
<file path=[Content_Types].xml><?xml version="1.0" encoding="utf-8"?>
<Types xmlns="http://schemas.openxmlformats.org/package/2006/content-types">
  <Override PartName="/xl/ctrlProps/ctrlProp49.xml" ContentType="application/vnd.ms-excel.controlproperties+xml"/>
  <Override PartName="/xl/ctrlProps/ctrlProp78.xml" ContentType="application/vnd.ms-excel.controlproperties+xml"/>
  <Override PartName="/xl/ctrlProps/ctrlProp96.xml" ContentType="application/vnd.ms-excel.controlproperties+xml"/>
  <Override PartName="/xl/worksheets/sheet13.xml" ContentType="application/vnd.openxmlformats-officedocument.spreadsheetml.worksheet+xml"/>
  <Override PartName="/xl/styles.xml" ContentType="application/vnd.openxmlformats-officedocument.spreadsheetml.styles+xml"/>
  <Override PartName="/customXml/itemProps1.xml" ContentType="application/vnd.openxmlformats-officedocument.customXmlProperties+xml"/>
  <Override PartName="/xl/ctrlProps/ctrlProp38.xml" ContentType="application/vnd.ms-excel.controlproperties+xml"/>
  <Override PartName="/xl/ctrlProps/ctrlProp67.xml" ContentType="application/vnd.ms-excel.controlproperties+xml"/>
  <Override PartName="/xl/ctrlProps/ctrlProp85.xml" ContentType="application/vnd.ms-excel.controlproperties+xml"/>
  <Override PartName="/xl/worksheets/sheet7.xml" ContentType="application/vnd.openxmlformats-officedocument.spreadsheetml.worksheet+xml"/>
  <Override PartName="/xl/vbaProject.bin" ContentType="application/vnd.ms-office.vbaProject"/>
  <Override PartName="/xl/ctrlProps/ctrlProp56.xml" ContentType="application/vnd.ms-excel.controlproperties+xml"/>
  <Override PartName="/xl/ctrlProps/ctrlProp45.xml" ContentType="application/vnd.ms-excel.controlproperties+xml"/>
  <Override PartName="/xl/ctrlProps/ctrlProp27.xml" ContentType="application/vnd.ms-excel.controlproperties+xml"/>
  <Override PartName="/xl/ctrlProps/ctrlProp74.xml" ContentType="application/vnd.ms-excel.controlproperties+xml"/>
  <Override PartName="/xl/ctrlProps/ctrlProp92.xml" ContentType="application/vnd.ms-excel.controlproperties+xml"/>
  <Override PartName="/xl/ctrlProps/ctrlProp129.xml" ContentType="application/vnd.ms-excel.controlproperties+xml"/>
  <Default Extension="xml" ContentType="application/xml"/>
  <Override PartName="/xl/drawings/drawing2.xml" ContentType="application/vnd.openxmlformats-officedocument.drawing+xml"/>
  <Override PartName="/xl/ctrlProps/ctrlProp52.xml" ContentType="application/vnd.ms-excel.controlproperties+xml"/>
  <Override PartName="/xl/ctrlProps/ctrlProp34.xml" ContentType="application/vnd.ms-excel.controlproperties+xml"/>
  <Override PartName="/xl/ctrlProps/ctrlProp63.xml" ContentType="application/vnd.ms-excel.controlproperties+xml"/>
  <Override PartName="/xl/ctrlProps/ctrlProp16.xml" ContentType="application/vnd.ms-excel.controlproperties+xml"/>
  <Override PartName="/xl/ctrlProps/ctrlProp107.xml" ContentType="application/vnd.ms-excel.controlproperties+xml"/>
  <Override PartName="/xl/ctrlProps/ctrlProp81.xml" ContentType="application/vnd.ms-excel.controlproperties+xml"/>
  <Override PartName="/xl/ctrlProps/ctrlProp118.xml" ContentType="application/vnd.ms-excel.controlproperties+xml"/>
  <Override PartName="/xl/worksheets/sheet3.xml" ContentType="application/vnd.openxmlformats-officedocument.spreadsheetml.worksheet+xml"/>
  <Override PartName="/xl/activeX/activeX1.xml" ContentType="application/vnd.ms-office.activeX+xml"/>
  <Override PartName="/xl/ctrlProps/ctrlProp41.xml" ContentType="application/vnd.ms-excel.controlproperties+xml"/>
  <Override PartName="/xl/ctrlProps/ctrlProp23.xml" ContentType="application/vnd.ms-excel.controlproperties+xml"/>
  <Override PartName="/xl/ctrlProps/ctrlProp70.xml" ContentType="application/vnd.ms-excel.controlproperties+xml"/>
  <Override PartName="/xl/ctrlProps/ctrlProp125.xml" ContentType="application/vnd.ms-excel.controlproperties+xml"/>
  <Override PartName="/docProps/custom.xml" ContentType="application/vnd.openxmlformats-officedocument.custom-properties+xml"/>
  <Override PartName="/xl/externalLinks/externalLink1.xml" ContentType="application/vnd.openxmlformats-officedocument.spreadsheetml.externalLink+xml"/>
  <Override PartName="/xl/ctrlProps/ctrlProp30.xml" ContentType="application/vnd.ms-excel.controlproperties+xml"/>
  <Override PartName="/xl/ctrlProps/ctrlProp12.xml" ContentType="application/vnd.ms-excel.controlproperties+xml"/>
  <Override PartName="/xl/ctrlProps/ctrlProp6.xml" ContentType="application/vnd.ms-excel.controlproperties+xml"/>
  <Override PartName="/xl/ctrlProps/ctrlProp114.xml" ContentType="application/vnd.ms-excel.controlproperties+xml"/>
  <Override PartName="/xl/ctrlProps/ctrlProp103.xml" ContentType="application/vnd.ms-excel.controlproperties+xml"/>
  <Override PartName="/xl/ctrlProps/ctrlProp132.xml" ContentType="application/vnd.ms-excel.controlproperties+xml"/>
  <Override PartName="/xl/sharedStrings.xml" ContentType="application/vnd.openxmlformats-officedocument.spreadsheetml.sharedStrings+xml"/>
  <Override PartName="/xl/ctrlProps/ctrlProp121.xml" ContentType="application/vnd.ms-excel.controlproperties+xml"/>
  <Override PartName="/xl/ctrlProps/ctrlProp110.xml" ContentType="application/vnd.ms-excel.controlproperties+xml"/>
  <Override PartName="/xl/ctrlProps/ctrlProp2.xml" ContentType="application/vnd.ms-excel.controlproperties+xml"/>
  <Default Extension="bin" ContentType="application/vnd.openxmlformats-officedocument.spreadsheetml.printerSettings"/>
  <Override PartName="/customXml/itemProps2.xml" ContentType="application/vnd.openxmlformats-officedocument.customXmlProperties+xml"/>
  <Override PartName="/xl/ctrlProps/ctrlProp68.xml" ContentType="application/vnd.ms-excel.controlproperties+xml"/>
  <Override PartName="/xl/ctrlProps/ctrlProp97.xml" ContentType="application/vnd.ms-excel.controlproperties+xml"/>
  <Override PartName="/xl/ctrlProps/ctrlProp79.xml" ContentType="application/vnd.ms-excel.controlproperties+xml"/>
  <Override PartName="/xl/tables/table1.xml" ContentType="application/vnd.openxmlformats-officedocument.spreadsheetml.table+xml"/>
  <Override PartName="/xl/activeX/activeX1.bin" ContentType="application/vnd.ms-office.activeX"/>
  <Override PartName="/xl/ctrlProps/ctrlProp28.xml" ContentType="application/vnd.ms-excel.controlproperties+xml"/>
  <Override PartName="/xl/ctrlProps/ctrlProp57.xml" ContentType="application/vnd.ms-excel.controlproperties+xml"/>
  <Override PartName="/xl/ctrlProps/ctrlProp39.xml" ContentType="application/vnd.ms-excel.controlproperties+xml"/>
  <Override PartName="/xl/ctrlProps/ctrlProp86.xml" ContentType="application/vnd.ms-excel.controlproperties+xml"/>
  <Override PartName="/xl/ctrlProps/ctrlProp75.xml" ContentType="application/vnd.ms-excel.controlproperties+xml"/>
  <Override PartName="/xl/worksheets/sheet8.xml" ContentType="application/vnd.openxmlformats-officedocument.spreadsheetml.worksheet+xml"/>
  <Default Extension="emf" ContentType="image/x-emf"/>
  <Override PartName="/xl/ctrlProps/ctrlProp64.xml" ContentType="application/vnd.ms-excel.controlproperties+xml"/>
  <Override PartName="/xl/ctrlProps/ctrlProp17.xml" ContentType="application/vnd.ms-excel.controlproperties+xml"/>
  <Override PartName="/xl/ctrlProps/ctrlProp46.xml" ContentType="application/vnd.ms-excel.controlproperties+xml"/>
  <Override PartName="/xl/ctrlProps/ctrlProp93.xml" ContentType="application/vnd.ms-excel.controlproperties+xml"/>
  <Override PartName="/xl/ctrlProps/ctrlProp119.xml" ContentType="application/vnd.ms-excel.controlproperties+xml"/>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xl/embeddings/oleObject1.bin" ContentType="application/vnd.openxmlformats-officedocument.oleObject"/>
  <Override PartName="/xl/ctrlProps/ctrlProp24.xml" ContentType="application/vnd.ms-excel.controlproperties+xml"/>
  <Override PartName="/xl/ctrlProps/ctrlProp53.xml" ContentType="application/vnd.ms-excel.controlproperties+xml"/>
  <Override PartName="/xl/ctrlProps/ctrlProp35.xml" ContentType="application/vnd.ms-excel.controlproperties+xml"/>
  <Override PartName="/xl/ctrlProps/ctrlProp71.xml" ContentType="application/vnd.ms-excel.controlproperties+xml"/>
  <Override PartName="/xl/ctrlProps/ctrlProp126.xml" ContentType="application/vnd.ms-excel.controlproperties+xml"/>
  <Override PartName="/xl/ctrlProps/ctrlProp108.xml" ContentType="application/vnd.ms-excel.controlproperties+xml"/>
  <Override PartName="/xl/ctrlProps/ctrlProp82.xml" ContentType="application/vnd.ms-excel.controlproperties+xml"/>
  <Override PartName="/docProps/app.xml" ContentType="application/vnd.openxmlformats-officedocument.extended-properties+xml"/>
  <Override PartName="/xl/externalLinks/externalLink2.xml" ContentType="application/vnd.openxmlformats-officedocument.spreadsheetml.externalLink+xml"/>
  <Override PartName="/xl/ctrlProps/ctrlProp13.xml" ContentType="application/vnd.ms-excel.controlproperties+xml"/>
  <Override PartName="/xl/ctrlProps/ctrlProp42.xml" ContentType="application/vnd.ms-excel.controlproperties+xml"/>
  <Override PartName="/xl/ctrlProps/ctrlProp60.xml" ContentType="application/vnd.ms-excel.controlproperties+xml"/>
  <Override PartName="/xl/ctrlProps/ctrlProp7.xml" ContentType="application/vnd.ms-excel.controlproperties+xml"/>
  <Override PartName="/xl/ctrlProps/ctrlProp115.xml" ContentType="application/vnd.ms-excel.controlproperties+xml"/>
  <Default Extension="vml" ContentType="application/vnd.openxmlformats-officedocument.vmlDrawing"/>
  <Override PartName="/xl/calcChain.xml" ContentType="application/vnd.openxmlformats-officedocument.spreadsheetml.calcChain+xml"/>
  <Override PartName="/xl/ctrlProps/ctrlProp133.xml" ContentType="application/vnd.ms-excel.controlproperties+xml"/>
  <Override PartName="/xl/ctrlProps/ctrlProp20.xml" ContentType="application/vnd.ms-excel.controlproperties+xml"/>
  <Override PartName="/xl/ctrlProps/ctrlProp31.xml" ContentType="application/vnd.ms-excel.controlproperties+xml"/>
  <Override PartName="/xl/ctrlProps/ctrlProp104.xml" ContentType="application/vnd.ms-excel.controlproperties+xml"/>
  <Override PartName="/xl/ctrlProps/ctrlProp122.xml" ContentType="application/vnd.ms-excel.controlproperties+xml"/>
  <Override PartName="/xl/ctrlProps/ctrlProp120.xml" ContentType="application/vnd.ms-excel.controlproperties+xml"/>
  <Override PartName="/xl/ctrlProps/ctrlProp102.xml" ContentType="application/vnd.ms-excel.controlproperties+xml"/>
  <Override PartName="/xl/ctrlProps/ctrlProp131.xml" ContentType="application/vnd.ms-excel.controlproperties+xml"/>
  <Override PartName="/xl/ctrlProps/ctrlProp111.xml" ContentType="application/vnd.ms-excel.controlproperties+xml"/>
  <Override PartName="/xl/ctrlProps/ctrlProp3.xml" ContentType="application/vnd.ms-excel.controlproperties+xml"/>
  <Override PartName="/xl/ctrlProps/ctrlProp89.xml" ContentType="application/vnd.ms-excel.controlproperties+xml"/>
  <Override PartName="/xl/ctrlProps/ctrlProp100.xml" ContentType="application/vnd.ms-excel.controlproperties+xml"/>
  <Override PartName="/xl/ctrlProps/ctrlProp98.xml" ContentType="application/vnd.ms-excel.controlproperties+xml"/>
  <Override PartName="/xl/ctrlProps/ctrlProp1.xml" ContentType="application/vnd.ms-excel.controlproperties+xml"/>
  <Override PartName="/docProps/core.xml" ContentType="application/vnd.openxmlformats-package.core-properties+xml"/>
  <Override PartName="/customXml/itemProps3.xml" ContentType="application/vnd.openxmlformats-officedocument.customXmlProperties+xml"/>
  <Override PartName="/xl/ctrlProps/ctrlProp69.xml" ContentType="application/vnd.ms-excel.controlproperties+xml"/>
  <Override PartName="/xl/ctrlProps/ctrlProp87.xml" ContentType="application/vnd.ms-excel.controlproperties+xml"/>
  <Override PartName="/xl/worksheets/sheet9.xml" ContentType="application/vnd.openxmlformats-officedocument.spreadsheetml.worksheet+xml"/>
  <Override PartName="/xl/theme/theme1.xml" ContentType="application/vnd.openxmlformats-officedocument.theme+xml"/>
  <Override PartName="/xl/ctrlProps/ctrlProp47.xml" ContentType="application/vnd.ms-excel.controlproperties+xml"/>
  <Override PartName="/xl/ctrlProps/ctrlProp29.xml" ContentType="application/vnd.ms-excel.controlproperties+xml"/>
  <Override PartName="/xl/ctrlProps/ctrlProp58.xml" ContentType="application/vnd.ms-excel.controlproperties+xml"/>
  <Override PartName="/xl/ctrlProps/ctrlProp94.xml" ContentType="application/vnd.ms-excel.controlproperties+xml"/>
  <Override PartName="/xl/ctrlProps/ctrlProp76.xml" ContentType="application/vnd.ms-excel.controlproperties+xml"/>
  <Override PartName="/xl/worksheets/sheet11.xml" ContentType="application/vnd.openxmlformats-officedocument.spreadsheetml.worksheet+xml"/>
  <Override PartName="/xl/drawings/drawing4.xml" ContentType="application/vnd.openxmlformats-officedocument.drawing+xml"/>
  <Override PartName="/xl/ctrlProps/ctrlProp36.xml" ContentType="application/vnd.ms-excel.controlproperties+xml"/>
  <Override PartName="/xl/ctrlProps/ctrlProp65.xml" ContentType="application/vnd.ms-excel.controlproperties+xml"/>
  <Override PartName="/xl/ctrlProps/ctrlProp18.xml" ContentType="application/vnd.ms-excel.controlproperties+xml"/>
  <Override PartName="/xl/ctrlProps/ctrlProp83.xml" ContentType="application/vnd.ms-excel.controlproperties+xml"/>
  <Default Extension="rels" ContentType="application/vnd.openxmlformats-package.relationships+xml"/>
  <Override PartName="/xl/worksheets/sheet5.xml" ContentType="application/vnd.openxmlformats-officedocument.spreadsheetml.worksheet+xml"/>
  <Override PartName="/xl/ctrlProps/ctrlProp43.xml" ContentType="application/vnd.ms-excel.controlproperties+xml"/>
  <Override PartName="/xl/ctrlProps/ctrlProp25.xml" ContentType="application/vnd.ms-excel.controlproperties+xml"/>
  <Override PartName="/xl/ctrlProps/ctrlProp54.xml" ContentType="application/vnd.ms-excel.controlproperties+xml"/>
  <Override PartName="/xl/ctrlProps/ctrlProp72.xml" ContentType="application/vnd.ms-excel.controlproperties+xml"/>
  <Override PartName="/xl/ctrlProps/ctrlProp109.xml" ContentType="application/vnd.ms-excel.controlproperties+xml"/>
  <Override PartName="/xl/ctrlProps/ctrlProp90.xml" ContentType="application/vnd.ms-excel.controlproperties+xml"/>
  <Override PartName="/xl/ctrlProps/ctrlProp127.xml" ContentType="application/vnd.ms-excel.controlproperties+xml"/>
  <Override PartName="/xl/ctrlProps/ctrlProp134.xml" ContentType="application/vnd.ms-excel.controlproperties+xml"/>
  <Override PartName="/xl/ctrlProps/ctrlProp8.xml" ContentType="application/vnd.ms-excel.controlproperties+xml"/>
  <Override PartName="/xl/ctrlProps/ctrlProp32.xml" ContentType="application/vnd.ms-excel.controlproperties+xml"/>
  <Override PartName="/xl/ctrlProps/ctrlProp50.xml" ContentType="application/vnd.ms-excel.controlproperties+xml"/>
  <Override PartName="/xl/ctrlProps/ctrlProp14.xml" ContentType="application/vnd.ms-excel.controlproperties+xml"/>
  <Override PartName="/xl/ctrlProps/ctrlProp61.xml" ContentType="application/vnd.ms-excel.controlproperties+xml"/>
  <Override PartName="/xl/ctrlProps/ctrlProp105.xml" ContentType="application/vnd.ms-excel.controlproperties+xml"/>
  <Override PartName="/xl/ctrlProps/ctrlProp116.xml" ContentType="application/vnd.ms-excel.controlproperties+xml"/>
  <Override PartName="/xl/worksheets/sheet1.xml" ContentType="application/vnd.openxmlformats-officedocument.spreadsheetml.worksheet+xml"/>
  <Override PartName="/xl/ctrlProps/ctrlProp21.xml" ContentType="application/vnd.ms-excel.controlproperties+xml"/>
  <Override PartName="/xl/ctrlProps/ctrlProp123.xml" ContentType="application/vnd.ms-excel.controlproperties+xml"/>
  <Override PartName="/xl/ctrlProps/ctrlProp10.xml" ContentType="application/vnd.ms-excel.controlproperties+xml"/>
  <Override PartName="/xl/ctrlProps/ctrlProp112.xml" ContentType="application/vnd.ms-excel.controlproperties+xml"/>
  <Override PartName="/xl/ctrlProps/ctrlProp101.xml" ContentType="application/vnd.ms-excel.controlproperties+xml"/>
  <Override PartName="/xl/ctrlProps/ctrlProp130.xml" ContentType="application/vnd.ms-excel.controlproperties+xml"/>
  <Override PartName="/xl/ctrlProps/ctrlProp4.xml" ContentType="application/vnd.ms-excel.controlproperties+xml"/>
  <Override PartName="/customXml/itemProps4.xml" ContentType="application/vnd.openxmlformats-officedocument.customXmlProperties+xml"/>
  <Override PartName="/xl/ctrlProps/ctrlProp99.xml" ContentType="application/vnd.ms-excel.controlproperties+xml"/>
  <Override PartName="/xl/ctrlProps/ctrlProp59.xml" ContentType="application/vnd.ms-excel.controlproperties+xml"/>
  <Override PartName="/xl/ctrlProps/ctrlProp88.xml" ContentType="application/vnd.ms-excel.controlproperties+xml"/>
  <Override PartName="/xl/ctrlProps/ctrlProp77.xml" ContentType="application/vnd.ms-excel.controlproperties+xml"/>
  <Override PartName="/xl/ctrlProps/ctrlProp66.xml" ContentType="application/vnd.ms-excel.controlproperties+xml"/>
  <Override PartName="/xl/ctrlProps/ctrlProp19.xml" ContentType="application/vnd.ms-excel.controlproperties+xml"/>
  <Override PartName="/xl/ctrlProps/ctrlProp48.xml" ContentType="application/vnd.ms-excel.controlproperties+xml"/>
  <Override PartName="/xl/ctrlProps/ctrlProp95.xml" ContentType="application/vnd.ms-excel.controlproperties+xml"/>
  <Override PartName="/xl/worksheets/sheet6.xml" ContentType="application/vnd.openxmlformats-officedocument.spreadsheetml.worksheet+xml"/>
  <Override PartName="/xl/worksheets/sheet12.xml" ContentType="application/vnd.openxmlformats-officedocument.spreadsheetml.worksheet+xml"/>
  <Override PartName="/xl/drawings/drawing5.xml" ContentType="application/vnd.openxmlformats-officedocument.drawing+xml"/>
  <Override PartName="/xl/ctrlProps/ctrlProp26.xml" ContentType="application/vnd.ms-excel.controlproperties+xml"/>
  <Override PartName="/xl/ctrlProps/ctrlProp55.xml" ContentType="application/vnd.ms-excel.controlproperties+xml"/>
  <Override PartName="/xl/ctrlProps/ctrlProp37.xml" ContentType="application/vnd.ms-excel.controlproperties+xml"/>
  <Override PartName="/xl/ctrlProps/ctrlProp128.xml" ContentType="application/vnd.ms-excel.controlproperties+xml"/>
  <Override PartName="/xl/ctrlProps/ctrlProp84.xml" ContentType="application/vnd.ms-excel.controlproperties+xml"/>
  <Override PartName="/xl/ctrlProps/ctrlProp73.xml" ContentType="application/vnd.ms-excel.controlproperties+xml"/>
  <Override PartName="/xl/ctrlProps/ctrlProp15.xml" ContentType="application/vnd.ms-excel.controlproperties+xml"/>
  <Override PartName="/xl/ctrlProps/ctrlProp44.xml" ContentType="application/vnd.ms-excel.controlproperties+xml"/>
  <Override PartName="/xl/ctrlProps/ctrlProp9.xml" ContentType="application/vnd.ms-excel.controlproperties+xml"/>
  <Override PartName="/xl/ctrlProps/ctrlProp62.xml" ContentType="application/vnd.ms-excel.controlproperties+xml"/>
  <Override PartName="/xl/ctrlProps/ctrlProp91.xml" ContentType="application/vnd.ms-excel.controlproperties+xml"/>
  <Override PartName="/xl/ctrlProps/ctrlProp117.xml" ContentType="application/vnd.ms-excel.controlproperties+xml"/>
  <Override PartName="/xl/worksheets/sheet2.xml" ContentType="application/vnd.openxmlformats-officedocument.spreadsheetml.worksheet+xml"/>
  <Override PartName="/xl/drawings/drawing1.xml" ContentType="application/vnd.openxmlformats-officedocument.drawing+xml"/>
  <Override PartName="/xl/ctrlProps/ctrlProp22.xml" ContentType="application/vnd.ms-excel.controlproperties+xml"/>
  <Override PartName="/xl/ctrlProps/ctrlProp51.xml" ContentType="application/vnd.ms-excel.controlproperties+xml"/>
  <Override PartName="/xl/ctrlProps/ctrlProp33.xml" ContentType="application/vnd.ms-excel.controlproperties+xml"/>
  <Override PartName="/xl/ctrlProps/ctrlProp80.xml" ContentType="application/vnd.ms-excel.controlproperties+xml"/>
  <Override PartName="/xl/ctrlProps/ctrlProp124.xml" ContentType="application/vnd.ms-excel.controlproperties+xml"/>
  <Override PartName="/xl/ctrlProps/ctrlProp106.xml" ContentType="application/vnd.ms-excel.controlproperties+xml"/>
  <Override PartName="/xl/ctrlProps/ctrlProp135.xml" ContentType="application/vnd.ms-excel.controlproperties+xml"/>
  <Override PartName="/xl/ctrlProps/ctrlProp11.xml" ContentType="application/vnd.ms-excel.controlproperties+xml"/>
  <Override PartName="/xl/ctrlProps/ctrlProp40.xml" ContentType="application/vnd.ms-excel.controlproperties+xml"/>
  <Override PartName="/xl/ctrlProps/ctrlProp113.xml" ContentType="application/vnd.ms-excel.controlproperties+xml"/>
  <Override PartName="/xl/ctrlProps/ctrlProp5.xml" ContentType="application/vnd.ms-excel.contro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codeName="{7A2D7E96-6E34-419A-AE5F-296B3A7E7977}"/>
  <workbookPr codeName="ThisWorkbook"/>
  <bookViews>
    <workbookView xWindow="-15" yWindow="120" windowWidth="12000" windowHeight="9990"/>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25725"/>
</workbook>
</file>

<file path=xl/calcChain.xml><?xml version="1.0" encoding="utf-8"?>
<calcChain xmlns="http://schemas.openxmlformats.org/spreadsheetml/2006/main">
  <c r="C99" i="217" a="1"/>
  <c r="C99" s="1"/>
  <c r="C98" a="1"/>
  <c r="C98" s="1"/>
  <c r="AA42" i="1" l="1"/>
  <c r="F33" i="193" l="1"/>
  <c r="Y380" i="3" l="1"/>
  <c r="Y379"/>
  <c r="Y378"/>
  <c r="Y377"/>
  <c r="Y376"/>
  <c r="Y375"/>
  <c r="Y374"/>
  <c r="Y373"/>
  <c r="Y372"/>
  <c r="Y371"/>
  <c r="Y370"/>
  <c r="Y369"/>
  <c r="Y368"/>
  <c r="Y367"/>
  <c r="Y366"/>
  <c r="Y365"/>
  <c r="Y364"/>
  <c r="Y363"/>
  <c r="Y362"/>
  <c r="Y361"/>
  <c r="Y360"/>
  <c r="Y359"/>
  <c r="Y358"/>
  <c r="Y357"/>
  <c r="Y356"/>
  <c r="Y355"/>
  <c r="Y354"/>
  <c r="Y353"/>
  <c r="Y352"/>
  <c r="Y351"/>
  <c r="Y350"/>
  <c r="H162" i="126" l="1"/>
  <c r="A36" i="1" l="1"/>
  <c r="B32" l="1"/>
  <c r="F23" s="1"/>
  <c r="F31"/>
  <c r="F30"/>
  <c r="F29"/>
  <c r="F28"/>
  <c r="F27"/>
  <c r="F26"/>
  <c r="Z249" i="3" l="1"/>
  <c r="Z248"/>
  <c r="Z247"/>
  <c r="Z246"/>
  <c r="Z245"/>
  <c r="Z244"/>
  <c r="Z243"/>
  <c r="Z242"/>
  <c r="Z241"/>
  <c r="Z240"/>
  <c r="Z239"/>
  <c r="Z238"/>
  <c r="Z237"/>
  <c r="Z236"/>
  <c r="Z235"/>
  <c r="Z234"/>
  <c r="Z233"/>
  <c r="Z232"/>
  <c r="Z231"/>
  <c r="Z230"/>
  <c r="Z229"/>
  <c r="Z228"/>
  <c r="Z227"/>
  <c r="Z226"/>
  <c r="Z225"/>
  <c r="Z224"/>
  <c r="Z223"/>
  <c r="Z222"/>
  <c r="Z221"/>
  <c r="Z220"/>
  <c r="Q100" i="217" a="1"/>
  <c r="Q100"/>
  <c r="O100" a="1"/>
  <c r="O100" s="1"/>
  <c r="N100" a="1"/>
  <c r="N100" s="1"/>
  <c r="M100" a="1"/>
  <c r="M100"/>
  <c r="L100" a="1"/>
  <c r="L100" s="1"/>
  <c r="K100" a="1"/>
  <c r="K100"/>
  <c r="J100" a="1"/>
  <c r="J100"/>
  <c r="I100" a="1"/>
  <c r="I100"/>
  <c r="H100" a="1"/>
  <c r="H100"/>
  <c r="G100" a="1"/>
  <c r="G100"/>
  <c r="F100" a="1"/>
  <c r="F100"/>
  <c r="E100" a="1"/>
  <c r="E100"/>
  <c r="C100" a="1"/>
  <c r="C100" s="1"/>
  <c r="D100" a="1"/>
  <c r="D100"/>
  <c r="Q99" a="1"/>
  <c r="Q99"/>
  <c r="O99" a="1"/>
  <c r="O99"/>
  <c r="N99" a="1"/>
  <c r="N99"/>
  <c r="M99" a="1"/>
  <c r="M99"/>
  <c r="L99" a="1"/>
  <c r="L99"/>
  <c r="K99" a="1"/>
  <c r="K99"/>
  <c r="J99" a="1"/>
  <c r="J99"/>
  <c r="I99" a="1"/>
  <c r="I99"/>
  <c r="H99" a="1"/>
  <c r="H99"/>
  <c r="G99" a="1"/>
  <c r="G99"/>
  <c r="F99" a="1"/>
  <c r="F99" s="1"/>
  <c r="E99" a="1"/>
  <c r="E99"/>
  <c r="D99" a="1"/>
  <c r="D99"/>
  <c r="Q98" a="1"/>
  <c r="Q98"/>
  <c r="O98" a="1"/>
  <c r="O98" s="1"/>
  <c r="N98" a="1"/>
  <c r="N98" s="1"/>
  <c r="M98" a="1"/>
  <c r="M98"/>
  <c r="L98" a="1"/>
  <c r="L98"/>
  <c r="K98" a="1"/>
  <c r="K98" s="1"/>
  <c r="J98" a="1"/>
  <c r="J98"/>
  <c r="I98" a="1"/>
  <c r="I98"/>
  <c r="H98" a="1"/>
  <c r="H98"/>
  <c r="G98" a="1"/>
  <c r="G98"/>
  <c r="F98" a="1"/>
  <c r="F98"/>
  <c r="E98" a="1"/>
  <c r="E98" s="1"/>
  <c r="D98" a="1"/>
  <c r="D98" s="1"/>
  <c r="C101"/>
  <c r="J86" i="193" l="1"/>
  <c r="G2"/>
  <c r="N8" i="1"/>
  <c r="M8"/>
  <c r="F8"/>
  <c r="M3"/>
  <c r="A8"/>
  <c r="E32" i="193" l="1"/>
  <c r="P7" i="217" l="1"/>
  <c r="P8"/>
  <c r="P9"/>
  <c r="P10"/>
  <c r="P11"/>
  <c r="P12"/>
  <c r="P13"/>
  <c r="P14"/>
  <c r="P15"/>
  <c r="P16"/>
  <c r="P17"/>
  <c r="P18"/>
  <c r="P19"/>
  <c r="P20"/>
  <c r="P21"/>
  <c r="P22"/>
  <c r="P23"/>
  <c r="P24"/>
  <c r="P25"/>
  <c r="P26"/>
  <c r="P27"/>
  <c r="P28"/>
  <c r="P29"/>
  <c r="P30"/>
  <c r="P31"/>
  <c r="P32"/>
  <c r="P33"/>
  <c r="P34"/>
  <c r="P35"/>
  <c r="P36"/>
  <c r="P37"/>
  <c r="P38"/>
  <c r="P39"/>
  <c r="P40"/>
  <c r="P41"/>
  <c r="P42"/>
  <c r="P43"/>
  <c r="P44"/>
  <c r="P45"/>
  <c r="P46"/>
  <c r="P47"/>
  <c r="P48"/>
  <c r="P49"/>
  <c r="P50"/>
  <c r="P51"/>
  <c r="P52"/>
  <c r="P53"/>
  <c r="P54"/>
  <c r="P55"/>
  <c r="P56"/>
  <c r="P57"/>
  <c r="P58"/>
  <c r="P59"/>
  <c r="P60"/>
  <c r="P61"/>
  <c r="P62"/>
  <c r="P63"/>
  <c r="P64"/>
  <c r="P65"/>
  <c r="P66"/>
  <c r="P67"/>
  <c r="P68"/>
  <c r="P69"/>
  <c r="P70"/>
  <c r="P71"/>
  <c r="P72"/>
  <c r="P73"/>
  <c r="P74"/>
  <c r="P75"/>
  <c r="P76"/>
  <c r="P77"/>
  <c r="P78"/>
  <c r="P79"/>
  <c r="P80"/>
  <c r="P81"/>
  <c r="P82"/>
  <c r="P83"/>
  <c r="P84"/>
  <c r="P85"/>
  <c r="P86"/>
  <c r="P87"/>
  <c r="P88"/>
  <c r="P89"/>
  <c r="P90"/>
  <c r="P91"/>
  <c r="P92"/>
  <c r="P93"/>
  <c r="P94"/>
  <c r="P95"/>
  <c r="P96"/>
  <c r="P97"/>
  <c r="P6"/>
  <c r="P5"/>
  <c r="P100" l="1" a="1"/>
  <c r="P100" s="1"/>
  <c r="P99" a="1"/>
  <c r="P99" s="1"/>
  <c r="P98" a="1"/>
  <c r="P98" s="1"/>
  <c r="C3" i="228"/>
  <c r="W5" l="1"/>
  <c r="O5"/>
  <c r="D38"/>
  <c r="Q7" i="217" l="1"/>
  <c r="Q8"/>
  <c r="Q9"/>
  <c r="Q10"/>
  <c r="Q11"/>
  <c r="Q12"/>
  <c r="Q13"/>
  <c r="Q14"/>
  <c r="Q15"/>
  <c r="Q16"/>
  <c r="Q17"/>
  <c r="Q18"/>
  <c r="Q19"/>
  <c r="Q20"/>
  <c r="Q21"/>
  <c r="Q22"/>
  <c r="Q23"/>
  <c r="Q24"/>
  <c r="Q25"/>
  <c r="Q26"/>
  <c r="Q27"/>
  <c r="Q28"/>
  <c r="Q29"/>
  <c r="Q30"/>
  <c r="Q31"/>
  <c r="Q32"/>
  <c r="Q33"/>
  <c r="Q34"/>
  <c r="Q35"/>
  <c r="Q36"/>
  <c r="Q37"/>
  <c r="Q38"/>
  <c r="Q39"/>
  <c r="Q40"/>
  <c r="Q41"/>
  <c r="Q42"/>
  <c r="Q43"/>
  <c r="Q44"/>
  <c r="Q45"/>
  <c r="Q46"/>
  <c r="Q47"/>
  <c r="Q48"/>
  <c r="Q49"/>
  <c r="Q50"/>
  <c r="Q51"/>
  <c r="Q52"/>
  <c r="Q53"/>
  <c r="Q54"/>
  <c r="Q55"/>
  <c r="Q56"/>
  <c r="Q57"/>
  <c r="Q58"/>
  <c r="Q59"/>
  <c r="Q60"/>
  <c r="Q61"/>
  <c r="Q62"/>
  <c r="Q63"/>
  <c r="Q64"/>
  <c r="Q65"/>
  <c r="Q66"/>
  <c r="Q67"/>
  <c r="Q68"/>
  <c r="Q69"/>
  <c r="Q70"/>
  <c r="Q71"/>
  <c r="Q72"/>
  <c r="Q73"/>
  <c r="Q74"/>
  <c r="Q75"/>
  <c r="Q76"/>
  <c r="Q77"/>
  <c r="Q78"/>
  <c r="Q79"/>
  <c r="Q80"/>
  <c r="Q81"/>
  <c r="Q82"/>
  <c r="Q83"/>
  <c r="Q84"/>
  <c r="Q85"/>
  <c r="Q86"/>
  <c r="Q87"/>
  <c r="Q88"/>
  <c r="Q89"/>
  <c r="Q90"/>
  <c r="Q91"/>
  <c r="Q92"/>
  <c r="Q93"/>
  <c r="Q94"/>
  <c r="Q95"/>
  <c r="Q96"/>
  <c r="Q97"/>
  <c r="Q6"/>
  <c r="Q5"/>
  <c r="N4" i="5" l="1"/>
  <c r="Z10" i="3"/>
  <c r="G14" l="1"/>
  <c r="J14"/>
  <c r="AM76"/>
  <c r="AN76"/>
  <c r="AO76"/>
  <c r="AA111"/>
  <c r="AA112"/>
  <c r="AA113"/>
  <c r="AU139" l="1"/>
  <c r="AU130"/>
  <c r="AU121"/>
  <c r="AU122"/>
  <c r="AU123"/>
  <c r="AU124"/>
  <c r="AU125"/>
  <c r="AU126"/>
  <c r="AU127"/>
  <c r="AU128"/>
  <c r="AU129"/>
  <c r="AU131"/>
  <c r="AU132"/>
  <c r="AU133"/>
  <c r="AU134"/>
  <c r="AU135"/>
  <c r="AU136"/>
  <c r="AU137"/>
  <c r="AU138"/>
  <c r="AU140"/>
  <c r="AU141"/>
  <c r="AU142"/>
  <c r="AU143"/>
  <c r="AU144"/>
  <c r="AU145"/>
  <c r="AU146"/>
  <c r="AU147"/>
  <c r="AU148"/>
  <c r="AU149"/>
  <c r="AU150"/>
  <c r="AU120"/>
  <c r="AQ284" l="1"/>
  <c r="AQ283"/>
  <c r="AQ282"/>
  <c r="AQ281"/>
  <c r="AQ280"/>
  <c r="AQ279"/>
  <c r="AQ278"/>
  <c r="AQ277"/>
  <c r="AQ276"/>
  <c r="AQ275"/>
  <c r="AQ274"/>
  <c r="AQ273"/>
  <c r="AQ272"/>
  <c r="AQ271"/>
  <c r="AQ270"/>
  <c r="AQ269"/>
  <c r="AQ268"/>
  <c r="AQ267"/>
  <c r="AQ266"/>
  <c r="AQ265"/>
  <c r="AQ264"/>
  <c r="AQ263"/>
  <c r="AQ262"/>
  <c r="AQ261"/>
  <c r="AQ260"/>
  <c r="AQ259"/>
  <c r="AQ258"/>
  <c r="AQ257"/>
  <c r="AQ256"/>
  <c r="AQ255"/>
  <c r="AQ254"/>
  <c r="AQ253"/>
  <c r="AQ252"/>
  <c r="AQ251"/>
  <c r="AQ250"/>
  <c r="AQ249"/>
  <c r="AQ248"/>
  <c r="AQ247"/>
  <c r="AQ246"/>
  <c r="AQ245"/>
  <c r="AQ244"/>
  <c r="AQ243"/>
  <c r="AQ242"/>
  <c r="AQ241"/>
  <c r="AQ240"/>
  <c r="AS240" s="1"/>
  <c r="AQ239"/>
  <c r="AQ238"/>
  <c r="AQ237"/>
  <c r="AQ236"/>
  <c r="AQ235"/>
  <c r="AQ234"/>
  <c r="AQ233"/>
  <c r="AQ232"/>
  <c r="AQ231"/>
  <c r="AQ230"/>
  <c r="AQ229"/>
  <c r="AQ228"/>
  <c r="AQ227"/>
  <c r="AQ226"/>
  <c r="AQ225"/>
  <c r="AQ224"/>
  <c r="AQ223"/>
  <c r="AQ222"/>
  <c r="AQ221"/>
  <c r="AQ220"/>
  <c r="AQ219"/>
  <c r="AQ218"/>
  <c r="AQ217"/>
  <c r="AQ216"/>
  <c r="AQ215"/>
  <c r="AQ214"/>
  <c r="AQ213"/>
  <c r="AQ212"/>
  <c r="AQ211"/>
  <c r="AQ210"/>
  <c r="AQ209"/>
  <c r="AQ208"/>
  <c r="AQ207"/>
  <c r="AQ206"/>
  <c r="AQ205"/>
  <c r="AQ204"/>
  <c r="AQ203"/>
  <c r="AQ202"/>
  <c r="AQ201"/>
  <c r="AQ200"/>
  <c r="AQ199"/>
  <c r="AQ198"/>
  <c r="AQ197"/>
  <c r="AQ196"/>
  <c r="AQ195"/>
  <c r="AQ194"/>
  <c r="AQ193"/>
  <c r="AQ192"/>
  <c r="AP284"/>
  <c r="AP283"/>
  <c r="AP282"/>
  <c r="AP281"/>
  <c r="AP280"/>
  <c r="AP279"/>
  <c r="AP278"/>
  <c r="AP277"/>
  <c r="AP276"/>
  <c r="AP275"/>
  <c r="AP274"/>
  <c r="AP273"/>
  <c r="AP272"/>
  <c r="AP271"/>
  <c r="AP270"/>
  <c r="AP269"/>
  <c r="AP268"/>
  <c r="AP267"/>
  <c r="AP266"/>
  <c r="AP265"/>
  <c r="AP264"/>
  <c r="AP263"/>
  <c r="AP262"/>
  <c r="AP261"/>
  <c r="AP260"/>
  <c r="AP259"/>
  <c r="AP258"/>
  <c r="AP257"/>
  <c r="AP256"/>
  <c r="AP255"/>
  <c r="AP254"/>
  <c r="AP253"/>
  <c r="AP252"/>
  <c r="AP251"/>
  <c r="AP250"/>
  <c r="AP249"/>
  <c r="AP248"/>
  <c r="AP247"/>
  <c r="AP246"/>
  <c r="AP245"/>
  <c r="AP244"/>
  <c r="AP243"/>
  <c r="AP242"/>
  <c r="AP241"/>
  <c r="AP240"/>
  <c r="AP239"/>
  <c r="AP238"/>
  <c r="AP237"/>
  <c r="AP236"/>
  <c r="AP235"/>
  <c r="AP234"/>
  <c r="AP233"/>
  <c r="AP232"/>
  <c r="AP231"/>
  <c r="AP230"/>
  <c r="AP229"/>
  <c r="AP228"/>
  <c r="AP227"/>
  <c r="AP226"/>
  <c r="AP225"/>
  <c r="AP224"/>
  <c r="AP223"/>
  <c r="AP222"/>
  <c r="AP221"/>
  <c r="AP220"/>
  <c r="AP219"/>
  <c r="AP218"/>
  <c r="AP217"/>
  <c r="AP216"/>
  <c r="AP215"/>
  <c r="AP214"/>
  <c r="AP213"/>
  <c r="AP212"/>
  <c r="AP211"/>
  <c r="AP210"/>
  <c r="AP209"/>
  <c r="AP208"/>
  <c r="AP207"/>
  <c r="AP206"/>
  <c r="AP205"/>
  <c r="AP204"/>
  <c r="AP203"/>
  <c r="AP202"/>
  <c r="AP201"/>
  <c r="AP200"/>
  <c r="AP199"/>
  <c r="AP198"/>
  <c r="AP197"/>
  <c r="AP196"/>
  <c r="AP195"/>
  <c r="AP193"/>
  <c r="AP194"/>
  <c r="AP192"/>
  <c r="AN195"/>
  <c r="AR195" s="1"/>
  <c r="AN196"/>
  <c r="AR196" s="1"/>
  <c r="AN197"/>
  <c r="AR197" s="1"/>
  <c r="S10" i="217" s="1"/>
  <c r="AN194" i="3"/>
  <c r="AN193"/>
  <c r="AO192"/>
  <c r="AO193"/>
  <c r="AO194"/>
  <c r="AO195"/>
  <c r="AS195" s="1"/>
  <c r="AO196"/>
  <c r="AO197"/>
  <c r="AS197" s="1"/>
  <c r="AN198"/>
  <c r="AO198"/>
  <c r="AS198" s="1"/>
  <c r="AN199"/>
  <c r="AR199" s="1"/>
  <c r="AO199"/>
  <c r="AS199" s="1"/>
  <c r="AN200"/>
  <c r="AR200" s="1"/>
  <c r="AO200"/>
  <c r="AN201"/>
  <c r="AO201"/>
  <c r="AS201" s="1"/>
  <c r="AN202"/>
  <c r="AO202"/>
  <c r="AS202" s="1"/>
  <c r="AN203"/>
  <c r="AR203" s="1"/>
  <c r="AO203"/>
  <c r="AS203" s="1"/>
  <c r="AN204"/>
  <c r="AR204" s="1"/>
  <c r="AO204"/>
  <c r="AN205"/>
  <c r="AO205"/>
  <c r="AS205" s="1"/>
  <c r="AN206"/>
  <c r="AO206"/>
  <c r="AS206" s="1"/>
  <c r="AN207"/>
  <c r="AR207" s="1"/>
  <c r="AO207"/>
  <c r="AS207" s="1"/>
  <c r="AN208"/>
  <c r="AR208" s="1"/>
  <c r="AO208"/>
  <c r="AN209"/>
  <c r="AO209"/>
  <c r="AS209" s="1"/>
  <c r="AN210"/>
  <c r="AO210"/>
  <c r="AS210" s="1"/>
  <c r="AN211"/>
  <c r="AR211" s="1"/>
  <c r="AO211"/>
  <c r="AS211" s="1"/>
  <c r="AN212"/>
  <c r="AR212" s="1"/>
  <c r="AO212"/>
  <c r="AN213"/>
  <c r="AO213"/>
  <c r="AS213" s="1"/>
  <c r="AN214"/>
  <c r="AO214"/>
  <c r="AS214" s="1"/>
  <c r="AN215"/>
  <c r="AR215" s="1"/>
  <c r="AO215"/>
  <c r="AS215" s="1"/>
  <c r="AN216"/>
  <c r="AR216" s="1"/>
  <c r="AO216"/>
  <c r="AN217"/>
  <c r="AO217"/>
  <c r="AS217" s="1"/>
  <c r="AN218"/>
  <c r="AO218"/>
  <c r="AS218" s="1"/>
  <c r="AN219"/>
  <c r="AR219" s="1"/>
  <c r="AO219"/>
  <c r="AS219" s="1"/>
  <c r="AN220"/>
  <c r="AR220" s="1"/>
  <c r="AO220"/>
  <c r="AN221"/>
  <c r="AO221"/>
  <c r="AS221" s="1"/>
  <c r="AN222"/>
  <c r="AO222"/>
  <c r="AS222" s="1"/>
  <c r="AN223"/>
  <c r="AR223" s="1"/>
  <c r="AO223"/>
  <c r="AS223" s="1"/>
  <c r="AN224"/>
  <c r="AR224" s="1"/>
  <c r="AO224"/>
  <c r="AN225"/>
  <c r="AO225"/>
  <c r="AS225" s="1"/>
  <c r="AN226"/>
  <c r="AO226"/>
  <c r="AS226" s="1"/>
  <c r="AN227"/>
  <c r="AR227" s="1"/>
  <c r="AO227"/>
  <c r="AS227" s="1"/>
  <c r="AN228"/>
  <c r="AR228" s="1"/>
  <c r="AO228"/>
  <c r="AN229"/>
  <c r="AO229"/>
  <c r="AS229" s="1"/>
  <c r="AN230"/>
  <c r="AO230"/>
  <c r="AS230" s="1"/>
  <c r="AN231"/>
  <c r="AR231" s="1"/>
  <c r="AO231"/>
  <c r="AS231" s="1"/>
  <c r="AN232"/>
  <c r="AR232" s="1"/>
  <c r="AO232"/>
  <c r="AN233"/>
  <c r="AO233"/>
  <c r="AS233" s="1"/>
  <c r="AN234"/>
  <c r="AO234"/>
  <c r="AS234" s="1"/>
  <c r="AN235"/>
  <c r="AR235" s="1"/>
  <c r="AO235"/>
  <c r="AS235" s="1"/>
  <c r="AN236"/>
  <c r="AR236" s="1"/>
  <c r="AO236"/>
  <c r="AN237"/>
  <c r="AO237"/>
  <c r="AN238"/>
  <c r="AO238"/>
  <c r="AN239"/>
  <c r="AR239" s="1"/>
  <c r="AO239"/>
  <c r="AN240"/>
  <c r="AR240" s="1"/>
  <c r="AO240"/>
  <c r="AN241"/>
  <c r="AO241"/>
  <c r="AN242"/>
  <c r="AO242"/>
  <c r="AN243"/>
  <c r="AR243" s="1"/>
  <c r="AO243"/>
  <c r="AS243" s="1"/>
  <c r="AN244"/>
  <c r="AR244" s="1"/>
  <c r="AO244"/>
  <c r="AN245"/>
  <c r="AO245"/>
  <c r="AS245" s="1"/>
  <c r="AN246"/>
  <c r="AO246"/>
  <c r="AS246" s="1"/>
  <c r="AN247"/>
  <c r="AR247" s="1"/>
  <c r="AO247"/>
  <c r="AS247" s="1"/>
  <c r="AN248"/>
  <c r="AR248" s="1"/>
  <c r="AO248"/>
  <c r="AN249"/>
  <c r="AO249"/>
  <c r="AS249" s="1"/>
  <c r="AN250"/>
  <c r="AO250"/>
  <c r="AS250" s="1"/>
  <c r="AN251"/>
  <c r="AR251" s="1"/>
  <c r="AO251"/>
  <c r="AS251" s="1"/>
  <c r="AN252"/>
  <c r="AR252" s="1"/>
  <c r="AO252"/>
  <c r="AN253"/>
  <c r="AO253"/>
  <c r="AS253" s="1"/>
  <c r="AN254"/>
  <c r="AO254"/>
  <c r="AS254" s="1"/>
  <c r="AN255"/>
  <c r="AR255" s="1"/>
  <c r="AO255"/>
  <c r="AS255" s="1"/>
  <c r="AN256"/>
  <c r="AR256" s="1"/>
  <c r="AO256"/>
  <c r="AN257"/>
  <c r="AO257"/>
  <c r="AS257" s="1"/>
  <c r="AN258"/>
  <c r="AO258"/>
  <c r="AS258" s="1"/>
  <c r="AN259"/>
  <c r="AR259" s="1"/>
  <c r="AO259"/>
  <c r="AS259" s="1"/>
  <c r="AN260"/>
  <c r="AR260" s="1"/>
  <c r="AO260"/>
  <c r="AN261"/>
  <c r="AO261"/>
  <c r="AS261" s="1"/>
  <c r="AN262"/>
  <c r="AO262"/>
  <c r="AS262" s="1"/>
  <c r="AN263"/>
  <c r="AR263" s="1"/>
  <c r="AO263"/>
  <c r="AS263" s="1"/>
  <c r="AN264"/>
  <c r="AR264" s="1"/>
  <c r="AO264"/>
  <c r="AN265"/>
  <c r="AO265"/>
  <c r="AS265" s="1"/>
  <c r="AN266"/>
  <c r="AO266"/>
  <c r="AS266" s="1"/>
  <c r="AN267"/>
  <c r="AR267" s="1"/>
  <c r="AO267"/>
  <c r="AS267" s="1"/>
  <c r="AN268"/>
  <c r="AR268" s="1"/>
  <c r="AO268"/>
  <c r="AN269"/>
  <c r="AO269"/>
  <c r="AS269" s="1"/>
  <c r="AN270"/>
  <c r="AO270"/>
  <c r="AS270" s="1"/>
  <c r="AN271"/>
  <c r="AR271" s="1"/>
  <c r="AO271"/>
  <c r="AS271" s="1"/>
  <c r="AN272"/>
  <c r="AR272" s="1"/>
  <c r="AO272"/>
  <c r="AN273"/>
  <c r="AO273"/>
  <c r="AS273" s="1"/>
  <c r="AN274"/>
  <c r="AO274"/>
  <c r="AS274" s="1"/>
  <c r="AN275"/>
  <c r="AR275" s="1"/>
  <c r="AO275"/>
  <c r="AS275" s="1"/>
  <c r="AN276"/>
  <c r="AR276" s="1"/>
  <c r="AO276"/>
  <c r="AN277"/>
  <c r="AO277"/>
  <c r="AS277" s="1"/>
  <c r="AN278"/>
  <c r="AO278"/>
  <c r="AS278" s="1"/>
  <c r="AN279"/>
  <c r="AR279" s="1"/>
  <c r="AO279"/>
  <c r="AS279" s="1"/>
  <c r="AN280"/>
  <c r="AR280" s="1"/>
  <c r="AO280"/>
  <c r="AN281"/>
  <c r="AO281"/>
  <c r="AS281" s="1"/>
  <c r="AN282"/>
  <c r="AO282"/>
  <c r="AN283"/>
  <c r="AR283" s="1"/>
  <c r="AO283"/>
  <c r="AN284"/>
  <c r="AR284" s="1"/>
  <c r="AO284"/>
  <c r="AN192"/>
  <c r="AM158"/>
  <c r="AN158"/>
  <c r="AO158"/>
  <c r="AP158"/>
  <c r="AQ158"/>
  <c r="AR158"/>
  <c r="AM159"/>
  <c r="AN159"/>
  <c r="AO159"/>
  <c r="AP159"/>
  <c r="AQ159"/>
  <c r="AR159"/>
  <c r="AM160"/>
  <c r="AN160"/>
  <c r="AO160"/>
  <c r="AP160"/>
  <c r="AQ160"/>
  <c r="AR160"/>
  <c r="AM161"/>
  <c r="AN161"/>
  <c r="AO161"/>
  <c r="AP161"/>
  <c r="AQ161"/>
  <c r="AR161"/>
  <c r="AM162"/>
  <c r="AN162"/>
  <c r="AO162"/>
  <c r="AP162"/>
  <c r="AQ162"/>
  <c r="AR162"/>
  <c r="AM163"/>
  <c r="AN163"/>
  <c r="AO163"/>
  <c r="AP163"/>
  <c r="AQ163"/>
  <c r="AR163"/>
  <c r="AM164"/>
  <c r="AN164"/>
  <c r="AO164"/>
  <c r="AP164"/>
  <c r="AQ164"/>
  <c r="AR164"/>
  <c r="AM165"/>
  <c r="AN165"/>
  <c r="AO165"/>
  <c r="AP165"/>
  <c r="AQ165"/>
  <c r="AR165"/>
  <c r="AM166"/>
  <c r="AN166"/>
  <c r="AO166"/>
  <c r="AP166"/>
  <c r="AQ166"/>
  <c r="AR166"/>
  <c r="AM167"/>
  <c r="AN167"/>
  <c r="AO167"/>
  <c r="AP167"/>
  <c r="AQ167"/>
  <c r="AR167"/>
  <c r="AM168"/>
  <c r="AN168"/>
  <c r="AO168"/>
  <c r="AP168"/>
  <c r="AQ168"/>
  <c r="AR168"/>
  <c r="AM169"/>
  <c r="AN169"/>
  <c r="AO169"/>
  <c r="AP169"/>
  <c r="AQ169"/>
  <c r="AR169"/>
  <c r="AM170"/>
  <c r="AN170"/>
  <c r="AO170"/>
  <c r="AP170"/>
  <c r="AQ170"/>
  <c r="AR170"/>
  <c r="AM171"/>
  <c r="AN171"/>
  <c r="AO171"/>
  <c r="AP171"/>
  <c r="AQ171"/>
  <c r="AR171"/>
  <c r="AM172"/>
  <c r="AN172"/>
  <c r="AO172"/>
  <c r="AP172"/>
  <c r="AQ172"/>
  <c r="AR172"/>
  <c r="AM173"/>
  <c r="AN173"/>
  <c r="AO173"/>
  <c r="AP173"/>
  <c r="AQ173"/>
  <c r="AR173"/>
  <c r="AM174"/>
  <c r="AN174"/>
  <c r="AO174"/>
  <c r="AP174"/>
  <c r="AQ174"/>
  <c r="AR174"/>
  <c r="AM175"/>
  <c r="AN175"/>
  <c r="AO175"/>
  <c r="AP175"/>
  <c r="AQ175"/>
  <c r="AR175"/>
  <c r="AM176"/>
  <c r="AN176"/>
  <c r="AO176"/>
  <c r="AP176"/>
  <c r="AQ176"/>
  <c r="AR176"/>
  <c r="AM177"/>
  <c r="AN177"/>
  <c r="AO177"/>
  <c r="AP177"/>
  <c r="AQ177"/>
  <c r="AR177"/>
  <c r="AM178"/>
  <c r="AN178"/>
  <c r="AO178"/>
  <c r="AP178"/>
  <c r="AQ178"/>
  <c r="AR178"/>
  <c r="AM179"/>
  <c r="AN179"/>
  <c r="AO179"/>
  <c r="AP179"/>
  <c r="AQ179"/>
  <c r="AR179"/>
  <c r="AM180"/>
  <c r="AN180"/>
  <c r="AO180"/>
  <c r="AP180"/>
  <c r="AQ180"/>
  <c r="AR180"/>
  <c r="AM181"/>
  <c r="AN181"/>
  <c r="AO181"/>
  <c r="AP181"/>
  <c r="AQ181"/>
  <c r="AR181"/>
  <c r="AM182"/>
  <c r="AN182"/>
  <c r="AO182"/>
  <c r="AP182"/>
  <c r="AQ182"/>
  <c r="AR182"/>
  <c r="AM183"/>
  <c r="AN183"/>
  <c r="AO183"/>
  <c r="AP183"/>
  <c r="AQ183"/>
  <c r="AR183"/>
  <c r="AM184"/>
  <c r="AN184"/>
  <c r="AO184"/>
  <c r="AP184"/>
  <c r="AQ184"/>
  <c r="AR184"/>
  <c r="AM185"/>
  <c r="AN185"/>
  <c r="AO185"/>
  <c r="AP185"/>
  <c r="AQ185"/>
  <c r="AR185"/>
  <c r="AM186"/>
  <c r="AN186"/>
  <c r="AO186"/>
  <c r="AP186"/>
  <c r="AQ186"/>
  <c r="AR186"/>
  <c r="AM187"/>
  <c r="AN187"/>
  <c r="AO187"/>
  <c r="AP187"/>
  <c r="AQ187"/>
  <c r="AR187"/>
  <c r="AN157"/>
  <c r="AO157"/>
  <c r="AP157"/>
  <c r="AQ157"/>
  <c r="AR157"/>
  <c r="AM157"/>
  <c r="AS152"/>
  <c r="AR152"/>
  <c r="AQ152"/>
  <c r="AP152"/>
  <c r="AO152"/>
  <c r="W113" s="1"/>
  <c r="AN152"/>
  <c r="W112" s="1"/>
  <c r="AM152"/>
  <c r="W111" s="1"/>
  <c r="AT150"/>
  <c r="AT149"/>
  <c r="AT148"/>
  <c r="AT147"/>
  <c r="AT146"/>
  <c r="AT145"/>
  <c r="AT144"/>
  <c r="AT143"/>
  <c r="AT142"/>
  <c r="AT141"/>
  <c r="AT140"/>
  <c r="AT139"/>
  <c r="AT138"/>
  <c r="AT137"/>
  <c r="AT136"/>
  <c r="AT135"/>
  <c r="AT134"/>
  <c r="AT133"/>
  <c r="AT132"/>
  <c r="AT131"/>
  <c r="AT130"/>
  <c r="AT129"/>
  <c r="AT128"/>
  <c r="AT127"/>
  <c r="AT126"/>
  <c r="AT125"/>
  <c r="AT124"/>
  <c r="AT123"/>
  <c r="AT122"/>
  <c r="AT121"/>
  <c r="AT120"/>
  <c r="AV73" l="1"/>
  <c r="AV71"/>
  <c r="AV67"/>
  <c r="AV65"/>
  <c r="AV63"/>
  <c r="AV55"/>
  <c r="AV51"/>
  <c r="AV47"/>
  <c r="S88" i="217"/>
  <c r="AR273" i="3"/>
  <c r="AV31"/>
  <c r="S76" i="217"/>
  <c r="AR261" i="3"/>
  <c r="AV27"/>
  <c r="S64" i="217"/>
  <c r="AR249" i="3"/>
  <c r="AV23"/>
  <c r="AR237"/>
  <c r="AR233"/>
  <c r="S46" i="217" s="1"/>
  <c r="AR229" i="3"/>
  <c r="S42" i="217" s="1"/>
  <c r="S36"/>
  <c r="S28"/>
  <c r="AR213" i="3"/>
  <c r="AR209"/>
  <c r="S22" i="217" s="1"/>
  <c r="S16"/>
  <c r="S12"/>
  <c r="AS196" i="3"/>
  <c r="S9" i="217" s="1"/>
  <c r="AS284" i="3"/>
  <c r="S97" i="217" s="1"/>
  <c r="AS280" i="3"/>
  <c r="AS276"/>
  <c r="AV72" s="1"/>
  <c r="AS272"/>
  <c r="AV70"/>
  <c r="AS268"/>
  <c r="AV69" s="1"/>
  <c r="AS264"/>
  <c r="AV68" s="1"/>
  <c r="AS260"/>
  <c r="AV66"/>
  <c r="AS256"/>
  <c r="AS252"/>
  <c r="AV64" s="1"/>
  <c r="AS248"/>
  <c r="S61" i="217" s="1"/>
  <c r="AV62" i="3"/>
  <c r="AS244"/>
  <c r="AV61" s="1"/>
  <c r="AS236"/>
  <c r="AV58"/>
  <c r="AS232"/>
  <c r="S45" i="217" s="1"/>
  <c r="AS228" i="3"/>
  <c r="AV56" s="1"/>
  <c r="AS224"/>
  <c r="AV54"/>
  <c r="AS220"/>
  <c r="AV53" s="1"/>
  <c r="AS216"/>
  <c r="AV52" s="1"/>
  <c r="AS212"/>
  <c r="AV50"/>
  <c r="AS208"/>
  <c r="AV49" s="1"/>
  <c r="AS204"/>
  <c r="AV48" s="1"/>
  <c r="AS200"/>
  <c r="AV46"/>
  <c r="AV45"/>
  <c r="AV7"/>
  <c r="AS238"/>
  <c r="AS242"/>
  <c r="S55" i="217" s="1"/>
  <c r="AS282" i="3"/>
  <c r="AR277"/>
  <c r="S90" i="217" s="1"/>
  <c r="S84"/>
  <c r="AR269" i="3"/>
  <c r="S82" i="217" s="1"/>
  <c r="AR265" i="3"/>
  <c r="S78" i="217" s="1"/>
  <c r="S72"/>
  <c r="AR257" i="3"/>
  <c r="S70" i="217" s="1"/>
  <c r="AR253" i="3"/>
  <c r="S66" i="217" s="1"/>
  <c r="S60"/>
  <c r="AR245" i="3"/>
  <c r="S58" i="217" s="1"/>
  <c r="AR241" i="3"/>
  <c r="S48" i="217"/>
  <c r="AV19" i="3"/>
  <c r="S40" i="217"/>
  <c r="AR225" i="3"/>
  <c r="AR221"/>
  <c r="S34" i="217" s="1"/>
  <c r="AR217" i="3"/>
  <c r="S30" i="217" s="1"/>
  <c r="S24"/>
  <c r="AR205" i="3"/>
  <c r="S18" i="217" s="1"/>
  <c r="AR201" i="3"/>
  <c r="AS237"/>
  <c r="AS241"/>
  <c r="S54" i="217" s="1"/>
  <c r="AR282" i="3"/>
  <c r="S93" i="217"/>
  <c r="AR278" i="3"/>
  <c r="S91" i="217" s="1"/>
  <c r="AR274" i="3"/>
  <c r="S87" i="217" s="1"/>
  <c r="S85"/>
  <c r="AR270" i="3"/>
  <c r="S81" i="217"/>
  <c r="AR266" i="3"/>
  <c r="S79" i="217" s="1"/>
  <c r="AV30" i="3"/>
  <c r="AR262"/>
  <c r="S75" i="217" s="1"/>
  <c r="S73"/>
  <c r="AR258" i="3"/>
  <c r="S69" i="217"/>
  <c r="AR254" i="3"/>
  <c r="S67" i="217" s="1"/>
  <c r="AV26" i="3"/>
  <c r="AR250"/>
  <c r="S63" i="217" s="1"/>
  <c r="AR246" i="3"/>
  <c r="S57" i="217"/>
  <c r="AR242" i="3"/>
  <c r="AV22" s="1"/>
  <c r="AR238"/>
  <c r="S49" i="217"/>
  <c r="AR234" i="3"/>
  <c r="AR230"/>
  <c r="S43" i="217" s="1"/>
  <c r="AV18" i="3"/>
  <c r="AR226"/>
  <c r="S39" i="217" s="1"/>
  <c r="S37"/>
  <c r="AR222" i="3"/>
  <c r="AR218"/>
  <c r="S31" i="217" s="1"/>
  <c r="AV14" i="3"/>
  <c r="AR214"/>
  <c r="S27" i="217" s="1"/>
  <c r="S25"/>
  <c r="AR210" i="3"/>
  <c r="S21" i="217"/>
  <c r="AR206" i="3"/>
  <c r="S19" i="217" s="1"/>
  <c r="AR202" i="3"/>
  <c r="S15" i="217" s="1"/>
  <c r="S13"/>
  <c r="AR198" i="3"/>
  <c r="AS239"/>
  <c r="S52" i="217" s="1"/>
  <c r="AS283" i="3"/>
  <c r="S96" i="217" s="1"/>
  <c r="AS192" i="3"/>
  <c r="AS194"/>
  <c r="AR194"/>
  <c r="AS193"/>
  <c r="AR193"/>
  <c r="AR281"/>
  <c r="AV35" s="1"/>
  <c r="AV36"/>
  <c r="AR192"/>
  <c r="AT152"/>
  <c r="AU152"/>
  <c r="N38" i="1" s="1"/>
  <c r="AS114" i="3"/>
  <c r="AS76"/>
  <c r="AR76"/>
  <c r="AQ76"/>
  <c r="AS38"/>
  <c r="AO80"/>
  <c r="AN80"/>
  <c r="AM80"/>
  <c r="S7" i="217" l="1"/>
  <c r="AV28" i="3"/>
  <c r="AV9"/>
  <c r="AV74"/>
  <c r="AV24"/>
  <c r="AV17"/>
  <c r="S51" i="217"/>
  <c r="AV25" i="3"/>
  <c r="AV29"/>
  <c r="AV33"/>
  <c r="AV57"/>
  <c r="S94" i="217"/>
  <c r="AV60" i="3"/>
  <c r="AV8"/>
  <c r="AV10"/>
  <c r="AV21"/>
  <c r="AV16"/>
  <c r="AV12"/>
  <c r="AV13"/>
  <c r="AV59"/>
  <c r="S33" i="217"/>
  <c r="AV20" i="3"/>
  <c r="AV32"/>
  <c r="AV34"/>
  <c r="AV11"/>
  <c r="AV15"/>
  <c r="AV44"/>
  <c r="S6" i="217"/>
  <c r="AV6" i="3"/>
  <c r="A5" i="217"/>
  <c r="D101"/>
  <c r="E101"/>
  <c r="F101"/>
  <c r="G101"/>
  <c r="H101"/>
  <c r="I101"/>
  <c r="J101"/>
  <c r="K101"/>
  <c r="L101"/>
  <c r="M101"/>
  <c r="N101"/>
  <c r="O101"/>
  <c r="A8" l="1"/>
  <c r="R67"/>
  <c r="R79"/>
  <c r="R57"/>
  <c r="R54"/>
  <c r="R95"/>
  <c r="R94"/>
  <c r="R93"/>
  <c r="R92"/>
  <c r="R91"/>
  <c r="R90"/>
  <c r="R89"/>
  <c r="R88"/>
  <c r="R84"/>
  <c r="R83"/>
  <c r="R82"/>
  <c r="R81"/>
  <c r="R80"/>
  <c r="R78"/>
  <c r="R77"/>
  <c r="R75"/>
  <c r="R72"/>
  <c r="R71"/>
  <c r="R70"/>
  <c r="R69"/>
  <c r="R68"/>
  <c r="R62"/>
  <c r="R60"/>
  <c r="R59"/>
  <c r="R58"/>
  <c r="R56"/>
  <c r="R55"/>
  <c r="R53"/>
  <c r="R52"/>
  <c r="R50"/>
  <c r="R49"/>
  <c r="R48"/>
  <c r="R47"/>
  <c r="R46"/>
  <c r="R45"/>
  <c r="R44"/>
  <c r="R43"/>
  <c r="R42"/>
  <c r="R41"/>
  <c r="R38"/>
  <c r="R36"/>
  <c r="R35"/>
  <c r="R34"/>
  <c r="R33"/>
  <c r="R32"/>
  <c r="R31"/>
  <c r="R30"/>
  <c r="R29"/>
  <c r="R27"/>
  <c r="R26"/>
  <c r="R25"/>
  <c r="R24"/>
  <c r="R23"/>
  <c r="R22"/>
  <c r="R20"/>
  <c r="R19"/>
  <c r="R18"/>
  <c r="R17"/>
  <c r="R15"/>
  <c r="R14"/>
  <c r="R12"/>
  <c r="R11"/>
  <c r="R10"/>
  <c r="R9"/>
  <c r="R7"/>
  <c r="R6"/>
  <c r="R97"/>
  <c r="R96"/>
  <c r="R85"/>
  <c r="R73"/>
  <c r="R66"/>
  <c r="R64"/>
  <c r="R61"/>
  <c r="R40"/>
  <c r="R37"/>
  <c r="R28"/>
  <c r="Q101"/>
  <c r="R16"/>
  <c r="R13"/>
  <c r="R65"/>
  <c r="R21"/>
  <c r="R8"/>
  <c r="R5"/>
  <c r="P101"/>
  <c r="R87"/>
  <c r="R86"/>
  <c r="R76"/>
  <c r="R74"/>
  <c r="R63"/>
  <c r="R51"/>
  <c r="R39"/>
  <c r="R100" l="1" a="1"/>
  <c r="R100" s="1"/>
  <c r="R99" a="1"/>
  <c r="R99" s="1"/>
  <c r="R98" a="1"/>
  <c r="R98" s="1"/>
  <c r="A11"/>
  <c r="R101"/>
  <c r="A14" l="1"/>
  <c r="A17" l="1"/>
  <c r="A20" l="1"/>
  <c r="A23" l="1"/>
  <c r="A26" l="1"/>
  <c r="A29" l="1"/>
  <c r="A32" l="1"/>
  <c r="A35" l="1"/>
  <c r="A38" l="1"/>
  <c r="A41" l="1"/>
  <c r="A44" l="1"/>
  <c r="A47" l="1"/>
  <c r="A50" l="1"/>
  <c r="A53" l="1"/>
  <c r="A56" l="1"/>
  <c r="A59" l="1"/>
  <c r="A62" l="1"/>
  <c r="A65" l="1"/>
  <c r="A68" l="1"/>
  <c r="A71" l="1"/>
  <c r="A74" l="1"/>
  <c r="A77" l="1"/>
  <c r="A80" l="1"/>
  <c r="A83" l="1"/>
  <c r="A86" l="1"/>
  <c r="AO42" i="3"/>
  <c r="AO118" s="1"/>
  <c r="AN42"/>
  <c r="AN118" s="1"/>
  <c r="AM42"/>
  <c r="AM118" s="1"/>
  <c r="A89" i="217" l="1"/>
  <c r="AL192" i="3"/>
  <c r="S5" i="217" s="1"/>
  <c r="A92" l="1"/>
  <c r="AL195" i="3"/>
  <c r="AL198" l="1"/>
  <c r="S8" i="217"/>
  <c r="A95"/>
  <c r="BO36" i="18"/>
  <c r="BC36"/>
  <c r="AQ36"/>
  <c r="AE36"/>
  <c r="S36"/>
  <c r="G36"/>
  <c r="CA36" i="17"/>
  <c r="BO36"/>
  <c r="BC36"/>
  <c r="AQ36"/>
  <c r="AE36"/>
  <c r="S36"/>
  <c r="G36"/>
  <c r="AL201" i="3" l="1"/>
  <c r="S11" i="217"/>
  <c r="J17" i="193"/>
  <c r="L100"/>
  <c r="L99"/>
  <c r="L98"/>
  <c r="L97"/>
  <c r="J96"/>
  <c r="L90"/>
  <c r="L89"/>
  <c r="L88"/>
  <c r="L87"/>
  <c r="L36"/>
  <c r="L35"/>
  <c r="L34"/>
  <c r="L33"/>
  <c r="E31"/>
  <c r="E30"/>
  <c r="E29"/>
  <c r="E28"/>
  <c r="J18"/>
  <c r="AL204" i="3" l="1"/>
  <c r="S14" i="217"/>
  <c r="AT8" i="3"/>
  <c r="AT21"/>
  <c r="AL207" l="1"/>
  <c r="S17" i="217"/>
  <c r="L11" i="5"/>
  <c r="AL210" i="3" l="1"/>
  <c r="S20" i="217"/>
  <c r="AA27" i="1"/>
  <c r="AA21"/>
  <c r="AA15"/>
  <c r="AA8"/>
  <c r="AL213" i="3" l="1"/>
  <c r="S23" i="217"/>
  <c r="I43" i="5"/>
  <c r="AL216" i="3" l="1"/>
  <c r="S26" i="217"/>
  <c r="A6" i="126"/>
  <c r="E6"/>
  <c r="G6"/>
  <c r="A6" i="18"/>
  <c r="AW6" s="1"/>
  <c r="A6" i="17"/>
  <c r="AK6" s="1"/>
  <c r="A71" i="3"/>
  <c r="D74"/>
  <c r="A74"/>
  <c r="D12"/>
  <c r="D71" s="1"/>
  <c r="K6"/>
  <c r="A6"/>
  <c r="D15"/>
  <c r="A15"/>
  <c r="AL219" l="1"/>
  <c r="S29" i="217"/>
  <c r="BI6" i="18"/>
  <c r="M6"/>
  <c r="AW6" i="17"/>
  <c r="M6"/>
  <c r="BI6"/>
  <c r="Y6" i="18"/>
  <c r="Y6" i="17"/>
  <c r="BU6"/>
  <c r="AK6" i="18"/>
  <c r="AL222" i="3" l="1"/>
  <c r="S32" i="217"/>
  <c r="AL225" i="3" l="1"/>
  <c r="S35" i="217"/>
  <c r="F11" i="1"/>
  <c r="E17"/>
  <c r="E14"/>
  <c r="E15"/>
  <c r="AL228" i="3" l="1"/>
  <c r="S38" i="217"/>
  <c r="M31" i="17"/>
  <c r="M30"/>
  <c r="M29"/>
  <c r="M28"/>
  <c r="M27"/>
  <c r="M26"/>
  <c r="M25"/>
  <c r="M24"/>
  <c r="M23"/>
  <c r="M22"/>
  <c r="M21"/>
  <c r="M20"/>
  <c r="M19"/>
  <c r="M18"/>
  <c r="M17"/>
  <c r="M16"/>
  <c r="M15"/>
  <c r="M14"/>
  <c r="M13"/>
  <c r="A109"/>
  <c r="A108"/>
  <c r="A107"/>
  <c r="A106"/>
  <c r="A105"/>
  <c r="A104"/>
  <c r="A103"/>
  <c r="A102"/>
  <c r="A101"/>
  <c r="A100"/>
  <c r="A99"/>
  <c r="A98"/>
  <c r="A97"/>
  <c r="A96"/>
  <c r="A95"/>
  <c r="A94"/>
  <c r="A93"/>
  <c r="A92"/>
  <c r="A91"/>
  <c r="A70"/>
  <c r="A69"/>
  <c r="A68"/>
  <c r="A67"/>
  <c r="A66"/>
  <c r="A65"/>
  <c r="A64"/>
  <c r="A63"/>
  <c r="A62"/>
  <c r="A61"/>
  <c r="A60"/>
  <c r="A59"/>
  <c r="A58"/>
  <c r="A57"/>
  <c r="A56"/>
  <c r="A55"/>
  <c r="A54"/>
  <c r="A53"/>
  <c r="A52"/>
  <c r="AL231" i="3" l="1"/>
  <c r="S41" i="217"/>
  <c r="C40" i="1"/>
  <c r="AL234" i="3" l="1"/>
  <c r="S44" i="217"/>
  <c r="BI47" i="18"/>
  <c r="BI86" s="1"/>
  <c r="BO45"/>
  <c r="BO84" s="1"/>
  <c r="BI45"/>
  <c r="BI84" s="1"/>
  <c r="AW47"/>
  <c r="AW86" s="1"/>
  <c r="BC45"/>
  <c r="BC84" s="1"/>
  <c r="AW45"/>
  <c r="AW84" s="1"/>
  <c r="AK47"/>
  <c r="AK86" s="1"/>
  <c r="AQ45"/>
  <c r="AQ84" s="1"/>
  <c r="AK45"/>
  <c r="AK84" s="1"/>
  <c r="Y47"/>
  <c r="Y86" s="1"/>
  <c r="AE45"/>
  <c r="AE84" s="1"/>
  <c r="Y45"/>
  <c r="Y84" s="1"/>
  <c r="M47"/>
  <c r="M86" s="1"/>
  <c r="S45"/>
  <c r="S84" s="1"/>
  <c r="M45"/>
  <c r="M84" s="1"/>
  <c r="A47"/>
  <c r="A86" s="1"/>
  <c r="A45"/>
  <c r="A84" s="1"/>
  <c r="BU47" i="17"/>
  <c r="BU86" s="1"/>
  <c r="CA45"/>
  <c r="CA84" s="1"/>
  <c r="BU45"/>
  <c r="BU84" s="1"/>
  <c r="BI47"/>
  <c r="BI86" s="1"/>
  <c r="BO45"/>
  <c r="BO84" s="1"/>
  <c r="BI45"/>
  <c r="BI84" s="1"/>
  <c r="AW47"/>
  <c r="AW86" s="1"/>
  <c r="BC45"/>
  <c r="BC84" s="1"/>
  <c r="AW45"/>
  <c r="AW84" s="1"/>
  <c r="AK47"/>
  <c r="AK86" s="1"/>
  <c r="AQ45"/>
  <c r="AQ84" s="1"/>
  <c r="AK45"/>
  <c r="AK84" s="1"/>
  <c r="Y47"/>
  <c r="Y86" s="1"/>
  <c r="AE45"/>
  <c r="AE84" s="1"/>
  <c r="Y45"/>
  <c r="Y84" s="1"/>
  <c r="M47"/>
  <c r="M86" s="1"/>
  <c r="S45"/>
  <c r="S84" s="1"/>
  <c r="M45"/>
  <c r="M84" s="1"/>
  <c r="A47"/>
  <c r="A86" s="1"/>
  <c r="A45"/>
  <c r="A84" s="1"/>
  <c r="H9" i="126"/>
  <c r="H10" s="1"/>
  <c r="H11" s="1"/>
  <c r="H12" s="1"/>
  <c r="H13" s="1"/>
  <c r="H14" s="1"/>
  <c r="H15" s="1"/>
  <c r="H16" s="1"/>
  <c r="H17" s="1"/>
  <c r="H18" s="1"/>
  <c r="H19" s="1"/>
  <c r="H20" s="1"/>
  <c r="H21" s="1"/>
  <c r="H22" s="1"/>
  <c r="H23" s="1"/>
  <c r="H24" s="1"/>
  <c r="H25" s="1"/>
  <c r="H26" s="1"/>
  <c r="H27" s="1"/>
  <c r="H28" s="1"/>
  <c r="H29" s="1"/>
  <c r="H30" s="1"/>
  <c r="H31" s="1"/>
  <c r="H32" s="1"/>
  <c r="H33" s="1"/>
  <c r="H34" s="1"/>
  <c r="H35" s="1"/>
  <c r="H36" s="1"/>
  <c r="H37" s="1"/>
  <c r="H38" s="1"/>
  <c r="H39" s="1"/>
  <c r="H40" s="1"/>
  <c r="H41" s="1"/>
  <c r="H42" s="1"/>
  <c r="H43" s="1"/>
  <c r="H44" s="1"/>
  <c r="H45" s="1"/>
  <c r="H46" s="1"/>
  <c r="H47" s="1"/>
  <c r="H48" s="1"/>
  <c r="H49" s="1"/>
  <c r="H50" s="1"/>
  <c r="BD38" i="3"/>
  <c r="BC38"/>
  <c r="AT47"/>
  <c r="AU47"/>
  <c r="AT48"/>
  <c r="AU48"/>
  <c r="AL237" l="1"/>
  <c r="S47" i="217"/>
  <c r="H58" i="126"/>
  <c r="H59" s="1"/>
  <c r="H60" s="1"/>
  <c r="H61" s="1"/>
  <c r="H62" s="1"/>
  <c r="H63" s="1"/>
  <c r="H64" s="1"/>
  <c r="H65" s="1"/>
  <c r="H66" s="1"/>
  <c r="H67" s="1"/>
  <c r="H68" s="1"/>
  <c r="H69" s="1"/>
  <c r="H70" s="1"/>
  <c r="H71" s="1"/>
  <c r="H72" s="1"/>
  <c r="H73" s="1"/>
  <c r="H74" s="1"/>
  <c r="H75" s="1"/>
  <c r="H76" s="1"/>
  <c r="H77" s="1"/>
  <c r="H78" s="1"/>
  <c r="H79" s="1"/>
  <c r="H80" s="1"/>
  <c r="H81" s="1"/>
  <c r="H82" s="1"/>
  <c r="H83" s="1"/>
  <c r="H84" s="1"/>
  <c r="H85" s="1"/>
  <c r="H86" s="1"/>
  <c r="H87" s="1"/>
  <c r="H88" s="1"/>
  <c r="H89" s="1"/>
  <c r="H90" s="1"/>
  <c r="H91" s="1"/>
  <c r="H92" s="1"/>
  <c r="H93" s="1"/>
  <c r="H94" s="1"/>
  <c r="H95" s="1"/>
  <c r="H96" s="1"/>
  <c r="H97" s="1"/>
  <c r="H98" s="1"/>
  <c r="H99" s="1"/>
  <c r="H100" s="1"/>
  <c r="H101" s="1"/>
  <c r="H102" s="1"/>
  <c r="H103" s="1"/>
  <c r="H55"/>
  <c r="AL240" i="3" l="1"/>
  <c r="S50" i="217"/>
  <c r="H110" i="126"/>
  <c r="H111" s="1"/>
  <c r="H112" s="1"/>
  <c r="H113" s="1"/>
  <c r="H114" s="1"/>
  <c r="H115" s="1"/>
  <c r="H116" s="1"/>
  <c r="H117" s="1"/>
  <c r="H118" s="1"/>
  <c r="H119" s="1"/>
  <c r="H120" s="1"/>
  <c r="H121" s="1"/>
  <c r="H122" s="1"/>
  <c r="H123" s="1"/>
  <c r="H124" s="1"/>
  <c r="H125" s="1"/>
  <c r="H126" s="1"/>
  <c r="H127" s="1"/>
  <c r="H128" s="1"/>
  <c r="H129" s="1"/>
  <c r="H130" s="1"/>
  <c r="H131" s="1"/>
  <c r="H132" s="1"/>
  <c r="H133" s="1"/>
  <c r="H134" s="1"/>
  <c r="H135" s="1"/>
  <c r="H136" s="1"/>
  <c r="H137" s="1"/>
  <c r="H138" s="1"/>
  <c r="H139" s="1"/>
  <c r="H140" s="1"/>
  <c r="H141" s="1"/>
  <c r="H142" s="1"/>
  <c r="H143" s="1"/>
  <c r="H144" s="1"/>
  <c r="H145" s="1"/>
  <c r="H146" s="1"/>
  <c r="H147" s="1"/>
  <c r="H148" s="1"/>
  <c r="H149" s="1"/>
  <c r="H150" s="1"/>
  <c r="H151" s="1"/>
  <c r="H152" s="1"/>
  <c r="H153" s="1"/>
  <c r="H154" s="1"/>
  <c r="H155" s="1"/>
  <c r="H107"/>
  <c r="S35" i="1"/>
  <c r="BD32"/>
  <c r="AX32"/>
  <c r="AO32"/>
  <c r="AL243" i="3" l="1"/>
  <c r="S53" i="217"/>
  <c r="S43" i="1"/>
  <c r="H159" i="126"/>
  <c r="H163"/>
  <c r="H164" s="1"/>
  <c r="H165" s="1"/>
  <c r="H166" s="1"/>
  <c r="H167" s="1"/>
  <c r="H168" s="1"/>
  <c r="H169" s="1"/>
  <c r="H170" s="1"/>
  <c r="H171" s="1"/>
  <c r="H172" s="1"/>
  <c r="H173" s="1"/>
  <c r="H174" s="1"/>
  <c r="H175" s="1"/>
  <c r="H176" s="1"/>
  <c r="H177" s="1"/>
  <c r="H178" s="1"/>
  <c r="H179" s="1"/>
  <c r="H180" s="1"/>
  <c r="H181" s="1"/>
  <c r="H182" s="1"/>
  <c r="H183" s="1"/>
  <c r="H184" s="1"/>
  <c r="H185" s="1"/>
  <c r="H186" s="1"/>
  <c r="H187" s="1"/>
  <c r="H188" s="1"/>
  <c r="H189" s="1"/>
  <c r="H190" s="1"/>
  <c r="H191" s="1"/>
  <c r="H192" s="1"/>
  <c r="H193" s="1"/>
  <c r="H194" s="1"/>
  <c r="H195" s="1"/>
  <c r="H196" s="1"/>
  <c r="H197" s="1"/>
  <c r="H198" s="1"/>
  <c r="H199" s="1"/>
  <c r="H200" s="1"/>
  <c r="H201" s="1"/>
  <c r="H202" s="1"/>
  <c r="H203" s="1"/>
  <c r="H204" s="1"/>
  <c r="H205" s="1"/>
  <c r="H206" s="1"/>
  <c r="H207" s="1"/>
  <c r="J73" i="3"/>
  <c r="AL246" l="1"/>
  <c r="S56" i="217"/>
  <c r="H214" i="126"/>
  <c r="H215" s="1"/>
  <c r="H216" s="1"/>
  <c r="H217" s="1"/>
  <c r="H218" s="1"/>
  <c r="H219" s="1"/>
  <c r="H220" s="1"/>
  <c r="H221" s="1"/>
  <c r="H222" s="1"/>
  <c r="H223" s="1"/>
  <c r="H224" s="1"/>
  <c r="H225" s="1"/>
  <c r="H226" s="1"/>
  <c r="H227" s="1"/>
  <c r="H228" s="1"/>
  <c r="H229" s="1"/>
  <c r="H230" s="1"/>
  <c r="H231" s="1"/>
  <c r="H232" s="1"/>
  <c r="H233" s="1"/>
  <c r="H234" s="1"/>
  <c r="H235" s="1"/>
  <c r="H236" s="1"/>
  <c r="H237" s="1"/>
  <c r="H238" s="1"/>
  <c r="H239" s="1"/>
  <c r="H240" s="1"/>
  <c r="H241" s="1"/>
  <c r="H242" s="1"/>
  <c r="H243" s="1"/>
  <c r="H244" s="1"/>
  <c r="H245" s="1"/>
  <c r="H246" s="1"/>
  <c r="H247" s="1"/>
  <c r="H248" s="1"/>
  <c r="H249" s="1"/>
  <c r="H250" s="1"/>
  <c r="H251" s="1"/>
  <c r="H252" s="1"/>
  <c r="H253" s="1"/>
  <c r="H254" s="1"/>
  <c r="H255" s="1"/>
  <c r="H256" s="1"/>
  <c r="H257" s="1"/>
  <c r="H258" s="1"/>
  <c r="H259" s="1"/>
  <c r="H211"/>
  <c r="AL249" i="3" l="1"/>
  <c r="S59" i="217"/>
  <c r="H266" i="126"/>
  <c r="H267" s="1"/>
  <c r="H268" s="1"/>
  <c r="H269" s="1"/>
  <c r="H270" s="1"/>
  <c r="H271" s="1"/>
  <c r="H272" s="1"/>
  <c r="H273" s="1"/>
  <c r="H274" s="1"/>
  <c r="H275" s="1"/>
  <c r="H276" s="1"/>
  <c r="H277" s="1"/>
  <c r="H278" s="1"/>
  <c r="H279" s="1"/>
  <c r="H280" s="1"/>
  <c r="H281" s="1"/>
  <c r="H282" s="1"/>
  <c r="H283" s="1"/>
  <c r="H284" s="1"/>
  <c r="H285" s="1"/>
  <c r="H286" s="1"/>
  <c r="H287" s="1"/>
  <c r="H288" s="1"/>
  <c r="H289" s="1"/>
  <c r="H290" s="1"/>
  <c r="H291" s="1"/>
  <c r="H292" s="1"/>
  <c r="H293" s="1"/>
  <c r="H294" s="1"/>
  <c r="H295" s="1"/>
  <c r="H296" s="1"/>
  <c r="H297" s="1"/>
  <c r="H298" s="1"/>
  <c r="H299" s="1"/>
  <c r="H300" s="1"/>
  <c r="H301" s="1"/>
  <c r="H302" s="1"/>
  <c r="H303" s="1"/>
  <c r="H304" s="1"/>
  <c r="H305" s="1"/>
  <c r="H306" s="1"/>
  <c r="H307" s="1"/>
  <c r="H308" s="1"/>
  <c r="H309" s="1"/>
  <c r="H310" s="1"/>
  <c r="H311" s="1"/>
  <c r="H263"/>
  <c r="BQ117" i="18"/>
  <c r="BE117"/>
  <c r="AS117"/>
  <c r="AG117"/>
  <c r="U117"/>
  <c r="I117"/>
  <c r="BT109"/>
  <c r="BI109"/>
  <c r="BH109"/>
  <c r="AW109"/>
  <c r="AV109"/>
  <c r="AK109"/>
  <c r="AJ109"/>
  <c r="Y109"/>
  <c r="X109"/>
  <c r="M109"/>
  <c r="L109"/>
  <c r="A109"/>
  <c r="BT108"/>
  <c r="BI108"/>
  <c r="BH108"/>
  <c r="AW108"/>
  <c r="AV108"/>
  <c r="AK108"/>
  <c r="AJ108"/>
  <c r="Y108"/>
  <c r="X108"/>
  <c r="M108"/>
  <c r="L108"/>
  <c r="A108"/>
  <c r="BT107"/>
  <c r="BI107"/>
  <c r="BH107"/>
  <c r="AW107"/>
  <c r="AV107"/>
  <c r="AK107"/>
  <c r="AJ107"/>
  <c r="Y107"/>
  <c r="X107"/>
  <c r="M107"/>
  <c r="L107"/>
  <c r="A107"/>
  <c r="BT106"/>
  <c r="BI106"/>
  <c r="BH106"/>
  <c r="AW106"/>
  <c r="AV106"/>
  <c r="AK106"/>
  <c r="AJ106"/>
  <c r="Y106"/>
  <c r="X106"/>
  <c r="M106"/>
  <c r="L106"/>
  <c r="A106"/>
  <c r="BT105"/>
  <c r="BI105"/>
  <c r="BH105"/>
  <c r="AW105"/>
  <c r="AV105"/>
  <c r="AK105"/>
  <c r="AJ105"/>
  <c r="Y105"/>
  <c r="X105"/>
  <c r="M105"/>
  <c r="L105"/>
  <c r="A105"/>
  <c r="BT104"/>
  <c r="BI104"/>
  <c r="BH104"/>
  <c r="AW104"/>
  <c r="AV104"/>
  <c r="AK104"/>
  <c r="AJ104"/>
  <c r="Y104"/>
  <c r="X104"/>
  <c r="M104"/>
  <c r="L104"/>
  <c r="A104"/>
  <c r="BT103"/>
  <c r="BI103"/>
  <c r="BH103"/>
  <c r="AW103"/>
  <c r="AV103"/>
  <c r="AK103"/>
  <c r="AJ103"/>
  <c r="Y103"/>
  <c r="X103"/>
  <c r="M103"/>
  <c r="L103"/>
  <c r="A103"/>
  <c r="BT102"/>
  <c r="BI102"/>
  <c r="BH102"/>
  <c r="AW102"/>
  <c r="AV102"/>
  <c r="AK102"/>
  <c r="AJ102"/>
  <c r="Y102"/>
  <c r="X102"/>
  <c r="M102"/>
  <c r="L102"/>
  <c r="A102"/>
  <c r="BT101"/>
  <c r="BI101"/>
  <c r="BH101"/>
  <c r="AW101"/>
  <c r="AV101"/>
  <c r="AK101"/>
  <c r="AJ101"/>
  <c r="Y101"/>
  <c r="X101"/>
  <c r="M101"/>
  <c r="L101"/>
  <c r="A101"/>
  <c r="BT100"/>
  <c r="BI100"/>
  <c r="BH100"/>
  <c r="AW100"/>
  <c r="AV100"/>
  <c r="AK100"/>
  <c r="AJ100"/>
  <c r="Y100"/>
  <c r="X100"/>
  <c r="M100"/>
  <c r="L100"/>
  <c r="A100"/>
  <c r="BT99"/>
  <c r="BI99"/>
  <c r="BH99"/>
  <c r="AW99"/>
  <c r="AV99"/>
  <c r="AK99"/>
  <c r="AJ99"/>
  <c r="Y99"/>
  <c r="X99"/>
  <c r="M99"/>
  <c r="L99"/>
  <c r="A99"/>
  <c r="BT98"/>
  <c r="BI98"/>
  <c r="BH98"/>
  <c r="AW98"/>
  <c r="AV98"/>
  <c r="AK98"/>
  <c r="AJ98"/>
  <c r="Y98"/>
  <c r="X98"/>
  <c r="M98"/>
  <c r="L98"/>
  <c r="A98"/>
  <c r="BT97"/>
  <c r="BI97"/>
  <c r="BH97"/>
  <c r="AW97"/>
  <c r="AV97"/>
  <c r="AK97"/>
  <c r="AJ97"/>
  <c r="Y97"/>
  <c r="X97"/>
  <c r="M97"/>
  <c r="L97"/>
  <c r="A97"/>
  <c r="BT96"/>
  <c r="BI96"/>
  <c r="BH96"/>
  <c r="AW96"/>
  <c r="AV96"/>
  <c r="AK96"/>
  <c r="AJ96"/>
  <c r="Y96"/>
  <c r="X96"/>
  <c r="M96"/>
  <c r="L96"/>
  <c r="A96"/>
  <c r="BT95"/>
  <c r="BI95"/>
  <c r="BH95"/>
  <c r="AW95"/>
  <c r="AV95"/>
  <c r="AK95"/>
  <c r="AJ95"/>
  <c r="Y95"/>
  <c r="X95"/>
  <c r="M95"/>
  <c r="L95"/>
  <c r="A95"/>
  <c r="BT94"/>
  <c r="BI94"/>
  <c r="BH94"/>
  <c r="AW94"/>
  <c r="AV94"/>
  <c r="AK94"/>
  <c r="AJ94"/>
  <c r="Y94"/>
  <c r="X94"/>
  <c r="M94"/>
  <c r="L94"/>
  <c r="A94"/>
  <c r="BT93"/>
  <c r="BI93"/>
  <c r="BH93"/>
  <c r="AW93"/>
  <c r="AV93"/>
  <c r="AK93"/>
  <c r="AJ93"/>
  <c r="Y93"/>
  <c r="X93"/>
  <c r="M93"/>
  <c r="L93"/>
  <c r="A93"/>
  <c r="BT92"/>
  <c r="BI92"/>
  <c r="BH92"/>
  <c r="AW92"/>
  <c r="AV92"/>
  <c r="AK92"/>
  <c r="AJ92"/>
  <c r="Y92"/>
  <c r="X92"/>
  <c r="M92"/>
  <c r="L92"/>
  <c r="A92"/>
  <c r="BT91"/>
  <c r="BI91"/>
  <c r="BH91"/>
  <c r="BF71" s="1"/>
  <c r="AW91"/>
  <c r="AV91"/>
  <c r="AK91"/>
  <c r="AJ91"/>
  <c r="AH71" s="1"/>
  <c r="Y91"/>
  <c r="X91"/>
  <c r="M91"/>
  <c r="L91"/>
  <c r="A91"/>
  <c r="BQ78"/>
  <c r="BE78"/>
  <c r="AS78"/>
  <c r="AG78"/>
  <c r="U78"/>
  <c r="I78"/>
  <c r="G75"/>
  <c r="AL252" i="3" l="1"/>
  <c r="S62" i="217"/>
  <c r="J71" i="18"/>
  <c r="BT70"/>
  <c r="BI70"/>
  <c r="BH70"/>
  <c r="AW70"/>
  <c r="AV70"/>
  <c r="AK70"/>
  <c r="AJ70"/>
  <c r="Y70"/>
  <c r="X70"/>
  <c r="M70"/>
  <c r="L70"/>
  <c r="A70"/>
  <c r="BT69"/>
  <c r="BI69"/>
  <c r="BH69"/>
  <c r="AW69"/>
  <c r="AV69"/>
  <c r="AK69"/>
  <c r="AJ69"/>
  <c r="Y69"/>
  <c r="X69"/>
  <c r="M69"/>
  <c r="L69"/>
  <c r="A69"/>
  <c r="BT68"/>
  <c r="BI68"/>
  <c r="BH68"/>
  <c r="AW68"/>
  <c r="AV68"/>
  <c r="AK68"/>
  <c r="AJ68"/>
  <c r="Y68"/>
  <c r="X68"/>
  <c r="M68"/>
  <c r="L68"/>
  <c r="A68"/>
  <c r="BT67"/>
  <c r="BI67"/>
  <c r="BH67"/>
  <c r="AW67"/>
  <c r="AV67"/>
  <c r="AK67"/>
  <c r="AJ67"/>
  <c r="Y67"/>
  <c r="X67"/>
  <c r="M67"/>
  <c r="L67"/>
  <c r="A67"/>
  <c r="BT66"/>
  <c r="BI66"/>
  <c r="BH66"/>
  <c r="AW66"/>
  <c r="AV66"/>
  <c r="AK66"/>
  <c r="AJ66"/>
  <c r="Y66"/>
  <c r="X66"/>
  <c r="M66"/>
  <c r="L66"/>
  <c r="A66"/>
  <c r="BT65"/>
  <c r="BI65"/>
  <c r="BH65"/>
  <c r="AW65"/>
  <c r="AV65"/>
  <c r="AK65"/>
  <c r="AJ65"/>
  <c r="Y65"/>
  <c r="X65"/>
  <c r="M65"/>
  <c r="L65"/>
  <c r="A65"/>
  <c r="BT64"/>
  <c r="BI64"/>
  <c r="BH64"/>
  <c r="AW64"/>
  <c r="AV64"/>
  <c r="AK64"/>
  <c r="AJ64"/>
  <c r="Y64"/>
  <c r="X64"/>
  <c r="M64"/>
  <c r="L64"/>
  <c r="A64"/>
  <c r="BT63"/>
  <c r="BI63"/>
  <c r="BH63"/>
  <c r="AW63"/>
  <c r="AV63"/>
  <c r="AK63"/>
  <c r="AJ63"/>
  <c r="Y63"/>
  <c r="X63"/>
  <c r="M63"/>
  <c r="L63"/>
  <c r="A63"/>
  <c r="BT62"/>
  <c r="BI62"/>
  <c r="BH62"/>
  <c r="AW62"/>
  <c r="AV62"/>
  <c r="AK62"/>
  <c r="AJ62"/>
  <c r="Y62"/>
  <c r="X62"/>
  <c r="M62"/>
  <c r="L62"/>
  <c r="A62"/>
  <c r="BT61"/>
  <c r="BI61"/>
  <c r="BH61"/>
  <c r="AW61"/>
  <c r="AV61"/>
  <c r="AK61"/>
  <c r="AJ61"/>
  <c r="Y61"/>
  <c r="X61"/>
  <c r="M61"/>
  <c r="L61"/>
  <c r="A61"/>
  <c r="BT60"/>
  <c r="BI60"/>
  <c r="BH60"/>
  <c r="AW60"/>
  <c r="AV60"/>
  <c r="AK60"/>
  <c r="AJ60"/>
  <c r="Y60"/>
  <c r="X60"/>
  <c r="M60"/>
  <c r="L60"/>
  <c r="A60"/>
  <c r="BT59"/>
  <c r="BI59"/>
  <c r="BH59"/>
  <c r="AW59"/>
  <c r="AV59"/>
  <c r="AK59"/>
  <c r="AJ59"/>
  <c r="Y59"/>
  <c r="X59"/>
  <c r="M59"/>
  <c r="L59"/>
  <c r="A59"/>
  <c r="BT58"/>
  <c r="BI58"/>
  <c r="BH58"/>
  <c r="AW58"/>
  <c r="AV58"/>
  <c r="AK58"/>
  <c r="AJ58"/>
  <c r="Y58"/>
  <c r="X58"/>
  <c r="M58"/>
  <c r="L58"/>
  <c r="A58"/>
  <c r="BT57"/>
  <c r="BI57"/>
  <c r="BH57"/>
  <c r="AW57"/>
  <c r="AV57"/>
  <c r="AK57"/>
  <c r="AJ57"/>
  <c r="Y57"/>
  <c r="X57"/>
  <c r="M57"/>
  <c r="L57"/>
  <c r="A57"/>
  <c r="BT56"/>
  <c r="BI56"/>
  <c r="BH56"/>
  <c r="AW56"/>
  <c r="AV56"/>
  <c r="AK56"/>
  <c r="AJ56"/>
  <c r="Y56"/>
  <c r="X56"/>
  <c r="M56"/>
  <c r="L56"/>
  <c r="A56"/>
  <c r="BT55"/>
  <c r="BI55"/>
  <c r="BH55"/>
  <c r="AW55"/>
  <c r="AV55"/>
  <c r="AK55"/>
  <c r="AJ55"/>
  <c r="Y55"/>
  <c r="X55"/>
  <c r="M55"/>
  <c r="L55"/>
  <c r="A55"/>
  <c r="BT54"/>
  <c r="BI54"/>
  <c r="BH54"/>
  <c r="AW54"/>
  <c r="AV54"/>
  <c r="AK54"/>
  <c r="AJ54"/>
  <c r="Y54"/>
  <c r="X54"/>
  <c r="M54"/>
  <c r="L54"/>
  <c r="A54"/>
  <c r="BT53"/>
  <c r="BI53"/>
  <c r="BH53"/>
  <c r="AW53"/>
  <c r="AV53"/>
  <c r="AK53"/>
  <c r="AJ53"/>
  <c r="Y53"/>
  <c r="X53"/>
  <c r="M53"/>
  <c r="L53"/>
  <c r="A53"/>
  <c r="BT52"/>
  <c r="BI52"/>
  <c r="BH52"/>
  <c r="BF32" s="1"/>
  <c r="AW52"/>
  <c r="AV52"/>
  <c r="AT32" s="1"/>
  <c r="AK52"/>
  <c r="AJ52"/>
  <c r="Y52"/>
  <c r="X52"/>
  <c r="M52"/>
  <c r="L52"/>
  <c r="J32" s="1"/>
  <c r="A52"/>
  <c r="G45"/>
  <c r="G84" s="1"/>
  <c r="BQ39"/>
  <c r="BE39"/>
  <c r="AS39"/>
  <c r="AG39"/>
  <c r="U39"/>
  <c r="I39"/>
  <c r="BT31"/>
  <c r="BI31"/>
  <c r="BH31"/>
  <c r="AW31"/>
  <c r="AV31"/>
  <c r="AK31"/>
  <c r="AJ31"/>
  <c r="Y31"/>
  <c r="X31"/>
  <c r="M31"/>
  <c r="L31"/>
  <c r="A31"/>
  <c r="BT30"/>
  <c r="BI30"/>
  <c r="BH30"/>
  <c r="AW30"/>
  <c r="AV30"/>
  <c r="AK30"/>
  <c r="AJ30"/>
  <c r="Y30"/>
  <c r="X30"/>
  <c r="M30"/>
  <c r="L30"/>
  <c r="A30"/>
  <c r="BT29"/>
  <c r="BI29"/>
  <c r="BH29"/>
  <c r="AW29"/>
  <c r="AV29"/>
  <c r="AK29"/>
  <c r="AJ29"/>
  <c r="Y29"/>
  <c r="X29"/>
  <c r="M29"/>
  <c r="L29"/>
  <c r="A29"/>
  <c r="BT28"/>
  <c r="BI28"/>
  <c r="BH28"/>
  <c r="AW28"/>
  <c r="AV28"/>
  <c r="AK28"/>
  <c r="AJ28"/>
  <c r="Y28"/>
  <c r="X28"/>
  <c r="M28"/>
  <c r="L28"/>
  <c r="A28"/>
  <c r="BT27"/>
  <c r="BI27"/>
  <c r="BH27"/>
  <c r="AW27"/>
  <c r="AV27"/>
  <c r="AK27"/>
  <c r="AJ27"/>
  <c r="Y27"/>
  <c r="X27"/>
  <c r="M27"/>
  <c r="L27"/>
  <c r="A27"/>
  <c r="BT26"/>
  <c r="BI26"/>
  <c r="BH26"/>
  <c r="AW26"/>
  <c r="AV26"/>
  <c r="AK26"/>
  <c r="AJ26"/>
  <c r="Y26"/>
  <c r="X26"/>
  <c r="M26"/>
  <c r="L26"/>
  <c r="A26"/>
  <c r="BT25"/>
  <c r="BI25"/>
  <c r="BH25"/>
  <c r="AW25"/>
  <c r="AV25"/>
  <c r="AK25"/>
  <c r="AJ25"/>
  <c r="Y25"/>
  <c r="X25"/>
  <c r="M25"/>
  <c r="L25"/>
  <c r="A25"/>
  <c r="BT24"/>
  <c r="BI24"/>
  <c r="BH24"/>
  <c r="AW24"/>
  <c r="AV24"/>
  <c r="AK24"/>
  <c r="AJ24"/>
  <c r="Y24"/>
  <c r="X24"/>
  <c r="M24"/>
  <c r="L24"/>
  <c r="A24"/>
  <c r="BT23"/>
  <c r="BI23"/>
  <c r="BH23"/>
  <c r="AW23"/>
  <c r="AV23"/>
  <c r="AK23"/>
  <c r="AJ23"/>
  <c r="Y23"/>
  <c r="X23"/>
  <c r="M23"/>
  <c r="L23"/>
  <c r="A23"/>
  <c r="BT22"/>
  <c r="BI22"/>
  <c r="BH22"/>
  <c r="AW22"/>
  <c r="AV22"/>
  <c r="AK22"/>
  <c r="AJ22"/>
  <c r="Y22"/>
  <c r="X22"/>
  <c r="M22"/>
  <c r="L22"/>
  <c r="A22"/>
  <c r="BT21"/>
  <c r="BI21"/>
  <c r="BH21"/>
  <c r="AW21"/>
  <c r="AV21"/>
  <c r="AK21"/>
  <c r="AJ21"/>
  <c r="Y21"/>
  <c r="X21"/>
  <c r="M21"/>
  <c r="L21"/>
  <c r="A21"/>
  <c r="BT20"/>
  <c r="BI20"/>
  <c r="BH20"/>
  <c r="AW20"/>
  <c r="AV20"/>
  <c r="AK20"/>
  <c r="AJ20"/>
  <c r="Y20"/>
  <c r="X20"/>
  <c r="M20"/>
  <c r="L20"/>
  <c r="A20"/>
  <c r="BT19"/>
  <c r="BI19"/>
  <c r="BH19"/>
  <c r="AW19"/>
  <c r="AV19"/>
  <c r="AK19"/>
  <c r="AJ19"/>
  <c r="Y19"/>
  <c r="X19"/>
  <c r="M19"/>
  <c r="L19"/>
  <c r="A19"/>
  <c r="BT18"/>
  <c r="BI18"/>
  <c r="BH18"/>
  <c r="AW18"/>
  <c r="AV18"/>
  <c r="AK18"/>
  <c r="AJ18"/>
  <c r="Y18"/>
  <c r="X18"/>
  <c r="M18"/>
  <c r="L18"/>
  <c r="A18"/>
  <c r="BT17"/>
  <c r="BI17"/>
  <c r="BH17"/>
  <c r="AW17"/>
  <c r="AV17"/>
  <c r="AK17"/>
  <c r="AJ17"/>
  <c r="Y17"/>
  <c r="X17"/>
  <c r="M17"/>
  <c r="L17"/>
  <c r="A17"/>
  <c r="BT16"/>
  <c r="BI16"/>
  <c r="BH16"/>
  <c r="AW16"/>
  <c r="AV16"/>
  <c r="AK16"/>
  <c r="AJ16"/>
  <c r="Y16"/>
  <c r="X16"/>
  <c r="M16"/>
  <c r="L16"/>
  <c r="A16"/>
  <c r="BT15"/>
  <c r="BI15"/>
  <c r="BH15"/>
  <c r="AW15"/>
  <c r="AV15"/>
  <c r="AK15"/>
  <c r="AJ15"/>
  <c r="Y15"/>
  <c r="X15"/>
  <c r="M15"/>
  <c r="L15"/>
  <c r="A15"/>
  <c r="BT14"/>
  <c r="BI14"/>
  <c r="BH14"/>
  <c r="AW14"/>
  <c r="AV14"/>
  <c r="AK14"/>
  <c r="AJ14"/>
  <c r="Y14"/>
  <c r="X14"/>
  <c r="M14"/>
  <c r="L14"/>
  <c r="A14"/>
  <c r="BT13"/>
  <c r="BI13"/>
  <c r="BH13"/>
  <c r="AW13"/>
  <c r="AV13"/>
  <c r="AK13"/>
  <c r="AJ13"/>
  <c r="Y13"/>
  <c r="X13"/>
  <c r="M13"/>
  <c r="L13"/>
  <c r="A13"/>
  <c r="CC117" i="17"/>
  <c r="BQ117"/>
  <c r="BE117"/>
  <c r="AS117"/>
  <c r="AG117"/>
  <c r="U117"/>
  <c r="I117"/>
  <c r="CF109"/>
  <c r="BU109"/>
  <c r="BT109"/>
  <c r="BI109"/>
  <c r="BH109"/>
  <c r="AW109"/>
  <c r="AV109"/>
  <c r="AK109"/>
  <c r="AJ109"/>
  <c r="Y109"/>
  <c r="X109"/>
  <c r="M109"/>
  <c r="L109"/>
  <c r="CF108"/>
  <c r="BU108"/>
  <c r="BT108"/>
  <c r="BI108"/>
  <c r="BH108"/>
  <c r="AW108"/>
  <c r="AV108"/>
  <c r="AK108"/>
  <c r="AJ108"/>
  <c r="Y108"/>
  <c r="X108"/>
  <c r="M108"/>
  <c r="L108"/>
  <c r="CF107"/>
  <c r="BU107"/>
  <c r="BT107"/>
  <c r="BI107"/>
  <c r="BH107"/>
  <c r="AW107"/>
  <c r="AV107"/>
  <c r="AK107"/>
  <c r="AJ107"/>
  <c r="Y107"/>
  <c r="X107"/>
  <c r="M107"/>
  <c r="L107"/>
  <c r="CF106"/>
  <c r="BU106"/>
  <c r="BT106"/>
  <c r="BI106"/>
  <c r="BH106"/>
  <c r="AW106"/>
  <c r="AV106"/>
  <c r="AK106"/>
  <c r="AJ106"/>
  <c r="Y106"/>
  <c r="X106"/>
  <c r="M106"/>
  <c r="L106"/>
  <c r="CF105"/>
  <c r="BU105"/>
  <c r="BT105"/>
  <c r="BI105"/>
  <c r="BH105"/>
  <c r="AW105"/>
  <c r="AV105"/>
  <c r="AK105"/>
  <c r="AJ105"/>
  <c r="Y105"/>
  <c r="X105"/>
  <c r="M105"/>
  <c r="L105"/>
  <c r="CF104"/>
  <c r="BU104"/>
  <c r="BT104"/>
  <c r="BI104"/>
  <c r="BH104"/>
  <c r="AW104"/>
  <c r="AV104"/>
  <c r="AK104"/>
  <c r="AJ104"/>
  <c r="Y104"/>
  <c r="X104"/>
  <c r="M104"/>
  <c r="L104"/>
  <c r="CF103"/>
  <c r="BU103"/>
  <c r="BT103"/>
  <c r="BI103"/>
  <c r="BH103"/>
  <c r="AW103"/>
  <c r="AV103"/>
  <c r="AK103"/>
  <c r="AJ103"/>
  <c r="Y103"/>
  <c r="X103"/>
  <c r="M103"/>
  <c r="L103"/>
  <c r="CF102"/>
  <c r="BU102"/>
  <c r="BT102"/>
  <c r="BI102"/>
  <c r="BH102"/>
  <c r="AW102"/>
  <c r="AV102"/>
  <c r="AK102"/>
  <c r="AJ102"/>
  <c r="Y102"/>
  <c r="X102"/>
  <c r="M102"/>
  <c r="L102"/>
  <c r="CF101"/>
  <c r="BU101"/>
  <c r="BT101"/>
  <c r="BI101"/>
  <c r="BH101"/>
  <c r="AW101"/>
  <c r="AV101"/>
  <c r="AK101"/>
  <c r="AJ101"/>
  <c r="Y101"/>
  <c r="X101"/>
  <c r="M101"/>
  <c r="L101"/>
  <c r="CF100"/>
  <c r="BU100"/>
  <c r="BT100"/>
  <c r="BI100"/>
  <c r="BH100"/>
  <c r="AW100"/>
  <c r="AV100"/>
  <c r="AK100"/>
  <c r="AJ100"/>
  <c r="Y100"/>
  <c r="X100"/>
  <c r="M100"/>
  <c r="L100"/>
  <c r="CF99"/>
  <c r="BU99"/>
  <c r="BT99"/>
  <c r="BI99"/>
  <c r="BH99"/>
  <c r="AW99"/>
  <c r="AV99"/>
  <c r="AK99"/>
  <c r="AJ99"/>
  <c r="Y99"/>
  <c r="X99"/>
  <c r="M99"/>
  <c r="L99"/>
  <c r="CF98"/>
  <c r="BU98"/>
  <c r="BT98"/>
  <c r="BI98"/>
  <c r="BH98"/>
  <c r="AW98"/>
  <c r="AV98"/>
  <c r="AK98"/>
  <c r="AJ98"/>
  <c r="Y98"/>
  <c r="X98"/>
  <c r="M98"/>
  <c r="L98"/>
  <c r="CF97"/>
  <c r="BU97"/>
  <c r="BT97"/>
  <c r="BI97"/>
  <c r="BH97"/>
  <c r="AW97"/>
  <c r="AV97"/>
  <c r="AK97"/>
  <c r="AJ97"/>
  <c r="Y97"/>
  <c r="X97"/>
  <c r="M97"/>
  <c r="L97"/>
  <c r="CF96"/>
  <c r="BU96"/>
  <c r="BT96"/>
  <c r="BI96"/>
  <c r="BH96"/>
  <c r="AW96"/>
  <c r="AV96"/>
  <c r="AK96"/>
  <c r="AJ96"/>
  <c r="Y96"/>
  <c r="X96"/>
  <c r="M96"/>
  <c r="L96"/>
  <c r="CF95"/>
  <c r="BU95"/>
  <c r="BT95"/>
  <c r="BI95"/>
  <c r="BH95"/>
  <c r="AW95"/>
  <c r="AV95"/>
  <c r="AK95"/>
  <c r="AJ95"/>
  <c r="Y95"/>
  <c r="X95"/>
  <c r="M95"/>
  <c r="L95"/>
  <c r="CF94"/>
  <c r="BU94"/>
  <c r="BT94"/>
  <c r="BI94"/>
  <c r="BH94"/>
  <c r="AW94"/>
  <c r="AV94"/>
  <c r="AK94"/>
  <c r="AJ94"/>
  <c r="Y94"/>
  <c r="X94"/>
  <c r="M94"/>
  <c r="L94"/>
  <c r="CF93"/>
  <c r="BU93"/>
  <c r="BT93"/>
  <c r="BI93"/>
  <c r="BH93"/>
  <c r="AW93"/>
  <c r="AV93"/>
  <c r="AK93"/>
  <c r="AJ93"/>
  <c r="Y93"/>
  <c r="X93"/>
  <c r="M93"/>
  <c r="L93"/>
  <c r="CF92"/>
  <c r="BU92"/>
  <c r="BT92"/>
  <c r="BI92"/>
  <c r="BH92"/>
  <c r="AW92"/>
  <c r="AV92"/>
  <c r="AK92"/>
  <c r="AJ92"/>
  <c r="Y92"/>
  <c r="X92"/>
  <c r="M92"/>
  <c r="L92"/>
  <c r="CF91"/>
  <c r="CD71" s="1"/>
  <c r="BU91"/>
  <c r="BT91"/>
  <c r="BR71" s="1"/>
  <c r="BI91"/>
  <c r="BH91"/>
  <c r="BF71" s="1"/>
  <c r="AW91"/>
  <c r="AV91"/>
  <c r="AT71" s="1"/>
  <c r="AK91"/>
  <c r="AJ91"/>
  <c r="AH71" s="1"/>
  <c r="Y91"/>
  <c r="X91"/>
  <c r="V71" s="1"/>
  <c r="M91"/>
  <c r="L91"/>
  <c r="J71" s="1"/>
  <c r="CC78"/>
  <c r="BQ78"/>
  <c r="BE78"/>
  <c r="AS78"/>
  <c r="AG78"/>
  <c r="U78"/>
  <c r="I78"/>
  <c r="G75"/>
  <c r="CF70"/>
  <c r="BU70"/>
  <c r="BT70"/>
  <c r="BI70"/>
  <c r="BH70"/>
  <c r="AW70"/>
  <c r="AV70"/>
  <c r="AK70"/>
  <c r="AJ70"/>
  <c r="Y70"/>
  <c r="X70"/>
  <c r="M70"/>
  <c r="L70"/>
  <c r="CF69"/>
  <c r="BU69"/>
  <c r="BT69"/>
  <c r="BI69"/>
  <c r="BH69"/>
  <c r="AW69"/>
  <c r="AV69"/>
  <c r="AK69"/>
  <c r="AJ69"/>
  <c r="Y69"/>
  <c r="X69"/>
  <c r="M69"/>
  <c r="L69"/>
  <c r="CF68"/>
  <c r="BU68"/>
  <c r="BT68"/>
  <c r="BI68"/>
  <c r="BH68"/>
  <c r="AW68"/>
  <c r="AV68"/>
  <c r="AK68"/>
  <c r="AJ68"/>
  <c r="Y68"/>
  <c r="X68"/>
  <c r="M68"/>
  <c r="L68"/>
  <c r="CF67"/>
  <c r="BU67"/>
  <c r="BT67"/>
  <c r="BI67"/>
  <c r="BH67"/>
  <c r="AW67"/>
  <c r="AV67"/>
  <c r="AK67"/>
  <c r="AJ67"/>
  <c r="Y67"/>
  <c r="X67"/>
  <c r="M67"/>
  <c r="L67"/>
  <c r="CF66"/>
  <c r="BU66"/>
  <c r="BT66"/>
  <c r="BI66"/>
  <c r="BH66"/>
  <c r="AW66"/>
  <c r="AV66"/>
  <c r="AK66"/>
  <c r="AJ66"/>
  <c r="Y66"/>
  <c r="X66"/>
  <c r="M66"/>
  <c r="L66"/>
  <c r="CF65"/>
  <c r="BU65"/>
  <c r="BT65"/>
  <c r="BI65"/>
  <c r="BH65"/>
  <c r="AW65"/>
  <c r="AV65"/>
  <c r="AK65"/>
  <c r="AJ65"/>
  <c r="Y65"/>
  <c r="X65"/>
  <c r="M65"/>
  <c r="L65"/>
  <c r="CF64"/>
  <c r="BU64"/>
  <c r="BT64"/>
  <c r="BI64"/>
  <c r="BH64"/>
  <c r="AW64"/>
  <c r="AV64"/>
  <c r="AK64"/>
  <c r="AJ64"/>
  <c r="Y64"/>
  <c r="X64"/>
  <c r="M64"/>
  <c r="L64"/>
  <c r="CF63"/>
  <c r="BU63"/>
  <c r="BT63"/>
  <c r="BI63"/>
  <c r="BH63"/>
  <c r="AW63"/>
  <c r="AV63"/>
  <c r="AK63"/>
  <c r="AJ63"/>
  <c r="Y63"/>
  <c r="X63"/>
  <c r="M63"/>
  <c r="L63"/>
  <c r="CF62"/>
  <c r="BU62"/>
  <c r="BT62"/>
  <c r="BI62"/>
  <c r="BH62"/>
  <c r="AW62"/>
  <c r="AV62"/>
  <c r="AK62"/>
  <c r="AJ62"/>
  <c r="Y62"/>
  <c r="X62"/>
  <c r="M62"/>
  <c r="L62"/>
  <c r="CF61"/>
  <c r="BU61"/>
  <c r="BT61"/>
  <c r="BI61"/>
  <c r="BH61"/>
  <c r="AW61"/>
  <c r="AV61"/>
  <c r="AK61"/>
  <c r="AJ61"/>
  <c r="Y61"/>
  <c r="X61"/>
  <c r="M61"/>
  <c r="L61"/>
  <c r="CF60"/>
  <c r="BU60"/>
  <c r="BT60"/>
  <c r="BI60"/>
  <c r="BH60"/>
  <c r="AW60"/>
  <c r="AV60"/>
  <c r="AK60"/>
  <c r="AJ60"/>
  <c r="Y60"/>
  <c r="X60"/>
  <c r="M60"/>
  <c r="L60"/>
  <c r="CF59"/>
  <c r="BU59"/>
  <c r="BT59"/>
  <c r="BI59"/>
  <c r="BH59"/>
  <c r="AW59"/>
  <c r="AV59"/>
  <c r="AK59"/>
  <c r="AJ59"/>
  <c r="Y59"/>
  <c r="X59"/>
  <c r="M59"/>
  <c r="L59"/>
  <c r="CF58"/>
  <c r="BU58"/>
  <c r="BT58"/>
  <c r="BI58"/>
  <c r="BH58"/>
  <c r="AW58"/>
  <c r="AV58"/>
  <c r="AK58"/>
  <c r="AJ58"/>
  <c r="Y58"/>
  <c r="X58"/>
  <c r="M58"/>
  <c r="L58"/>
  <c r="CF57"/>
  <c r="BU57"/>
  <c r="BT57"/>
  <c r="BI57"/>
  <c r="BH57"/>
  <c r="AW57"/>
  <c r="AV57"/>
  <c r="AK57"/>
  <c r="AJ57"/>
  <c r="Y57"/>
  <c r="X57"/>
  <c r="M57"/>
  <c r="L57"/>
  <c r="CF56"/>
  <c r="BU56"/>
  <c r="BT56"/>
  <c r="BI56"/>
  <c r="BH56"/>
  <c r="AW56"/>
  <c r="AV56"/>
  <c r="AK56"/>
  <c r="AJ56"/>
  <c r="Y56"/>
  <c r="X56"/>
  <c r="M56"/>
  <c r="L56"/>
  <c r="CF55"/>
  <c r="BU55"/>
  <c r="BT55"/>
  <c r="BI55"/>
  <c r="BH55"/>
  <c r="AW55"/>
  <c r="AV55"/>
  <c r="AK55"/>
  <c r="AJ55"/>
  <c r="Y55"/>
  <c r="X55"/>
  <c r="M55"/>
  <c r="L55"/>
  <c r="CF54"/>
  <c r="BU54"/>
  <c r="BT54"/>
  <c r="BI54"/>
  <c r="BH54"/>
  <c r="AW54"/>
  <c r="AV54"/>
  <c r="AK54"/>
  <c r="AJ54"/>
  <c r="Y54"/>
  <c r="X54"/>
  <c r="M54"/>
  <c r="L54"/>
  <c r="CF53"/>
  <c r="BU53"/>
  <c r="BT53"/>
  <c r="BI53"/>
  <c r="BH53"/>
  <c r="AW53"/>
  <c r="AV53"/>
  <c r="AK53"/>
  <c r="AJ53"/>
  <c r="Y53"/>
  <c r="X53"/>
  <c r="M53"/>
  <c r="L53"/>
  <c r="CF52"/>
  <c r="BU52"/>
  <c r="BT52"/>
  <c r="BI52"/>
  <c r="BH52"/>
  <c r="BF32" s="1"/>
  <c r="AW52"/>
  <c r="AV52"/>
  <c r="AK52"/>
  <c r="AJ52"/>
  <c r="AH32" s="1"/>
  <c r="Y52"/>
  <c r="X52"/>
  <c r="M52"/>
  <c r="L52"/>
  <c r="G45"/>
  <c r="G84" s="1"/>
  <c r="CC39"/>
  <c r="BQ39"/>
  <c r="BE39"/>
  <c r="AS39"/>
  <c r="AG39"/>
  <c r="U39"/>
  <c r="I39"/>
  <c r="CD32"/>
  <c r="J32"/>
  <c r="CF31"/>
  <c r="BU31"/>
  <c r="BT31"/>
  <c r="BI31"/>
  <c r="BH31"/>
  <c r="AW31"/>
  <c r="AV31"/>
  <c r="AK31"/>
  <c r="AJ31"/>
  <c r="Y31"/>
  <c r="X31"/>
  <c r="L31"/>
  <c r="A31"/>
  <c r="CF30"/>
  <c r="BU30"/>
  <c r="BT30"/>
  <c r="BI30"/>
  <c r="BH30"/>
  <c r="AW30"/>
  <c r="AV30"/>
  <c r="AK30"/>
  <c r="AJ30"/>
  <c r="Y30"/>
  <c r="X30"/>
  <c r="L30"/>
  <c r="A30"/>
  <c r="CF29"/>
  <c r="BU29"/>
  <c r="BT29"/>
  <c r="BI29"/>
  <c r="BH29"/>
  <c r="AW29"/>
  <c r="AV29"/>
  <c r="AK29"/>
  <c r="AJ29"/>
  <c r="Y29"/>
  <c r="X29"/>
  <c r="L29"/>
  <c r="A29"/>
  <c r="CF28"/>
  <c r="BU28"/>
  <c r="BT28"/>
  <c r="BI28"/>
  <c r="BH28"/>
  <c r="AW28"/>
  <c r="AV28"/>
  <c r="AK28"/>
  <c r="AJ28"/>
  <c r="Y28"/>
  <c r="X28"/>
  <c r="L28"/>
  <c r="A28"/>
  <c r="CF27"/>
  <c r="BU27"/>
  <c r="BT27"/>
  <c r="BI27"/>
  <c r="BH27"/>
  <c r="AW27"/>
  <c r="AV27"/>
  <c r="AK27"/>
  <c r="AJ27"/>
  <c r="Y27"/>
  <c r="X27"/>
  <c r="L27"/>
  <c r="A27"/>
  <c r="CF26"/>
  <c r="BU26"/>
  <c r="BT26"/>
  <c r="BI26"/>
  <c r="BH26"/>
  <c r="AW26"/>
  <c r="AV26"/>
  <c r="AK26"/>
  <c r="AJ26"/>
  <c r="Y26"/>
  <c r="X26"/>
  <c r="L26"/>
  <c r="A26"/>
  <c r="CF25"/>
  <c r="BU25"/>
  <c r="BT25"/>
  <c r="BI25"/>
  <c r="BH25"/>
  <c r="AW25"/>
  <c r="AV25"/>
  <c r="AK25"/>
  <c r="AJ25"/>
  <c r="Y25"/>
  <c r="X25"/>
  <c r="L25"/>
  <c r="A25"/>
  <c r="CF24"/>
  <c r="BU24"/>
  <c r="BT24"/>
  <c r="BI24"/>
  <c r="BH24"/>
  <c r="AW24"/>
  <c r="AV24"/>
  <c r="AK24"/>
  <c r="AJ24"/>
  <c r="Y24"/>
  <c r="X24"/>
  <c r="L24"/>
  <c r="A24"/>
  <c r="CF23"/>
  <c r="BU23"/>
  <c r="BT23"/>
  <c r="BI23"/>
  <c r="BH23"/>
  <c r="AW23"/>
  <c r="AV23"/>
  <c r="AK23"/>
  <c r="AJ23"/>
  <c r="Y23"/>
  <c r="X23"/>
  <c r="L23"/>
  <c r="A23"/>
  <c r="CF22"/>
  <c r="BU22"/>
  <c r="BT22"/>
  <c r="BI22"/>
  <c r="BH22"/>
  <c r="AW22"/>
  <c r="AV22"/>
  <c r="AK22"/>
  <c r="AJ22"/>
  <c r="Y22"/>
  <c r="X22"/>
  <c r="L22"/>
  <c r="A22"/>
  <c r="CF21"/>
  <c r="BU21"/>
  <c r="BT21"/>
  <c r="BI21"/>
  <c r="BH21"/>
  <c r="AW21"/>
  <c r="AV21"/>
  <c r="AK21"/>
  <c r="AJ21"/>
  <c r="Y21"/>
  <c r="X21"/>
  <c r="L21"/>
  <c r="A21"/>
  <c r="CF20"/>
  <c r="BU20"/>
  <c r="BT20"/>
  <c r="BI20"/>
  <c r="BH20"/>
  <c r="AW20"/>
  <c r="AV20"/>
  <c r="AK20"/>
  <c r="AJ20"/>
  <c r="Y20"/>
  <c r="X20"/>
  <c r="L20"/>
  <c r="A20"/>
  <c r="CF19"/>
  <c r="BU19"/>
  <c r="BT19"/>
  <c r="BI19"/>
  <c r="BH19"/>
  <c r="AW19"/>
  <c r="AV19"/>
  <c r="AK19"/>
  <c r="AJ19"/>
  <c r="Y19"/>
  <c r="X19"/>
  <c r="L19"/>
  <c r="A19"/>
  <c r="CF18"/>
  <c r="BU18"/>
  <c r="BT18"/>
  <c r="BI18"/>
  <c r="BH18"/>
  <c r="AW18"/>
  <c r="AV18"/>
  <c r="AK18"/>
  <c r="AJ18"/>
  <c r="Y18"/>
  <c r="X18"/>
  <c r="L18"/>
  <c r="A18"/>
  <c r="CF17"/>
  <c r="BU17"/>
  <c r="BT17"/>
  <c r="BI17"/>
  <c r="BH17"/>
  <c r="AW17"/>
  <c r="AV17"/>
  <c r="AK17"/>
  <c r="AJ17"/>
  <c r="Y17"/>
  <c r="X17"/>
  <c r="L17"/>
  <c r="A17"/>
  <c r="CF16"/>
  <c r="BU16"/>
  <c r="BT16"/>
  <c r="BI16"/>
  <c r="BH16"/>
  <c r="AW16"/>
  <c r="AV16"/>
  <c r="AK16"/>
  <c r="AJ16"/>
  <c r="Y16"/>
  <c r="X16"/>
  <c r="L16"/>
  <c r="A16"/>
  <c r="CF15"/>
  <c r="BU15"/>
  <c r="BT15"/>
  <c r="BI15"/>
  <c r="BH15"/>
  <c r="AW15"/>
  <c r="AV15"/>
  <c r="AK15"/>
  <c r="AJ15"/>
  <c r="Y15"/>
  <c r="X15"/>
  <c r="L15"/>
  <c r="A15"/>
  <c r="CF14"/>
  <c r="BU14"/>
  <c r="BT14"/>
  <c r="BI14"/>
  <c r="BH14"/>
  <c r="AW14"/>
  <c r="AV14"/>
  <c r="AK14"/>
  <c r="AJ14"/>
  <c r="Y14"/>
  <c r="X14"/>
  <c r="L14"/>
  <c r="A14"/>
  <c r="CF13"/>
  <c r="BU13"/>
  <c r="BT13"/>
  <c r="BI13"/>
  <c r="BH13"/>
  <c r="AW13"/>
  <c r="AV13"/>
  <c r="AK13"/>
  <c r="AJ13"/>
  <c r="Y13"/>
  <c r="X13"/>
  <c r="L13"/>
  <c r="A13"/>
  <c r="AL255" i="3" l="1"/>
  <c r="S65" i="217"/>
  <c r="BT32" i="18"/>
  <c r="AV32" i="17"/>
  <c r="AT32" s="1"/>
  <c r="AJ32" s="1"/>
  <c r="AJ71" s="1"/>
  <c r="BT32"/>
  <c r="BR32" s="1"/>
  <c r="BH32" s="1"/>
  <c r="BH71" s="1"/>
  <c r="X32"/>
  <c r="V32" s="1"/>
  <c r="L32" s="1"/>
  <c r="L71" s="1"/>
  <c r="CF32"/>
  <c r="CF71" s="1"/>
  <c r="AH32" i="18"/>
  <c r="X32" s="1"/>
  <c r="X71" s="1"/>
  <c r="V71" s="1"/>
  <c r="AJ32"/>
  <c r="AJ71" s="1"/>
  <c r="AQ75"/>
  <c r="AE75" s="1"/>
  <c r="S75" s="1"/>
  <c r="BT71"/>
  <c r="BR71" s="1"/>
  <c r="AV32"/>
  <c r="AV71" s="1"/>
  <c r="AT71" s="1"/>
  <c r="V32"/>
  <c r="L32" s="1"/>
  <c r="L71" s="1"/>
  <c r="BR32"/>
  <c r="BH32" s="1"/>
  <c r="BH71" s="1"/>
  <c r="BC75" i="17"/>
  <c r="AQ75" s="1"/>
  <c r="AE75" s="1"/>
  <c r="S75" s="1"/>
  <c r="AL258" i="3" l="1"/>
  <c r="S68" i="217"/>
  <c r="AV71" i="17"/>
  <c r="X71"/>
  <c r="BT71"/>
  <c r="G12" i="5" a="1"/>
  <c r="G38" s="1"/>
  <c r="J4"/>
  <c r="AC125" i="3"/>
  <c r="AB125"/>
  <c r="AA125"/>
  <c r="AC124"/>
  <c r="AB124"/>
  <c r="AA124"/>
  <c r="AC123"/>
  <c r="AB123"/>
  <c r="AA123"/>
  <c r="AL157"/>
  <c r="AC122"/>
  <c r="AB122"/>
  <c r="AA122"/>
  <c r="AC121"/>
  <c r="AB121"/>
  <c r="AA121"/>
  <c r="AC120"/>
  <c r="AB120"/>
  <c r="AA120"/>
  <c r="AC119"/>
  <c r="AB119"/>
  <c r="AA119"/>
  <c r="AC118"/>
  <c r="AB118"/>
  <c r="AA118"/>
  <c r="AR114"/>
  <c r="AQ114"/>
  <c r="AP114"/>
  <c r="AO114"/>
  <c r="V113" s="1"/>
  <c r="AN114"/>
  <c r="V112" s="1"/>
  <c r="AM114"/>
  <c r="V111" s="1"/>
  <c r="AC117"/>
  <c r="AB117"/>
  <c r="AA117"/>
  <c r="AC116"/>
  <c r="AB116"/>
  <c r="AA116"/>
  <c r="AU112"/>
  <c r="AT112"/>
  <c r="AC115"/>
  <c r="AB115"/>
  <c r="AA115"/>
  <c r="BD114"/>
  <c r="BC114"/>
  <c r="BB114"/>
  <c r="BA114"/>
  <c r="M89" s="1"/>
  <c r="AZ114"/>
  <c r="M88" s="1"/>
  <c r="AY114"/>
  <c r="M87" s="1"/>
  <c r="AU111"/>
  <c r="AT111"/>
  <c r="AC114"/>
  <c r="AB114"/>
  <c r="AA114"/>
  <c r="AU110"/>
  <c r="AT110"/>
  <c r="AC113"/>
  <c r="AB113"/>
  <c r="AU109"/>
  <c r="AT109"/>
  <c r="AC112"/>
  <c r="AB112"/>
  <c r="AU108"/>
  <c r="AT108"/>
  <c r="AC111"/>
  <c r="AB111"/>
  <c r="AU107"/>
  <c r="AT107"/>
  <c r="AC110"/>
  <c r="AB110"/>
  <c r="AA110"/>
  <c r="AU106"/>
  <c r="AT106"/>
  <c r="AC109"/>
  <c r="AB109"/>
  <c r="AA109"/>
  <c r="AU105"/>
  <c r="AT105"/>
  <c r="AC108"/>
  <c r="AB108"/>
  <c r="AA108"/>
  <c r="AU104"/>
  <c r="AT104"/>
  <c r="AC107"/>
  <c r="AB107"/>
  <c r="AA107"/>
  <c r="AU103"/>
  <c r="AT103"/>
  <c r="AC106"/>
  <c r="AB106"/>
  <c r="AA106"/>
  <c r="AU102"/>
  <c r="AT102"/>
  <c r="AC105"/>
  <c r="AB105"/>
  <c r="AA105"/>
  <c r="AU101"/>
  <c r="AT101"/>
  <c r="AC104"/>
  <c r="AB104"/>
  <c r="AA104"/>
  <c r="AU100"/>
  <c r="AT100"/>
  <c r="AC103"/>
  <c r="AB103"/>
  <c r="AA103"/>
  <c r="AU99"/>
  <c r="AT99"/>
  <c r="AC102"/>
  <c r="AB102"/>
  <c r="AA102"/>
  <c r="AU98"/>
  <c r="AT98"/>
  <c r="AC101"/>
  <c r="AB101"/>
  <c r="AA101"/>
  <c r="AU97"/>
  <c r="AT97"/>
  <c r="AC100"/>
  <c r="AB100"/>
  <c r="AA100"/>
  <c r="AU96"/>
  <c r="AT96"/>
  <c r="AC99"/>
  <c r="AB99"/>
  <c r="AA99"/>
  <c r="AU95"/>
  <c r="AT95"/>
  <c r="AC98"/>
  <c r="AB98"/>
  <c r="AA98"/>
  <c r="AU94"/>
  <c r="AT94"/>
  <c r="AC97"/>
  <c r="AB97"/>
  <c r="AA97"/>
  <c r="AU93"/>
  <c r="AT93"/>
  <c r="AC96"/>
  <c r="AB96"/>
  <c r="AA96"/>
  <c r="AU92"/>
  <c r="AT92"/>
  <c r="AC95"/>
  <c r="AB95"/>
  <c r="AA95"/>
  <c r="AU91"/>
  <c r="AT91"/>
  <c r="AU90"/>
  <c r="AT90"/>
  <c r="L93"/>
  <c r="AU89"/>
  <c r="AT89"/>
  <c r="AU88"/>
  <c r="AT88"/>
  <c r="AU87"/>
  <c r="AT87"/>
  <c r="AU86"/>
  <c r="AT86"/>
  <c r="C89"/>
  <c r="AU85"/>
  <c r="AT85"/>
  <c r="C88"/>
  <c r="AU84"/>
  <c r="AT84"/>
  <c r="C87"/>
  <c r="AU83"/>
  <c r="AT83"/>
  <c r="AU82"/>
  <c r="AT82"/>
  <c r="Z219" s="1"/>
  <c r="AC85"/>
  <c r="AB85"/>
  <c r="AA85"/>
  <c r="AC84"/>
  <c r="AB84"/>
  <c r="AA84"/>
  <c r="AC83"/>
  <c r="AB83"/>
  <c r="AA83"/>
  <c r="AC82"/>
  <c r="AB82"/>
  <c r="AA82"/>
  <c r="AC81"/>
  <c r="AB81"/>
  <c r="AA81"/>
  <c r="AC80"/>
  <c r="AB80"/>
  <c r="AA80"/>
  <c r="BL76"/>
  <c r="BK76"/>
  <c r="BJ76"/>
  <c r="BI76"/>
  <c r="S89" s="1"/>
  <c r="BH76"/>
  <c r="S88" s="1"/>
  <c r="BG76"/>
  <c r="S87" s="1"/>
  <c r="AC79"/>
  <c r="AB79"/>
  <c r="AA79"/>
  <c r="AC78"/>
  <c r="AB78"/>
  <c r="AA78"/>
  <c r="AP76"/>
  <c r="S113"/>
  <c r="S112"/>
  <c r="S111"/>
  <c r="AC77"/>
  <c r="AB77"/>
  <c r="AA77"/>
  <c r="AC76"/>
  <c r="AB76"/>
  <c r="AA76"/>
  <c r="BD76"/>
  <c r="BC76"/>
  <c r="BB76"/>
  <c r="BA76"/>
  <c r="G89" s="1"/>
  <c r="AZ76"/>
  <c r="G88" s="1"/>
  <c r="AY76"/>
  <c r="G87" s="1"/>
  <c r="AU74"/>
  <c r="AT74"/>
  <c r="AC75"/>
  <c r="AB75"/>
  <c r="AA75"/>
  <c r="AU73"/>
  <c r="AT73"/>
  <c r="AC74"/>
  <c r="AB74"/>
  <c r="AA74"/>
  <c r="AU72"/>
  <c r="AT72"/>
  <c r="AC73"/>
  <c r="AB73"/>
  <c r="AA73"/>
  <c r="G73"/>
  <c r="AU71"/>
  <c r="AT71"/>
  <c r="AC72"/>
  <c r="AB72"/>
  <c r="AA72"/>
  <c r="AU70"/>
  <c r="AT70"/>
  <c r="AC71"/>
  <c r="AB71"/>
  <c r="AA71"/>
  <c r="AU69"/>
  <c r="AT69"/>
  <c r="AC70"/>
  <c r="AB70"/>
  <c r="AA70"/>
  <c r="AU68"/>
  <c r="AT68"/>
  <c r="AC69"/>
  <c r="AB69"/>
  <c r="AA69"/>
  <c r="AU67"/>
  <c r="AT67"/>
  <c r="AC68"/>
  <c r="AB68"/>
  <c r="AA68"/>
  <c r="AU66"/>
  <c r="AT66"/>
  <c r="AC67"/>
  <c r="AB67"/>
  <c r="AA67"/>
  <c r="AU65"/>
  <c r="AT65"/>
  <c r="AC66"/>
  <c r="AB66"/>
  <c r="AA66"/>
  <c r="AU64"/>
  <c r="AT64"/>
  <c r="AC65"/>
  <c r="AB65"/>
  <c r="AA65"/>
  <c r="L65"/>
  <c r="A65"/>
  <c r="AU63"/>
  <c r="AT63"/>
  <c r="AC64"/>
  <c r="AB64"/>
  <c r="AA64"/>
  <c r="AU62"/>
  <c r="AT62"/>
  <c r="AC63"/>
  <c r="AB63"/>
  <c r="AA63"/>
  <c r="AU61"/>
  <c r="AT61"/>
  <c r="AC62"/>
  <c r="AB62"/>
  <c r="AA62"/>
  <c r="AU60"/>
  <c r="AT60"/>
  <c r="AC61"/>
  <c r="AB61"/>
  <c r="AA61"/>
  <c r="AU59"/>
  <c r="AT59"/>
  <c r="AC60"/>
  <c r="AB60"/>
  <c r="AA60"/>
  <c r="AU58"/>
  <c r="AT58"/>
  <c r="AC59"/>
  <c r="AB59"/>
  <c r="AA59"/>
  <c r="AU57"/>
  <c r="AT57"/>
  <c r="AC58"/>
  <c r="AB58"/>
  <c r="AA58"/>
  <c r="AU56"/>
  <c r="AT56"/>
  <c r="AC57"/>
  <c r="AB57"/>
  <c r="AA57"/>
  <c r="AU55"/>
  <c r="AT55"/>
  <c r="AC56"/>
  <c r="AB56"/>
  <c r="AA56"/>
  <c r="AU54"/>
  <c r="AT54"/>
  <c r="AC55"/>
  <c r="AB55"/>
  <c r="AA55"/>
  <c r="AU53"/>
  <c r="AT53"/>
  <c r="AU52"/>
  <c r="AT52"/>
  <c r="AU51"/>
  <c r="AT51"/>
  <c r="AU50"/>
  <c r="AT50"/>
  <c r="AU49"/>
  <c r="AT49"/>
  <c r="BF44"/>
  <c r="AU46"/>
  <c r="AT46"/>
  <c r="AD12" s="1"/>
  <c r="AU45"/>
  <c r="AT45"/>
  <c r="AU44"/>
  <c r="AT44"/>
  <c r="AX44"/>
  <c r="AI40"/>
  <c r="AA249" s="1"/>
  <c r="AH40"/>
  <c r="AH85" s="1"/>
  <c r="AG40"/>
  <c r="AG125" s="1"/>
  <c r="AE40"/>
  <c r="AE125" s="1"/>
  <c r="AI39"/>
  <c r="AI124" s="1"/>
  <c r="AH39"/>
  <c r="AH84" s="1"/>
  <c r="AG39"/>
  <c r="AG84" s="1"/>
  <c r="AE39"/>
  <c r="AE124" s="1"/>
  <c r="BL38"/>
  <c r="BK38"/>
  <c r="BJ38"/>
  <c r="BI38"/>
  <c r="P89" s="1"/>
  <c r="BH38"/>
  <c r="P88" s="1"/>
  <c r="BG38"/>
  <c r="P87" s="1"/>
  <c r="BA38"/>
  <c r="AZ38"/>
  <c r="AY38"/>
  <c r="AR38"/>
  <c r="AQ38"/>
  <c r="AP38"/>
  <c r="AO38"/>
  <c r="AN38"/>
  <c r="AM38"/>
  <c r="AI38"/>
  <c r="AA247" s="1"/>
  <c r="AH38"/>
  <c r="AH83" s="1"/>
  <c r="AG38"/>
  <c r="AG83" s="1"/>
  <c r="AE38"/>
  <c r="AE123" s="1"/>
  <c r="AI37"/>
  <c r="AA246" s="1"/>
  <c r="AH37"/>
  <c r="AH82" s="1"/>
  <c r="AG37"/>
  <c r="AG82" s="1"/>
  <c r="AE37"/>
  <c r="AE122" s="1"/>
  <c r="AU36"/>
  <c r="AT36"/>
  <c r="AD40" s="1"/>
  <c r="AI36"/>
  <c r="AI81" s="1"/>
  <c r="AH36"/>
  <c r="AH81" s="1"/>
  <c r="AG36"/>
  <c r="AG81" s="1"/>
  <c r="AE36"/>
  <c r="AE121" s="1"/>
  <c r="AU35"/>
  <c r="AT35"/>
  <c r="BF45" l="1"/>
  <c r="BF46" s="1"/>
  <c r="S29"/>
  <c r="S30"/>
  <c r="S28"/>
  <c r="D30"/>
  <c r="D29"/>
  <c r="D28"/>
  <c r="AL261"/>
  <c r="S71" i="217"/>
  <c r="AX45" i="3"/>
  <c r="G30"/>
  <c r="G28"/>
  <c r="G29"/>
  <c r="AD39"/>
  <c r="AD25"/>
  <c r="AH124"/>
  <c r="D89"/>
  <c r="F89" s="1"/>
  <c r="P112"/>
  <c r="D88"/>
  <c r="F88" s="1"/>
  <c r="P111"/>
  <c r="D87"/>
  <c r="F87" s="1"/>
  <c r="AI121"/>
  <c r="AG123"/>
  <c r="AI122"/>
  <c r="AG121"/>
  <c r="AG122"/>
  <c r="AH123"/>
  <c r="AH125"/>
  <c r="AH121"/>
  <c r="AH122"/>
  <c r="AI123"/>
  <c r="AG124"/>
  <c r="AI125"/>
  <c r="P113"/>
  <c r="Y326"/>
  <c r="Y327"/>
  <c r="Y328"/>
  <c r="Y329"/>
  <c r="AE85"/>
  <c r="Y330"/>
  <c r="I87"/>
  <c r="I89"/>
  <c r="I88"/>
  <c r="R88"/>
  <c r="R89"/>
  <c r="U89"/>
  <c r="AI83"/>
  <c r="AE81"/>
  <c r="AI82"/>
  <c r="O87"/>
  <c r="R87"/>
  <c r="U87"/>
  <c r="AU114"/>
  <c r="N37" i="1" s="1"/>
  <c r="AK40" i="3"/>
  <c r="U88"/>
  <c r="AE83"/>
  <c r="O89"/>
  <c r="AA245"/>
  <c r="AA248"/>
  <c r="AI84"/>
  <c r="AG85"/>
  <c r="AT76"/>
  <c r="AK39"/>
  <c r="AE82"/>
  <c r="AI85"/>
  <c r="AE84"/>
  <c r="O88"/>
  <c r="AU76"/>
  <c r="G31" i="5"/>
  <c r="G19"/>
  <c r="G35"/>
  <c r="G27"/>
  <c r="G15"/>
  <c r="G23"/>
  <c r="G39"/>
  <c r="AL158" i="3"/>
  <c r="AL159" s="1"/>
  <c r="AL160" s="1"/>
  <c r="AL161" s="1"/>
  <c r="AL162" s="1"/>
  <c r="AL163" s="1"/>
  <c r="AL164" s="1"/>
  <c r="AL165" s="1"/>
  <c r="AL166" s="1"/>
  <c r="AL167" s="1"/>
  <c r="AL168" s="1"/>
  <c r="AL169" s="1"/>
  <c r="AL170" s="1"/>
  <c r="AL171" s="1"/>
  <c r="AL172" s="1"/>
  <c r="AL173" s="1"/>
  <c r="AL174" s="1"/>
  <c r="AL175" s="1"/>
  <c r="AL176" s="1"/>
  <c r="AL177" s="1"/>
  <c r="AL178" s="1"/>
  <c r="AL179" s="1"/>
  <c r="AL180" s="1"/>
  <c r="AL181" s="1"/>
  <c r="AL182" s="1"/>
  <c r="AL183" s="1"/>
  <c r="AL184" s="1"/>
  <c r="AL185" s="1"/>
  <c r="AL186" s="1"/>
  <c r="AL187" s="1"/>
  <c r="AB87"/>
  <c r="AC127"/>
  <c r="AB127"/>
  <c r="AC87"/>
  <c r="AT114"/>
  <c r="AA87"/>
  <c r="AA127"/>
  <c r="G12" i="5"/>
  <c r="G17"/>
  <c r="G21"/>
  <c r="G25"/>
  <c r="G29"/>
  <c r="G33"/>
  <c r="G37"/>
  <c r="G41"/>
  <c r="G16"/>
  <c r="G20"/>
  <c r="G24"/>
  <c r="G28"/>
  <c r="G32"/>
  <c r="G36"/>
  <c r="G40"/>
  <c r="G14"/>
  <c r="G18"/>
  <c r="G22"/>
  <c r="G26"/>
  <c r="G30"/>
  <c r="G34"/>
  <c r="AI35" i="3"/>
  <c r="AI120" s="1"/>
  <c r="AH35"/>
  <c r="AG35"/>
  <c r="AE35"/>
  <c r="AE120" s="1"/>
  <c r="AL264" l="1"/>
  <c r="S74" i="217"/>
  <c r="N36" i="1"/>
  <c r="AG80" i="3"/>
  <c r="AG120"/>
  <c r="AD85"/>
  <c r="AD125"/>
  <c r="AH80"/>
  <c r="AH120"/>
  <c r="AD84"/>
  <c r="AD124"/>
  <c r="Y325"/>
  <c r="G13" i="5"/>
  <c r="I93" i="3"/>
  <c r="U93"/>
  <c r="R93"/>
  <c r="O93"/>
  <c r="AE80"/>
  <c r="AA244"/>
  <c r="AI80"/>
  <c r="F93"/>
  <c r="AU34"/>
  <c r="AT34"/>
  <c r="AD38" s="1"/>
  <c r="AI34"/>
  <c r="AI119" s="1"/>
  <c r="AH34"/>
  <c r="AG34"/>
  <c r="AE34"/>
  <c r="AE119" s="1"/>
  <c r="L34"/>
  <c r="AU33"/>
  <c r="AT33"/>
  <c r="AD37" s="1"/>
  <c r="AL267" l="1"/>
  <c r="S77" i="217"/>
  <c r="AH79" i="3"/>
  <c r="AH119"/>
  <c r="AG79"/>
  <c r="AG119"/>
  <c r="Y324"/>
  <c r="AI79"/>
  <c r="AA243"/>
  <c r="AK37"/>
  <c r="AE79"/>
  <c r="AK38"/>
  <c r="G42" i="5"/>
  <c r="AI33" i="3"/>
  <c r="AI118" s="1"/>
  <c r="AH33"/>
  <c r="AG33"/>
  <c r="AE33"/>
  <c r="AE118" s="1"/>
  <c r="AL270" l="1"/>
  <c r="S80" i="217"/>
  <c r="AH78" i="3"/>
  <c r="AH118"/>
  <c r="AG78"/>
  <c r="AG118"/>
  <c r="AD83"/>
  <c r="AD123"/>
  <c r="AD82"/>
  <c r="AD122"/>
  <c r="Y323"/>
  <c r="AE78"/>
  <c r="AA242"/>
  <c r="AI78"/>
  <c r="AU32"/>
  <c r="AT32"/>
  <c r="AD36" s="1"/>
  <c r="AI32"/>
  <c r="AI117" s="1"/>
  <c r="AH32"/>
  <c r="AG32"/>
  <c r="AE32"/>
  <c r="AE117" s="1"/>
  <c r="AU31"/>
  <c r="AT31"/>
  <c r="AD35" s="1"/>
  <c r="AL273" l="1"/>
  <c r="S83" i="217"/>
  <c r="AH77" i="3"/>
  <c r="AH117"/>
  <c r="AG77"/>
  <c r="AG117"/>
  <c r="Y322"/>
  <c r="AK35"/>
  <c r="AK36"/>
  <c r="AI77"/>
  <c r="AA241"/>
  <c r="AE77"/>
  <c r="AI31"/>
  <c r="AI116" s="1"/>
  <c r="AH31"/>
  <c r="AG31"/>
  <c r="AE31"/>
  <c r="AE116" s="1"/>
  <c r="AL276" l="1"/>
  <c r="S86" i="217"/>
  <c r="AD80" i="3"/>
  <c r="AD120"/>
  <c r="AD81"/>
  <c r="AD121"/>
  <c r="AG76"/>
  <c r="AG116"/>
  <c r="AH76"/>
  <c r="AH116"/>
  <c r="Y321"/>
  <c r="AA240"/>
  <c r="AI76"/>
  <c r="AE76"/>
  <c r="AU30"/>
  <c r="AT30"/>
  <c r="AD34" s="1"/>
  <c r="AI30"/>
  <c r="AI115" s="1"/>
  <c r="AL279" l="1"/>
  <c r="S89" i="217"/>
  <c r="AK34" i="3"/>
  <c r="AI75"/>
  <c r="AA239"/>
  <c r="AH30"/>
  <c r="AG30"/>
  <c r="AE30"/>
  <c r="AE115" s="1"/>
  <c r="C30"/>
  <c r="AU29"/>
  <c r="AT29"/>
  <c r="AD33" s="1"/>
  <c r="AL282" l="1"/>
  <c r="S95" i="217" s="1"/>
  <c r="S92"/>
  <c r="AG75" i="3"/>
  <c r="AG115"/>
  <c r="AH75"/>
  <c r="AH115"/>
  <c r="AD79"/>
  <c r="AD119"/>
  <c r="Y320"/>
  <c r="F30"/>
  <c r="AK33"/>
  <c r="AE75"/>
  <c r="AI29"/>
  <c r="AI114" s="1"/>
  <c r="AH29"/>
  <c r="AG29"/>
  <c r="AE29"/>
  <c r="AE114" s="1"/>
  <c r="AD78" l="1"/>
  <c r="AD118"/>
  <c r="AH74"/>
  <c r="AH114"/>
  <c r="AG74"/>
  <c r="AG114"/>
  <c r="Y319"/>
  <c r="AE74"/>
  <c r="AA238"/>
  <c r="AI74"/>
  <c r="C29"/>
  <c r="AU28"/>
  <c r="AT28"/>
  <c r="AD32" s="1"/>
  <c r="AI28"/>
  <c r="AI113" s="1"/>
  <c r="AH28"/>
  <c r="AG28"/>
  <c r="AE28"/>
  <c r="AE113" s="1"/>
  <c r="C28"/>
  <c r="AU27"/>
  <c r="AT27"/>
  <c r="AD31" s="1"/>
  <c r="AH73" l="1"/>
  <c r="AH113"/>
  <c r="AG73"/>
  <c r="AG113"/>
  <c r="Y318"/>
  <c r="AK31"/>
  <c r="AK32"/>
  <c r="AE73"/>
  <c r="F29"/>
  <c r="AI73"/>
  <c r="AA237"/>
  <c r="F28"/>
  <c r="AI27"/>
  <c r="AI112" s="1"/>
  <c r="AH27"/>
  <c r="AG27"/>
  <c r="AE27"/>
  <c r="AE112" s="1"/>
  <c r="AH72" l="1"/>
  <c r="AH112"/>
  <c r="AD76"/>
  <c r="AD116"/>
  <c r="AG72"/>
  <c r="AG112"/>
  <c r="AD77"/>
  <c r="AD117"/>
  <c r="Y317"/>
  <c r="F34"/>
  <c r="AE72"/>
  <c r="AA236"/>
  <c r="AI72"/>
  <c r="AU26"/>
  <c r="AT26"/>
  <c r="AD30" s="1"/>
  <c r="AI26"/>
  <c r="AI111" s="1"/>
  <c r="AH26"/>
  <c r="AG26"/>
  <c r="AE26"/>
  <c r="AE111" s="1"/>
  <c r="AU25"/>
  <c r="AT25"/>
  <c r="AD29" s="1"/>
  <c r="AG71" l="1"/>
  <c r="AG111"/>
  <c r="AH71"/>
  <c r="AH111"/>
  <c r="Y316"/>
  <c r="AI71"/>
  <c r="AA235"/>
  <c r="AE71"/>
  <c r="AK29"/>
  <c r="AK30"/>
  <c r="AI25"/>
  <c r="AI110" s="1"/>
  <c r="AH25"/>
  <c r="AG25"/>
  <c r="AE25"/>
  <c r="AE110" s="1"/>
  <c r="AG70" l="1"/>
  <c r="AG110"/>
  <c r="AD74"/>
  <c r="AD114"/>
  <c r="AH70"/>
  <c r="AH110"/>
  <c r="AD75"/>
  <c r="AD115"/>
  <c r="Y315"/>
  <c r="AA234"/>
  <c r="AI70"/>
  <c r="AE70"/>
  <c r="AU24"/>
  <c r="AT24"/>
  <c r="AD28" s="1"/>
  <c r="AI24"/>
  <c r="AI109" s="1"/>
  <c r="AH24"/>
  <c r="AG24"/>
  <c r="AE24"/>
  <c r="AE109" s="1"/>
  <c r="AU23"/>
  <c r="AT23"/>
  <c r="AD27" s="1"/>
  <c r="AH69" l="1"/>
  <c r="AH109"/>
  <c r="AG69"/>
  <c r="AG109"/>
  <c r="Y314"/>
  <c r="AK27"/>
  <c r="AK28"/>
  <c r="AE69"/>
  <c r="AA233"/>
  <c r="AI69"/>
  <c r="AI23"/>
  <c r="AI108" s="1"/>
  <c r="AH23"/>
  <c r="AG23"/>
  <c r="AE23"/>
  <c r="AE108" s="1"/>
  <c r="AG68" l="1"/>
  <c r="AG108"/>
  <c r="AD73"/>
  <c r="AD113"/>
  <c r="AH68"/>
  <c r="AH108"/>
  <c r="AD72"/>
  <c r="AD112"/>
  <c r="Y313"/>
  <c r="AA232"/>
  <c r="AI68"/>
  <c r="AE68"/>
  <c r="AU22"/>
  <c r="AT22"/>
  <c r="AD26" s="1"/>
  <c r="AI22"/>
  <c r="AI107" s="1"/>
  <c r="AH22"/>
  <c r="AG22"/>
  <c r="AE22"/>
  <c r="AE107" s="1"/>
  <c r="AU21"/>
  <c r="AH67" l="1"/>
  <c r="AH107"/>
  <c r="AG67"/>
  <c r="AG107"/>
  <c r="Y312"/>
  <c r="AI67"/>
  <c r="AA231"/>
  <c r="AK26"/>
  <c r="AK25"/>
  <c r="AE67"/>
  <c r="AI21"/>
  <c r="AI106" s="1"/>
  <c r="AH21"/>
  <c r="AG21"/>
  <c r="AE21"/>
  <c r="AE106" s="1"/>
  <c r="AG66" l="1"/>
  <c r="AG106"/>
  <c r="AD71"/>
  <c r="AD111"/>
  <c r="AD70"/>
  <c r="AD110"/>
  <c r="AH66"/>
  <c r="AH106"/>
  <c r="Y311"/>
  <c r="AA230"/>
  <c r="AI66"/>
  <c r="AE66"/>
  <c r="AU20"/>
  <c r="AT20"/>
  <c r="AD24" s="1"/>
  <c r="AI20"/>
  <c r="AI105" s="1"/>
  <c r="AH20"/>
  <c r="AG20"/>
  <c r="AE20"/>
  <c r="AE105" s="1"/>
  <c r="AU19"/>
  <c r="AT19"/>
  <c r="AD23" s="1"/>
  <c r="AH65" l="1"/>
  <c r="AH105"/>
  <c r="AG65"/>
  <c r="AG105"/>
  <c r="Y310"/>
  <c r="AI65"/>
  <c r="AA229"/>
  <c r="AK24"/>
  <c r="AK23"/>
  <c r="AE65"/>
  <c r="AI19"/>
  <c r="AI104" s="1"/>
  <c r="AH19"/>
  <c r="AG19"/>
  <c r="AE19"/>
  <c r="AE104" s="1"/>
  <c r="AG64" l="1"/>
  <c r="AG104"/>
  <c r="AD69"/>
  <c r="AD109"/>
  <c r="AD68"/>
  <c r="AD108"/>
  <c r="AH64"/>
  <c r="AH104"/>
  <c r="Y309"/>
  <c r="AA228"/>
  <c r="AI64"/>
  <c r="AE64"/>
  <c r="AU18"/>
  <c r="AT18"/>
  <c r="AD22" s="1"/>
  <c r="AI18"/>
  <c r="AI103" s="1"/>
  <c r="AH18"/>
  <c r="AG18"/>
  <c r="AE18"/>
  <c r="AE103" s="1"/>
  <c r="AU17"/>
  <c r="AT17"/>
  <c r="AD21" s="1"/>
  <c r="AH63" l="1"/>
  <c r="AH103"/>
  <c r="AG63"/>
  <c r="AG103"/>
  <c r="Y308"/>
  <c r="AI63"/>
  <c r="AA227"/>
  <c r="AK22"/>
  <c r="AK21"/>
  <c r="AE63"/>
  <c r="AI17"/>
  <c r="AH17"/>
  <c r="AG17"/>
  <c r="AE17"/>
  <c r="AE102" s="1"/>
  <c r="AI102" l="1"/>
  <c r="AI62"/>
  <c r="AG62"/>
  <c r="AG102"/>
  <c r="AD67"/>
  <c r="AD107"/>
  <c r="AD66"/>
  <c r="AD106"/>
  <c r="AH62"/>
  <c r="AH102"/>
  <c r="Y307"/>
  <c r="AA226"/>
  <c r="AE62"/>
  <c r="AU16"/>
  <c r="AT16"/>
  <c r="AD20" s="1"/>
  <c r="AI16"/>
  <c r="AI101" s="1"/>
  <c r="AH16"/>
  <c r="AG16"/>
  <c r="AE16"/>
  <c r="AE101" s="1"/>
  <c r="AU15"/>
  <c r="AT15"/>
  <c r="AD19" s="1"/>
  <c r="AH61" l="1"/>
  <c r="AH101"/>
  <c r="AG61"/>
  <c r="AG101"/>
  <c r="Y306"/>
  <c r="AE61"/>
  <c r="AK19"/>
  <c r="AK20"/>
  <c r="AA225"/>
  <c r="AI61"/>
  <c r="AI15"/>
  <c r="AI100" s="1"/>
  <c r="AH15"/>
  <c r="AG15"/>
  <c r="AE15"/>
  <c r="AE100" s="1"/>
  <c r="AU14"/>
  <c r="AT14"/>
  <c r="AD18" s="1"/>
  <c r="AI14"/>
  <c r="AI99" s="1"/>
  <c r="AH14"/>
  <c r="AG14"/>
  <c r="AE14"/>
  <c r="AE99" s="1"/>
  <c r="AU13"/>
  <c r="AT13"/>
  <c r="AD17" s="1"/>
  <c r="AH59" l="1"/>
  <c r="AH99"/>
  <c r="AG60"/>
  <c r="AG100"/>
  <c r="AD64"/>
  <c r="AD104"/>
  <c r="AG59"/>
  <c r="AG99"/>
  <c r="AH60"/>
  <c r="AH100"/>
  <c r="AD65"/>
  <c r="AD105"/>
  <c r="Y305"/>
  <c r="Y304"/>
  <c r="AI59"/>
  <c r="AA223"/>
  <c r="AA224"/>
  <c r="AI60"/>
  <c r="AK17"/>
  <c r="AE60"/>
  <c r="AK18"/>
  <c r="AE59"/>
  <c r="AI13"/>
  <c r="AI98" s="1"/>
  <c r="AH13"/>
  <c r="AG13"/>
  <c r="AE13"/>
  <c r="AE98" s="1"/>
  <c r="AU12"/>
  <c r="AT12"/>
  <c r="AD16" s="1"/>
  <c r="AI12"/>
  <c r="AI97" s="1"/>
  <c r="AH12"/>
  <c r="AG12"/>
  <c r="AE12"/>
  <c r="AE97" s="1"/>
  <c r="AU11"/>
  <c r="AT11"/>
  <c r="AD15" s="1"/>
  <c r="AD63" l="1"/>
  <c r="AD103"/>
  <c r="AG58"/>
  <c r="AG98"/>
  <c r="AH57"/>
  <c r="AH97"/>
  <c r="AG57"/>
  <c r="AG97"/>
  <c r="AH58"/>
  <c r="AH98"/>
  <c r="AD62"/>
  <c r="AD102"/>
  <c r="Y303"/>
  <c r="Y302"/>
  <c r="AI58"/>
  <c r="AA222"/>
  <c r="AK15"/>
  <c r="AE58"/>
  <c r="AK16"/>
  <c r="AI57"/>
  <c r="AA221"/>
  <c r="AE57"/>
  <c r="AI11"/>
  <c r="AI96" s="1"/>
  <c r="AH11"/>
  <c r="AG11"/>
  <c r="AE11"/>
  <c r="AE96" s="1"/>
  <c r="Z11"/>
  <c r="AU10"/>
  <c r="AT10"/>
  <c r="AD14" s="1"/>
  <c r="AI10"/>
  <c r="AI95" s="1"/>
  <c r="AI127" s="1"/>
  <c r="AH10"/>
  <c r="AH95" s="1"/>
  <c r="AG10"/>
  <c r="AG95" s="1"/>
  <c r="AE10"/>
  <c r="AE95" s="1"/>
  <c r="AU9"/>
  <c r="AT9"/>
  <c r="AD13" s="1"/>
  <c r="AU8"/>
  <c r="AU7"/>
  <c r="AT7"/>
  <c r="BF6"/>
  <c r="AX6"/>
  <c r="AU6"/>
  <c r="AT6"/>
  <c r="AD10" s="1"/>
  <c r="AL6"/>
  <c r="P28" l="1"/>
  <c r="P30"/>
  <c r="P29"/>
  <c r="AD11"/>
  <c r="AE127"/>
  <c r="AL44"/>
  <c r="AL82" s="1"/>
  <c r="AL120" s="1"/>
  <c r="AG56"/>
  <c r="AG96"/>
  <c r="AG127" s="1"/>
  <c r="AD60"/>
  <c r="AD100"/>
  <c r="AH56"/>
  <c r="AH96"/>
  <c r="AH127" s="1"/>
  <c r="AD61"/>
  <c r="AD101"/>
  <c r="Y300"/>
  <c r="Y301"/>
  <c r="AL7"/>
  <c r="AL45" s="1"/>
  <c r="AL83" s="1"/>
  <c r="AL121" s="1"/>
  <c r="BB38"/>
  <c r="AK13"/>
  <c r="AI56"/>
  <c r="AA220"/>
  <c r="AK12"/>
  <c r="AK14"/>
  <c r="AE56"/>
  <c r="AK11"/>
  <c r="AX7"/>
  <c r="AX8" s="1"/>
  <c r="AX9" s="1"/>
  <c r="AX10" s="1"/>
  <c r="AX11" s="1"/>
  <c r="AX12" s="1"/>
  <c r="AX13" s="1"/>
  <c r="AX14" s="1"/>
  <c r="AX15" s="1"/>
  <c r="AX16" s="1"/>
  <c r="AX17" s="1"/>
  <c r="AX18" s="1"/>
  <c r="AX19" s="1"/>
  <c r="AX20" s="1"/>
  <c r="AX21" s="1"/>
  <c r="AX22" s="1"/>
  <c r="AX23" s="1"/>
  <c r="AX24" s="1"/>
  <c r="AX25" s="1"/>
  <c r="AX26" s="1"/>
  <c r="AX27" s="1"/>
  <c r="AX28" s="1"/>
  <c r="AX29" s="1"/>
  <c r="AX30" s="1"/>
  <c r="AX31" s="1"/>
  <c r="AX32" s="1"/>
  <c r="AX33" s="1"/>
  <c r="AX34" s="1"/>
  <c r="AX35" s="1"/>
  <c r="AX36" s="1"/>
  <c r="BF7"/>
  <c r="Z12"/>
  <c r="AG55"/>
  <c r="AG87" s="1"/>
  <c r="AE55"/>
  <c r="AI55"/>
  <c r="AA219"/>
  <c r="AH55"/>
  <c r="AH87" s="1"/>
  <c r="AT38"/>
  <c r="AU38"/>
  <c r="V94" s="1"/>
  <c r="AD95"/>
  <c r="AK10"/>
  <c r="AX46" s="1"/>
  <c r="AD58" l="1"/>
  <c r="AD98"/>
  <c r="AD57"/>
  <c r="AD97"/>
  <c r="AD56"/>
  <c r="AD96"/>
  <c r="AD59"/>
  <c r="AD99"/>
  <c r="N35" i="1"/>
  <c r="N43" s="1"/>
  <c r="AX47" i="3"/>
  <c r="AX48" s="1"/>
  <c r="AX49" s="1"/>
  <c r="AX50" s="1"/>
  <c r="AE87"/>
  <c r="F12" i="5" a="1"/>
  <c r="C12" a="1"/>
  <c r="C12" s="1"/>
  <c r="AI87" i="3"/>
  <c r="B12" i="5" a="1"/>
  <c r="D12" a="1"/>
  <c r="D12" s="1"/>
  <c r="Z13" i="3"/>
  <c r="AL8"/>
  <c r="AD55"/>
  <c r="F21" i="1" l="1"/>
  <c r="F32"/>
  <c r="F33" s="1"/>
  <c r="AL46" i="3"/>
  <c r="AL84" s="1"/>
  <c r="AL122" s="1"/>
  <c r="AD87"/>
  <c r="AD127"/>
  <c r="B20" i="5"/>
  <c r="B36"/>
  <c r="B40"/>
  <c r="B39" s="1"/>
  <c r="B22"/>
  <c r="B38"/>
  <c r="B25"/>
  <c r="B42"/>
  <c r="B19"/>
  <c r="B35"/>
  <c r="B17"/>
  <c r="B27"/>
  <c r="B16"/>
  <c r="B32"/>
  <c r="B37"/>
  <c r="B15"/>
  <c r="B24"/>
  <c r="B41"/>
  <c r="B26"/>
  <c r="B13"/>
  <c r="B29"/>
  <c r="B23"/>
  <c r="B28"/>
  <c r="B30"/>
  <c r="B33"/>
  <c r="B18"/>
  <c r="B34"/>
  <c r="B21"/>
  <c r="B31"/>
  <c r="B14"/>
  <c r="F40"/>
  <c r="F20"/>
  <c r="F21"/>
  <c r="F32"/>
  <c r="F22"/>
  <c r="F39"/>
  <c r="F38" s="1"/>
  <c r="F19"/>
  <c r="F35"/>
  <c r="F36"/>
  <c r="F31"/>
  <c r="F25"/>
  <c r="F29"/>
  <c r="F42"/>
  <c r="F41" s="1"/>
  <c r="F26"/>
  <c r="F23"/>
  <c r="F33"/>
  <c r="F17"/>
  <c r="F37"/>
  <c r="F28"/>
  <c r="F16"/>
  <c r="F14"/>
  <c r="F30"/>
  <c r="F27"/>
  <c r="F13"/>
  <c r="F24"/>
  <c r="F18"/>
  <c r="F34"/>
  <c r="F15"/>
  <c r="B12"/>
  <c r="F12"/>
  <c r="D38"/>
  <c r="D19"/>
  <c r="D17"/>
  <c r="D33"/>
  <c r="D39"/>
  <c r="D28"/>
  <c r="D26"/>
  <c r="D34"/>
  <c r="D27"/>
  <c r="D21"/>
  <c r="D37"/>
  <c r="D15"/>
  <c r="D16"/>
  <c r="D32"/>
  <c r="D14"/>
  <c r="D30"/>
  <c r="D35"/>
  <c r="D25"/>
  <c r="D23"/>
  <c r="D20"/>
  <c r="D36"/>
  <c r="D18"/>
  <c r="D13"/>
  <c r="D29"/>
  <c r="D31"/>
  <c r="D24"/>
  <c r="D42"/>
  <c r="D41" s="1"/>
  <c r="D40" s="1"/>
  <c r="D22"/>
  <c r="C41"/>
  <c r="C40" s="1"/>
  <c r="C26"/>
  <c r="C31"/>
  <c r="C25"/>
  <c r="C14"/>
  <c r="C29"/>
  <c r="C28" s="1"/>
  <c r="C27"/>
  <c r="C20"/>
  <c r="C24"/>
  <c r="C18"/>
  <c r="C13"/>
  <c r="C37"/>
  <c r="C22"/>
  <c r="C35"/>
  <c r="C38"/>
  <c r="C33"/>
  <c r="C21"/>
  <c r="C34"/>
  <c r="C15"/>
  <c r="C32"/>
  <c r="C16"/>
  <c r="C42"/>
  <c r="C30"/>
  <c r="C17"/>
  <c r="C39"/>
  <c r="C19"/>
  <c r="C36"/>
  <c r="C23"/>
  <c r="Z14" i="3"/>
  <c r="AL9"/>
  <c r="N31" i="1"/>
  <c r="E16" s="1"/>
  <c r="AL47" i="3" l="1"/>
  <c r="F43" i="5"/>
  <c r="F19" i="1"/>
  <c r="E42" i="5"/>
  <c r="H42" s="1"/>
  <c r="E28"/>
  <c r="H28" s="1"/>
  <c r="E27"/>
  <c r="H27" s="1"/>
  <c r="E39"/>
  <c r="H39" s="1"/>
  <c r="E15"/>
  <c r="H15" s="1"/>
  <c r="B43"/>
  <c r="E12"/>
  <c r="H12" s="1"/>
  <c r="E34"/>
  <c r="H34" s="1"/>
  <c r="E37"/>
  <c r="H37" s="1"/>
  <c r="E25"/>
  <c r="H25" s="1"/>
  <c r="E36"/>
  <c r="H36" s="1"/>
  <c r="E23"/>
  <c r="H23" s="1"/>
  <c r="E32"/>
  <c r="H32" s="1"/>
  <c r="E35"/>
  <c r="H35" s="1"/>
  <c r="E38"/>
  <c r="H38" s="1"/>
  <c r="E33"/>
  <c r="H33" s="1"/>
  <c r="E29"/>
  <c r="H29" s="1"/>
  <c r="E19"/>
  <c r="H19" s="1"/>
  <c r="BF8" i="3"/>
  <c r="Z15"/>
  <c r="AL10"/>
  <c r="F12" i="1"/>
  <c r="AI14"/>
  <c r="AI12"/>
  <c r="N12"/>
  <c r="N11"/>
  <c r="AI8"/>
  <c r="AL48" i="3" l="1"/>
  <c r="AL86" s="1"/>
  <c r="AL124" s="1"/>
  <c r="K28" i="5"/>
  <c r="K33"/>
  <c r="J33" s="1"/>
  <c r="K39"/>
  <c r="K12"/>
  <c r="K27"/>
  <c r="BF9" i="3"/>
  <c r="BF10" s="1"/>
  <c r="BF11" s="1"/>
  <c r="BF12" s="1"/>
  <c r="BF13" s="1"/>
  <c r="BF14" s="1"/>
  <c r="BF15" s="1"/>
  <c r="BF16" s="1"/>
  <c r="BF17" s="1"/>
  <c r="BF18" s="1"/>
  <c r="BF19" s="1"/>
  <c r="F13" i="1"/>
  <c r="F20" s="1"/>
  <c r="F24" s="1"/>
  <c r="J19" i="5"/>
  <c r="K19"/>
  <c r="K35"/>
  <c r="J35"/>
  <c r="K25"/>
  <c r="J25"/>
  <c r="J34"/>
  <c r="K34"/>
  <c r="K29"/>
  <c r="J29"/>
  <c r="K37"/>
  <c r="J37"/>
  <c r="J23"/>
  <c r="K23"/>
  <c r="J32"/>
  <c r="K32"/>
  <c r="K38"/>
  <c r="J38"/>
  <c r="J36"/>
  <c r="K36"/>
  <c r="K15"/>
  <c r="J15"/>
  <c r="Z16" i="3"/>
  <c r="AL11"/>
  <c r="AL85"/>
  <c r="AL123" s="1"/>
  <c r="AI16" i="1"/>
  <c r="M17" s="1"/>
  <c r="N21" s="1"/>
  <c r="N15"/>
  <c r="F38"/>
  <c r="E13" i="5"/>
  <c r="H13" s="1"/>
  <c r="E14"/>
  <c r="H14" s="1"/>
  <c r="E16"/>
  <c r="H16" s="1"/>
  <c r="E17"/>
  <c r="H17" s="1"/>
  <c r="E18"/>
  <c r="H18" s="1"/>
  <c r="E20"/>
  <c r="H20" s="1"/>
  <c r="E21"/>
  <c r="H21" s="1"/>
  <c r="E22"/>
  <c r="H22" s="1"/>
  <c r="E24"/>
  <c r="H24" s="1"/>
  <c r="E26"/>
  <c r="H26" s="1"/>
  <c r="E30"/>
  <c r="H30" s="1"/>
  <c r="E31"/>
  <c r="H31" s="1"/>
  <c r="E40"/>
  <c r="H40" s="1"/>
  <c r="E41"/>
  <c r="H41" s="1"/>
  <c r="K42"/>
  <c r="D43"/>
  <c r="C43"/>
  <c r="AL49" i="3" l="1"/>
  <c r="AL87" s="1"/>
  <c r="AL125" s="1"/>
  <c r="H43" i="5"/>
  <c r="J39"/>
  <c r="J12"/>
  <c r="L12" s="1"/>
  <c r="J27"/>
  <c r="J28"/>
  <c r="F22" i="1"/>
  <c r="J41" i="5"/>
  <c r="K26"/>
  <c r="K20"/>
  <c r="K40"/>
  <c r="K24"/>
  <c r="K18"/>
  <c r="J31"/>
  <c r="K22"/>
  <c r="K17"/>
  <c r="J30"/>
  <c r="K21"/>
  <c r="K16"/>
  <c r="Z17" i="3"/>
  <c r="AL12"/>
  <c r="AI19" i="1"/>
  <c r="K41" i="5"/>
  <c r="J22"/>
  <c r="J13"/>
  <c r="E43"/>
  <c r="N22" i="1"/>
  <c r="K13" i="5"/>
  <c r="J42"/>
  <c r="K30"/>
  <c r="J40"/>
  <c r="J24"/>
  <c r="AL50" i="3" l="1"/>
  <c r="F34" i="1"/>
  <c r="F35" s="1"/>
  <c r="L43" i="5"/>
  <c r="AI6" i="1" s="1"/>
  <c r="AI10" s="1"/>
  <c r="AI18" s="1"/>
  <c r="AI20" s="1"/>
  <c r="J14" i="5"/>
  <c r="J18"/>
  <c r="J20"/>
  <c r="J21"/>
  <c r="K14"/>
  <c r="J17"/>
  <c r="K31"/>
  <c r="J26"/>
  <c r="J16"/>
  <c r="AL88" i="3"/>
  <c r="AL126" s="1"/>
  <c r="Z18"/>
  <c r="AL13"/>
  <c r="AL51" s="1"/>
  <c r="L13" i="5"/>
  <c r="I75" i="3"/>
  <c r="L75"/>
  <c r="I76"/>
  <c r="L76"/>
  <c r="I77"/>
  <c r="L77"/>
  <c r="I78"/>
  <c r="L78"/>
  <c r="I79"/>
  <c r="L79"/>
  <c r="I81"/>
  <c r="L81"/>
  <c r="I82"/>
  <c r="L82"/>
  <c r="I83"/>
  <c r="L83"/>
  <c r="AX82"/>
  <c r="BF20"/>
  <c r="F37" i="1" l="1"/>
  <c r="A37" s="1"/>
  <c r="A35"/>
  <c r="M28" i="3"/>
  <c r="M30"/>
  <c r="M29"/>
  <c r="W77"/>
  <c r="W75"/>
  <c r="W76"/>
  <c r="W79"/>
  <c r="W83"/>
  <c r="W82"/>
  <c r="W81"/>
  <c r="W78"/>
  <c r="S77"/>
  <c r="V77" s="1"/>
  <c r="S76"/>
  <c r="V76" s="1"/>
  <c r="S81"/>
  <c r="V81" s="1"/>
  <c r="S82"/>
  <c r="V82" s="1"/>
  <c r="S79"/>
  <c r="V79" s="1"/>
  <c r="S83"/>
  <c r="V83" s="1"/>
  <c r="S78"/>
  <c r="V78" s="1"/>
  <c r="S75"/>
  <c r="V75" s="1"/>
  <c r="BF21"/>
  <c r="BF22" s="1"/>
  <c r="BF23" s="1"/>
  <c r="BF24" s="1"/>
  <c r="L14" i="5"/>
  <c r="L15" s="1"/>
  <c r="L16" s="1"/>
  <c r="L17" s="1"/>
  <c r="L18" s="1"/>
  <c r="L19" s="1"/>
  <c r="L20" s="1"/>
  <c r="L21" s="1"/>
  <c r="L22" s="1"/>
  <c r="L23" s="1"/>
  <c r="L24" s="1"/>
  <c r="L25" s="1"/>
  <c r="L26" s="1"/>
  <c r="L27" s="1"/>
  <c r="L28" s="1"/>
  <c r="L29" s="1"/>
  <c r="L30" s="1"/>
  <c r="L31" s="1"/>
  <c r="L32" s="1"/>
  <c r="L33" s="1"/>
  <c r="L34" s="1"/>
  <c r="L35" s="1"/>
  <c r="L36" s="1"/>
  <c r="L37" s="1"/>
  <c r="L38" s="1"/>
  <c r="L39" s="1"/>
  <c r="L40" s="1"/>
  <c r="L41" s="1"/>
  <c r="L42" s="1"/>
  <c r="Z19" i="3"/>
  <c r="AL14"/>
  <c r="AL52" s="1"/>
  <c r="AX83"/>
  <c r="AX84" s="1"/>
  <c r="AX85" s="1"/>
  <c r="AX86" s="1"/>
  <c r="AX87" s="1"/>
  <c r="AX88" s="1"/>
  <c r="AX89" s="1"/>
  <c r="AX90" s="1"/>
  <c r="AX91" s="1"/>
  <c r="AX92" s="1"/>
  <c r="AL89"/>
  <c r="AL127" s="1"/>
  <c r="I84"/>
  <c r="L84"/>
  <c r="E37" i="1" l="1"/>
  <c r="S84" i="3"/>
  <c r="AL90"/>
  <c r="AL128" s="1"/>
  <c r="Z20"/>
  <c r="AL15"/>
  <c r="AL53" s="1"/>
  <c r="W84"/>
  <c r="AL91" l="1"/>
  <c r="Z21"/>
  <c r="AL16"/>
  <c r="AL54" s="1"/>
  <c r="AL92" s="1"/>
  <c r="AL130" s="1"/>
  <c r="AX93" l="1"/>
  <c r="AX94" s="1"/>
  <c r="AX95" s="1"/>
  <c r="AX96" s="1"/>
  <c r="AX97" s="1"/>
  <c r="AX98" s="1"/>
  <c r="AX99" s="1"/>
  <c r="AX100" s="1"/>
  <c r="AX101" s="1"/>
  <c r="AX102" s="1"/>
  <c r="AX103" s="1"/>
  <c r="AX104" s="1"/>
  <c r="AX105" s="1"/>
  <c r="AX106" s="1"/>
  <c r="AX107" s="1"/>
  <c r="AX108" s="1"/>
  <c r="AX109" s="1"/>
  <c r="AX110" s="1"/>
  <c r="AX111" s="1"/>
  <c r="AX112" s="1"/>
  <c r="AL129"/>
  <c r="O28"/>
  <c r="O30"/>
  <c r="Z22"/>
  <c r="AL17"/>
  <c r="AL55" s="1"/>
  <c r="AL93" s="1"/>
  <c r="AL131" s="1"/>
  <c r="O29" l="1"/>
  <c r="O34" s="1"/>
  <c r="Z23"/>
  <c r="AL18"/>
  <c r="AL56" s="1"/>
  <c r="AL94" s="1"/>
  <c r="AL132" s="1"/>
  <c r="Z24" l="1"/>
  <c r="AL19"/>
  <c r="AL57" s="1"/>
  <c r="AL95" s="1"/>
  <c r="AL133" s="1"/>
  <c r="Z25" l="1"/>
  <c r="AL20"/>
  <c r="AL58" s="1"/>
  <c r="AL96" s="1"/>
  <c r="AL134" s="1"/>
  <c r="Z26" l="1"/>
  <c r="AL21"/>
  <c r="AL59" s="1"/>
  <c r="AL97" s="1"/>
  <c r="AL135" s="1"/>
  <c r="BF25" l="1"/>
  <c r="Z27"/>
  <c r="AL22"/>
  <c r="AL60" s="1"/>
  <c r="AL98" s="1"/>
  <c r="AL136" s="1"/>
  <c r="BF26" l="1"/>
  <c r="BF27" s="1"/>
  <c r="BF28" s="1"/>
  <c r="BF29" s="1"/>
  <c r="BF30" s="1"/>
  <c r="BF31" s="1"/>
  <c r="Z28"/>
  <c r="AL23"/>
  <c r="AL61" s="1"/>
  <c r="AL99" s="1"/>
  <c r="AL137" s="1"/>
  <c r="Z29" l="1"/>
  <c r="AL24"/>
  <c r="AL62" s="1"/>
  <c r="AL100" s="1"/>
  <c r="AL138" s="1"/>
  <c r="Z30" l="1"/>
  <c r="AL25"/>
  <c r="AL63" s="1"/>
  <c r="AL101" s="1"/>
  <c r="AL139" s="1"/>
  <c r="Z31" l="1"/>
  <c r="AL26"/>
  <c r="AL64" s="1"/>
  <c r="AL102" s="1"/>
  <c r="AL140" s="1"/>
  <c r="Z32" l="1"/>
  <c r="AL27"/>
  <c r="AL65" s="1"/>
  <c r="AL103" s="1"/>
  <c r="AL141" s="1"/>
  <c r="Z33" l="1"/>
  <c r="AL28"/>
  <c r="AL66" s="1"/>
  <c r="AL104" s="1"/>
  <c r="AL142" s="1"/>
  <c r="BF32" l="1"/>
  <c r="Z34"/>
  <c r="AL29"/>
  <c r="AL67" s="1"/>
  <c r="AL105" s="1"/>
  <c r="AL143" s="1"/>
  <c r="BF33" l="1"/>
  <c r="Z35"/>
  <c r="AL30"/>
  <c r="AL68" s="1"/>
  <c r="AL106" s="1"/>
  <c r="AL144" s="1"/>
  <c r="BF34" l="1"/>
  <c r="Z36"/>
  <c r="AL31"/>
  <c r="AL69" s="1"/>
  <c r="AL107" s="1"/>
  <c r="AL145" s="1"/>
  <c r="BF35" l="1"/>
  <c r="Z37"/>
  <c r="AL32"/>
  <c r="AL70" s="1"/>
  <c r="AL108" s="1"/>
  <c r="AL146" s="1"/>
  <c r="BF36" l="1"/>
  <c r="Z38"/>
  <c r="AL33"/>
  <c r="AL71" s="1"/>
  <c r="AL109" s="1"/>
  <c r="AL147" s="1"/>
  <c r="R30" l="1"/>
  <c r="R28"/>
  <c r="R29"/>
  <c r="Z39"/>
  <c r="AL34"/>
  <c r="AL72" s="1"/>
  <c r="AL110" s="1"/>
  <c r="AL148" s="1"/>
  <c r="R34" l="1"/>
  <c r="Z40"/>
  <c r="AL35"/>
  <c r="AL73" s="1"/>
  <c r="AL111" s="1"/>
  <c r="AL149" s="1"/>
  <c r="AL36" l="1"/>
  <c r="Z42"/>
  <c r="Z43" s="1"/>
  <c r="Z44" s="1"/>
  <c r="Z45" s="1"/>
  <c r="Z46" s="1"/>
  <c r="Z47" s="1"/>
  <c r="Z48" s="1"/>
  <c r="Z49" s="1"/>
  <c r="P53" l="1"/>
  <c r="P54"/>
  <c r="P52"/>
  <c r="AL74"/>
  <c r="L24"/>
  <c r="L18"/>
  <c r="L20"/>
  <c r="L22"/>
  <c r="L19"/>
  <c r="L23"/>
  <c r="L17"/>
  <c r="L16"/>
  <c r="I18"/>
  <c r="I17"/>
  <c r="I16"/>
  <c r="I22"/>
  <c r="W22" s="1"/>
  <c r="I23"/>
  <c r="I24"/>
  <c r="I20"/>
  <c r="I19"/>
  <c r="Z50"/>
  <c r="W20" l="1"/>
  <c r="W24"/>
  <c r="AL112"/>
  <c r="AL150" s="1"/>
  <c r="S54"/>
  <c r="S52"/>
  <c r="S53"/>
  <c r="W16"/>
  <c r="W17"/>
  <c r="W23"/>
  <c r="W18"/>
  <c r="W19"/>
  <c r="S19"/>
  <c r="V19" s="1"/>
  <c r="S20"/>
  <c r="V20" s="1"/>
  <c r="S24"/>
  <c r="V24" s="1"/>
  <c r="S17"/>
  <c r="V17" s="1"/>
  <c r="S22"/>
  <c r="V22" s="1"/>
  <c r="S16"/>
  <c r="V16" s="1"/>
  <c r="S23"/>
  <c r="V23" s="1"/>
  <c r="S18"/>
  <c r="V18" s="1"/>
  <c r="L25"/>
  <c r="I25"/>
  <c r="BF47"/>
  <c r="W53" l="1"/>
  <c r="W54"/>
  <c r="W52"/>
  <c r="V35"/>
  <c r="V53"/>
  <c r="V52"/>
  <c r="V54"/>
  <c r="S25"/>
  <c r="W25"/>
  <c r="AX51"/>
  <c r="BF48"/>
  <c r="AX52" l="1"/>
  <c r="BF49"/>
  <c r="AX53" l="1"/>
  <c r="BF50"/>
  <c r="AX54" l="1"/>
  <c r="BF51"/>
  <c r="AX55" l="1"/>
  <c r="BF52"/>
  <c r="AX56" l="1"/>
  <c r="BF53"/>
  <c r="AX57" l="1"/>
  <c r="BF54"/>
  <c r="AX58" l="1"/>
  <c r="BF55"/>
  <c r="AX59" l="1"/>
  <c r="BF56"/>
  <c r="AX60" l="1"/>
  <c r="BF57"/>
  <c r="AX61" l="1"/>
  <c r="BF58"/>
  <c r="AX62" l="1"/>
  <c r="BF59"/>
  <c r="AX63" l="1"/>
  <c r="BF60"/>
  <c r="AX64" l="1"/>
  <c r="BF61"/>
  <c r="AX65" l="1"/>
  <c r="BF62"/>
  <c r="AX66" l="1"/>
  <c r="BF63"/>
  <c r="AX67" l="1"/>
  <c r="BF64"/>
  <c r="AX68" l="1"/>
  <c r="BF65"/>
  <c r="AX69" l="1"/>
  <c r="BF66"/>
  <c r="AX70" l="1"/>
  <c r="BF67"/>
  <c r="AX71" l="1"/>
  <c r="BF68"/>
  <c r="AX72" l="1"/>
  <c r="BF69"/>
  <c r="AX73" l="1"/>
  <c r="BF70"/>
  <c r="AX74" l="1"/>
  <c r="BF71"/>
  <c r="BO75" i="17"/>
  <c r="BO114" s="1"/>
  <c r="BC114"/>
  <c r="AQ114"/>
  <c r="AE114"/>
  <c r="S114"/>
  <c r="G114"/>
  <c r="CD110"/>
  <c r="CF110" s="1"/>
  <c r="BR110"/>
  <c r="BT110" s="1"/>
  <c r="BF110"/>
  <c r="BH110" s="1"/>
  <c r="AT110"/>
  <c r="AV110" s="1"/>
  <c r="AH110"/>
  <c r="AJ110" s="1"/>
  <c r="V110"/>
  <c r="X110" s="1"/>
  <c r="J110"/>
  <c r="L110" s="1"/>
  <c r="I29" i="3" l="1"/>
  <c r="I30"/>
  <c r="I28"/>
  <c r="CA75" i="17"/>
  <c r="CA114" s="1"/>
  <c r="BF72" i="3"/>
  <c r="BF73" s="1"/>
  <c r="BF74" s="1"/>
  <c r="BC75" i="18"/>
  <c r="BC114" s="1"/>
  <c r="AQ114"/>
  <c r="AE114"/>
  <c r="S114"/>
  <c r="G114"/>
  <c r="BR110"/>
  <c r="BT110" s="1"/>
  <c r="BF110"/>
  <c r="BH110" s="1"/>
  <c r="AT110"/>
  <c r="AV110" s="1"/>
  <c r="AH110"/>
  <c r="AJ110" s="1"/>
  <c r="V110"/>
  <c r="X110" s="1"/>
  <c r="J110"/>
  <c r="L110" s="1"/>
  <c r="I34" i="3" l="1"/>
  <c r="U28"/>
  <c r="U30"/>
  <c r="U29"/>
  <c r="BO75" i="18"/>
  <c r="BO114" s="1"/>
  <c r="U34" i="3" l="1"/>
</calcChain>
</file>

<file path=xl/sharedStrings.xml><?xml version="1.0" encoding="utf-8"?>
<sst xmlns="http://schemas.openxmlformats.org/spreadsheetml/2006/main" count="2804" uniqueCount="560">
  <si>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</si>
  <si>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</si>
  <si>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</si>
  <si>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</si>
  <si>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</si>
  <si>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</si>
  <si>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</si>
  <si>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</si>
  <si>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</si>
  <si>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</si>
  <si>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</si>
  <si>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</si>
  <si>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</si>
  <si>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</si>
  <si>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</si>
  <si>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</si>
  <si>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</si>
  <si>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</si>
  <si>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</si>
  <si>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</si>
  <si>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</si>
  <si>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</si>
  <si>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</si>
  <si>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</si>
  <si>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</si>
  <si>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</si>
  <si>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</si>
  <si>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</si>
  <si>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</si>
  <si>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</si>
  <si>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</si>
  <si>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</si>
  <si>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</si>
  <si>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</si>
  <si>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</si>
  <si>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</si>
  <si>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</si>
  <si>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</si>
  <si>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</si>
  <si>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</si>
  <si>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</si>
  <si>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</si>
  <si>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</si>
  <si>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</si>
  <si>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</si>
  <si>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</si>
  <si>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</si>
  <si>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</si>
  <si>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</si>
  <si>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</si>
  <si>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</si>
  <si>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</si>
  <si>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</si>
  <si>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</si>
  <si>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</si>
  <si>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</si>
  <si>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</si>
  <si>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</si>
  <si>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</si>
  <si>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</si>
  <si>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</si>
  <si>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</si>
  <si>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</si>
  <si>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</si>
  <si>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</si>
  <si>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</si>
  <si>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</si>
  <si>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</si>
  <si>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</si>
  <si>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</si>
  <si>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</si>
  <si>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</si>
  <si>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</si>
  <si>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</si>
  <si>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</si>
  <si>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</si>
  <si>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</si>
  <si>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</si>
  <si>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</si>
  <si>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</si>
  <si>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</si>
  <si>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</si>
  <si>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</si>
  <si>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</si>
  <si>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</si>
  <si>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</si>
  <si>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</si>
  <si>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</si>
  <si>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</si>
  <si>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</si>
  <si>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</si>
  <si>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</si>
  <si>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</si>
  <si>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</si>
  <si>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</si>
  <si>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</si>
  <si>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</si>
  <si>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</si>
  <si>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</si>
  <si>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</si>
  <si>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</si>
  <si>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</si>
  <si>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</si>
  <si>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</si>
  <si>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</si>
  <si>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</si>
  <si>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</si>
  <si>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</si>
  <si>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</si>
  <si>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</si>
  <si>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</si>
  <si>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</si>
  <si>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</si>
  <si>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</si>
  <si>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</si>
  <si>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</si>
  <si>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</si>
  <si>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</si>
  <si>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</si>
  <si>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</si>
  <si>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</si>
  <si>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</si>
  <si>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</si>
  <si>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</si>
  <si>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</si>
  <si>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</si>
  <si>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</si>
  <si>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</si>
  <si>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</si>
  <si>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</si>
  <si>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</si>
  <si>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</si>
  <si>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</si>
  <si>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</si>
  <si>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</si>
  <si>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</si>
  <si>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</si>
  <si>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</si>
  <si>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</si>
  <si>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</si>
  <si>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</si>
  <si>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</si>
  <si>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</si>
  <si>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</si>
  <si>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</si>
  <si>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</si>
  <si>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</si>
  <si>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</si>
  <si>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</si>
  <si>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</si>
  <si>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</si>
  <si>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</si>
  <si>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</si>
  <si>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</si>
  <si>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</si>
  <si>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</si>
  <si>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</si>
  <si>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</si>
  <si>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</si>
  <si>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</si>
  <si>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</si>
  <si>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</si>
  <si>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</si>
  <si>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</si>
  <si>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</si>
  <si>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</si>
  <si>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</si>
  <si>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</si>
  <si>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</si>
  <si>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</si>
  <si>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</si>
  <si>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</si>
  <si>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</si>
  <si>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</si>
  <si>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</si>
  <si>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</si>
  <si>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</si>
  <si>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</si>
  <si>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</si>
  <si>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</si>
  <si>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</si>
  <si>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</si>
  <si>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</si>
  <si>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</si>
  <si>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</si>
  <si>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</si>
  <si>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</si>
  <si>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</si>
  <si>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</si>
  <si>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</si>
  <si>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</si>
  <si>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</si>
  <si>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</si>
  <si>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</si>
  <si>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</si>
  <si>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</si>
  <si>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</si>
  <si>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</si>
  <si>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</si>
  <si>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</si>
  <si>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</si>
  <si>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</si>
  <si>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</si>
  <si>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</si>
  <si>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</si>
  <si>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</si>
  <si>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</si>
  <si>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</si>
  <si>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</si>
  <si>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</si>
  <si>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</si>
  <si>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</si>
  <si>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</si>
  <si>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</si>
  <si>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</si>
  <si>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</si>
  <si>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</si>
  <si>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</si>
  <si>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</si>
  <si>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</si>
  <si>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</si>
  <si>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</si>
  <si>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</si>
  <si>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</si>
  <si>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</si>
  <si>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</si>
  <si>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</si>
  <si>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</si>
  <si>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</si>
  <si>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</si>
  <si>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</si>
  <si>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</si>
  <si>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[Please enter remarks in this section]</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</si>
  <si>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</si>
  <si>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</si>
  <si>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</si>
  <si>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</si>
  <si>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</si>
  <si>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</si>
  <si>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</si>
  <si>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</si>
  <si>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</si>
  <si>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</si>
  <si>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</si>
  <si>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</si>
  <si>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</si>
  <si>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</si>
  <si>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</si>
  <si>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</si>
  <si>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</si>
  <si>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</si>
  <si>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</si>
  <si>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</si>
  <si>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</si>
  <si>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</si>
  <si>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</si>
  <si>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</si>
  <si>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</si>
  <si>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</si>
  <si>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</si>
  <si>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</si>
  <si>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</si>
  <si>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</si>
  <si>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</si>
  <si>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</si>
  <si>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</si>
  <si>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</si>
  <si>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</si>
  <si>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</si>
  <si>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</si>
  <si>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</si>
  <si>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</si>
  <si>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</si>
  <si>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</si>
  <si>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</si>
  <si>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</si>
  <si>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</si>
  <si>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</si>
  <si>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</si>
  <si>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</si>
  <si>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</si>
  <si>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</si>
  <si>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</si>
  <si>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</si>
  <si>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</si>
  <si>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</si>
  <si>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</si>
  <si>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</si>
  <si>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</si>
  <si>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</si>
  <si>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</si>
  <si>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</si>
  <si>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</si>
  <si>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</si>
  <si>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</si>
  <si>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</si>
  <si>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</si>
  <si>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</si>
  <si>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</si>
  <si>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</si>
  <si>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</si>
  <si>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</si>
  <si>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</si>
  <si>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</si>
  <si>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</si>
  <si>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</si>
  <si>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</si>
  <si>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</si>
  <si>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</si>
  <si>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</si>
  <si>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</si>
  <si>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</si>
  <si>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</si>
  <si>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</si>
  <si>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</si>
  <si>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</si>
  <si>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</si>
  <si>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</si>
  <si>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</si>
  <si>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</si>
  <si>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</si>
  <si>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</si>
  <si>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</si>
  <si>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</si>
  <si>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</si>
  <si>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</si>
  <si>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</si>
  <si>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</si>
  <si>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</si>
  <si>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</si>
  <si>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</si>
  <si>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</si>
  <si>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</si>
  <si>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</si>
  <si>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</si>
  <si>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</si>
  <si>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</si>
  <si>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</si>
  <si>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</si>
  <si>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</si>
  <si>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</si>
  <si>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</si>
  <si>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</si>
  <si>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</si>
  <si>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</si>
  <si>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</si>
  <si>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</si>
  <si>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</si>
  <si>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</si>
  <si>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</si>
  <si>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</si>
  <si>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</si>
  <si>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</si>
  <si>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</si>
  <si>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</si>
  <si>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</si>
  <si>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</si>
  <si>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</si>
  <si>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</si>
  <si>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</si>
  <si>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</si>
  <si>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</si>
  <si>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</si>
  <si>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</si>
  <si>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</si>
  <si>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</si>
  <si>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</si>
  <si>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</si>
  <si>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</si>
  <si>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</si>
  <si>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</si>
  <si>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</si>
  <si>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</si>
  <si>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</si>
  <si>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</si>
  <si>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</si>
  <si>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</si>
  <si>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</si>
  <si>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</si>
  <si>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</si>
  <si>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</si>
  <si>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</si>
  <si>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</si>
  <si>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</si>
  <si>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</si>
  <si>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</si>
  <si>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</si>
  <si>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</si>
  <si>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</si>
  <si>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</si>
  <si>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</si>
  <si>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</si>
  <si>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</si>
  <si>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</si>
  <si>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</si>
  <si>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</si>
  <si>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</si>
  <si>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</si>
  <si>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</si>
  <si>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</si>
  <si>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</si>
  <si>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</si>
  <si>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</si>
  <si>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</si>
  <si>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</si>
  <si>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</si>
  <si>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</si>
  <si>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</si>
  <si>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</si>
  <si>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</si>
  <si>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</si>
  <si>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</si>
  <si>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</si>
  <si>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</si>
  <si>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</si>
  <si>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</si>
  <si>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</si>
  <si>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</si>
  <si>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</si>
  <si>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</si>
  <si>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</si>
  <si>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</si>
  <si>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</si>
  <si>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</si>
  <si>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</si>
  <si>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</si>
  <si>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</si>
  <si>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</si>
  <si>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</si>
  <si>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</si>
  <si>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</si>
  <si>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</si>
  <si>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</si>
  <si>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</si>
  <si>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</si>
  <si>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</si>
  <si>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</si>
  <si>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</si>
  <si>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</si>
  <si>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</si>
  <si>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</si>
  <si>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</si>
  <si>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</si>
  <si>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</si>
  <si>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</si>
  <si>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</si>
  <si>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</si>
  <si>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</si>
  <si>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</si>
  <si>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</si>
  <si>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</si>
  <si>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</si>
  <si>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</si>
  <si>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</si>
  <si>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</si>
  <si>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</si>
  <si>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</si>
  <si>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</si>
  <si>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</si>
  <si>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</si>
  <si>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</si>
  <si>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</si>
  <si>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</si>
  <si>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</si>
  <si>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</si>
  <si>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</si>
  <si>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</si>
  <si>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</si>
  <si>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</si>
  <si>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</si>
  <si>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</si>
  <si>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</si>
  <si>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</si>
  <si>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</si>
  <si>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</si>
  <si>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</si>
  <si>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</si>
  <si>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</si>
  <si>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</si>
  <si>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</si>
  <si>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</si>
  <si>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</si>
  <si>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</si>
  <si>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</si>
  <si>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</si>
  <si>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</si>
  <si>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 xml:space="preserve">USCG </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</si>
  <si>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</si>
  <si>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</si>
  <si>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</si>
  <si>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</si>
  <si>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</si>
  <si>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</si>
  <si>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</si>
  <si>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</si>
  <si>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</si>
  <si>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</si>
  <si>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</si>
  <si>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</si>
  <si>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</si>
  <si>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</si>
  <si>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</si>
  <si>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</si>
  <si>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</si>
  <si>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</si>
  <si>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00-12345</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</si>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</sst>
</file>

<file path=xl/styles.xml><?xml version="1.0" encoding="utf-8"?>
<styleSheet xmlns="http://schemas.openxmlformats.org/spreadsheetml/2006/main">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relativeIndent="255"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relativeIndent="255"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relativeIndent="255"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relativeIndent="255"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control" Target="../activeX/activeX1.xml"/><Relationship Id="rId7" Type="http://schemas.openxmlformats.org/officeDocument/2006/relationships/ctrlProp" Target="../ctrlProps/ctrlProp2.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6"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3.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61" Type="http://schemas.openxmlformats.org/officeDocument/2006/relationships/ctrlProp" Target="../ctrlProps/ctrlProp63.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9" Type="http://schemas.openxmlformats.org/officeDocument/2006/relationships/ctrlProp" Target="../ctrlProps/ctrlProp104.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4.xml"/><Relationship Id="rId16" Type="http://schemas.openxmlformats.org/officeDocument/2006/relationships/ctrlProp" Target="../ctrlProps/ctrlProp81.xml"/><Relationship Id="rId29" Type="http://schemas.openxmlformats.org/officeDocument/2006/relationships/ctrlProp" Target="../ctrlProps/ctrlProp94.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61" Type="http://schemas.openxmlformats.org/officeDocument/2006/relationships/ctrlProp" Target="../ctrlProps/ctrlProp126.xml"/><Relationship Id="rId10" Type="http://schemas.openxmlformats.org/officeDocument/2006/relationships/ctrlProp" Target="../ctrlProps/ctrlProp75.xml"/><Relationship Id="rId19" Type="http://schemas.openxmlformats.org/officeDocument/2006/relationships/ctrlProp" Target="../ctrlProps/ctrlProp84.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5.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sheetPr codeName="Sheet9"/>
  <dimension ref="A1:F14"/>
  <sheetViews>
    <sheetView showGridLines="0" tabSelected="1" zoomScale="80" zoomScaleNormal="80" workbookViewId="0">
      <pane ySplit="2" topLeftCell="A3" activePane="bottomLeft" state="frozen"/>
      <selection pane="bottomLeft"/>
    </sheetView>
  </sheetViews>
  <sheetFormatPr defaultRowHeight="12.75"/>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c r="A1" s="741" t="s">
        <v>552</v>
      </c>
    </row>
    <row r="2" spans="1:6" ht="30" customHeight="1" thickBot="1">
      <c r="A2" s="794" t="s">
        <v>311</v>
      </c>
      <c r="B2" s="795"/>
      <c r="C2" s="796"/>
      <c r="E2" s="797" t="s">
        <v>364</v>
      </c>
      <c r="F2" s="798"/>
    </row>
    <row r="3" spans="1:6" ht="30" customHeight="1">
      <c r="A3" s="213" t="s">
        <v>312</v>
      </c>
      <c r="B3" s="214" t="s">
        <v>313</v>
      </c>
      <c r="C3" s="215" t="s">
        <v>314</v>
      </c>
      <c r="E3" s="216" t="s">
        <v>316</v>
      </c>
      <c r="F3" s="217" t="s">
        <v>486</v>
      </c>
    </row>
    <row r="4" spans="1:6" ht="30" customHeight="1">
      <c r="A4" s="255" t="s">
        <v>315</v>
      </c>
      <c r="B4" s="193" t="s">
        <v>367</v>
      </c>
      <c r="C4" s="201" t="s">
        <v>368</v>
      </c>
      <c r="D4" s="197"/>
      <c r="E4" s="195" t="s">
        <v>318</v>
      </c>
      <c r="F4" s="199" t="s">
        <v>505</v>
      </c>
    </row>
    <row r="5" spans="1:6" ht="30" customHeight="1">
      <c r="A5" s="255" t="s">
        <v>217</v>
      </c>
      <c r="B5" s="193" t="s">
        <v>317</v>
      </c>
      <c r="C5" s="201" t="s">
        <v>353</v>
      </c>
      <c r="E5" s="195" t="s">
        <v>321</v>
      </c>
      <c r="F5" s="198">
        <v>42583</v>
      </c>
    </row>
    <row r="6" spans="1:6" ht="30" customHeight="1">
      <c r="A6" s="257" t="s">
        <v>319</v>
      </c>
      <c r="B6" s="194" t="s">
        <v>320</v>
      </c>
      <c r="C6" s="201" t="s">
        <v>362</v>
      </c>
      <c r="E6" s="195" t="s">
        <v>323</v>
      </c>
      <c r="F6" s="198">
        <v>42613</v>
      </c>
    </row>
    <row r="7" spans="1:6" ht="30" customHeight="1" thickBot="1">
      <c r="A7" s="255" t="s">
        <v>212</v>
      </c>
      <c r="B7" s="194" t="s">
        <v>322</v>
      </c>
      <c r="C7" s="202" t="s">
        <v>363</v>
      </c>
      <c r="E7" s="196" t="s">
        <v>324</v>
      </c>
      <c r="F7" s="200" t="s">
        <v>224</v>
      </c>
    </row>
    <row r="8" spans="1:6" ht="30" customHeight="1">
      <c r="A8" s="255" t="s">
        <v>325</v>
      </c>
      <c r="B8" s="193" t="s">
        <v>326</v>
      </c>
      <c r="C8" s="203" t="s">
        <v>365</v>
      </c>
    </row>
    <row r="9" spans="1:6" ht="30" customHeight="1">
      <c r="A9" s="255" t="s">
        <v>327</v>
      </c>
      <c r="B9" s="193" t="s">
        <v>328</v>
      </c>
      <c r="C9" s="203" t="s">
        <v>366</v>
      </c>
      <c r="E9" s="191"/>
      <c r="F9" s="191"/>
    </row>
    <row r="10" spans="1:6" ht="30" customHeight="1">
      <c r="A10" s="255" t="s">
        <v>329</v>
      </c>
      <c r="B10" s="194" t="s">
        <v>329</v>
      </c>
      <c r="C10" s="202" t="s">
        <v>354</v>
      </c>
      <c r="E10" s="191"/>
      <c r="F10" s="192"/>
    </row>
    <row r="11" spans="1:6" ht="30" customHeight="1">
      <c r="A11" s="255" t="s">
        <v>330</v>
      </c>
      <c r="B11" s="194" t="s">
        <v>330</v>
      </c>
      <c r="C11" s="202" t="s">
        <v>355</v>
      </c>
      <c r="E11" s="191"/>
      <c r="F11" s="192"/>
    </row>
    <row r="12" spans="1:6" ht="30" customHeight="1">
      <c r="A12" s="255" t="s">
        <v>396</v>
      </c>
      <c r="B12" s="194" t="s">
        <v>396</v>
      </c>
      <c r="C12" s="202" t="s">
        <v>427</v>
      </c>
    </row>
    <row r="13" spans="1:6" ht="30" customHeight="1">
      <c r="A13" s="255" t="s">
        <v>422</v>
      </c>
      <c r="B13" s="194" t="s">
        <v>423</v>
      </c>
      <c r="C13" s="202" t="s">
        <v>426</v>
      </c>
    </row>
    <row r="14" spans="1:6" ht="30" customHeight="1" thickBot="1">
      <c r="A14" s="256" t="s">
        <v>424</v>
      </c>
      <c r="B14" s="687" t="s">
        <v>424</v>
      </c>
      <c r="C14" s="688" t="s">
        <v>425</v>
      </c>
    </row>
  </sheetData>
  <sheetProtection password="EC1B"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cols>
    <col min="1" max="1" width="13.140625" style="184" customWidth="1"/>
    <col min="2" max="2" width="50.85546875" style="181" bestFit="1" customWidth="1"/>
    <col min="3" max="3" width="95.7109375" style="181" bestFit="1" customWidth="1"/>
    <col min="4" max="16384" width="9.140625" style="182"/>
  </cols>
  <sheetData>
    <row r="1" spans="1:3" ht="15.75" thickBot="1">
      <c r="A1" s="742" t="s">
        <v>552</v>
      </c>
    </row>
    <row r="2" spans="1:3" ht="30.75" thickBot="1">
      <c r="A2" s="799" t="s">
        <v>331</v>
      </c>
      <c r="B2" s="800"/>
      <c r="C2" s="801"/>
    </row>
    <row r="3" spans="1:3">
      <c r="A3" s="218" t="s">
        <v>332</v>
      </c>
      <c r="B3" s="219" t="s">
        <v>315</v>
      </c>
      <c r="C3" s="220" t="s">
        <v>333</v>
      </c>
    </row>
    <row r="4" spans="1:3" ht="90.75" customHeight="1">
      <c r="A4" s="185">
        <v>1</v>
      </c>
      <c r="B4" s="183" t="s">
        <v>334</v>
      </c>
      <c r="C4" s="186" t="s">
        <v>335</v>
      </c>
    </row>
    <row r="5" spans="1:3" ht="49.5" customHeight="1">
      <c r="A5" s="185">
        <v>2</v>
      </c>
      <c r="B5" s="183" t="s">
        <v>336</v>
      </c>
      <c r="C5" s="186" t="s">
        <v>337</v>
      </c>
    </row>
    <row r="6" spans="1:3" ht="60.75" customHeight="1">
      <c r="A6" s="185">
        <v>3</v>
      </c>
      <c r="B6" s="183" t="s">
        <v>338</v>
      </c>
      <c r="C6" s="186" t="s">
        <v>339</v>
      </c>
    </row>
    <row r="7" spans="1:3" ht="121.5">
      <c r="A7" s="185">
        <v>4</v>
      </c>
      <c r="B7" s="183" t="s">
        <v>340</v>
      </c>
      <c r="C7" s="743" t="s">
        <v>450</v>
      </c>
    </row>
    <row r="8" spans="1:3" ht="168.75" customHeight="1">
      <c r="A8" s="185">
        <v>5</v>
      </c>
      <c r="B8" s="183" t="s">
        <v>341</v>
      </c>
      <c r="C8" s="186" t="s">
        <v>342</v>
      </c>
    </row>
    <row r="9" spans="1:3" ht="63" customHeight="1">
      <c r="A9" s="185">
        <v>6</v>
      </c>
      <c r="B9" s="183" t="s">
        <v>343</v>
      </c>
      <c r="C9" s="186" t="s">
        <v>344</v>
      </c>
    </row>
    <row r="10" spans="1:3" ht="92.25" customHeight="1">
      <c r="A10" s="185">
        <v>7</v>
      </c>
      <c r="B10" s="183" t="s">
        <v>345</v>
      </c>
      <c r="C10" s="186" t="s">
        <v>346</v>
      </c>
    </row>
    <row r="11" spans="1:3" ht="64.5" customHeight="1">
      <c r="A11" s="185">
        <v>8</v>
      </c>
      <c r="B11" s="183" t="s">
        <v>347</v>
      </c>
      <c r="C11" s="186" t="s">
        <v>348</v>
      </c>
    </row>
    <row r="12" spans="1:3" ht="52.5" customHeight="1">
      <c r="A12" s="185">
        <v>9</v>
      </c>
      <c r="B12" s="183" t="s">
        <v>349</v>
      </c>
      <c r="C12" s="186" t="s">
        <v>350</v>
      </c>
    </row>
    <row r="13" spans="1:3" ht="141" customHeight="1">
      <c r="A13" s="187">
        <v>10</v>
      </c>
      <c r="B13" s="188" t="s">
        <v>351</v>
      </c>
      <c r="C13" s="189" t="s">
        <v>352</v>
      </c>
    </row>
  </sheetData>
  <sheetProtection password="EC1B"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sheetPr codeName="Sheet1"/>
  <dimension ref="A1:BU52"/>
  <sheetViews>
    <sheetView showGridLines="0" zoomScale="80" zoomScaleNormal="80" zoomScaleSheetLayoutView="80" workbookViewId="0"/>
  </sheetViews>
  <sheetFormatPr defaultRowHeight="12.75"/>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c r="A1" s="624" t="s">
        <v>0</v>
      </c>
      <c r="B1" s="352"/>
      <c r="C1" s="353"/>
      <c r="D1" s="881" t="s">
        <v>4</v>
      </c>
      <c r="E1" s="882"/>
      <c r="F1" s="882"/>
      <c r="G1" s="882"/>
      <c r="H1" s="882"/>
      <c r="I1" s="882"/>
      <c r="J1" s="882"/>
      <c r="K1" s="882"/>
      <c r="L1" s="883"/>
      <c r="M1" s="354" t="s">
        <v>1</v>
      </c>
      <c r="N1" s="355"/>
      <c r="O1" s="356" t="s">
        <v>553</v>
      </c>
    </row>
    <row r="2" spans="1:72" ht="13.5" customHeight="1">
      <c r="A2" s="625" t="s">
        <v>238</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c r="A3" s="625" t="s">
        <v>3</v>
      </c>
      <c r="B3" s="359"/>
      <c r="C3" s="358"/>
      <c r="D3" s="884"/>
      <c r="E3" s="885"/>
      <c r="F3" s="885"/>
      <c r="G3" s="885"/>
      <c r="H3" s="885"/>
      <c r="I3" s="885"/>
      <c r="J3" s="885"/>
      <c r="K3" s="885"/>
      <c r="L3" s="886"/>
      <c r="M3" s="878" t="str">
        <f>Menu!F4</f>
        <v>00-12345</v>
      </c>
      <c r="N3" s="879"/>
      <c r="O3" s="893" t="s">
        <v>239</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c r="A4" s="625" t="s">
        <v>554</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c r="A5" s="625" t="s">
        <v>246</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506</v>
      </c>
      <c r="BJ5" s="945"/>
      <c r="BK5" s="945"/>
      <c r="BL5" s="945"/>
      <c r="BM5" s="946"/>
      <c r="BN5" s="358"/>
      <c r="BO5" s="944" t="s">
        <v>506</v>
      </c>
      <c r="BP5" s="945"/>
      <c r="BQ5" s="945"/>
      <c r="BR5" s="945"/>
      <c r="BS5" s="946"/>
      <c r="BT5" s="361"/>
    </row>
    <row r="6" spans="1:72" ht="13.5" customHeight="1" thickBot="1">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0</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c r="A7" s="625"/>
      <c r="B7" s="359"/>
      <c r="C7" s="358"/>
      <c r="D7" s="382"/>
      <c r="E7" s="382"/>
      <c r="F7" s="133"/>
      <c r="G7" s="358"/>
      <c r="H7" s="358"/>
      <c r="I7" s="358"/>
      <c r="J7" s="358"/>
      <c r="K7" s="358"/>
      <c r="L7" s="361"/>
      <c r="M7" s="383" t="s">
        <v>15</v>
      </c>
      <c r="N7" s="384" t="s">
        <v>16</v>
      </c>
      <c r="O7" s="17" t="s">
        <v>249</v>
      </c>
      <c r="P7" s="816"/>
      <c r="Q7" s="817"/>
      <c r="R7" s="817"/>
      <c r="S7" s="18"/>
      <c r="T7" s="810"/>
      <c r="U7" s="811"/>
      <c r="V7" s="811"/>
      <c r="W7" s="811"/>
      <c r="X7" s="812"/>
      <c r="Y7" s="819"/>
      <c r="Z7" s="812"/>
      <c r="AA7" s="142">
        <v>0</v>
      </c>
      <c r="AD7" s="360"/>
      <c r="AE7" s="385"/>
      <c r="AF7" s="358"/>
      <c r="AG7" s="358"/>
      <c r="AH7" s="358"/>
      <c r="AI7" s="386"/>
      <c r="AJ7" s="358"/>
      <c r="AK7" s="893" t="s">
        <v>239</v>
      </c>
      <c r="AL7" s="894"/>
      <c r="AM7" s="894"/>
      <c r="AN7" s="894"/>
      <c r="AO7" s="895"/>
      <c r="AP7" s="361"/>
      <c r="AS7" s="360"/>
      <c r="AT7" s="893" t="s">
        <v>239</v>
      </c>
      <c r="AU7" s="894"/>
      <c r="AV7" s="894"/>
      <c r="AW7" s="894"/>
      <c r="AX7" s="895"/>
      <c r="AY7" s="358"/>
      <c r="AZ7" s="893" t="s">
        <v>239</v>
      </c>
      <c r="BA7" s="894"/>
      <c r="BB7" s="894"/>
      <c r="BC7" s="894"/>
      <c r="BD7" s="895"/>
      <c r="BE7" s="361"/>
      <c r="BH7" s="360"/>
      <c r="BI7" s="785"/>
      <c r="BJ7" s="935"/>
      <c r="BK7" s="936"/>
      <c r="BL7" s="937"/>
      <c r="BM7" s="786"/>
      <c r="BN7" s="358"/>
      <c r="BO7" s="785"/>
      <c r="BP7" s="935"/>
      <c r="BQ7" s="936"/>
      <c r="BR7" s="937"/>
      <c r="BS7" s="786"/>
      <c r="BT7" s="361"/>
    </row>
    <row r="8" spans="1:72" ht="13.5" customHeight="1" thickBot="1">
      <c r="A8" s="833" t="str">
        <f>Menu!F3</f>
        <v xml:space="preserve">USCG </v>
      </c>
      <c r="B8" s="834"/>
      <c r="C8" s="834"/>
      <c r="D8" s="835"/>
      <c r="E8" s="836"/>
      <c r="F8" s="388" t="str">
        <f>Menu!F7</f>
        <v>ASHORE</v>
      </c>
      <c r="G8" s="387"/>
      <c r="H8" s="389" t="s">
        <v>17</v>
      </c>
      <c r="I8" s="387"/>
      <c r="J8" s="389" t="s">
        <v>18</v>
      </c>
      <c r="K8" s="387"/>
      <c r="L8" s="390" t="s">
        <v>19</v>
      </c>
      <c r="M8" s="391">
        <f>Menu!F5</f>
        <v>42583</v>
      </c>
      <c r="N8" s="392">
        <f>Menu!F6</f>
        <v>42613</v>
      </c>
      <c r="O8" s="19"/>
      <c r="P8" s="906"/>
      <c r="Q8" s="907"/>
      <c r="R8" s="908"/>
      <c r="S8" s="20"/>
      <c r="T8" s="393" t="s">
        <v>234</v>
      </c>
      <c r="U8" s="394"/>
      <c r="V8" s="394"/>
      <c r="W8" s="394"/>
      <c r="X8" s="394"/>
      <c r="Y8" s="394"/>
      <c r="Z8" s="395"/>
      <c r="AA8" s="25">
        <f>SUM(AA4:AA7)</f>
        <v>0</v>
      </c>
      <c r="AD8" s="360"/>
      <c r="AE8" s="380" t="s">
        <v>212</v>
      </c>
      <c r="AF8" s="851" t="s">
        <v>213</v>
      </c>
      <c r="AG8" s="866"/>
      <c r="AH8" s="866"/>
      <c r="AI8" s="381">
        <f>'CG-3471'!L11</f>
        <v>0</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c r="A10" s="407" t="s">
        <v>22</v>
      </c>
      <c r="B10" s="408"/>
      <c r="C10" s="400"/>
      <c r="D10" s="400"/>
      <c r="E10" s="400"/>
      <c r="F10" s="141">
        <v>0</v>
      </c>
      <c r="G10" s="408" t="s">
        <v>23</v>
      </c>
      <c r="H10" s="400"/>
      <c r="I10" s="400"/>
      <c r="J10" s="400"/>
      <c r="K10" s="400"/>
      <c r="L10" s="400"/>
      <c r="M10" s="409"/>
      <c r="N10" s="141">
        <v>0</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0</v>
      </c>
      <c r="AJ10" s="358"/>
      <c r="AK10" s="17" t="s">
        <v>249</v>
      </c>
      <c r="AL10" s="816"/>
      <c r="AM10" s="817"/>
      <c r="AN10" s="817"/>
      <c r="AO10" s="21"/>
      <c r="AP10" s="361"/>
      <c r="AS10" s="360"/>
      <c r="AT10" s="17" t="s">
        <v>249</v>
      </c>
      <c r="AU10" s="816"/>
      <c r="AV10" s="817"/>
      <c r="AW10" s="817"/>
      <c r="AX10" s="21"/>
      <c r="AY10" s="358"/>
      <c r="AZ10" s="17" t="s">
        <v>249</v>
      </c>
      <c r="BA10" s="816"/>
      <c r="BB10" s="817"/>
      <c r="BC10" s="817"/>
      <c r="BD10" s="21"/>
      <c r="BE10" s="361"/>
      <c r="BH10" s="360"/>
      <c r="BI10" s="787"/>
      <c r="BJ10" s="932"/>
      <c r="BK10" s="933"/>
      <c r="BL10" s="934"/>
      <c r="BM10" s="788"/>
      <c r="BN10" s="358"/>
      <c r="BO10" s="787"/>
      <c r="BP10" s="932"/>
      <c r="BQ10" s="933"/>
      <c r="BR10" s="934"/>
      <c r="BS10" s="788"/>
      <c r="BT10" s="361"/>
    </row>
    <row r="11" spans="1:72" ht="13.5" customHeight="1">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c r="U11" s="811"/>
      <c r="V11" s="811"/>
      <c r="W11" s="811"/>
      <c r="X11" s="812"/>
      <c r="Y11" s="819"/>
      <c r="Z11" s="812"/>
      <c r="AA11" s="141">
        <v>0</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c r="A12" s="407" t="s">
        <v>26</v>
      </c>
      <c r="B12" s="408"/>
      <c r="C12" s="400"/>
      <c r="D12" s="400"/>
      <c r="E12" s="400"/>
      <c r="F12" s="411">
        <f>S43</f>
        <v>0</v>
      </c>
      <c r="G12" s="408" t="s">
        <v>27</v>
      </c>
      <c r="H12" s="400"/>
      <c r="I12" s="400"/>
      <c r="J12" s="400"/>
      <c r="K12" s="400"/>
      <c r="L12" s="400"/>
      <c r="M12" s="400"/>
      <c r="N12" s="411">
        <f>(N43)</f>
        <v>0</v>
      </c>
      <c r="O12" s="19"/>
      <c r="P12" s="906"/>
      <c r="Q12" s="907"/>
      <c r="R12" s="908"/>
      <c r="S12" s="20"/>
      <c r="T12" s="810"/>
      <c r="U12" s="811"/>
      <c r="V12" s="811"/>
      <c r="W12" s="811"/>
      <c r="X12" s="812"/>
      <c r="Y12" s="819"/>
      <c r="Z12" s="812"/>
      <c r="AA12" s="141">
        <v>0</v>
      </c>
      <c r="AD12" s="360"/>
      <c r="AE12" s="380" t="s">
        <v>217</v>
      </c>
      <c r="AF12" s="909" t="s">
        <v>218</v>
      </c>
      <c r="AG12" s="910"/>
      <c r="AH12" s="910"/>
      <c r="AI12" s="381">
        <f>E18</f>
        <v>0</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c r="A13" s="407" t="s">
        <v>28</v>
      </c>
      <c r="B13" s="408"/>
      <c r="C13" s="400"/>
      <c r="D13" s="400"/>
      <c r="E13" s="400"/>
      <c r="F13" s="411">
        <f>SUM(F10:F12)</f>
        <v>0</v>
      </c>
      <c r="G13" s="408" t="s">
        <v>29</v>
      </c>
      <c r="H13" s="400"/>
      <c r="I13" s="400"/>
      <c r="J13" s="400"/>
      <c r="K13" s="400"/>
      <c r="L13" s="400"/>
      <c r="M13" s="400"/>
      <c r="N13" s="141">
        <v>0</v>
      </c>
      <c r="O13" s="17" t="s">
        <v>250</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c r="A14" s="407" t="s">
        <v>31</v>
      </c>
      <c r="B14" s="408"/>
      <c r="C14" s="400"/>
      <c r="D14" s="400"/>
      <c r="E14" s="414">
        <f>AA21</f>
        <v>0</v>
      </c>
      <c r="F14" s="415"/>
      <c r="G14" s="408" t="s">
        <v>32</v>
      </c>
      <c r="H14" s="400"/>
      <c r="I14" s="400"/>
      <c r="J14" s="400"/>
      <c r="K14" s="400"/>
      <c r="L14" s="400"/>
      <c r="M14" s="400"/>
      <c r="N14" s="141">
        <v>0</v>
      </c>
      <c r="O14" s="19"/>
      <c r="P14" s="899"/>
      <c r="Q14" s="900"/>
      <c r="R14" s="901"/>
      <c r="S14" s="20"/>
      <c r="T14" s="810"/>
      <c r="U14" s="811"/>
      <c r="V14" s="811"/>
      <c r="W14" s="811"/>
      <c r="X14" s="812"/>
      <c r="Y14" s="819"/>
      <c r="Z14" s="812"/>
      <c r="AA14" s="141">
        <v>0</v>
      </c>
      <c r="AD14" s="360"/>
      <c r="AE14" s="380" t="s">
        <v>217</v>
      </c>
      <c r="AF14" s="851" t="s">
        <v>219</v>
      </c>
      <c r="AG14" s="866"/>
      <c r="AH14" s="866"/>
      <c r="AI14" s="381">
        <f>F10</f>
        <v>0</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c r="A15" s="407" t="s">
        <v>302</v>
      </c>
      <c r="B15" s="408"/>
      <c r="C15" s="400"/>
      <c r="D15" s="400"/>
      <c r="E15" s="414">
        <f>AA27</f>
        <v>0</v>
      </c>
      <c r="F15" s="416"/>
      <c r="G15" s="408" t="s">
        <v>34</v>
      </c>
      <c r="H15" s="400"/>
      <c r="I15" s="400"/>
      <c r="J15" s="400"/>
      <c r="K15" s="400"/>
      <c r="L15" s="400"/>
      <c r="M15" s="358"/>
      <c r="N15" s="417">
        <f>SUM(N10:N14)</f>
        <v>0</v>
      </c>
      <c r="O15" s="19"/>
      <c r="P15" s="813"/>
      <c r="Q15" s="814"/>
      <c r="R15" s="815"/>
      <c r="S15" s="20"/>
      <c r="T15" s="393" t="s">
        <v>234</v>
      </c>
      <c r="U15" s="394"/>
      <c r="V15" s="394"/>
      <c r="W15" s="394"/>
      <c r="X15" s="394"/>
      <c r="Y15" s="394"/>
      <c r="Z15" s="418"/>
      <c r="AA15" s="25">
        <f>SUM(AA11:AA14)</f>
        <v>0</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c r="A16" s="407" t="s">
        <v>33</v>
      </c>
      <c r="B16" s="408"/>
      <c r="C16" s="400"/>
      <c r="D16" s="400"/>
      <c r="E16" s="414">
        <f>N31</f>
        <v>0</v>
      </c>
      <c r="F16" s="416"/>
      <c r="G16" s="419" t="s">
        <v>36</v>
      </c>
      <c r="H16" s="358"/>
      <c r="I16" s="358"/>
      <c r="J16" s="358"/>
      <c r="K16" s="358"/>
      <c r="L16" s="358"/>
      <c r="M16" s="856"/>
      <c r="N16" s="857"/>
      <c r="O16" s="19"/>
      <c r="P16" s="813"/>
      <c r="Q16" s="814"/>
      <c r="R16" s="815"/>
      <c r="S16" s="20"/>
      <c r="T16" s="360"/>
      <c r="U16" s="358"/>
      <c r="V16" s="358"/>
      <c r="W16" s="402" t="s">
        <v>48</v>
      </c>
      <c r="X16" s="358"/>
      <c r="Y16" s="358"/>
      <c r="Z16" s="358"/>
      <c r="AA16" s="361"/>
      <c r="AD16" s="360"/>
      <c r="AE16" s="410"/>
      <c r="AF16" s="864" t="s">
        <v>220</v>
      </c>
      <c r="AG16" s="865"/>
      <c r="AH16" s="615"/>
      <c r="AI16" s="381">
        <f>AI12-AI14</f>
        <v>0</v>
      </c>
      <c r="AJ16" s="358"/>
      <c r="AK16" s="17" t="s">
        <v>250</v>
      </c>
      <c r="AL16" s="913"/>
      <c r="AM16" s="914"/>
      <c r="AN16" s="914"/>
      <c r="AO16" s="21"/>
      <c r="AP16" s="361"/>
      <c r="AS16" s="360"/>
      <c r="AT16" s="17" t="s">
        <v>250</v>
      </c>
      <c r="AU16" s="913"/>
      <c r="AV16" s="914"/>
      <c r="AW16" s="914"/>
      <c r="AX16" s="21"/>
      <c r="AY16" s="358"/>
      <c r="AZ16" s="17" t="s">
        <v>250</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c r="A17" s="407" t="s">
        <v>35</v>
      </c>
      <c r="B17" s="408"/>
      <c r="C17" s="400"/>
      <c r="D17" s="400"/>
      <c r="E17" s="414">
        <f>AA15</f>
        <v>0</v>
      </c>
      <c r="F17" s="416"/>
      <c r="G17" s="400"/>
      <c r="H17" s="420"/>
      <c r="I17" s="853"/>
      <c r="J17" s="854"/>
      <c r="K17" s="854"/>
      <c r="L17" s="855"/>
      <c r="M17" s="178">
        <f>AA42</f>
        <v>0</v>
      </c>
      <c r="N17" s="416"/>
      <c r="O17" s="19"/>
      <c r="P17" s="805"/>
      <c r="Q17" s="806"/>
      <c r="R17" s="807"/>
      <c r="S17" s="20"/>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c r="A18" s="407" t="s">
        <v>37</v>
      </c>
      <c r="B18" s="408"/>
      <c r="C18" s="400"/>
      <c r="D18" s="400"/>
      <c r="E18" s="140">
        <v>0</v>
      </c>
      <c r="F18" s="416"/>
      <c r="G18" s="408" t="s">
        <v>39</v>
      </c>
      <c r="H18" s="400"/>
      <c r="I18" s="400"/>
      <c r="J18" s="400"/>
      <c r="K18" s="400"/>
      <c r="L18" s="400"/>
      <c r="M18" s="140">
        <v>0</v>
      </c>
      <c r="N18" s="422"/>
      <c r="O18" s="19"/>
      <c r="P18" s="813"/>
      <c r="Q18" s="814"/>
      <c r="R18" s="815"/>
      <c r="S18" s="20"/>
      <c r="T18" s="810"/>
      <c r="U18" s="811"/>
      <c r="V18" s="812"/>
      <c r="W18" s="143">
        <v>0</v>
      </c>
      <c r="X18" s="904"/>
      <c r="Y18" s="811"/>
      <c r="Z18" s="812"/>
      <c r="AA18" s="141">
        <v>0</v>
      </c>
      <c r="AD18" s="360"/>
      <c r="AE18" s="358"/>
      <c r="AF18" s="410" t="s">
        <v>216</v>
      </c>
      <c r="AG18" s="616"/>
      <c r="AH18" s="616"/>
      <c r="AI18" s="381">
        <f>AI10</f>
        <v>0</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c r="A19" s="407" t="s">
        <v>38</v>
      </c>
      <c r="B19" s="408"/>
      <c r="C19" s="400"/>
      <c r="D19" s="400"/>
      <c r="E19" s="400"/>
      <c r="F19" s="423">
        <f>SUM(E14:E18)</f>
        <v>0</v>
      </c>
      <c r="G19" s="408" t="s">
        <v>41</v>
      </c>
      <c r="H19" s="400"/>
      <c r="I19" s="400"/>
      <c r="J19" s="400"/>
      <c r="K19" s="400"/>
      <c r="L19" s="400"/>
      <c r="M19" s="140">
        <v>0</v>
      </c>
      <c r="N19" s="422"/>
      <c r="O19" s="19"/>
      <c r="P19" s="813"/>
      <c r="Q19" s="814"/>
      <c r="R19" s="815"/>
      <c r="S19" s="20"/>
      <c r="T19" s="810"/>
      <c r="U19" s="811"/>
      <c r="V19" s="812"/>
      <c r="W19" s="143">
        <v>0</v>
      </c>
      <c r="X19" s="904"/>
      <c r="Y19" s="811"/>
      <c r="Z19" s="812"/>
      <c r="AA19" s="141">
        <v>0</v>
      </c>
      <c r="AD19" s="360"/>
      <c r="AE19" s="358"/>
      <c r="AF19" s="412" t="s">
        <v>220</v>
      </c>
      <c r="AG19" s="358"/>
      <c r="AH19" s="358"/>
      <c r="AI19" s="381">
        <f>AI16</f>
        <v>0</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c r="A20" s="407" t="s">
        <v>40</v>
      </c>
      <c r="B20" s="408"/>
      <c r="C20" s="400"/>
      <c r="D20" s="400"/>
      <c r="E20" s="400"/>
      <c r="F20" s="411">
        <f>F13-F19</f>
        <v>0</v>
      </c>
      <c r="G20" s="408" t="s">
        <v>304</v>
      </c>
      <c r="H20" s="400"/>
      <c r="I20" s="400"/>
      <c r="J20" s="400"/>
      <c r="K20" s="400"/>
      <c r="L20" s="400"/>
      <c r="M20" s="140">
        <v>0</v>
      </c>
      <c r="N20" s="424"/>
      <c r="O20" s="19"/>
      <c r="P20" s="813"/>
      <c r="Q20" s="814"/>
      <c r="R20" s="815"/>
      <c r="S20" s="20"/>
      <c r="T20" s="832"/>
      <c r="U20" s="821"/>
      <c r="V20" s="822"/>
      <c r="W20" s="144">
        <v>0</v>
      </c>
      <c r="X20" s="905"/>
      <c r="Y20" s="821"/>
      <c r="Z20" s="822"/>
      <c r="AA20" s="141">
        <v>0</v>
      </c>
      <c r="AD20" s="360"/>
      <c r="AE20" s="358"/>
      <c r="AF20" s="610" t="s">
        <v>221</v>
      </c>
      <c r="AG20" s="613"/>
      <c r="AH20" s="613"/>
      <c r="AI20" s="381">
        <f>AI18+AI19</f>
        <v>0</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c r="A21" s="407" t="s">
        <v>42</v>
      </c>
      <c r="B21" s="408"/>
      <c r="C21" s="400"/>
      <c r="D21" s="400"/>
      <c r="E21" s="400"/>
      <c r="F21" s="425">
        <f>(N43)</f>
        <v>0</v>
      </c>
      <c r="G21" s="408" t="s">
        <v>45</v>
      </c>
      <c r="H21" s="400"/>
      <c r="I21" s="400"/>
      <c r="J21" s="400"/>
      <c r="K21" s="400"/>
      <c r="L21" s="400"/>
      <c r="M21" s="400"/>
      <c r="N21" s="411">
        <f>SUM(M17:M20)</f>
        <v>0</v>
      </c>
      <c r="O21" s="19"/>
      <c r="P21" s="813"/>
      <c r="Q21" s="814"/>
      <c r="R21" s="815"/>
      <c r="S21" s="20"/>
      <c r="T21" s="393" t="s">
        <v>234</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c r="A22" s="407" t="s">
        <v>44</v>
      </c>
      <c r="B22" s="408"/>
      <c r="C22" s="400"/>
      <c r="D22" s="400"/>
      <c r="E22" s="400"/>
      <c r="F22" s="411">
        <f>F20-F21</f>
        <v>0</v>
      </c>
      <c r="G22" s="408" t="s">
        <v>47</v>
      </c>
      <c r="H22" s="358"/>
      <c r="I22" s="358"/>
      <c r="J22" s="358"/>
      <c r="K22" s="358"/>
      <c r="L22" s="358"/>
      <c r="M22" s="358"/>
      <c r="N22" s="417">
        <f>N15-N21</f>
        <v>0</v>
      </c>
      <c r="O22" s="19"/>
      <c r="P22" s="805"/>
      <c r="Q22" s="806"/>
      <c r="R22" s="807"/>
      <c r="S22" s="20"/>
      <c r="T22" s="360"/>
      <c r="U22" s="358"/>
      <c r="V22" s="358"/>
      <c r="W22" s="402" t="s">
        <v>301</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c r="A23" s="407" t="s">
        <v>46</v>
      </c>
      <c r="B23" s="408"/>
      <c r="C23" s="400"/>
      <c r="D23" s="400"/>
      <c r="E23" s="400"/>
      <c r="F23" s="411">
        <f>IFERROR(F20/B32,0)</f>
        <v>0</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c r="A24" s="429" t="s">
        <v>49</v>
      </c>
      <c r="B24" s="419"/>
      <c r="C24" s="358"/>
      <c r="D24" s="358"/>
      <c r="E24" s="358"/>
      <c r="F24" s="430">
        <f>IFERROR((E16+E17+F20)/E18,0)</f>
        <v>0</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c r="A26" s="407" t="s">
        <v>57</v>
      </c>
      <c r="B26" s="146">
        <v>0</v>
      </c>
      <c r="C26" s="780"/>
      <c r="D26" s="778" t="s">
        <v>54</v>
      </c>
      <c r="E26" s="139">
        <v>0</v>
      </c>
      <c r="F26" s="411">
        <f t="shared" ref="F26:F31" si="0">ROUND((B26*E26),3)</f>
        <v>0</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306</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c r="A27" s="407" t="s">
        <v>58</v>
      </c>
      <c r="B27" s="146">
        <v>0</v>
      </c>
      <c r="C27" s="780"/>
      <c r="D27" s="778" t="s">
        <v>54</v>
      </c>
      <c r="E27" s="139">
        <v>0</v>
      </c>
      <c r="F27" s="411">
        <f t="shared" si="0"/>
        <v>0</v>
      </c>
      <c r="G27" s="846" t="s">
        <v>122</v>
      </c>
      <c r="H27" s="847"/>
      <c r="I27" s="847"/>
      <c r="J27" s="847"/>
      <c r="K27" s="848"/>
      <c r="L27" s="849"/>
      <c r="M27" s="848"/>
      <c r="N27" s="141">
        <v>0</v>
      </c>
      <c r="O27" s="19"/>
      <c r="P27" s="805"/>
      <c r="Q27" s="806"/>
      <c r="R27" s="807"/>
      <c r="S27" s="20"/>
      <c r="T27" s="393" t="s">
        <v>234</v>
      </c>
      <c r="U27" s="394"/>
      <c r="V27" s="394"/>
      <c r="W27" s="394"/>
      <c r="X27" s="394"/>
      <c r="Y27" s="394"/>
      <c r="Z27" s="395"/>
      <c r="AA27" s="25">
        <f>SUM(W24:W26)+SUM(AA24:AA26)</f>
        <v>0</v>
      </c>
      <c r="AD27" s="360"/>
      <c r="AE27" s="918" t="s">
        <v>243</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c r="A28" s="407" t="s">
        <v>59</v>
      </c>
      <c r="B28" s="146">
        <v>0</v>
      </c>
      <c r="C28" s="780"/>
      <c r="D28" s="778" t="s">
        <v>54</v>
      </c>
      <c r="E28" s="139">
        <v>0</v>
      </c>
      <c r="F28" s="411">
        <f t="shared" si="0"/>
        <v>0</v>
      </c>
      <c r="G28" s="846" t="s">
        <v>122</v>
      </c>
      <c r="H28" s="847"/>
      <c r="I28" s="847"/>
      <c r="J28" s="847"/>
      <c r="K28" s="848"/>
      <c r="L28" s="849"/>
      <c r="M28" s="848"/>
      <c r="N28" s="141">
        <v>0</v>
      </c>
      <c r="O28" s="19"/>
      <c r="P28" s="813"/>
      <c r="Q28" s="814"/>
      <c r="R28" s="815"/>
      <c r="S28" s="20"/>
      <c r="T28" s="437" t="s">
        <v>233</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c r="A29" s="407" t="s">
        <v>60</v>
      </c>
      <c r="B29" s="146">
        <v>0</v>
      </c>
      <c r="C29" s="780"/>
      <c r="D29" s="778" t="s">
        <v>54</v>
      </c>
      <c r="E29" s="139">
        <v>0</v>
      </c>
      <c r="F29" s="411">
        <f t="shared" si="0"/>
        <v>0</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c r="A30" s="23" t="s">
        <v>245</v>
      </c>
      <c r="B30" s="146">
        <v>0</v>
      </c>
      <c r="C30" s="780"/>
      <c r="D30" s="778" t="s">
        <v>54</v>
      </c>
      <c r="E30" s="139">
        <v>0</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c r="A31" s="23" t="s">
        <v>61</v>
      </c>
      <c r="B31" s="146">
        <v>0</v>
      </c>
      <c r="C31" s="780"/>
      <c r="D31" s="778" t="s">
        <v>54</v>
      </c>
      <c r="E31" s="139">
        <v>0</v>
      </c>
      <c r="F31" s="411">
        <f t="shared" si="0"/>
        <v>0</v>
      </c>
      <c r="G31" s="839" t="s">
        <v>234</v>
      </c>
      <c r="H31" s="840"/>
      <c r="I31" s="840"/>
      <c r="J31" s="840"/>
      <c r="K31" s="840"/>
      <c r="L31" s="840"/>
      <c r="M31" s="841"/>
      <c r="N31" s="25">
        <f>SUM(N26:N30)</f>
        <v>0</v>
      </c>
      <c r="O31" s="19"/>
      <c r="P31" s="805"/>
      <c r="Q31" s="806"/>
      <c r="R31" s="807"/>
      <c r="S31" s="20"/>
      <c r="T31" s="804"/>
      <c r="U31" s="804"/>
      <c r="V31" s="24"/>
      <c r="W31" s="141">
        <v>0</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c r="A32" s="442" t="s">
        <v>307</v>
      </c>
      <c r="B32" s="443">
        <f>SUM(B26:B31)</f>
        <v>0</v>
      </c>
      <c r="C32" s="443" t="s">
        <v>62</v>
      </c>
      <c r="D32" s="409"/>
      <c r="E32" s="779" t="s">
        <v>504</v>
      </c>
      <c r="F32" s="411">
        <f>ROUND(IF(N43&gt;SUM(F29:F31),N43,SUM(F29:F31)),2)</f>
        <v>0</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234</v>
      </c>
      <c r="AL32" s="913"/>
      <c r="AM32" s="914"/>
      <c r="AN32" s="914"/>
      <c r="AO32" s="25">
        <f>SUM(AO11:AO15,AO17:AO31)</f>
        <v>0</v>
      </c>
      <c r="AP32" s="361"/>
      <c r="AS32" s="360"/>
      <c r="AT32" s="17" t="s">
        <v>234</v>
      </c>
      <c r="AU32" s="913"/>
      <c r="AV32" s="914"/>
      <c r="AW32" s="914"/>
      <c r="AX32" s="25">
        <f>SUM(AX11:AX15,AX17:AX31)</f>
        <v>0</v>
      </c>
      <c r="AY32" s="358"/>
      <c r="AZ32" s="17" t="s">
        <v>234</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c r="A33" s="407" t="s">
        <v>299</v>
      </c>
      <c r="B33" s="408"/>
      <c r="C33" s="400"/>
      <c r="D33" s="400"/>
      <c r="E33" s="400"/>
      <c r="F33" s="411">
        <f xml:space="preserve"> ROUND(SUM(F26:F28),2)+F32</f>
        <v>0</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235</v>
      </c>
      <c r="AL33" s="913"/>
      <c r="AM33" s="914"/>
      <c r="AN33" s="914"/>
      <c r="AO33" s="18"/>
      <c r="AP33" s="361"/>
      <c r="AS33" s="360"/>
      <c r="AT33" s="17" t="s">
        <v>235</v>
      </c>
      <c r="AU33" s="913"/>
      <c r="AV33" s="914"/>
      <c r="AW33" s="914"/>
      <c r="AX33" s="18"/>
      <c r="AY33" s="358"/>
      <c r="AZ33" s="17" t="s">
        <v>235</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c r="A34" s="407" t="s">
        <v>64</v>
      </c>
      <c r="B34" s="408"/>
      <c r="C34" s="400"/>
      <c r="D34" s="400"/>
      <c r="E34" s="400"/>
      <c r="F34" s="411">
        <f>F20</f>
        <v>0</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c r="A35" s="837" t="str">
        <f>IF(F35&lt;0,"24. LOSS THIS PERIOD (Line 22-23)","24. UNUSED ALLOWANCE THIS PERIOD (Line 22-23)")</f>
        <v>24. UNUSED ALLOWANCE THIS PERIOD (Line 22-23)</v>
      </c>
      <c r="B35" s="838"/>
      <c r="C35" s="838"/>
      <c r="D35" s="838"/>
      <c r="E35" s="781"/>
      <c r="F35" s="411">
        <f>F33-F34</f>
        <v>0</v>
      </c>
      <c r="G35" s="850" t="s">
        <v>361</v>
      </c>
      <c r="H35" s="851"/>
      <c r="I35" s="851"/>
      <c r="J35" s="851"/>
      <c r="K35" s="852"/>
      <c r="L35" s="858"/>
      <c r="M35" s="852"/>
      <c r="N35" s="211">
        <f>'CG-3123'!AU38</f>
        <v>0</v>
      </c>
      <c r="O35" s="17" t="s">
        <v>234</v>
      </c>
      <c r="P35" s="816"/>
      <c r="Q35" s="817"/>
      <c r="R35" s="817"/>
      <c r="S35" s="25">
        <f>SUM(S8:S12,S14:S34)</f>
        <v>0</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c r="A36" s="837" t="str">
        <f>IF(F36&lt;0,"25. DEFICIT FROM LAST REPORT","25. UNUSED ALLOWANCE FROM LAST REPORT")</f>
        <v>25. UNUSED ALLOWANCE FROM LAST REPORT</v>
      </c>
      <c r="B36" s="838"/>
      <c r="C36" s="838"/>
      <c r="D36" s="838"/>
      <c r="E36" s="781"/>
      <c r="F36" s="140">
        <v>0</v>
      </c>
      <c r="G36" s="850" t="s">
        <v>442</v>
      </c>
      <c r="H36" s="851"/>
      <c r="I36" s="851"/>
      <c r="J36" s="851"/>
      <c r="K36" s="852"/>
      <c r="L36" s="858"/>
      <c r="M36" s="852"/>
      <c r="N36" s="211">
        <f>'CG-3123'!AU76</f>
        <v>0</v>
      </c>
      <c r="O36" s="17" t="s">
        <v>235</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c r="A37" s="837" t="str">
        <f>IF(F37&lt;0,"26. ACCUMULATED DEFICIT END OF PERIOD","26. ACCUMULATED UNUSED ALLOWANCE END OF PERIOD")</f>
        <v>26. ACCUMULATED UNUSED ALLOWANCE END OF PERIOD</v>
      </c>
      <c r="B37" s="838"/>
      <c r="C37" s="838"/>
      <c r="D37" s="838"/>
      <c r="E37" s="782" t="str">
        <f>IF(AND(F37&lt;0,ABS(F37)&gt;(ABS(F33)*0.1)),"Excess Deficit","")</f>
        <v/>
      </c>
      <c r="F37" s="446">
        <f>F35+F36</f>
        <v>0</v>
      </c>
      <c r="G37" s="850" t="s">
        <v>440</v>
      </c>
      <c r="H37" s="851"/>
      <c r="I37" s="851"/>
      <c r="J37" s="851"/>
      <c r="K37" s="852"/>
      <c r="L37" s="876"/>
      <c r="M37" s="877"/>
      <c r="N37" s="211">
        <f>'CG-3123'!AU114</f>
        <v>0</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c r="A38" s="407" t="s">
        <v>67</v>
      </c>
      <c r="B38" s="408"/>
      <c r="C38" s="400"/>
      <c r="D38" s="400"/>
      <c r="E38" s="783" t="s">
        <v>231</v>
      </c>
      <c r="F38" s="446">
        <f>IF(E38= "N/A", F33*0, IF(E38 = "30% of Line 22",F33*30%,F33*10%))</f>
        <v>0</v>
      </c>
      <c r="G38" s="850" t="s">
        <v>443</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c r="A40" s="134" t="s">
        <v>244</v>
      </c>
      <c r="B40" s="612"/>
      <c r="C40" s="27">
        <f>IFERROR(SUM(S8:S12,AO11:AO15,AX11:AX15,BD11:BD15)/SUM(BD11:BD15,BD17:BD31,AX11:AX15,AX17:AX31,AO11:AO15,AO17:AO31,S8:S12,S14:S34),0)</f>
        <v>0</v>
      </c>
      <c r="D40" s="132" t="s">
        <v>293</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c r="A41" s="867" t="s">
        <v>232</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234</v>
      </c>
      <c r="Z42" s="21"/>
      <c r="AA42" s="25">
        <f>SUM(W31:W42,AA31:AA41,BM7:BM46,BS7:BS46)</f>
        <v>0</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c r="A43" s="870"/>
      <c r="B43" s="871"/>
      <c r="C43" s="871"/>
      <c r="D43" s="871"/>
      <c r="E43" s="871"/>
      <c r="F43" s="872"/>
      <c r="G43" s="840" t="s">
        <v>234</v>
      </c>
      <c r="H43" s="840"/>
      <c r="I43" s="840"/>
      <c r="J43" s="840"/>
      <c r="K43" s="840"/>
      <c r="L43" s="840"/>
      <c r="M43" s="841"/>
      <c r="N43" s="25">
        <f>SUM(N35:N42)</f>
        <v>0</v>
      </c>
      <c r="O43" s="29" t="s">
        <v>236</v>
      </c>
      <c r="P43" s="816"/>
      <c r="Q43" s="817"/>
      <c r="R43" s="817"/>
      <c r="S43" s="25">
        <f>SUM(S35,S37:S42,AO32,AO34:AO36,AX32,AX34:AX36,BD32,BD34:BD36)</f>
        <v>0</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237</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c r="A49" s="873"/>
      <c r="B49" s="874"/>
      <c r="C49" s="874"/>
      <c r="D49" s="874"/>
      <c r="E49" s="874"/>
      <c r="F49" s="875"/>
      <c r="G49" s="387"/>
      <c r="H49" s="387"/>
      <c r="I49" s="387"/>
      <c r="J49" s="387"/>
      <c r="K49" s="387"/>
      <c r="L49" s="387"/>
      <c r="M49" s="387"/>
      <c r="N49" s="458"/>
      <c r="O49" s="802" t="s">
        <v>240</v>
      </c>
      <c r="P49" s="803"/>
      <c r="Q49" s="803"/>
      <c r="R49" s="387"/>
      <c r="S49" s="803" t="s">
        <v>240</v>
      </c>
      <c r="T49" s="803"/>
      <c r="U49" s="803"/>
      <c r="V49" s="803"/>
      <c r="W49" s="387"/>
      <c r="X49" s="803" t="s">
        <v>240</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sheetData>
  <sheetProtection password="EC1B"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legacyDrawing r:id="rId2"/>
  <controls>
    <control shapeId="1029" r:id="rId3" name="CommandButton1"/>
  </controls>
</worksheet>
</file>

<file path=xl/worksheets/sheet4.xml><?xml version="1.0" encoding="utf-8"?>
<worksheet xmlns="http://schemas.openxmlformats.org/spreadsheetml/2006/main" xmlns:r="http://schemas.openxmlformats.org/officeDocument/2006/relationships">
  <sheetPr syncVertical="1" syncRef="A1" transitionEvaluation="1" codeName="Sheet3"/>
  <dimension ref="A1:CE499"/>
  <sheetViews>
    <sheetView showGridLines="0" zoomScale="80" zoomScaleNormal="80" workbookViewId="0">
      <selection sqref="A1:C1"/>
    </sheetView>
  </sheetViews>
  <sheetFormatPr defaultColWidth="11" defaultRowHeight="12.75"/>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c r="A2" s="977" t="s">
        <v>238</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0</v>
      </c>
      <c r="AB2" s="461">
        <v>0</v>
      </c>
      <c r="AC2" s="461">
        <v>0</v>
      </c>
      <c r="AD2" s="35"/>
      <c r="AE2" s="32"/>
      <c r="AF2" s="32"/>
      <c r="AG2" s="32"/>
      <c r="AH2" s="32"/>
      <c r="AI2" s="32"/>
      <c r="AJ2" s="32"/>
      <c r="AK2" s="32"/>
      <c r="AL2" s="36" t="s">
        <v>209</v>
      </c>
      <c r="AU2" s="965" t="s">
        <v>96</v>
      </c>
      <c r="AV2" s="965"/>
      <c r="AW2" s="966"/>
      <c r="AX2" s="37"/>
      <c r="BD2" s="965" t="s">
        <v>96</v>
      </c>
      <c r="BE2" s="966"/>
      <c r="BF2" s="36" t="s">
        <v>495</v>
      </c>
    </row>
    <row r="3" spans="1:64">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490</v>
      </c>
      <c r="AW3" s="619" t="s">
        <v>96</v>
      </c>
      <c r="AX3" s="39"/>
      <c r="BE3" s="619" t="s">
        <v>96</v>
      </c>
    </row>
    <row r="4" spans="1:64">
      <c r="A4" s="986" t="s">
        <v>555</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489</v>
      </c>
      <c r="AW4" s="619" t="s">
        <v>96</v>
      </c>
      <c r="AX4" s="39"/>
      <c r="BE4" s="619" t="s">
        <v>96</v>
      </c>
    </row>
    <row r="5" spans="1:64">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c r="A6" s="988" t="str">
        <f>Menu!F3</f>
        <v xml:space="preserve">USCG </v>
      </c>
      <c r="B6" s="989"/>
      <c r="C6" s="989"/>
      <c r="D6" s="989"/>
      <c r="E6" s="989"/>
      <c r="F6" s="989"/>
      <c r="G6" s="989"/>
      <c r="H6" s="989"/>
      <c r="I6" s="989"/>
      <c r="J6" s="990"/>
      <c r="K6" s="1008" t="str">
        <f>Menu!F4</f>
        <v>00-12345</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42583</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42583</v>
      </c>
      <c r="AY6" s="31"/>
      <c r="AZ6" s="31"/>
      <c r="BA6" s="31"/>
      <c r="BB6" s="59"/>
      <c r="BC6" s="31"/>
      <c r="BD6" s="31"/>
      <c r="BE6" s="619" t="s">
        <v>96</v>
      </c>
      <c r="BF6" s="43">
        <f>($Z$10)</f>
        <v>42583</v>
      </c>
      <c r="BG6" s="31"/>
      <c r="BH6" s="31"/>
      <c r="BI6" s="31"/>
      <c r="BJ6" s="31"/>
      <c r="BK6" s="31"/>
      <c r="BL6" s="31"/>
    </row>
    <row r="7" spans="1:64" ht="15.75">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42584</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42584</v>
      </c>
      <c r="AY7" s="31"/>
      <c r="AZ7" s="31"/>
      <c r="BA7" s="31"/>
      <c r="BB7" s="59"/>
      <c r="BC7" s="31"/>
      <c r="BD7" s="31"/>
      <c r="BE7" s="619" t="s">
        <v>96</v>
      </c>
      <c r="BF7" s="43">
        <f t="shared" ref="BF7:BF36" si="4">(BF6)+1</f>
        <v>42584</v>
      </c>
      <c r="BG7" s="31"/>
      <c r="BH7" s="31"/>
      <c r="BI7" s="31"/>
      <c r="BJ7" s="31"/>
      <c r="BK7" s="31"/>
      <c r="BL7" s="31"/>
    </row>
    <row r="8" spans="1:64" ht="15.75">
      <c r="A8" s="470" t="s">
        <v>548</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42585</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42585</v>
      </c>
      <c r="AY8" s="31"/>
      <c r="AZ8" s="31"/>
      <c r="BA8" s="31"/>
      <c r="BB8" s="59"/>
      <c r="BC8" s="31"/>
      <c r="BD8" s="31"/>
      <c r="BE8" s="619" t="s">
        <v>96</v>
      </c>
      <c r="BF8" s="43">
        <f t="shared" si="4"/>
        <v>42585</v>
      </c>
      <c r="BG8" s="31"/>
      <c r="BH8" s="31"/>
      <c r="BI8" s="31"/>
      <c r="BJ8" s="31"/>
      <c r="BK8" s="31"/>
      <c r="BL8" s="31"/>
    </row>
    <row r="9" spans="1:64">
      <c r="A9" s="470" t="s">
        <v>549</v>
      </c>
      <c r="B9" s="466"/>
      <c r="C9" s="466"/>
      <c r="D9" s="466"/>
      <c r="E9" s="466"/>
      <c r="F9" s="466"/>
      <c r="G9" s="466"/>
      <c r="H9" s="466"/>
      <c r="I9" s="466"/>
      <c r="J9" s="466"/>
      <c r="K9" s="469"/>
      <c r="L9" s="465" t="s">
        <v>294</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42586</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42586</v>
      </c>
      <c r="AY9" s="31"/>
      <c r="AZ9" s="31"/>
      <c r="BA9" s="31"/>
      <c r="BB9" s="59"/>
      <c r="BC9" s="31"/>
      <c r="BD9" s="31"/>
      <c r="BE9" s="619" t="s">
        <v>96</v>
      </c>
      <c r="BF9" s="43">
        <f t="shared" si="4"/>
        <v>42586</v>
      </c>
      <c r="BG9" s="31"/>
      <c r="BH9" s="31"/>
      <c r="BI9" s="31"/>
      <c r="BJ9" s="31"/>
      <c r="BK9" s="31"/>
      <c r="BL9" s="31"/>
    </row>
    <row r="10" spans="1:64">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42583</v>
      </c>
      <c r="AA10" s="53">
        <v>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0</v>
      </c>
      <c r="AL10" s="43">
        <f t="shared" si="2"/>
        <v>42587</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42587</v>
      </c>
      <c r="AY10" s="31"/>
      <c r="AZ10" s="31"/>
      <c r="BA10" s="31"/>
      <c r="BB10" s="59"/>
      <c r="BC10" s="31"/>
      <c r="BD10" s="31"/>
      <c r="BE10" s="619" t="s">
        <v>96</v>
      </c>
      <c r="BF10" s="43">
        <f t="shared" si="4"/>
        <v>42587</v>
      </c>
      <c r="BG10" s="31"/>
      <c r="BH10" s="31"/>
      <c r="BI10" s="31"/>
      <c r="BJ10" s="31"/>
      <c r="BK10" s="31"/>
      <c r="BL10" s="31"/>
    </row>
    <row r="11" spans="1:64">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42584</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42588</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42588</v>
      </c>
      <c r="AY11" s="31"/>
      <c r="AZ11" s="31"/>
      <c r="BA11" s="31"/>
      <c r="BB11" s="59"/>
      <c r="BC11" s="31"/>
      <c r="BD11" s="31"/>
      <c r="BE11" s="619" t="s">
        <v>96</v>
      </c>
      <c r="BF11" s="43">
        <f t="shared" si="4"/>
        <v>42588</v>
      </c>
      <c r="BG11" s="31"/>
      <c r="BH11" s="31"/>
      <c r="BI11" s="31"/>
      <c r="BJ11" s="31"/>
      <c r="BK11" s="31"/>
      <c r="BL11" s="31"/>
    </row>
    <row r="12" spans="1:64">
      <c r="A12" s="996">
        <v>42095</v>
      </c>
      <c r="B12" s="997"/>
      <c r="C12" s="477" t="s">
        <v>125</v>
      </c>
      <c r="D12" s="1002" t="str">
        <f>Menu!F7</f>
        <v>ASHORE</v>
      </c>
      <c r="E12" s="1003"/>
      <c r="F12" s="1004"/>
      <c r="G12" s="627"/>
      <c r="H12" s="627" t="s">
        <v>126</v>
      </c>
      <c r="I12" s="478"/>
      <c r="J12" s="627"/>
      <c r="K12" s="627" t="s">
        <v>127</v>
      </c>
      <c r="L12" s="627"/>
      <c r="M12" s="629"/>
      <c r="N12" s="479"/>
      <c r="O12" s="479"/>
      <c r="P12" s="475"/>
      <c r="Q12" s="475"/>
      <c r="R12" s="480"/>
      <c r="S12" s="627"/>
      <c r="T12" s="481"/>
      <c r="U12" s="627" t="s">
        <v>356</v>
      </c>
      <c r="V12" s="630"/>
      <c r="W12" s="473"/>
      <c r="X12" s="58" t="s">
        <v>129</v>
      </c>
      <c r="Z12" s="56">
        <f t="shared" si="10"/>
        <v>42585</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42589</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42589</v>
      </c>
      <c r="AY12" s="31"/>
      <c r="AZ12" s="31"/>
      <c r="BA12" s="31"/>
      <c r="BB12" s="59"/>
      <c r="BC12" s="31"/>
      <c r="BD12" s="31"/>
      <c r="BE12" s="619" t="s">
        <v>96</v>
      </c>
      <c r="BF12" s="43">
        <f t="shared" si="4"/>
        <v>42589</v>
      </c>
      <c r="BG12" s="31"/>
      <c r="BH12" s="31"/>
      <c r="BI12" s="31"/>
      <c r="BJ12" s="31"/>
      <c r="BK12" s="31"/>
      <c r="BL12" s="31"/>
    </row>
    <row r="13" spans="1:64">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42586</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42590</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42590</v>
      </c>
      <c r="AY13" s="31"/>
      <c r="AZ13" s="31"/>
      <c r="BA13" s="31"/>
      <c r="BB13" s="59"/>
      <c r="BC13" s="31"/>
      <c r="BD13" s="31"/>
      <c r="BE13" s="619" t="s">
        <v>96</v>
      </c>
      <c r="BF13" s="43">
        <f t="shared" si="4"/>
        <v>42590</v>
      </c>
      <c r="BG13" s="31"/>
      <c r="BH13" s="31"/>
      <c r="BI13" s="31"/>
      <c r="BJ13" s="31"/>
      <c r="BK13" s="31"/>
      <c r="BL13" s="31"/>
    </row>
    <row r="14" spans="1:64">
      <c r="A14" s="468" t="s">
        <v>132</v>
      </c>
      <c r="B14" s="466"/>
      <c r="C14" s="469"/>
      <c r="D14" s="465" t="s">
        <v>133</v>
      </c>
      <c r="E14" s="466"/>
      <c r="F14" s="469"/>
      <c r="G14" s="992">
        <f>IFERROR(IF(VLOOKUP($A$12,$Z$10:$AJ$40,11)=$AA$2,$AA$2,IF(VLOOKUP($A$12,$Z$10:$AJ$40,11)=$AB$2,$AB$2,0)),0)</f>
        <v>0</v>
      </c>
      <c r="H14" s="981"/>
      <c r="I14" s="993"/>
      <c r="J14" s="992">
        <f>IFERROR(IF(VLOOKUP($A$12,$Z$10:$AJ$40,11)=AC2,AC2,0),0)</f>
        <v>0</v>
      </c>
      <c r="K14" s="981"/>
      <c r="L14" s="981"/>
      <c r="M14" s="994"/>
      <c r="N14" s="995"/>
      <c r="O14" s="995"/>
      <c r="P14" s="475"/>
      <c r="Q14" s="475"/>
      <c r="R14" s="480"/>
      <c r="S14" s="1001" t="s">
        <v>309</v>
      </c>
      <c r="T14" s="981"/>
      <c r="U14" s="981"/>
      <c r="V14" s="981"/>
      <c r="W14" s="982"/>
      <c r="X14" s="58" t="s">
        <v>134</v>
      </c>
      <c r="Z14" s="56">
        <f t="shared" si="10"/>
        <v>42587</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42591</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42591</v>
      </c>
      <c r="AY14" s="31"/>
      <c r="AZ14" s="31"/>
      <c r="BA14" s="31"/>
      <c r="BB14" s="59"/>
      <c r="BC14" s="31"/>
      <c r="BD14" s="31"/>
      <c r="BE14" s="619" t="s">
        <v>96</v>
      </c>
      <c r="BF14" s="43">
        <f t="shared" si="4"/>
        <v>42591</v>
      </c>
      <c r="BG14" s="31"/>
      <c r="BH14" s="31"/>
      <c r="BI14" s="31"/>
      <c r="BJ14" s="31"/>
      <c r="BK14" s="31"/>
      <c r="BL14" s="31"/>
    </row>
    <row r="15" spans="1:64">
      <c r="A15" s="998">
        <f>Menu!F5</f>
        <v>42583</v>
      </c>
      <c r="B15" s="999"/>
      <c r="C15" s="990"/>
      <c r="D15" s="1000">
        <f>Menu!F6</f>
        <v>42613</v>
      </c>
      <c r="E15" s="999"/>
      <c r="F15" s="990"/>
      <c r="G15" s="483"/>
      <c r="H15" s="483"/>
      <c r="I15" s="484"/>
      <c r="J15" s="483" t="s">
        <v>135</v>
      </c>
      <c r="K15" s="483"/>
      <c r="L15" s="483"/>
      <c r="M15" s="485"/>
      <c r="N15" s="486"/>
      <c r="O15" s="486"/>
      <c r="P15" s="475"/>
      <c r="Q15" s="475"/>
      <c r="R15" s="480"/>
      <c r="S15" s="991" t="s">
        <v>357</v>
      </c>
      <c r="T15" s="984"/>
      <c r="U15" s="984"/>
      <c r="V15" s="984"/>
      <c r="W15" s="985"/>
      <c r="X15" s="32"/>
      <c r="Y15" s="32"/>
      <c r="Z15" s="56">
        <f t="shared" si="10"/>
        <v>42588</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42592</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42592</v>
      </c>
      <c r="AY15" s="31"/>
      <c r="AZ15" s="31"/>
      <c r="BA15" s="31"/>
      <c r="BB15" s="59"/>
      <c r="BC15" s="31"/>
      <c r="BD15" s="31"/>
      <c r="BE15" s="619" t="s">
        <v>96</v>
      </c>
      <c r="BF15" s="43">
        <f t="shared" si="4"/>
        <v>42592</v>
      </c>
      <c r="BG15" s="31"/>
      <c r="BH15" s="31"/>
      <c r="BI15" s="31"/>
      <c r="BJ15" s="31"/>
      <c r="BK15" s="31"/>
      <c r="BL15" s="31"/>
    </row>
    <row r="16" spans="1:64" ht="12" customHeight="1">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967">
        <f>(I16+L16)</f>
        <v>0</v>
      </c>
      <c r="T16" s="910"/>
      <c r="U16" s="910"/>
      <c r="V16" s="627" t="str">
        <f>IF(S16&gt;0,"/","")</f>
        <v/>
      </c>
      <c r="W16" s="493">
        <f>ROUND(((I16*$G$14)+(L16*$J$14)),3)</f>
        <v>0</v>
      </c>
      <c r="X16" s="32"/>
      <c r="Y16" s="32"/>
      <c r="Z16" s="56">
        <f t="shared" si="10"/>
        <v>42589</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42593</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42593</v>
      </c>
      <c r="AY16" s="31"/>
      <c r="AZ16" s="31"/>
      <c r="BA16" s="31"/>
      <c r="BB16" s="59"/>
      <c r="BC16" s="31"/>
      <c r="BD16" s="31"/>
      <c r="BE16" s="619" t="s">
        <v>96</v>
      </c>
      <c r="BF16" s="43">
        <f t="shared" si="4"/>
        <v>42593</v>
      </c>
      <c r="BG16" s="31"/>
      <c r="BH16" s="31"/>
      <c r="BI16" s="31"/>
      <c r="BJ16" s="31"/>
      <c r="BK16" s="31"/>
      <c r="BL16" s="31"/>
    </row>
    <row r="17" spans="1:64" ht="12" customHeight="1">
      <c r="A17" s="487" t="s">
        <v>138</v>
      </c>
      <c r="B17" s="472" t="s">
        <v>296</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42590</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42594</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42594</v>
      </c>
      <c r="AY17" s="31"/>
      <c r="AZ17" s="31"/>
      <c r="BA17" s="31"/>
      <c r="BB17" s="59"/>
      <c r="BC17" s="31"/>
      <c r="BD17" s="31"/>
      <c r="BE17" s="619" t="s">
        <v>96</v>
      </c>
      <c r="BF17" s="43">
        <f t="shared" si="4"/>
        <v>42594</v>
      </c>
      <c r="BG17" s="31"/>
      <c r="BH17" s="31"/>
      <c r="BI17" s="31"/>
      <c r="BJ17" s="31"/>
      <c r="BK17" s="31"/>
      <c r="BL17" s="31"/>
    </row>
    <row r="18" spans="1:64" ht="12" customHeight="1">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42591</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42595</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42595</v>
      </c>
      <c r="AY18" s="31"/>
      <c r="AZ18" s="31"/>
      <c r="BA18" s="31"/>
      <c r="BB18" s="59"/>
      <c r="BC18" s="31"/>
      <c r="BD18" s="31"/>
      <c r="BE18" s="619" t="s">
        <v>96</v>
      </c>
      <c r="BF18" s="43">
        <f t="shared" si="4"/>
        <v>42595</v>
      </c>
      <c r="BG18" s="31"/>
      <c r="BH18" s="31"/>
      <c r="BI18" s="31"/>
      <c r="BJ18" s="31"/>
      <c r="BK18" s="31"/>
      <c r="BL18" s="31"/>
    </row>
    <row r="19" spans="1:64" ht="12" customHeight="1">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42592</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42596</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42596</v>
      </c>
      <c r="AY19" s="31"/>
      <c r="AZ19" s="31"/>
      <c r="BA19" s="31"/>
      <c r="BB19" s="59"/>
      <c r="BC19" s="31"/>
      <c r="BD19" s="31"/>
      <c r="BE19" s="619" t="s">
        <v>96</v>
      </c>
      <c r="BF19" s="43">
        <f t="shared" si="4"/>
        <v>42596</v>
      </c>
      <c r="BG19" s="31"/>
      <c r="BH19" s="31"/>
      <c r="BI19" s="31"/>
      <c r="BJ19" s="31"/>
      <c r="BK19" s="31"/>
      <c r="BL19" s="31"/>
    </row>
    <row r="20" spans="1:64" ht="12" customHeight="1">
      <c r="A20" s="487" t="s">
        <v>143</v>
      </c>
      <c r="B20" s="465" t="s">
        <v>297</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42593</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42597</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42597</v>
      </c>
      <c r="AY20" s="31"/>
      <c r="AZ20" s="31"/>
      <c r="BA20" s="31"/>
      <c r="BB20" s="59"/>
      <c r="BC20" s="31"/>
      <c r="BD20" s="31"/>
      <c r="BE20" s="619" t="s">
        <v>96</v>
      </c>
      <c r="BF20" s="43">
        <f t="shared" si="4"/>
        <v>42597</v>
      </c>
      <c r="BG20" s="31"/>
      <c r="BH20" s="31"/>
      <c r="BI20" s="31"/>
      <c r="BJ20" s="31"/>
      <c r="BK20" s="31"/>
      <c r="BL20" s="31"/>
    </row>
    <row r="21" spans="1:64" ht="12" customHeight="1">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42594</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42598</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42598</v>
      </c>
      <c r="AY21" s="31"/>
      <c r="AZ21" s="31"/>
      <c r="BA21" s="31"/>
      <c r="BB21" s="59"/>
      <c r="BC21" s="31"/>
      <c r="BD21" s="31"/>
      <c r="BE21" s="619" t="s">
        <v>96</v>
      </c>
      <c r="BF21" s="43">
        <f t="shared" si="4"/>
        <v>42598</v>
      </c>
      <c r="BG21" s="31"/>
      <c r="BH21" s="31"/>
      <c r="BI21" s="31"/>
      <c r="BJ21" s="31"/>
      <c r="BK21" s="31"/>
      <c r="BL21" s="31"/>
    </row>
    <row r="22" spans="1:64" ht="12" customHeight="1">
      <c r="A22" s="487" t="s">
        <v>145</v>
      </c>
      <c r="B22" s="472" t="s">
        <v>358</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42595</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42599</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42599</v>
      </c>
      <c r="AY22" s="31"/>
      <c r="AZ22" s="31"/>
      <c r="BA22" s="31"/>
      <c r="BB22" s="59"/>
      <c r="BC22" s="31"/>
      <c r="BD22" s="31"/>
      <c r="BE22" s="619" t="s">
        <v>96</v>
      </c>
      <c r="BF22" s="43">
        <f t="shared" si="4"/>
        <v>42599</v>
      </c>
      <c r="BG22" s="31"/>
      <c r="BH22" s="31"/>
      <c r="BI22" s="31"/>
      <c r="BJ22" s="31"/>
      <c r="BK22" s="31"/>
      <c r="BL22" s="31"/>
    </row>
    <row r="23" spans="1:64" ht="12" customHeight="1">
      <c r="A23" s="487"/>
      <c r="B23" s="472" t="s">
        <v>359</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42596</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42600</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42600</v>
      </c>
      <c r="AY23" s="31"/>
      <c r="AZ23" s="31"/>
      <c r="BA23" s="31"/>
      <c r="BB23" s="59"/>
      <c r="BC23" s="31"/>
      <c r="BD23" s="31"/>
      <c r="BE23" s="619" t="s">
        <v>96</v>
      </c>
      <c r="BF23" s="43">
        <f t="shared" si="4"/>
        <v>42600</v>
      </c>
      <c r="BG23" s="31"/>
      <c r="BH23" s="31"/>
      <c r="BI23" s="31"/>
      <c r="BJ23" s="31"/>
      <c r="BK23" s="31"/>
      <c r="BL23" s="31"/>
    </row>
    <row r="24" spans="1:64" ht="12" customHeight="1">
      <c r="A24" s="487" t="s">
        <v>146</v>
      </c>
      <c r="B24" s="472" t="s">
        <v>360</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42597</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42601</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42601</v>
      </c>
      <c r="AY24" s="31"/>
      <c r="AZ24" s="31"/>
      <c r="BA24" s="31"/>
      <c r="BB24" s="59"/>
      <c r="BC24" s="31"/>
      <c r="BD24" s="31"/>
      <c r="BE24" s="619" t="s">
        <v>96</v>
      </c>
      <c r="BF24" s="43">
        <f t="shared" si="4"/>
        <v>42601</v>
      </c>
      <c r="BG24" s="31"/>
      <c r="BH24" s="31"/>
      <c r="BI24" s="31"/>
      <c r="BJ24" s="31"/>
      <c r="BK24" s="31"/>
      <c r="BL24" s="31"/>
    </row>
    <row r="25" spans="1:64" ht="13.5" thickBot="1">
      <c r="A25" s="505"/>
      <c r="B25" s="506" t="s">
        <v>397</v>
      </c>
      <c r="C25" s="507"/>
      <c r="D25" s="507"/>
      <c r="E25" s="507"/>
      <c r="F25" s="508"/>
      <c r="G25" s="509"/>
      <c r="H25" s="509"/>
      <c r="I25" s="510">
        <f>SUM(I16:I24)</f>
        <v>0</v>
      </c>
      <c r="J25" s="511"/>
      <c r="K25" s="511"/>
      <c r="L25" s="511">
        <f>SUM(L16:L24)</f>
        <v>0</v>
      </c>
      <c r="M25" s="512"/>
      <c r="N25" s="513"/>
      <c r="O25" s="513"/>
      <c r="P25" s="514"/>
      <c r="Q25" s="514"/>
      <c r="R25" s="515"/>
      <c r="S25" s="967">
        <f t="shared" ref="S25" si="15">(I25+L25)</f>
        <v>0</v>
      </c>
      <c r="T25" s="910"/>
      <c r="U25" s="910"/>
      <c r="V25" s="516" t="s">
        <v>147</v>
      </c>
      <c r="W25" s="517">
        <f>ROUND(SUM(W16:W24),2)</f>
        <v>0</v>
      </c>
      <c r="X25" s="32"/>
      <c r="Y25" s="32"/>
      <c r="Z25" s="56">
        <f t="shared" si="10"/>
        <v>42598</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42602</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42602</v>
      </c>
      <c r="AY25" s="31"/>
      <c r="AZ25" s="31"/>
      <c r="BA25" s="31"/>
      <c r="BB25" s="59"/>
      <c r="BC25" s="31"/>
      <c r="BD25" s="31"/>
      <c r="BE25" s="619" t="s">
        <v>96</v>
      </c>
      <c r="BF25" s="43">
        <f t="shared" si="4"/>
        <v>42602</v>
      </c>
      <c r="BG25" s="31"/>
      <c r="BH25" s="31"/>
      <c r="BI25" s="31"/>
      <c r="BJ25" s="31"/>
      <c r="BK25" s="31"/>
      <c r="BL25" s="31"/>
    </row>
    <row r="26" spans="1:64">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42599</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42603</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42603</v>
      </c>
      <c r="AY26" s="31"/>
      <c r="AZ26" s="31"/>
      <c r="BA26" s="31"/>
      <c r="BB26" s="59"/>
      <c r="BC26" s="31"/>
      <c r="BD26" s="31"/>
      <c r="BE26" s="619" t="s">
        <v>96</v>
      </c>
      <c r="BF26" s="43">
        <f t="shared" si="4"/>
        <v>42603</v>
      </c>
      <c r="BG26" s="31"/>
      <c r="BH26" s="31"/>
      <c r="BI26" s="31"/>
      <c r="BJ26" s="31"/>
      <c r="BK26" s="31"/>
      <c r="BL26" s="31"/>
    </row>
    <row r="27" spans="1:64">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42600</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42604</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42604</v>
      </c>
      <c r="AY27" s="31"/>
      <c r="AZ27" s="31"/>
      <c r="BA27" s="31"/>
      <c r="BB27" s="59"/>
      <c r="BC27" s="31"/>
      <c r="BD27" s="31"/>
      <c r="BE27" s="619" t="s">
        <v>96</v>
      </c>
      <c r="BF27" s="43">
        <f t="shared" si="4"/>
        <v>42604</v>
      </c>
      <c r="BG27" s="31"/>
      <c r="BH27" s="31"/>
      <c r="BI27" s="31"/>
      <c r="BJ27" s="31"/>
      <c r="BK27" s="31"/>
      <c r="BL27" s="31"/>
    </row>
    <row r="28" spans="1:64">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42601</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42605</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42605</v>
      </c>
      <c r="AY28" s="31"/>
      <c r="AZ28" s="31"/>
      <c r="BA28" s="31"/>
      <c r="BB28" s="59"/>
      <c r="BC28" s="31"/>
      <c r="BD28" s="31"/>
      <c r="BE28" s="619" t="s">
        <v>96</v>
      </c>
      <c r="BF28" s="43">
        <f t="shared" si="4"/>
        <v>42605</v>
      </c>
      <c r="BG28" s="31"/>
      <c r="BH28" s="31"/>
      <c r="BI28" s="31"/>
      <c r="BJ28" s="31"/>
      <c r="BK28" s="31"/>
      <c r="BL28" s="31"/>
    </row>
    <row r="29" spans="1:64">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42602</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42606</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42606</v>
      </c>
      <c r="AY29" s="31"/>
      <c r="AZ29" s="31"/>
      <c r="BA29" s="31"/>
      <c r="BB29" s="59"/>
      <c r="BC29" s="31"/>
      <c r="BD29" s="31"/>
      <c r="BE29" s="619" t="s">
        <v>96</v>
      </c>
      <c r="BF29" s="43">
        <f t="shared" si="4"/>
        <v>42606</v>
      </c>
      <c r="BG29" s="31"/>
      <c r="BH29" s="31"/>
      <c r="BI29" s="31"/>
      <c r="BJ29" s="31"/>
      <c r="BK29" s="31"/>
      <c r="BL29" s="31"/>
    </row>
    <row r="30" spans="1:64">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42603</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42607</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42607</v>
      </c>
      <c r="AY30" s="31"/>
      <c r="AZ30" s="31"/>
      <c r="BA30" s="31"/>
      <c r="BB30" s="59"/>
      <c r="BC30" s="31"/>
      <c r="BD30" s="31"/>
      <c r="BE30" s="619" t="s">
        <v>96</v>
      </c>
      <c r="BF30" s="43">
        <f t="shared" si="4"/>
        <v>42607</v>
      </c>
      <c r="BG30" s="31"/>
      <c r="BH30" s="31"/>
      <c r="BI30" s="31"/>
      <c r="BJ30" s="31"/>
      <c r="BK30" s="31"/>
      <c r="BL30" s="31"/>
    </row>
    <row r="31" spans="1:64">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42604</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42608</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42608</v>
      </c>
      <c r="AY31" s="31"/>
      <c r="AZ31" s="31"/>
      <c r="BA31" s="31"/>
      <c r="BB31" s="59"/>
      <c r="BC31" s="31"/>
      <c r="BD31" s="31"/>
      <c r="BE31" s="619" t="s">
        <v>96</v>
      </c>
      <c r="BF31" s="43">
        <f t="shared" si="4"/>
        <v>42608</v>
      </c>
      <c r="BG31" s="31"/>
      <c r="BH31" s="31"/>
      <c r="BI31" s="31"/>
      <c r="BJ31" s="31"/>
      <c r="BK31" s="31"/>
      <c r="BL31" s="31"/>
    </row>
    <row r="32" spans="1:64">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42605</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42609</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42609</v>
      </c>
      <c r="AY32" s="31"/>
      <c r="AZ32" s="31"/>
      <c r="BA32" s="31"/>
      <c r="BB32" s="59"/>
      <c r="BC32" s="31"/>
      <c r="BD32" s="31"/>
      <c r="BE32" s="619" t="s">
        <v>96</v>
      </c>
      <c r="BF32" s="43">
        <f t="shared" si="4"/>
        <v>42609</v>
      </c>
      <c r="BG32" s="31"/>
      <c r="BH32" s="31"/>
      <c r="BI32" s="31"/>
      <c r="BJ32" s="31"/>
      <c r="BK32" s="31"/>
      <c r="BL32" s="31"/>
    </row>
    <row r="33" spans="1:64">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42606</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42610</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42610</v>
      </c>
      <c r="AY33" s="31"/>
      <c r="AZ33" s="31"/>
      <c r="BA33" s="31"/>
      <c r="BB33" s="59"/>
      <c r="BC33" s="31"/>
      <c r="BD33" s="31"/>
      <c r="BE33" s="619" t="s">
        <v>96</v>
      </c>
      <c r="BF33" s="43">
        <f t="shared" si="4"/>
        <v>42610</v>
      </c>
      <c r="BG33" s="31"/>
      <c r="BH33" s="31"/>
      <c r="BI33" s="31"/>
      <c r="BJ33" s="31"/>
      <c r="BK33" s="31"/>
      <c r="BL33" s="31"/>
    </row>
    <row r="34" spans="1:64" ht="13.5" thickBot="1">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42607</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42611</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42611</v>
      </c>
      <c r="AY34" s="31"/>
      <c r="AZ34" s="31"/>
      <c r="BA34" s="31"/>
      <c r="BB34" s="59"/>
      <c r="BC34" s="31"/>
      <c r="BD34" s="31"/>
      <c r="BE34" s="619" t="s">
        <v>96</v>
      </c>
      <c r="BF34" s="43">
        <f t="shared" si="4"/>
        <v>42611</v>
      </c>
      <c r="BG34" s="31"/>
      <c r="BH34" s="31"/>
      <c r="BI34" s="31"/>
      <c r="BJ34" s="31"/>
      <c r="BK34" s="31"/>
      <c r="BL34" s="31"/>
    </row>
    <row r="35" spans="1:64" ht="12" customHeight="1">
      <c r="A35" s="221" t="s">
        <v>161</v>
      </c>
      <c r="B35" s="684"/>
      <c r="C35" s="684"/>
      <c r="D35" s="684"/>
      <c r="E35" s="684"/>
      <c r="F35" s="684"/>
      <c r="G35" s="684"/>
      <c r="H35" s="684"/>
      <c r="I35" s="684"/>
      <c r="J35" s="684"/>
      <c r="K35" s="684"/>
      <c r="L35" s="684"/>
      <c r="M35" s="684"/>
      <c r="N35" s="684"/>
      <c r="O35" s="684"/>
      <c r="P35" s="684"/>
      <c r="Q35" s="684"/>
      <c r="R35" s="684"/>
      <c r="S35" s="960" t="s">
        <v>369</v>
      </c>
      <c r="T35" s="961"/>
      <c r="U35" s="962"/>
      <c r="V35" s="963">
        <f>IFERROR(INDEX(AU6:AU36,MATCH(A12,AL6:AL36,0)),0) + IFERROR(INDEX(AU44:AU74,MATCH(A12,AL44:AL74,0)),0) + IFERROR(INDEX(AU82:AU112,MATCH(A12,AL82:AL112,0)),0)  + IFERROR(INDEX(AU120:AU150,MATCH(A12,AL120:AL150,0)),0)</f>
        <v>0</v>
      </c>
      <c r="W35" s="964"/>
      <c r="X35" s="32"/>
      <c r="Y35" s="32"/>
      <c r="Z35" s="56">
        <f t="shared" si="10"/>
        <v>42608</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42612</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42612</v>
      </c>
      <c r="AY35" s="31"/>
      <c r="AZ35" s="31"/>
      <c r="BA35" s="31"/>
      <c r="BB35" s="59"/>
      <c r="BC35" s="31"/>
      <c r="BD35" s="31"/>
      <c r="BE35" s="619" t="s">
        <v>96</v>
      </c>
      <c r="BF35" s="43">
        <f t="shared" si="4"/>
        <v>42612</v>
      </c>
      <c r="BG35" s="31"/>
      <c r="BH35" s="31"/>
      <c r="BI35" s="31"/>
      <c r="BJ35" s="31"/>
      <c r="BK35" s="31"/>
      <c r="BL35" s="31"/>
    </row>
    <row r="36" spans="1:64" ht="12" customHeight="1">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42609</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42613</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42613</v>
      </c>
      <c r="AY36" s="31"/>
      <c r="AZ36" s="31"/>
      <c r="BA36" s="31"/>
      <c r="BB36" s="59"/>
      <c r="BC36" s="31"/>
      <c r="BD36" s="31"/>
      <c r="BE36" s="619" t="s">
        <v>96</v>
      </c>
      <c r="BF36" s="43">
        <f t="shared" si="4"/>
        <v>42613</v>
      </c>
      <c r="BG36" s="31"/>
      <c r="BH36" s="31"/>
      <c r="BI36" s="31"/>
      <c r="BJ36" s="31"/>
      <c r="BK36" s="31"/>
      <c r="BL36" s="31"/>
    </row>
    <row r="37" spans="1:64" ht="14.25" customHeight="1">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42610</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42611</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42612</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42613</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446</v>
      </c>
      <c r="AW40" s="619" t="s">
        <v>96</v>
      </c>
      <c r="AX40" s="36" t="s">
        <v>493</v>
      </c>
      <c r="BE40" s="619" t="s">
        <v>96</v>
      </c>
      <c r="BF40" s="36" t="s">
        <v>496</v>
      </c>
    </row>
    <row r="41" spans="1:64">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491</v>
      </c>
      <c r="AW41" s="619" t="s">
        <v>96</v>
      </c>
      <c r="AX41" s="36"/>
      <c r="BE41" s="619" t="s">
        <v>96</v>
      </c>
    </row>
    <row r="42" spans="1:64">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42614</v>
      </c>
      <c r="AM42" s="40">
        <f>AM4</f>
        <v>0.2</v>
      </c>
      <c r="AN42" s="40">
        <f>AN4</f>
        <v>0.4</v>
      </c>
      <c r="AO42" s="40">
        <f>AO4</f>
        <v>0.4</v>
      </c>
      <c r="AP42" s="728"/>
      <c r="AQ42" s="728"/>
      <c r="AR42" s="728"/>
      <c r="AS42" s="41"/>
      <c r="AT42" s="36" t="s">
        <v>98</v>
      </c>
      <c r="AU42" s="36" t="s">
        <v>99</v>
      </c>
      <c r="AV42" s="42" t="s">
        <v>424</v>
      </c>
      <c r="AW42" s="619" t="s">
        <v>96</v>
      </c>
      <c r="BE42" s="619" t="s">
        <v>96</v>
      </c>
    </row>
    <row r="43" spans="1:64">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42615</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42616</v>
      </c>
      <c r="AL44" s="43">
        <f t="shared" ref="AL44:AL74" si="26">(AL6)</f>
        <v>42583</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42583</v>
      </c>
      <c r="AY44" s="31"/>
      <c r="AZ44" s="31"/>
      <c r="BA44" s="31"/>
      <c r="BB44" s="31"/>
      <c r="BC44" s="31"/>
      <c r="BD44" s="31"/>
      <c r="BE44" s="619" t="s">
        <v>96</v>
      </c>
      <c r="BF44" s="43">
        <f>($Z$10)</f>
        <v>42583</v>
      </c>
      <c r="BG44" s="31"/>
      <c r="BH44" s="31"/>
      <c r="BI44" s="31"/>
      <c r="BJ44" s="31"/>
      <c r="BK44" s="31"/>
      <c r="BL44" s="31"/>
    </row>
    <row r="45" spans="1:64">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42617</v>
      </c>
      <c r="AL45" s="43">
        <f t="shared" si="26"/>
        <v>42584</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42584</v>
      </c>
      <c r="AY45" s="31"/>
      <c r="AZ45" s="31"/>
      <c r="BA45" s="31"/>
      <c r="BB45" s="31"/>
      <c r="BC45" s="31"/>
      <c r="BD45" s="31"/>
      <c r="BE45" s="619" t="s">
        <v>96</v>
      </c>
      <c r="BF45" s="43">
        <f t="shared" ref="BF45:BF74" si="30">(BF44)+1</f>
        <v>42584</v>
      </c>
      <c r="BG45" s="31"/>
      <c r="BH45" s="31"/>
      <c r="BI45" s="31"/>
      <c r="BJ45" s="31" t="s">
        <v>135</v>
      </c>
      <c r="BK45" s="31"/>
      <c r="BL45" s="31"/>
    </row>
    <row r="46" spans="1:64">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42618</v>
      </c>
      <c r="AL46" s="43">
        <f t="shared" si="26"/>
        <v>42585</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42585</v>
      </c>
      <c r="AY46" s="31"/>
      <c r="AZ46" s="31"/>
      <c r="BA46" s="31"/>
      <c r="BB46" s="31"/>
      <c r="BC46" s="31"/>
      <c r="BD46" s="31"/>
      <c r="BE46" s="619" t="s">
        <v>96</v>
      </c>
      <c r="BF46" s="43">
        <f t="shared" si="30"/>
        <v>42585</v>
      </c>
      <c r="BG46" s="31"/>
      <c r="BH46" s="31"/>
      <c r="BI46" s="31"/>
      <c r="BJ46" s="31"/>
      <c r="BK46" s="31"/>
      <c r="BL46" s="31"/>
    </row>
    <row r="47" spans="1:64">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42619</v>
      </c>
      <c r="AL47" s="43">
        <f t="shared" si="26"/>
        <v>42586</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42586</v>
      </c>
      <c r="AY47" s="31"/>
      <c r="AZ47" s="31"/>
      <c r="BA47" s="31"/>
      <c r="BB47" s="31"/>
      <c r="BC47" s="31"/>
      <c r="BD47" s="31"/>
      <c r="BE47" s="619" t="s">
        <v>96</v>
      </c>
      <c r="BF47" s="43">
        <f>(BF46)+1</f>
        <v>42586</v>
      </c>
      <c r="BG47" s="31"/>
      <c r="BH47" s="31"/>
      <c r="BI47" s="31"/>
      <c r="BJ47" s="31"/>
      <c r="BK47" s="31"/>
      <c r="BL47" s="31"/>
    </row>
    <row r="48" spans="1:64">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42620</v>
      </c>
      <c r="AL48" s="43">
        <f t="shared" si="26"/>
        <v>42587</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42587</v>
      </c>
      <c r="AY48" s="31"/>
      <c r="AZ48" s="31"/>
      <c r="BA48" s="31"/>
      <c r="BB48" s="31"/>
      <c r="BC48" s="31"/>
      <c r="BD48" s="31"/>
      <c r="BE48" s="619" t="s">
        <v>96</v>
      </c>
      <c r="BF48" s="43">
        <f t="shared" si="30"/>
        <v>42587</v>
      </c>
      <c r="BG48" s="31"/>
      <c r="BH48" s="31"/>
      <c r="BI48" s="31"/>
      <c r="BJ48" s="31"/>
      <c r="BK48" s="31"/>
      <c r="BL48" s="31"/>
    </row>
    <row r="49" spans="1:64">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42621</v>
      </c>
      <c r="AL49" s="43">
        <f t="shared" si="26"/>
        <v>42588</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42588</v>
      </c>
      <c r="AY49" s="31"/>
      <c r="AZ49" s="31"/>
      <c r="BA49" s="31"/>
      <c r="BB49" s="31"/>
      <c r="BC49" s="31"/>
      <c r="BD49" s="31"/>
      <c r="BE49" s="619" t="s">
        <v>96</v>
      </c>
      <c r="BF49" s="43">
        <f t="shared" si="30"/>
        <v>42588</v>
      </c>
      <c r="BG49" s="31"/>
      <c r="BH49" s="31"/>
      <c r="BI49" s="31"/>
      <c r="BJ49" s="31"/>
      <c r="BK49" s="31"/>
      <c r="BL49" s="31"/>
    </row>
    <row r="50" spans="1:64">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42622</v>
      </c>
      <c r="AL50" s="43">
        <f t="shared" si="26"/>
        <v>42589</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42589</v>
      </c>
      <c r="AY50" s="31"/>
      <c r="AZ50" s="31"/>
      <c r="BA50" s="31"/>
      <c r="BB50" s="31"/>
      <c r="BC50" s="31"/>
      <c r="BD50" s="31"/>
      <c r="BE50" s="619" t="s">
        <v>96</v>
      </c>
      <c r="BF50" s="43">
        <f t="shared" si="30"/>
        <v>42589</v>
      </c>
      <c r="BG50" s="31"/>
      <c r="BH50" s="31"/>
      <c r="BI50" s="31"/>
      <c r="BJ50" s="31"/>
      <c r="BK50" s="31"/>
      <c r="BL50" s="31"/>
    </row>
    <row r="51" spans="1:64">
      <c r="A51" s="1025"/>
      <c r="B51" s="1026"/>
      <c r="C51" s="1026"/>
      <c r="D51" s="1026"/>
      <c r="E51" s="1026"/>
      <c r="F51" s="1026"/>
      <c r="G51" s="1026"/>
      <c r="H51" s="1026"/>
      <c r="I51" s="1026"/>
      <c r="J51" s="1026"/>
      <c r="K51" s="1026"/>
      <c r="L51" s="1026"/>
      <c r="M51" s="1026"/>
      <c r="N51" s="1016"/>
      <c r="O51" s="1017"/>
      <c r="P51" s="1018" t="s">
        <v>370</v>
      </c>
      <c r="Q51" s="1018"/>
      <c r="R51" s="1018"/>
      <c r="S51" s="1018" t="s">
        <v>444</v>
      </c>
      <c r="T51" s="1018"/>
      <c r="U51" s="1018"/>
      <c r="V51" s="731" t="s">
        <v>439</v>
      </c>
      <c r="W51" s="737" t="s">
        <v>445</v>
      </c>
      <c r="AA51" s="58">
        <v>4.55</v>
      </c>
      <c r="AL51" s="43">
        <f t="shared" si="26"/>
        <v>42590</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42590</v>
      </c>
      <c r="AY51" s="31"/>
      <c r="AZ51" s="31"/>
      <c r="BA51" s="31"/>
      <c r="BB51" s="31"/>
      <c r="BC51" s="31"/>
      <c r="BD51" s="31"/>
      <c r="BE51" s="619" t="s">
        <v>96</v>
      </c>
      <c r="BF51" s="43">
        <f t="shared" si="30"/>
        <v>42590</v>
      </c>
      <c r="BG51" s="31"/>
      <c r="BH51" s="31"/>
      <c r="BI51" s="31"/>
      <c r="BJ51" s="31"/>
      <c r="BK51" s="31"/>
      <c r="BL51" s="31"/>
    </row>
    <row r="52" spans="1:64">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42591</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42591</v>
      </c>
      <c r="AY52" s="31"/>
      <c r="AZ52" s="31"/>
      <c r="BA52" s="31"/>
      <c r="BB52" s="31"/>
      <c r="BC52" s="31"/>
      <c r="BD52" s="31"/>
      <c r="BE52" s="619" t="s">
        <v>96</v>
      </c>
      <c r="BF52" s="43">
        <f t="shared" si="30"/>
        <v>42591</v>
      </c>
      <c r="BG52" s="31"/>
      <c r="BH52" s="31"/>
      <c r="BI52" s="31"/>
      <c r="BJ52" s="31"/>
      <c r="BK52" s="31"/>
      <c r="BL52" s="31"/>
    </row>
    <row r="53" spans="1:64">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42592</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42592</v>
      </c>
      <c r="AY53" s="31"/>
      <c r="AZ53" s="31"/>
      <c r="BA53" s="31"/>
      <c r="BB53" s="31"/>
      <c r="BC53" s="31"/>
      <c r="BD53" s="31"/>
      <c r="BE53" s="619" t="s">
        <v>96</v>
      </c>
      <c r="BF53" s="43">
        <f t="shared" si="30"/>
        <v>42592</v>
      </c>
      <c r="BG53" s="31"/>
      <c r="BH53" s="31"/>
      <c r="BI53" s="31"/>
      <c r="BJ53" s="31"/>
      <c r="BK53" s="31"/>
      <c r="BL53" s="31"/>
    </row>
    <row r="54" spans="1:64" ht="13.5" thickBot="1">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42593</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42593</v>
      </c>
      <c r="AY54" s="31"/>
      <c r="AZ54" s="31"/>
      <c r="BA54" s="31"/>
      <c r="BB54" s="31"/>
      <c r="BC54" s="31"/>
      <c r="BD54" s="31"/>
      <c r="BE54" s="619" t="s">
        <v>96</v>
      </c>
      <c r="BF54" s="43">
        <f t="shared" si="30"/>
        <v>42593</v>
      </c>
      <c r="BG54" s="31"/>
      <c r="BH54" s="31"/>
      <c r="BI54" s="31"/>
      <c r="BJ54" s="31"/>
      <c r="BK54" s="31"/>
      <c r="BL54" s="31"/>
    </row>
    <row r="55" spans="1:64">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42594</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42594</v>
      </c>
      <c r="AY55" s="31"/>
      <c r="AZ55" s="31"/>
      <c r="BA55" s="31"/>
      <c r="BB55" s="31"/>
      <c r="BC55" s="31"/>
      <c r="BD55" s="31"/>
      <c r="BE55" s="619" t="s">
        <v>96</v>
      </c>
      <c r="BF55" s="43">
        <f t="shared" si="30"/>
        <v>42594</v>
      </c>
      <c r="BG55" s="31"/>
      <c r="BH55" s="31"/>
      <c r="BI55" s="31"/>
      <c r="BJ55" s="31"/>
      <c r="BK55" s="31"/>
      <c r="BL55" s="31"/>
    </row>
    <row r="56" spans="1:64">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42595</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42595</v>
      </c>
      <c r="AY56" s="31"/>
      <c r="AZ56" s="31"/>
      <c r="BA56" s="31"/>
      <c r="BB56" s="31"/>
      <c r="BC56" s="31"/>
      <c r="BD56" s="31"/>
      <c r="BE56" s="619" t="s">
        <v>96</v>
      </c>
      <c r="BF56" s="43">
        <f t="shared" si="30"/>
        <v>42595</v>
      </c>
      <c r="BG56" s="31"/>
      <c r="BH56" s="31"/>
      <c r="BI56" s="31"/>
      <c r="BJ56" s="31"/>
      <c r="BK56" s="31"/>
      <c r="BL56" s="31"/>
    </row>
    <row r="57" spans="1:64">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42596</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42596</v>
      </c>
      <c r="AY57" s="31"/>
      <c r="AZ57" s="31"/>
      <c r="BA57" s="31"/>
      <c r="BB57" s="31"/>
      <c r="BC57" s="31"/>
      <c r="BD57" s="31"/>
      <c r="BE57" s="619" t="s">
        <v>96</v>
      </c>
      <c r="BF57" s="43">
        <f t="shared" si="30"/>
        <v>42596</v>
      </c>
      <c r="BG57" s="31"/>
      <c r="BH57" s="31"/>
      <c r="BI57" s="31"/>
      <c r="BJ57" s="31"/>
      <c r="BK57" s="31"/>
      <c r="BL57" s="31"/>
    </row>
    <row r="58" spans="1:64" ht="13.5" thickBot="1">
      <c r="A58" s="952" t="s">
        <v>308</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42597</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42597</v>
      </c>
      <c r="AY58" s="31"/>
      <c r="AZ58" s="31"/>
      <c r="BA58" s="31"/>
      <c r="BB58" s="31"/>
      <c r="BC58" s="31"/>
      <c r="BD58" s="31"/>
      <c r="BE58" s="619" t="s">
        <v>96</v>
      </c>
      <c r="BF58" s="43">
        <f t="shared" si="30"/>
        <v>42597</v>
      </c>
      <c r="BG58" s="31"/>
      <c r="BH58" s="31"/>
      <c r="BI58" s="31"/>
      <c r="BJ58" s="31"/>
      <c r="BK58" s="31"/>
      <c r="BL58" s="31"/>
    </row>
    <row r="59" spans="1:64" ht="13.5" thickBot="1">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42598</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42598</v>
      </c>
      <c r="AY59" s="31"/>
      <c r="AZ59" s="31"/>
      <c r="BA59" s="31"/>
      <c r="BB59" s="31"/>
      <c r="BC59" s="31"/>
      <c r="BD59" s="31"/>
      <c r="BE59" s="619" t="s">
        <v>96</v>
      </c>
      <c r="BF59" s="43">
        <f t="shared" si="30"/>
        <v>42598</v>
      </c>
      <c r="BG59" s="31"/>
      <c r="BH59" s="31"/>
      <c r="BI59" s="31"/>
      <c r="BJ59" s="31"/>
      <c r="BK59" s="31"/>
      <c r="BL59" s="31"/>
    </row>
    <row r="60" spans="1:64" ht="15.75" customHeight="1">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42599</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42599</v>
      </c>
      <c r="AY60" s="31"/>
      <c r="AZ60" s="31"/>
      <c r="BA60" s="31"/>
      <c r="BB60" s="31"/>
      <c r="BC60" s="31"/>
      <c r="BD60" s="31"/>
      <c r="BE60" s="619" t="s">
        <v>96</v>
      </c>
      <c r="BF60" s="43">
        <f t="shared" si="30"/>
        <v>42599</v>
      </c>
      <c r="BG60" s="31"/>
      <c r="BH60" s="31"/>
      <c r="BI60" s="31"/>
      <c r="BJ60" s="31"/>
      <c r="BK60" s="31"/>
      <c r="BL60" s="31"/>
    </row>
    <row r="61" spans="1:64">
      <c r="A61" s="977" t="s">
        <v>238</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42600</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42600</v>
      </c>
      <c r="AY61" s="31"/>
      <c r="AZ61" s="31"/>
      <c r="BA61" s="31"/>
      <c r="BB61" s="31"/>
      <c r="BC61" s="31"/>
      <c r="BD61" s="31"/>
      <c r="BE61" s="619" t="s">
        <v>96</v>
      </c>
      <c r="BF61" s="43">
        <f t="shared" si="30"/>
        <v>42600</v>
      </c>
      <c r="BG61" s="31"/>
      <c r="BH61" s="31"/>
      <c r="BI61" s="31"/>
      <c r="BJ61" s="31"/>
      <c r="BK61" s="31"/>
      <c r="BL61" s="31"/>
    </row>
    <row r="62" spans="1:64">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42601</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42601</v>
      </c>
      <c r="AY62" s="31"/>
      <c r="AZ62" s="31"/>
      <c r="BA62" s="31"/>
      <c r="BB62" s="31"/>
      <c r="BC62" s="31"/>
      <c r="BD62" s="31"/>
      <c r="BE62" s="619" t="s">
        <v>96</v>
      </c>
      <c r="BF62" s="43">
        <f t="shared" si="30"/>
        <v>42601</v>
      </c>
      <c r="BG62" s="31"/>
      <c r="BH62" s="31"/>
      <c r="BI62" s="31"/>
      <c r="BJ62" s="31"/>
      <c r="BK62" s="31"/>
      <c r="BL62" s="31"/>
    </row>
    <row r="63" spans="1:64">
      <c r="A63" s="986" t="s">
        <v>555</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42602</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42602</v>
      </c>
      <c r="AY63" s="31"/>
      <c r="AZ63" s="31"/>
      <c r="BA63" s="31"/>
      <c r="BB63" s="31"/>
      <c r="BC63" s="31"/>
      <c r="BD63" s="31"/>
      <c r="BE63" s="619" t="s">
        <v>96</v>
      </c>
      <c r="BF63" s="43">
        <f t="shared" si="30"/>
        <v>42602</v>
      </c>
      <c r="BG63" s="31"/>
      <c r="BH63" s="31"/>
      <c r="BI63" s="31"/>
      <c r="BJ63" s="31"/>
      <c r="BK63" s="31"/>
      <c r="BL63" s="31"/>
    </row>
    <row r="64" spans="1:64">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42603</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42603</v>
      </c>
      <c r="AY64" s="31"/>
      <c r="AZ64" s="31"/>
      <c r="BA64" s="31"/>
      <c r="BB64" s="31"/>
      <c r="BC64" s="31"/>
      <c r="BD64" s="31"/>
      <c r="BE64" s="619" t="s">
        <v>96</v>
      </c>
      <c r="BF64" s="43">
        <f t="shared" si="30"/>
        <v>42603</v>
      </c>
      <c r="BG64" s="31"/>
      <c r="BH64" s="31"/>
      <c r="BI64" s="31"/>
      <c r="BJ64" s="31"/>
      <c r="BK64" s="31"/>
      <c r="BL64" s="31"/>
    </row>
    <row r="65" spans="1:64">
      <c r="A65" s="1011" t="str">
        <f>A6</f>
        <v xml:space="preserve">USCG </v>
      </c>
      <c r="B65" s="976"/>
      <c r="C65" s="976"/>
      <c r="D65" s="976"/>
      <c r="E65" s="976"/>
      <c r="F65" s="976"/>
      <c r="G65" s="976"/>
      <c r="H65" s="976"/>
      <c r="I65" s="976"/>
      <c r="J65" s="987"/>
      <c r="K65" s="630"/>
      <c r="L65" s="1037" t="str">
        <f>K6</f>
        <v>00-12345</v>
      </c>
      <c r="M65" s="976"/>
      <c r="N65" s="976"/>
      <c r="O65" s="976"/>
      <c r="P65" s="976"/>
      <c r="Q65" s="976"/>
      <c r="R65" s="976"/>
      <c r="S65" s="976"/>
      <c r="T65" s="976"/>
      <c r="U65" s="976"/>
      <c r="V65" s="976"/>
      <c r="W65" s="1038"/>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42604</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42604</v>
      </c>
      <c r="AY65" s="31"/>
      <c r="AZ65" s="31"/>
      <c r="BA65" s="31"/>
      <c r="BB65" s="31"/>
      <c r="BC65" s="31"/>
      <c r="BD65" s="31"/>
      <c r="BE65" s="619" t="s">
        <v>96</v>
      </c>
      <c r="BF65" s="43">
        <f t="shared" si="30"/>
        <v>42604</v>
      </c>
      <c r="BG65" s="31"/>
      <c r="BH65" s="31"/>
      <c r="BI65" s="31"/>
      <c r="BJ65" s="31"/>
      <c r="BK65" s="31"/>
      <c r="BL65" s="31"/>
    </row>
    <row r="66" spans="1:64">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42605</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42605</v>
      </c>
      <c r="AY66" s="31"/>
      <c r="AZ66" s="31"/>
      <c r="BA66" s="31"/>
      <c r="BB66" s="31"/>
      <c r="BC66" s="31"/>
      <c r="BD66" s="31"/>
      <c r="BE66" s="619" t="s">
        <v>96</v>
      </c>
      <c r="BF66" s="43">
        <f t="shared" si="30"/>
        <v>42605</v>
      </c>
      <c r="BG66" s="31"/>
      <c r="BH66" s="31"/>
      <c r="BI66" s="31"/>
      <c r="BJ66" s="31"/>
      <c r="BK66" s="31"/>
      <c r="BL66" s="31"/>
    </row>
    <row r="67" spans="1:64">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42606</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42606</v>
      </c>
      <c r="AY67" s="31"/>
      <c r="AZ67" s="31"/>
      <c r="BA67" s="31"/>
      <c r="BB67" s="31"/>
      <c r="BC67" s="31"/>
      <c r="BD67" s="31"/>
      <c r="BE67" s="619" t="s">
        <v>96</v>
      </c>
      <c r="BF67" s="43">
        <f t="shared" si="30"/>
        <v>42606</v>
      </c>
      <c r="BG67" s="31"/>
      <c r="BH67" s="31"/>
      <c r="BI67" s="31"/>
      <c r="BJ67" s="31"/>
      <c r="BK67" s="31"/>
      <c r="BL67" s="31"/>
    </row>
    <row r="68" spans="1:64">
      <c r="A68" s="470" t="s">
        <v>121</v>
      </c>
      <c r="B68" s="466"/>
      <c r="C68" s="466"/>
      <c r="D68" s="466"/>
      <c r="E68" s="466"/>
      <c r="F68" s="466"/>
      <c r="G68" s="466"/>
      <c r="H68" s="466"/>
      <c r="I68" s="466"/>
      <c r="J68" s="466"/>
      <c r="K68" s="469"/>
      <c r="L68" s="465" t="s">
        <v>295</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42607</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42607</v>
      </c>
      <c r="AY68" s="31"/>
      <c r="AZ68" s="31"/>
      <c r="BA68" s="31"/>
      <c r="BB68" s="31"/>
      <c r="BC68" s="31"/>
      <c r="BD68" s="31"/>
      <c r="BE68" s="619" t="s">
        <v>96</v>
      </c>
      <c r="BF68" s="43">
        <f t="shared" si="30"/>
        <v>42607</v>
      </c>
      <c r="BG68" s="31"/>
      <c r="BH68" s="31"/>
      <c r="BI68" s="31"/>
      <c r="BJ68" s="31"/>
      <c r="BK68" s="31"/>
      <c r="BL68" s="31"/>
    </row>
    <row r="69" spans="1:64">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42608</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42608</v>
      </c>
      <c r="AY69" s="31"/>
      <c r="AZ69" s="31"/>
      <c r="BA69" s="31"/>
      <c r="BB69" s="31"/>
      <c r="BC69" s="31"/>
      <c r="BD69" s="31"/>
      <c r="BE69" s="619" t="s">
        <v>96</v>
      </c>
      <c r="BF69" s="43">
        <f t="shared" si="30"/>
        <v>42608</v>
      </c>
      <c r="BG69" s="31"/>
      <c r="BH69" s="31"/>
      <c r="BI69" s="31"/>
      <c r="BJ69" s="31"/>
      <c r="BK69" s="31"/>
      <c r="BL69" s="31"/>
    </row>
    <row r="70" spans="1:64">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42609</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42609</v>
      </c>
      <c r="AY70" s="31"/>
      <c r="AZ70" s="31"/>
      <c r="BA70" s="31"/>
      <c r="BB70" s="31"/>
      <c r="BC70" s="31"/>
      <c r="BD70" s="31"/>
      <c r="BE70" s="619" t="s">
        <v>96</v>
      </c>
      <c r="BF70" s="43">
        <f t="shared" si="30"/>
        <v>42609</v>
      </c>
      <c r="BG70" s="31"/>
      <c r="BH70" s="31"/>
      <c r="BI70" s="31"/>
      <c r="BJ70" s="31"/>
      <c r="BK70" s="31"/>
      <c r="BL70" s="31"/>
    </row>
    <row r="71" spans="1:64">
      <c r="A71" s="998">
        <f>Menu!F6</f>
        <v>42613</v>
      </c>
      <c r="B71" s="999"/>
      <c r="C71" s="477" t="s">
        <v>125</v>
      </c>
      <c r="D71" s="1013" t="str">
        <f>D12</f>
        <v>ASHORE</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42610</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42610</v>
      </c>
      <c r="AY71" s="31"/>
      <c r="AZ71" s="31"/>
      <c r="BA71" s="31"/>
      <c r="BB71" s="31"/>
      <c r="BC71" s="31"/>
      <c r="BD71" s="31"/>
      <c r="BE71" s="619" t="s">
        <v>96</v>
      </c>
      <c r="BF71" s="43">
        <f t="shared" si="30"/>
        <v>42610</v>
      </c>
      <c r="BG71" s="31"/>
      <c r="BH71" s="31"/>
      <c r="BI71" s="31"/>
      <c r="BJ71" s="31"/>
      <c r="BK71" s="31"/>
      <c r="BL71" s="31"/>
    </row>
    <row r="72" spans="1:64">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42611</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42611</v>
      </c>
      <c r="AY72" s="31"/>
      <c r="AZ72" s="31"/>
      <c r="BA72" s="31"/>
      <c r="BB72" s="31"/>
      <c r="BC72" s="31"/>
      <c r="BD72" s="31"/>
      <c r="BE72" s="619" t="s">
        <v>96</v>
      </c>
      <c r="BF72" s="43">
        <f t="shared" si="30"/>
        <v>42611</v>
      </c>
      <c r="BG72" s="31"/>
      <c r="BH72" s="31"/>
      <c r="BI72" s="31"/>
      <c r="BJ72" s="31"/>
      <c r="BK72" s="31"/>
      <c r="BL72" s="31"/>
    </row>
    <row r="73" spans="1:64">
      <c r="A73" s="468" t="s">
        <v>132</v>
      </c>
      <c r="B73" s="466"/>
      <c r="C73" s="469"/>
      <c r="D73" s="465" t="s">
        <v>133</v>
      </c>
      <c r="E73" s="466"/>
      <c r="F73" s="469"/>
      <c r="G73" s="992">
        <f>IF(D12="AFLOAT",AA2,AB2)</f>
        <v>0</v>
      </c>
      <c r="H73" s="981"/>
      <c r="I73" s="993"/>
      <c r="J73" s="1040">
        <f>(AC2)</f>
        <v>0</v>
      </c>
      <c r="K73" s="981"/>
      <c r="L73" s="981"/>
      <c r="M73" s="1041"/>
      <c r="N73" s="995"/>
      <c r="O73" s="995"/>
      <c r="P73" s="475"/>
      <c r="Q73" s="475"/>
      <c r="R73" s="480"/>
      <c r="S73" s="1046" t="s">
        <v>309</v>
      </c>
      <c r="T73" s="981"/>
      <c r="U73" s="981"/>
      <c r="V73" s="981"/>
      <c r="W73" s="982"/>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42612</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42612</v>
      </c>
      <c r="AY73" s="31"/>
      <c r="AZ73" s="31"/>
      <c r="BA73" s="31"/>
      <c r="BB73" s="31"/>
      <c r="BC73" s="31"/>
      <c r="BD73" s="31"/>
      <c r="BE73" s="619" t="s">
        <v>96</v>
      </c>
      <c r="BF73" s="43">
        <f t="shared" si="30"/>
        <v>42612</v>
      </c>
      <c r="BG73" s="31"/>
      <c r="BH73" s="31"/>
      <c r="BI73" s="31"/>
      <c r="BJ73" s="31"/>
      <c r="BK73" s="31"/>
      <c r="BL73" s="31"/>
    </row>
    <row r="74" spans="1:64">
      <c r="A74" s="998">
        <f>Menu!F5</f>
        <v>42583</v>
      </c>
      <c r="B74" s="999"/>
      <c r="C74" s="990"/>
      <c r="D74" s="1000">
        <f>Menu!F6</f>
        <v>42613</v>
      </c>
      <c r="E74" s="999"/>
      <c r="F74" s="990"/>
      <c r="G74" s="483"/>
      <c r="H74" s="483"/>
      <c r="I74" s="484"/>
      <c r="J74" s="483" t="s">
        <v>135</v>
      </c>
      <c r="K74" s="483"/>
      <c r="L74" s="483"/>
      <c r="M74" s="485"/>
      <c r="N74" s="486"/>
      <c r="O74" s="486"/>
      <c r="P74" s="475"/>
      <c r="Q74" s="475"/>
      <c r="R74" s="480"/>
      <c r="S74" s="1013" t="s">
        <v>357</v>
      </c>
      <c r="T74" s="984"/>
      <c r="U74" s="984"/>
      <c r="V74" s="984"/>
      <c r="W74" s="98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42613</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42613</v>
      </c>
      <c r="AY74" s="31"/>
      <c r="AZ74" s="31"/>
      <c r="BA74" s="31"/>
      <c r="BB74" s="31"/>
      <c r="BC74" s="31"/>
      <c r="BD74" s="31"/>
      <c r="BE74" s="619" t="s">
        <v>96</v>
      </c>
      <c r="BF74" s="43">
        <f t="shared" si="30"/>
        <v>42613</v>
      </c>
      <c r="BG74" s="31"/>
      <c r="BH74" s="31"/>
      <c r="BI74" s="31"/>
      <c r="BJ74" s="31"/>
      <c r="BK74" s="31"/>
      <c r="BL74" s="31"/>
    </row>
    <row r="75" spans="1:64">
      <c r="A75" s="487" t="s">
        <v>136</v>
      </c>
      <c r="B75" s="472" t="s">
        <v>137</v>
      </c>
      <c r="C75" s="630"/>
      <c r="D75" s="630"/>
      <c r="E75" s="630"/>
      <c r="F75" s="471"/>
      <c r="G75" s="488"/>
      <c r="H75" s="488"/>
      <c r="I75" s="489">
        <f>AA87</f>
        <v>0</v>
      </c>
      <c r="J75" s="490"/>
      <c r="K75" s="490"/>
      <c r="L75" s="490">
        <f>AA127</f>
        <v>0</v>
      </c>
      <c r="M75" s="491"/>
      <c r="N75" s="492"/>
      <c r="O75" s="492"/>
      <c r="P75" s="475"/>
      <c r="Q75" s="475"/>
      <c r="R75" s="480"/>
      <c r="S75" s="1042">
        <f>SUM(I75:L75)</f>
        <v>0</v>
      </c>
      <c r="T75" s="910"/>
      <c r="U75" s="910"/>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c r="A76" s="487" t="s">
        <v>138</v>
      </c>
      <c r="B76" s="472" t="s">
        <v>298</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c r="A78" s="487" t="s">
        <v>141</v>
      </c>
      <c r="B78" s="472" t="s">
        <v>142</v>
      </c>
      <c r="C78" s="630"/>
      <c r="D78" s="630"/>
      <c r="E78" s="630"/>
      <c r="F78" s="471"/>
      <c r="G78" s="488"/>
      <c r="H78" s="488"/>
      <c r="I78" s="489">
        <f>AD87</f>
        <v>0</v>
      </c>
      <c r="J78" s="490"/>
      <c r="K78" s="490"/>
      <c r="L78" s="490">
        <f>AD127</f>
        <v>0</v>
      </c>
      <c r="M78" s="491"/>
      <c r="N78" s="492"/>
      <c r="O78" s="492"/>
      <c r="P78" s="475"/>
      <c r="Q78" s="475"/>
      <c r="R78" s="480"/>
      <c r="S78" s="1042">
        <f t="shared" si="39"/>
        <v>0</v>
      </c>
      <c r="T78" s="910"/>
      <c r="U78" s="910"/>
      <c r="V78" s="627" t="str">
        <f t="shared" si="40"/>
        <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438</v>
      </c>
      <c r="AW78" s="631" t="s">
        <v>96</v>
      </c>
      <c r="AX78" s="36" t="s">
        <v>494</v>
      </c>
      <c r="BE78" s="631" t="s">
        <v>96</v>
      </c>
    </row>
    <row r="79" spans="1:64">
      <c r="A79" s="487" t="s">
        <v>143</v>
      </c>
      <c r="B79" s="465" t="s">
        <v>297</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0</v>
      </c>
      <c r="AN79" s="33">
        <v>0</v>
      </c>
      <c r="AO79" s="33">
        <v>0</v>
      </c>
      <c r="AP79" s="37"/>
      <c r="AQ79" s="37"/>
      <c r="AR79" s="37"/>
      <c r="AT79" s="36" t="s">
        <v>43</v>
      </c>
      <c r="AU79" s="36" t="s">
        <v>43</v>
      </c>
      <c r="AW79" s="631" t="s">
        <v>96</v>
      </c>
      <c r="BE79" s="631" t="s">
        <v>96</v>
      </c>
    </row>
    <row r="80" spans="1:64">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c r="A81" s="487" t="s">
        <v>145</v>
      </c>
      <c r="B81" s="472" t="s">
        <v>358</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c r="A82" s="487"/>
      <c r="B82" s="472" t="s">
        <v>359</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42583</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42583</v>
      </c>
      <c r="AY82" s="718"/>
      <c r="AZ82" s="718"/>
      <c r="BA82" s="718"/>
      <c r="BB82" s="718"/>
      <c r="BC82" s="718"/>
      <c r="BD82" s="718"/>
      <c r="BE82" s="631" t="s">
        <v>96</v>
      </c>
    </row>
    <row r="83" spans="1:57">
      <c r="A83" s="487" t="s">
        <v>146</v>
      </c>
      <c r="B83" s="472" t="s">
        <v>360</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42584</v>
      </c>
      <c r="AM83" s="31"/>
      <c r="AN83" s="31"/>
      <c r="AO83" s="31"/>
      <c r="AP83" s="39"/>
      <c r="AQ83" s="39"/>
      <c r="AR83" s="39"/>
      <c r="AS83" s="39"/>
      <c r="AT83" s="32">
        <f t="shared" si="45"/>
        <v>0</v>
      </c>
      <c r="AU83" s="40">
        <f t="shared" si="46"/>
        <v>0</v>
      </c>
      <c r="AV83" s="716"/>
      <c r="AW83" s="631" t="s">
        <v>96</v>
      </c>
      <c r="AX83" s="43">
        <f t="shared" ref="AX83:AX112" si="47">(AX82)+1</f>
        <v>42584</v>
      </c>
      <c r="AY83" s="718"/>
      <c r="AZ83" s="718"/>
      <c r="BA83" s="718"/>
      <c r="BB83" s="718"/>
      <c r="BC83" s="718"/>
      <c r="BD83" s="718"/>
      <c r="BE83" s="631" t="s">
        <v>96</v>
      </c>
    </row>
    <row r="84" spans="1:57" ht="13.5" thickBot="1">
      <c r="A84" s="505"/>
      <c r="B84" s="506" t="s">
        <v>397</v>
      </c>
      <c r="C84" s="507"/>
      <c r="D84" s="507"/>
      <c r="E84" s="507"/>
      <c r="F84" s="508"/>
      <c r="G84" s="509"/>
      <c r="H84" s="509"/>
      <c r="I84" s="510">
        <f>SUM(I75:I83)</f>
        <v>0</v>
      </c>
      <c r="J84" s="511"/>
      <c r="K84" s="511"/>
      <c r="L84" s="511">
        <f>SUM(L75:L83)</f>
        <v>0</v>
      </c>
      <c r="M84" s="512"/>
      <c r="N84" s="513"/>
      <c r="O84" s="513"/>
      <c r="P84" s="514"/>
      <c r="Q84" s="514"/>
      <c r="R84" s="515"/>
      <c r="S84" s="1042">
        <f>SUM(I84:L84)</f>
        <v>0</v>
      </c>
      <c r="T84" s="910"/>
      <c r="U84" s="910"/>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42585</v>
      </c>
      <c r="AM84" s="31"/>
      <c r="AN84" s="31"/>
      <c r="AO84" s="31"/>
      <c r="AP84" s="39"/>
      <c r="AQ84" s="39"/>
      <c r="AR84" s="39"/>
      <c r="AS84" s="39"/>
      <c r="AT84" s="32">
        <f t="shared" si="45"/>
        <v>0</v>
      </c>
      <c r="AU84" s="40">
        <f t="shared" si="46"/>
        <v>0</v>
      </c>
      <c r="AV84" s="716"/>
      <c r="AW84" s="631" t="s">
        <v>96</v>
      </c>
      <c r="AX84" s="43">
        <f t="shared" si="47"/>
        <v>42585</v>
      </c>
      <c r="AY84" s="718"/>
      <c r="AZ84" s="718"/>
      <c r="BA84" s="718"/>
      <c r="BB84" s="718"/>
      <c r="BC84" s="718"/>
      <c r="BD84" s="718"/>
      <c r="BE84" s="631" t="s">
        <v>96</v>
      </c>
    </row>
    <row r="85" spans="1:57">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42586</v>
      </c>
      <c r="AM85" s="31"/>
      <c r="AN85" s="31"/>
      <c r="AO85" s="31"/>
      <c r="AP85" s="39"/>
      <c r="AQ85" s="39"/>
      <c r="AR85" s="39"/>
      <c r="AS85" s="39"/>
      <c r="AT85" s="32">
        <f t="shared" si="45"/>
        <v>0</v>
      </c>
      <c r="AU85" s="40">
        <f t="shared" si="46"/>
        <v>0</v>
      </c>
      <c r="AV85" s="716"/>
      <c r="AW85" s="631" t="s">
        <v>96</v>
      </c>
      <c r="AX85" s="43">
        <f t="shared" si="47"/>
        <v>42586</v>
      </c>
      <c r="AY85" s="718"/>
      <c r="AZ85" s="718"/>
      <c r="BA85" s="718"/>
      <c r="BB85" s="718"/>
      <c r="BC85" s="718"/>
      <c r="BD85" s="718"/>
      <c r="BE85" s="631" t="s">
        <v>96</v>
      </c>
    </row>
    <row r="86" spans="1:57">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42587</v>
      </c>
      <c r="AM86" s="31"/>
      <c r="AN86" s="31"/>
      <c r="AO86" s="31"/>
      <c r="AP86" s="39"/>
      <c r="AQ86" s="39"/>
      <c r="AR86" s="39"/>
      <c r="AS86" s="39"/>
      <c r="AT86" s="32">
        <f t="shared" si="45"/>
        <v>0</v>
      </c>
      <c r="AU86" s="40">
        <f t="shared" si="46"/>
        <v>0</v>
      </c>
      <c r="AV86" s="716"/>
      <c r="AW86" s="631" t="s">
        <v>96</v>
      </c>
      <c r="AX86" s="43">
        <f t="shared" si="47"/>
        <v>42587</v>
      </c>
      <c r="AY86" s="718"/>
      <c r="AZ86" s="718"/>
      <c r="BA86" s="718"/>
      <c r="BB86" s="718"/>
      <c r="BC86" s="718"/>
      <c r="BD86" s="718"/>
      <c r="BE86" s="631" t="s">
        <v>96</v>
      </c>
    </row>
    <row r="87" spans="1:57">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0</v>
      </c>
      <c r="AB87" s="58">
        <f t="shared" si="48"/>
        <v>0</v>
      </c>
      <c r="AC87" s="58">
        <f t="shared" si="48"/>
        <v>0</v>
      </c>
      <c r="AD87" s="58">
        <f t="shared" si="48"/>
        <v>0</v>
      </c>
      <c r="AE87" s="58">
        <f t="shared" si="48"/>
        <v>0</v>
      </c>
      <c r="AG87" s="58">
        <f t="shared" si="48"/>
        <v>0</v>
      </c>
      <c r="AH87" s="58">
        <f t="shared" si="48"/>
        <v>0</v>
      </c>
      <c r="AI87" s="58">
        <f t="shared" si="48"/>
        <v>0</v>
      </c>
      <c r="AL87" s="43">
        <f t="shared" si="44"/>
        <v>42588</v>
      </c>
      <c r="AM87" s="31"/>
      <c r="AN87" s="31"/>
      <c r="AO87" s="31"/>
      <c r="AP87" s="39"/>
      <c r="AQ87" s="39"/>
      <c r="AR87" s="39"/>
      <c r="AS87" s="39"/>
      <c r="AT87" s="32">
        <f t="shared" si="45"/>
        <v>0</v>
      </c>
      <c r="AU87" s="40">
        <f t="shared" si="46"/>
        <v>0</v>
      </c>
      <c r="AV87" s="716"/>
      <c r="AW87" s="631" t="s">
        <v>96</v>
      </c>
      <c r="AX87" s="43">
        <f t="shared" si="47"/>
        <v>42588</v>
      </c>
      <c r="AY87" s="718"/>
      <c r="AZ87" s="718"/>
      <c r="BA87" s="718"/>
      <c r="BB87" s="718"/>
      <c r="BC87" s="718"/>
      <c r="BD87" s="718"/>
      <c r="BE87" s="631" t="s">
        <v>96</v>
      </c>
    </row>
    <row r="88" spans="1:57">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42589</v>
      </c>
      <c r="AM88" s="31"/>
      <c r="AN88" s="31"/>
      <c r="AO88" s="31"/>
      <c r="AP88" s="39"/>
      <c r="AQ88" s="39"/>
      <c r="AR88" s="39"/>
      <c r="AS88" s="39"/>
      <c r="AT88" s="32">
        <f t="shared" si="45"/>
        <v>0</v>
      </c>
      <c r="AU88" s="40">
        <f t="shared" si="46"/>
        <v>0</v>
      </c>
      <c r="AV88" s="716"/>
      <c r="AW88" s="631" t="s">
        <v>96</v>
      </c>
      <c r="AX88" s="43">
        <f t="shared" si="47"/>
        <v>42589</v>
      </c>
      <c r="AY88" s="718"/>
      <c r="AZ88" s="718"/>
      <c r="BA88" s="718"/>
      <c r="BB88" s="718"/>
      <c r="BC88" s="718"/>
      <c r="BD88" s="718"/>
      <c r="BE88" s="631" t="s">
        <v>96</v>
      </c>
    </row>
    <row r="89" spans="1:57">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42590</v>
      </c>
      <c r="AM89" s="31"/>
      <c r="AN89" s="31"/>
      <c r="AO89" s="31"/>
      <c r="AP89" s="39"/>
      <c r="AQ89" s="39"/>
      <c r="AR89" s="39"/>
      <c r="AS89" s="39"/>
      <c r="AT89" s="32">
        <f t="shared" si="45"/>
        <v>0</v>
      </c>
      <c r="AU89" s="40">
        <f t="shared" si="46"/>
        <v>0</v>
      </c>
      <c r="AV89" s="716"/>
      <c r="AW89" s="631" t="s">
        <v>96</v>
      </c>
      <c r="AX89" s="43">
        <f t="shared" si="47"/>
        <v>42590</v>
      </c>
      <c r="AY89" s="718"/>
      <c r="AZ89" s="718"/>
      <c r="BA89" s="718"/>
      <c r="BB89" s="718"/>
      <c r="BC89" s="718"/>
      <c r="BD89" s="718"/>
      <c r="BE89" s="631" t="s">
        <v>96</v>
      </c>
    </row>
    <row r="90" spans="1:57">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42591</v>
      </c>
      <c r="AM90" s="31"/>
      <c r="AN90" s="31"/>
      <c r="AO90" s="31"/>
      <c r="AP90" s="39"/>
      <c r="AQ90" s="39"/>
      <c r="AR90" s="39"/>
      <c r="AS90" s="39"/>
      <c r="AT90" s="32">
        <f t="shared" si="45"/>
        <v>0</v>
      </c>
      <c r="AU90" s="40">
        <f t="shared" si="46"/>
        <v>0</v>
      </c>
      <c r="AV90" s="716"/>
      <c r="AW90" s="631" t="s">
        <v>96</v>
      </c>
      <c r="AX90" s="43">
        <f t="shared" si="47"/>
        <v>42591</v>
      </c>
      <c r="AY90" s="718"/>
      <c r="AZ90" s="718"/>
      <c r="BA90" s="718"/>
      <c r="BB90" s="718"/>
      <c r="BC90" s="718"/>
      <c r="BD90" s="718"/>
      <c r="BE90" s="631" t="s">
        <v>96</v>
      </c>
    </row>
    <row r="91" spans="1:57">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42592</v>
      </c>
      <c r="AM91" s="31"/>
      <c r="AN91" s="31"/>
      <c r="AO91" s="31"/>
      <c r="AP91" s="39"/>
      <c r="AQ91" s="39"/>
      <c r="AR91" s="39"/>
      <c r="AS91" s="39"/>
      <c r="AT91" s="32">
        <f t="shared" si="45"/>
        <v>0</v>
      </c>
      <c r="AU91" s="40">
        <f t="shared" si="46"/>
        <v>0</v>
      </c>
      <c r="AV91" s="716"/>
      <c r="AW91" s="631" t="s">
        <v>96</v>
      </c>
      <c r="AX91" s="43">
        <f t="shared" si="47"/>
        <v>42592</v>
      </c>
      <c r="AY91" s="718"/>
      <c r="AZ91" s="718"/>
      <c r="BA91" s="718"/>
      <c r="BB91" s="718"/>
      <c r="BC91" s="718"/>
      <c r="BD91" s="718"/>
      <c r="BE91" s="631" t="s">
        <v>96</v>
      </c>
    </row>
    <row r="92" spans="1:57">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42593</v>
      </c>
      <c r="AM92" s="31"/>
      <c r="AN92" s="31"/>
      <c r="AO92" s="31"/>
      <c r="AP92" s="39"/>
      <c r="AQ92" s="39"/>
      <c r="AR92" s="39"/>
      <c r="AS92" s="39"/>
      <c r="AT92" s="32">
        <f t="shared" si="45"/>
        <v>0</v>
      </c>
      <c r="AU92" s="40">
        <f t="shared" si="46"/>
        <v>0</v>
      </c>
      <c r="AV92" s="716"/>
      <c r="AW92" s="631" t="s">
        <v>96</v>
      </c>
      <c r="AX92" s="43">
        <f t="shared" si="47"/>
        <v>42593</v>
      </c>
      <c r="AY92" s="718"/>
      <c r="AZ92" s="718"/>
      <c r="BA92" s="718"/>
      <c r="BB92" s="718"/>
      <c r="BC92" s="718"/>
      <c r="BD92" s="718"/>
      <c r="BE92" s="631" t="s">
        <v>96</v>
      </c>
    </row>
    <row r="93" spans="1:57" ht="13.5" thickBot="1">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42594</v>
      </c>
      <c r="AM93" s="31"/>
      <c r="AN93" s="31"/>
      <c r="AO93" s="31"/>
      <c r="AP93" s="39"/>
      <c r="AQ93" s="39"/>
      <c r="AR93" s="39"/>
      <c r="AS93" s="39"/>
      <c r="AT93" s="32">
        <f t="shared" si="45"/>
        <v>0</v>
      </c>
      <c r="AU93" s="40">
        <f t="shared" si="46"/>
        <v>0</v>
      </c>
      <c r="AV93" s="716"/>
      <c r="AW93" s="631" t="s">
        <v>96</v>
      </c>
      <c r="AX93" s="43">
        <f t="shared" si="47"/>
        <v>42594</v>
      </c>
      <c r="AY93" s="718"/>
      <c r="AZ93" s="718"/>
      <c r="BA93" s="718"/>
      <c r="BB93" s="718"/>
      <c r="BC93" s="718"/>
      <c r="BD93" s="718"/>
      <c r="BE93" s="631" t="s">
        <v>96</v>
      </c>
    </row>
    <row r="94" spans="1:57">
      <c r="A94" s="221" t="s">
        <v>161</v>
      </c>
      <c r="B94" s="684"/>
      <c r="C94" s="684"/>
      <c r="D94" s="684"/>
      <c r="E94" s="684"/>
      <c r="F94" s="684"/>
      <c r="G94" s="684"/>
      <c r="H94" s="684"/>
      <c r="I94" s="684"/>
      <c r="J94" s="684"/>
      <c r="K94" s="684"/>
      <c r="L94" s="684"/>
      <c r="M94" s="684"/>
      <c r="N94" s="684"/>
      <c r="O94" s="684"/>
      <c r="P94" s="684"/>
      <c r="Q94" s="684"/>
      <c r="R94" s="684"/>
      <c r="S94" s="960" t="s">
        <v>369</v>
      </c>
      <c r="T94" s="961"/>
      <c r="U94" s="962"/>
      <c r="V94" s="963">
        <f>AU38+AU76+AU114+AU152</f>
        <v>0</v>
      </c>
      <c r="W94" s="964"/>
      <c r="X94" s="209"/>
      <c r="AA94" s="62" t="s">
        <v>122</v>
      </c>
      <c r="AB94" s="62" t="s">
        <v>122</v>
      </c>
      <c r="AC94" s="62" t="s">
        <v>122</v>
      </c>
      <c r="AD94" s="62" t="s">
        <v>122</v>
      </c>
      <c r="AE94" s="62" t="s">
        <v>122</v>
      </c>
      <c r="AF94" s="62"/>
      <c r="AG94" s="62" t="s">
        <v>122</v>
      </c>
      <c r="AH94" s="62" t="s">
        <v>122</v>
      </c>
      <c r="AI94" s="62" t="s">
        <v>122</v>
      </c>
      <c r="AL94" s="43">
        <f t="shared" si="44"/>
        <v>42595</v>
      </c>
      <c r="AM94" s="31"/>
      <c r="AN94" s="31"/>
      <c r="AO94" s="31"/>
      <c r="AP94" s="39"/>
      <c r="AQ94" s="39"/>
      <c r="AR94" s="39"/>
      <c r="AS94" s="39"/>
      <c r="AT94" s="32">
        <f t="shared" si="45"/>
        <v>0</v>
      </c>
      <c r="AU94" s="40">
        <f t="shared" si="46"/>
        <v>0</v>
      </c>
      <c r="AV94" s="716"/>
      <c r="AW94" s="631" t="s">
        <v>96</v>
      </c>
      <c r="AX94" s="43">
        <f t="shared" si="47"/>
        <v>42595</v>
      </c>
      <c r="AY94" s="718"/>
      <c r="AZ94" s="718"/>
      <c r="BA94" s="718"/>
      <c r="BB94" s="718"/>
      <c r="BC94" s="718"/>
      <c r="BD94" s="718"/>
      <c r="BE94" s="631" t="s">
        <v>96</v>
      </c>
    </row>
    <row r="95" spans="1:57">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42596</v>
      </c>
      <c r="AM95" s="31"/>
      <c r="AN95" s="31"/>
      <c r="AO95" s="31"/>
      <c r="AP95" s="39"/>
      <c r="AQ95" s="39"/>
      <c r="AR95" s="39"/>
      <c r="AS95" s="39"/>
      <c r="AT95" s="32">
        <f t="shared" si="45"/>
        <v>0</v>
      </c>
      <c r="AU95" s="40">
        <f t="shared" si="46"/>
        <v>0</v>
      </c>
      <c r="AV95" s="716"/>
      <c r="AW95" s="631" t="s">
        <v>96</v>
      </c>
      <c r="AX95" s="43">
        <f t="shared" si="47"/>
        <v>42596</v>
      </c>
      <c r="AY95" s="718"/>
      <c r="AZ95" s="718"/>
      <c r="BA95" s="718"/>
      <c r="BB95" s="718"/>
      <c r="BC95" s="718"/>
      <c r="BD95" s="718"/>
      <c r="BE95" s="631" t="s">
        <v>96</v>
      </c>
    </row>
    <row r="96" spans="1:57">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42597</v>
      </c>
      <c r="AM96" s="31"/>
      <c r="AN96" s="31"/>
      <c r="AO96" s="31"/>
      <c r="AP96" s="39"/>
      <c r="AQ96" s="39"/>
      <c r="AR96" s="39"/>
      <c r="AS96" s="39"/>
      <c r="AT96" s="32">
        <f t="shared" si="45"/>
        <v>0</v>
      </c>
      <c r="AU96" s="40">
        <f t="shared" si="46"/>
        <v>0</v>
      </c>
      <c r="AV96" s="716"/>
      <c r="AW96" s="631" t="s">
        <v>96</v>
      </c>
      <c r="AX96" s="43">
        <f t="shared" si="47"/>
        <v>42597</v>
      </c>
      <c r="AY96" s="718"/>
      <c r="AZ96" s="718"/>
      <c r="BA96" s="718"/>
      <c r="BB96" s="718"/>
      <c r="BC96" s="718"/>
      <c r="BD96" s="718"/>
      <c r="BE96" s="631" t="s">
        <v>96</v>
      </c>
    </row>
    <row r="97" spans="1:57">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42598</v>
      </c>
      <c r="AM97" s="31"/>
      <c r="AN97" s="31"/>
      <c r="AO97" s="31"/>
      <c r="AP97" s="39"/>
      <c r="AQ97" s="39"/>
      <c r="AR97" s="39"/>
      <c r="AS97" s="39"/>
      <c r="AT97" s="32">
        <f t="shared" si="45"/>
        <v>0</v>
      </c>
      <c r="AU97" s="40">
        <f t="shared" si="46"/>
        <v>0</v>
      </c>
      <c r="AV97" s="716"/>
      <c r="AW97" s="631" t="s">
        <v>96</v>
      </c>
      <c r="AX97" s="43">
        <f t="shared" si="47"/>
        <v>42598</v>
      </c>
      <c r="AY97" s="718"/>
      <c r="AZ97" s="718"/>
      <c r="BA97" s="718"/>
      <c r="BB97" s="718"/>
      <c r="BC97" s="718"/>
      <c r="BD97" s="718"/>
      <c r="BE97" s="631" t="s">
        <v>96</v>
      </c>
    </row>
    <row r="98" spans="1:57">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42599</v>
      </c>
      <c r="AM98" s="31"/>
      <c r="AN98" s="31"/>
      <c r="AO98" s="31"/>
      <c r="AP98" s="39"/>
      <c r="AQ98" s="39"/>
      <c r="AR98" s="39"/>
      <c r="AS98" s="39"/>
      <c r="AT98" s="32">
        <f t="shared" si="45"/>
        <v>0</v>
      </c>
      <c r="AU98" s="40">
        <f t="shared" si="46"/>
        <v>0</v>
      </c>
      <c r="AV98" s="716"/>
      <c r="AW98" s="631" t="s">
        <v>96</v>
      </c>
      <c r="AX98" s="43">
        <f t="shared" si="47"/>
        <v>42599</v>
      </c>
      <c r="AY98" s="718"/>
      <c r="AZ98" s="718"/>
      <c r="BA98" s="718"/>
      <c r="BB98" s="718"/>
      <c r="BC98" s="718"/>
      <c r="BD98" s="718"/>
      <c r="BE98" s="631" t="s">
        <v>96</v>
      </c>
    </row>
    <row r="99" spans="1:57">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42600</v>
      </c>
      <c r="AM99" s="31"/>
      <c r="AN99" s="31"/>
      <c r="AO99" s="31"/>
      <c r="AP99" s="39"/>
      <c r="AQ99" s="39"/>
      <c r="AR99" s="39"/>
      <c r="AS99" s="39"/>
      <c r="AT99" s="32">
        <f t="shared" si="45"/>
        <v>0</v>
      </c>
      <c r="AU99" s="40">
        <f t="shared" si="46"/>
        <v>0</v>
      </c>
      <c r="AV99" s="716"/>
      <c r="AW99" s="631" t="s">
        <v>96</v>
      </c>
      <c r="AX99" s="43">
        <f t="shared" si="47"/>
        <v>42600</v>
      </c>
      <c r="AY99" s="718"/>
      <c r="AZ99" s="718"/>
      <c r="BA99" s="718"/>
      <c r="BB99" s="718"/>
      <c r="BC99" s="718"/>
      <c r="BD99" s="718"/>
      <c r="BE99" s="631" t="s">
        <v>96</v>
      </c>
    </row>
    <row r="100" spans="1:57">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42601</v>
      </c>
      <c r="AM100" s="31"/>
      <c r="AN100" s="31"/>
      <c r="AO100" s="31"/>
      <c r="AP100" s="39"/>
      <c r="AQ100" s="39"/>
      <c r="AR100" s="39"/>
      <c r="AS100" s="39"/>
      <c r="AT100" s="32">
        <f t="shared" si="45"/>
        <v>0</v>
      </c>
      <c r="AU100" s="40">
        <f t="shared" si="46"/>
        <v>0</v>
      </c>
      <c r="AV100" s="716"/>
      <c r="AW100" s="631" t="s">
        <v>96</v>
      </c>
      <c r="AX100" s="43">
        <f t="shared" si="47"/>
        <v>42601</v>
      </c>
      <c r="AY100" s="718"/>
      <c r="AZ100" s="718"/>
      <c r="BA100" s="718"/>
      <c r="BB100" s="718"/>
      <c r="BC100" s="718"/>
      <c r="BD100" s="718"/>
      <c r="BE100" s="631" t="s">
        <v>96</v>
      </c>
    </row>
    <row r="101" spans="1:57">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42602</v>
      </c>
      <c r="AM101" s="31"/>
      <c r="AN101" s="31"/>
      <c r="AO101" s="31"/>
      <c r="AP101" s="39"/>
      <c r="AQ101" s="39"/>
      <c r="AR101" s="39"/>
      <c r="AS101" s="39"/>
      <c r="AT101" s="32">
        <f t="shared" si="45"/>
        <v>0</v>
      </c>
      <c r="AU101" s="40">
        <f t="shared" si="46"/>
        <v>0</v>
      </c>
      <c r="AV101" s="716"/>
      <c r="AW101" s="631" t="s">
        <v>96</v>
      </c>
      <c r="AX101" s="43">
        <f t="shared" si="47"/>
        <v>42602</v>
      </c>
      <c r="AY101" s="718"/>
      <c r="AZ101" s="718"/>
      <c r="BA101" s="718"/>
      <c r="BB101" s="718"/>
      <c r="BC101" s="718"/>
      <c r="BD101" s="718"/>
      <c r="BE101" s="631" t="s">
        <v>96</v>
      </c>
    </row>
    <row r="102" spans="1:57">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42603</v>
      </c>
      <c r="AM102" s="31"/>
      <c r="AN102" s="31"/>
      <c r="AO102" s="31"/>
      <c r="AP102" s="39"/>
      <c r="AQ102" s="39"/>
      <c r="AR102" s="39"/>
      <c r="AS102" s="39"/>
      <c r="AT102" s="32">
        <f t="shared" si="45"/>
        <v>0</v>
      </c>
      <c r="AU102" s="40">
        <f t="shared" si="46"/>
        <v>0</v>
      </c>
      <c r="AV102" s="716"/>
      <c r="AW102" s="631" t="s">
        <v>96</v>
      </c>
      <c r="AX102" s="43">
        <f t="shared" si="47"/>
        <v>42603</v>
      </c>
      <c r="AY102" s="718"/>
      <c r="AZ102" s="718"/>
      <c r="BA102" s="718"/>
      <c r="BB102" s="718"/>
      <c r="BC102" s="718"/>
      <c r="BD102" s="718"/>
      <c r="BE102" s="631" t="s">
        <v>96</v>
      </c>
    </row>
    <row r="103" spans="1:57">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42604</v>
      </c>
      <c r="AM103" s="31"/>
      <c r="AN103" s="31"/>
      <c r="AO103" s="31"/>
      <c r="AP103" s="39"/>
      <c r="AQ103" s="39"/>
      <c r="AR103" s="39"/>
      <c r="AS103" s="39"/>
      <c r="AT103" s="32">
        <f t="shared" si="45"/>
        <v>0</v>
      </c>
      <c r="AU103" s="40">
        <f t="shared" si="46"/>
        <v>0</v>
      </c>
      <c r="AV103" s="716"/>
      <c r="AW103" s="631" t="s">
        <v>96</v>
      </c>
      <c r="AX103" s="43">
        <f t="shared" si="47"/>
        <v>42604</v>
      </c>
      <c r="AY103" s="718"/>
      <c r="AZ103" s="718"/>
      <c r="BA103" s="718"/>
      <c r="BB103" s="718"/>
      <c r="BC103" s="718"/>
      <c r="BD103" s="718"/>
      <c r="BE103" s="631" t="s">
        <v>96</v>
      </c>
    </row>
    <row r="104" spans="1:57">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42605</v>
      </c>
      <c r="AM104" s="31"/>
      <c r="AN104" s="31"/>
      <c r="AO104" s="31"/>
      <c r="AP104" s="39"/>
      <c r="AQ104" s="39"/>
      <c r="AR104" s="39"/>
      <c r="AS104" s="39"/>
      <c r="AT104" s="32">
        <f t="shared" si="45"/>
        <v>0</v>
      </c>
      <c r="AU104" s="40">
        <f t="shared" si="46"/>
        <v>0</v>
      </c>
      <c r="AV104" s="716"/>
      <c r="AW104" s="631" t="s">
        <v>96</v>
      </c>
      <c r="AX104" s="43">
        <f t="shared" si="47"/>
        <v>42605</v>
      </c>
      <c r="AY104" s="718"/>
      <c r="AZ104" s="718"/>
      <c r="BA104" s="718"/>
      <c r="BB104" s="718"/>
      <c r="BC104" s="718"/>
      <c r="BD104" s="718"/>
      <c r="BE104" s="631" t="s">
        <v>96</v>
      </c>
    </row>
    <row r="105" spans="1:57">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42606</v>
      </c>
      <c r="AM105" s="31"/>
      <c r="AN105" s="31"/>
      <c r="AO105" s="31"/>
      <c r="AP105" s="39"/>
      <c r="AQ105" s="39"/>
      <c r="AR105" s="39"/>
      <c r="AS105" s="39"/>
      <c r="AT105" s="32">
        <f t="shared" si="45"/>
        <v>0</v>
      </c>
      <c r="AU105" s="40">
        <f t="shared" si="46"/>
        <v>0</v>
      </c>
      <c r="AV105" s="716"/>
      <c r="AW105" s="631" t="s">
        <v>96</v>
      </c>
      <c r="AX105" s="43">
        <f t="shared" si="47"/>
        <v>42606</v>
      </c>
      <c r="AY105" s="718"/>
      <c r="AZ105" s="718"/>
      <c r="BA105" s="718"/>
      <c r="BB105" s="718"/>
      <c r="BC105" s="718"/>
      <c r="BD105" s="718"/>
      <c r="BE105" s="631" t="s">
        <v>96</v>
      </c>
    </row>
    <row r="106" spans="1:57">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42607</v>
      </c>
      <c r="AM106" s="31"/>
      <c r="AN106" s="31"/>
      <c r="AO106" s="31"/>
      <c r="AP106" s="39"/>
      <c r="AQ106" s="39"/>
      <c r="AR106" s="39"/>
      <c r="AS106" s="39"/>
      <c r="AT106" s="32">
        <f t="shared" si="45"/>
        <v>0</v>
      </c>
      <c r="AU106" s="40">
        <f t="shared" si="46"/>
        <v>0</v>
      </c>
      <c r="AV106" s="716"/>
      <c r="AW106" s="631" t="s">
        <v>96</v>
      </c>
      <c r="AX106" s="43">
        <f t="shared" si="47"/>
        <v>42607</v>
      </c>
      <c r="AY106" s="718"/>
      <c r="AZ106" s="718"/>
      <c r="BA106" s="718"/>
      <c r="BB106" s="718"/>
      <c r="BC106" s="718"/>
      <c r="BD106" s="718"/>
      <c r="BE106" s="631" t="s">
        <v>96</v>
      </c>
    </row>
    <row r="107" spans="1:57">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42608</v>
      </c>
      <c r="AM107" s="31"/>
      <c r="AN107" s="31"/>
      <c r="AO107" s="31"/>
      <c r="AP107" s="39"/>
      <c r="AQ107" s="39"/>
      <c r="AR107" s="39"/>
      <c r="AS107" s="39"/>
      <c r="AT107" s="32">
        <f t="shared" si="45"/>
        <v>0</v>
      </c>
      <c r="AU107" s="40">
        <f t="shared" si="46"/>
        <v>0</v>
      </c>
      <c r="AV107" s="716"/>
      <c r="AW107" s="631" t="s">
        <v>96</v>
      </c>
      <c r="AX107" s="43">
        <f t="shared" si="47"/>
        <v>42608</v>
      </c>
      <c r="AY107" s="718"/>
      <c r="AZ107" s="718"/>
      <c r="BA107" s="718"/>
      <c r="BB107" s="718"/>
      <c r="BC107" s="718"/>
      <c r="BD107" s="718"/>
      <c r="BE107" s="631" t="s">
        <v>96</v>
      </c>
    </row>
    <row r="108" spans="1:57">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42609</v>
      </c>
      <c r="AM108" s="31"/>
      <c r="AN108" s="31"/>
      <c r="AO108" s="31"/>
      <c r="AP108" s="39"/>
      <c r="AQ108" s="39"/>
      <c r="AR108" s="39"/>
      <c r="AS108" s="39"/>
      <c r="AT108" s="32">
        <f t="shared" si="45"/>
        <v>0</v>
      </c>
      <c r="AU108" s="40">
        <f t="shared" si="46"/>
        <v>0</v>
      </c>
      <c r="AV108" s="716"/>
      <c r="AW108" s="631" t="s">
        <v>96</v>
      </c>
      <c r="AX108" s="43">
        <f t="shared" si="47"/>
        <v>42609</v>
      </c>
      <c r="AY108" s="718"/>
      <c r="AZ108" s="718"/>
      <c r="BA108" s="718"/>
      <c r="BB108" s="718"/>
      <c r="BC108" s="718"/>
      <c r="BD108" s="718"/>
      <c r="BE108" s="631" t="s">
        <v>96</v>
      </c>
    </row>
    <row r="109" spans="1:57">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42610</v>
      </c>
      <c r="AM109" s="31"/>
      <c r="AN109" s="31"/>
      <c r="AO109" s="31"/>
      <c r="AP109" s="39"/>
      <c r="AQ109" s="39"/>
      <c r="AR109" s="39"/>
      <c r="AS109" s="39"/>
      <c r="AT109" s="32">
        <f t="shared" si="45"/>
        <v>0</v>
      </c>
      <c r="AU109" s="40">
        <f t="shared" si="46"/>
        <v>0</v>
      </c>
      <c r="AV109" s="716"/>
      <c r="AW109" s="631" t="s">
        <v>96</v>
      </c>
      <c r="AX109" s="43">
        <f t="shared" si="47"/>
        <v>42610</v>
      </c>
      <c r="AY109" s="718"/>
      <c r="AZ109" s="718"/>
      <c r="BA109" s="718"/>
      <c r="BB109" s="718"/>
      <c r="BC109" s="718"/>
      <c r="BD109" s="718"/>
      <c r="BE109" s="631" t="s">
        <v>96</v>
      </c>
    </row>
    <row r="110" spans="1:57" ht="12.75" customHeight="1">
      <c r="A110" s="1025"/>
      <c r="B110" s="1026"/>
      <c r="C110" s="1026"/>
      <c r="D110" s="1026"/>
      <c r="E110" s="1026"/>
      <c r="F110" s="1026"/>
      <c r="G110" s="1026"/>
      <c r="H110" s="1026"/>
      <c r="I110" s="1026"/>
      <c r="J110" s="1026"/>
      <c r="K110" s="1026"/>
      <c r="L110" s="1026"/>
      <c r="M110" s="1026"/>
      <c r="N110" s="1016"/>
      <c r="O110" s="1017"/>
      <c r="P110" s="1022" t="s">
        <v>370</v>
      </c>
      <c r="Q110" s="1018"/>
      <c r="R110" s="1018"/>
      <c r="S110" s="1018" t="s">
        <v>444</v>
      </c>
      <c r="T110" s="1018"/>
      <c r="U110" s="1021"/>
      <c r="V110" s="734" t="s">
        <v>439</v>
      </c>
      <c r="W110" s="737" t="s">
        <v>445</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42611</v>
      </c>
      <c r="AM110" s="31"/>
      <c r="AN110" s="31"/>
      <c r="AO110" s="31"/>
      <c r="AP110" s="39"/>
      <c r="AQ110" s="39"/>
      <c r="AR110" s="39"/>
      <c r="AS110" s="39"/>
      <c r="AT110" s="32">
        <f t="shared" si="45"/>
        <v>0</v>
      </c>
      <c r="AU110" s="40">
        <f t="shared" si="46"/>
        <v>0</v>
      </c>
      <c r="AV110" s="716"/>
      <c r="AW110" s="631" t="s">
        <v>96</v>
      </c>
      <c r="AX110" s="43">
        <f t="shared" si="47"/>
        <v>42611</v>
      </c>
      <c r="AY110" s="718"/>
      <c r="AZ110" s="718"/>
      <c r="BA110" s="718"/>
      <c r="BB110" s="718"/>
      <c r="BC110" s="718"/>
      <c r="BD110" s="718"/>
      <c r="BE110" s="631" t="s">
        <v>96</v>
      </c>
    </row>
    <row r="111" spans="1:57" ht="12.75" customHeight="1">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42612</v>
      </c>
      <c r="AM111" s="31"/>
      <c r="AN111" s="31"/>
      <c r="AO111" s="31"/>
      <c r="AP111" s="39"/>
      <c r="AQ111" s="39"/>
      <c r="AR111" s="39"/>
      <c r="AS111" s="39"/>
      <c r="AT111" s="32">
        <f t="shared" si="45"/>
        <v>0</v>
      </c>
      <c r="AU111" s="40">
        <f t="shared" si="46"/>
        <v>0</v>
      </c>
      <c r="AV111" s="716"/>
      <c r="AW111" s="631" t="s">
        <v>96</v>
      </c>
      <c r="AX111" s="43">
        <f t="shared" si="47"/>
        <v>42612</v>
      </c>
      <c r="AY111" s="718"/>
      <c r="AZ111" s="718"/>
      <c r="BA111" s="718"/>
      <c r="BB111" s="718"/>
      <c r="BC111" s="718"/>
      <c r="BD111" s="718"/>
      <c r="BE111" s="631" t="s">
        <v>96</v>
      </c>
    </row>
    <row r="112" spans="1:57" ht="12.75" customHeight="1">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42613</v>
      </c>
      <c r="AM112" s="31"/>
      <c r="AN112" s="31"/>
      <c r="AO112" s="31"/>
      <c r="AP112" s="39"/>
      <c r="AQ112" s="39"/>
      <c r="AR112" s="39"/>
      <c r="AS112" s="39"/>
      <c r="AT112" s="32">
        <f t="shared" si="45"/>
        <v>0</v>
      </c>
      <c r="AU112" s="40">
        <f t="shared" si="46"/>
        <v>0</v>
      </c>
      <c r="AV112" s="716"/>
      <c r="AW112" s="631" t="s">
        <v>96</v>
      </c>
      <c r="AX112" s="43">
        <f t="shared" si="47"/>
        <v>42613</v>
      </c>
      <c r="AY112" s="718"/>
      <c r="AZ112" s="718"/>
      <c r="BA112" s="718"/>
      <c r="BB112" s="718"/>
      <c r="BC112" s="718"/>
      <c r="BD112" s="718"/>
      <c r="BE112" s="631" t="s">
        <v>96</v>
      </c>
    </row>
    <row r="113" spans="1:57" ht="12.75" customHeight="1" thickBot="1">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447</v>
      </c>
      <c r="AU116" s="40"/>
      <c r="AV116" s="725"/>
      <c r="AW116" s="619"/>
    </row>
    <row r="117" spans="1:57" ht="13.5" thickBot="1">
      <c r="A117" s="952" t="s">
        <v>308</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0</v>
      </c>
      <c r="AN117" s="33">
        <v>0</v>
      </c>
      <c r="AO117" s="33">
        <v>0</v>
      </c>
      <c r="AP117" s="37"/>
      <c r="AQ117" s="37"/>
      <c r="AR117" s="37"/>
      <c r="AT117" s="36" t="s">
        <v>43</v>
      </c>
      <c r="AU117" s="36" t="s">
        <v>43</v>
      </c>
      <c r="AV117" s="725"/>
      <c r="AW117" s="619"/>
    </row>
    <row r="118" spans="1:57" ht="10.5" customHeight="1">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42583</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42584</v>
      </c>
      <c r="AM121" s="31"/>
      <c r="AN121" s="31"/>
      <c r="AO121" s="31"/>
      <c r="AP121" s="39"/>
      <c r="AQ121" s="39"/>
      <c r="AR121" s="39"/>
      <c r="AS121" s="39"/>
      <c r="AT121" s="32">
        <f t="shared" si="65"/>
        <v>0</v>
      </c>
      <c r="AU121" s="40">
        <f>((AM121*$AM$117)+(AN121*$AN$117)+(AO121*$AO$117)+(AP121*$AP$117)+(AQ121*$AQ$117)+(AR121*$AR$117))</f>
        <v>0</v>
      </c>
      <c r="AV121" s="725"/>
      <c r="AW121" s="619"/>
    </row>
    <row r="122" spans="1:57">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42585</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42586</v>
      </c>
      <c r="AM123" s="31"/>
      <c r="AN123" s="31"/>
      <c r="AO123" s="31"/>
      <c r="AP123" s="39"/>
      <c r="AQ123" s="39"/>
      <c r="AR123" s="39"/>
      <c r="AS123" s="39"/>
      <c r="AT123" s="32">
        <f t="shared" si="65"/>
        <v>0</v>
      </c>
      <c r="AU123" s="40">
        <f t="shared" si="66"/>
        <v>0</v>
      </c>
      <c r="AV123" s="725"/>
      <c r="AW123" s="619"/>
    </row>
    <row r="124" spans="1:57">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42587</v>
      </c>
      <c r="AM124" s="31"/>
      <c r="AN124" s="31"/>
      <c r="AO124" s="31"/>
      <c r="AP124" s="39"/>
      <c r="AQ124" s="39"/>
      <c r="AR124" s="39"/>
      <c r="AS124" s="39"/>
      <c r="AT124" s="32">
        <f t="shared" si="65"/>
        <v>0</v>
      </c>
      <c r="AU124" s="40">
        <f t="shared" si="66"/>
        <v>0</v>
      </c>
      <c r="AV124" s="725"/>
      <c r="AW124" s="619"/>
    </row>
    <row r="125" spans="1:57">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42588</v>
      </c>
      <c r="AM125" s="31"/>
      <c r="AN125" s="31"/>
      <c r="AO125" s="31"/>
      <c r="AP125" s="39"/>
      <c r="AQ125" s="39"/>
      <c r="AR125" s="39"/>
      <c r="AS125" s="39"/>
      <c r="AT125" s="32">
        <f t="shared" si="65"/>
        <v>0</v>
      </c>
      <c r="AU125" s="40">
        <f t="shared" si="66"/>
        <v>0</v>
      </c>
      <c r="AV125" s="725"/>
      <c r="AW125" s="619"/>
    </row>
    <row r="126" spans="1:57">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42589</v>
      </c>
      <c r="AM126" s="31"/>
      <c r="AN126" s="31"/>
      <c r="AO126" s="31"/>
      <c r="AP126" s="39"/>
      <c r="AQ126" s="39"/>
      <c r="AR126" s="39"/>
      <c r="AS126" s="39"/>
      <c r="AT126" s="32">
        <f t="shared" si="65"/>
        <v>0</v>
      </c>
      <c r="AU126" s="40">
        <f t="shared" si="66"/>
        <v>0</v>
      </c>
      <c r="AV126" s="725"/>
      <c r="AW126" s="619"/>
    </row>
    <row r="127" spans="1:57">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42590</v>
      </c>
      <c r="AM127" s="31"/>
      <c r="AN127" s="31"/>
      <c r="AO127" s="31"/>
      <c r="AP127" s="39"/>
      <c r="AQ127" s="39"/>
      <c r="AR127" s="39"/>
      <c r="AS127" s="39"/>
      <c r="AT127" s="32">
        <f t="shared" si="65"/>
        <v>0</v>
      </c>
      <c r="AU127" s="40">
        <f t="shared" si="66"/>
        <v>0</v>
      </c>
      <c r="AV127" s="725"/>
      <c r="AW127" s="619"/>
    </row>
    <row r="128" spans="1:57">
      <c r="R128" s="209"/>
      <c r="S128" s="209"/>
      <c r="T128" s="209"/>
      <c r="U128" s="209"/>
      <c r="V128" s="209"/>
      <c r="W128" s="209"/>
      <c r="X128" s="209"/>
      <c r="AL128" s="43">
        <f t="shared" si="64"/>
        <v>42591</v>
      </c>
      <c r="AM128" s="31"/>
      <c r="AN128" s="31"/>
      <c r="AO128" s="31"/>
      <c r="AP128" s="39"/>
      <c r="AQ128" s="39"/>
      <c r="AR128" s="39"/>
      <c r="AS128" s="39"/>
      <c r="AT128" s="32">
        <f t="shared" si="65"/>
        <v>0</v>
      </c>
      <c r="AU128" s="40">
        <f t="shared" si="66"/>
        <v>0</v>
      </c>
      <c r="AV128" s="725"/>
      <c r="AW128" s="619"/>
    </row>
    <row r="129" spans="14:49">
      <c r="R129" s="209"/>
      <c r="S129" s="209"/>
      <c r="T129" s="209"/>
      <c r="U129" s="209"/>
      <c r="V129" s="209"/>
      <c r="W129" s="209"/>
      <c r="X129" s="209"/>
      <c r="AL129" s="43">
        <f t="shared" si="64"/>
        <v>42592</v>
      </c>
      <c r="AM129" s="31"/>
      <c r="AN129" s="31"/>
      <c r="AO129" s="31"/>
      <c r="AP129" s="39"/>
      <c r="AQ129" s="39"/>
      <c r="AR129" s="39"/>
      <c r="AS129" s="39"/>
      <c r="AT129" s="32">
        <f t="shared" si="65"/>
        <v>0</v>
      </c>
      <c r="AU129" s="40">
        <f t="shared" si="66"/>
        <v>0</v>
      </c>
      <c r="AV129" s="725"/>
      <c r="AW129" s="619"/>
    </row>
    <row r="130" spans="14:49">
      <c r="R130" s="209"/>
      <c r="S130" s="209"/>
      <c r="T130" s="209"/>
      <c r="U130" s="209"/>
      <c r="V130" s="209"/>
      <c r="W130" s="209"/>
      <c r="X130" s="209"/>
      <c r="AL130" s="43">
        <f t="shared" si="64"/>
        <v>42593</v>
      </c>
      <c r="AM130" s="31"/>
      <c r="AN130" s="31"/>
      <c r="AO130" s="31"/>
      <c r="AP130" s="39"/>
      <c r="AQ130" s="39"/>
      <c r="AR130" s="39"/>
      <c r="AS130" s="39"/>
      <c r="AT130" s="32">
        <f t="shared" si="65"/>
        <v>0</v>
      </c>
      <c r="AU130" s="40">
        <f>((AM130*$AM$117)+(AN130*$AN$117)+(AO130*$AO$117)+(AP130*$AP$117)+(AQ130*$AQ$117)+(AR130*$AR$117))</f>
        <v>0</v>
      </c>
      <c r="AV130" s="725"/>
      <c r="AW130" s="619"/>
    </row>
    <row r="131" spans="14:49">
      <c r="R131" s="209"/>
      <c r="S131" s="209"/>
      <c r="T131" s="209"/>
      <c r="U131" s="209"/>
      <c r="V131" s="209"/>
      <c r="W131" s="209"/>
      <c r="X131" s="209"/>
      <c r="AL131" s="43">
        <f t="shared" si="64"/>
        <v>42594</v>
      </c>
      <c r="AM131" s="31"/>
      <c r="AN131" s="31"/>
      <c r="AO131" s="31"/>
      <c r="AP131" s="39"/>
      <c r="AQ131" s="39"/>
      <c r="AR131" s="39"/>
      <c r="AS131" s="39"/>
      <c r="AT131" s="32">
        <f t="shared" si="65"/>
        <v>0</v>
      </c>
      <c r="AU131" s="40">
        <f t="shared" si="66"/>
        <v>0</v>
      </c>
      <c r="AV131" s="725"/>
      <c r="AW131" s="619"/>
    </row>
    <row r="132" spans="14:49">
      <c r="R132" s="209"/>
      <c r="S132" s="209"/>
      <c r="T132" s="209"/>
      <c r="U132" s="209"/>
      <c r="V132" s="209"/>
      <c r="W132" s="209"/>
      <c r="X132" s="209"/>
      <c r="AL132" s="43">
        <f t="shared" si="64"/>
        <v>42595</v>
      </c>
      <c r="AM132" s="31"/>
      <c r="AN132" s="31"/>
      <c r="AO132" s="31"/>
      <c r="AP132" s="39"/>
      <c r="AQ132" s="39"/>
      <c r="AR132" s="39"/>
      <c r="AS132" s="39"/>
      <c r="AT132" s="32">
        <f t="shared" si="65"/>
        <v>0</v>
      </c>
      <c r="AU132" s="40">
        <f t="shared" si="66"/>
        <v>0</v>
      </c>
      <c r="AV132" s="725"/>
      <c r="AW132" s="619"/>
    </row>
    <row r="133" spans="14:49">
      <c r="R133" s="209"/>
      <c r="S133" s="209"/>
      <c r="T133" s="209"/>
      <c r="U133" s="209"/>
      <c r="V133" s="209"/>
      <c r="W133" s="209"/>
      <c r="X133" s="209"/>
      <c r="AL133" s="43">
        <f t="shared" si="64"/>
        <v>42596</v>
      </c>
      <c r="AM133" s="31"/>
      <c r="AN133" s="31"/>
      <c r="AO133" s="31"/>
      <c r="AP133" s="39"/>
      <c r="AQ133" s="39"/>
      <c r="AR133" s="39"/>
      <c r="AS133" s="39"/>
      <c r="AT133" s="32">
        <f t="shared" si="65"/>
        <v>0</v>
      </c>
      <c r="AU133" s="40">
        <f t="shared" si="66"/>
        <v>0</v>
      </c>
      <c r="AV133" s="725"/>
      <c r="AW133" s="619"/>
    </row>
    <row r="134" spans="14:49">
      <c r="R134" s="209"/>
      <c r="S134" s="209"/>
      <c r="T134" s="209"/>
      <c r="U134" s="209"/>
      <c r="V134" s="209"/>
      <c r="W134" s="209"/>
      <c r="X134" s="209"/>
      <c r="AL134" s="43">
        <f t="shared" si="64"/>
        <v>42597</v>
      </c>
      <c r="AM134" s="31"/>
      <c r="AN134" s="31"/>
      <c r="AO134" s="31"/>
      <c r="AP134" s="39"/>
      <c r="AQ134" s="39"/>
      <c r="AR134" s="39"/>
      <c r="AS134" s="39"/>
      <c r="AT134" s="32">
        <f t="shared" si="65"/>
        <v>0</v>
      </c>
      <c r="AU134" s="40">
        <f t="shared" si="66"/>
        <v>0</v>
      </c>
      <c r="AV134" s="725"/>
      <c r="AW134" s="619"/>
    </row>
    <row r="135" spans="14:49">
      <c r="R135" s="209"/>
      <c r="S135" s="209"/>
      <c r="T135" s="209"/>
      <c r="U135" s="209"/>
      <c r="V135" s="209"/>
      <c r="W135" s="209"/>
      <c r="X135" s="209"/>
      <c r="AL135" s="43">
        <f t="shared" si="64"/>
        <v>42598</v>
      </c>
      <c r="AM135" s="31"/>
      <c r="AN135" s="31"/>
      <c r="AO135" s="31"/>
      <c r="AP135" s="39"/>
      <c r="AQ135" s="39"/>
      <c r="AR135" s="39"/>
      <c r="AS135" s="39"/>
      <c r="AT135" s="32">
        <f t="shared" si="65"/>
        <v>0</v>
      </c>
      <c r="AU135" s="40">
        <f t="shared" si="66"/>
        <v>0</v>
      </c>
      <c r="AV135" s="725"/>
      <c r="AW135" s="619"/>
    </row>
    <row r="136" spans="14:49">
      <c r="R136" s="209"/>
      <c r="S136" s="209"/>
      <c r="T136" s="209"/>
      <c r="U136" s="209"/>
      <c r="V136" s="209"/>
      <c r="W136" s="209"/>
      <c r="X136" s="209"/>
      <c r="AL136" s="43">
        <f t="shared" si="64"/>
        <v>42599</v>
      </c>
      <c r="AM136" s="31"/>
      <c r="AN136" s="31"/>
      <c r="AO136" s="31"/>
      <c r="AP136" s="39"/>
      <c r="AQ136" s="39"/>
      <c r="AR136" s="39"/>
      <c r="AS136" s="39"/>
      <c r="AT136" s="32">
        <f t="shared" si="65"/>
        <v>0</v>
      </c>
      <c r="AU136" s="40">
        <f t="shared" si="66"/>
        <v>0</v>
      </c>
      <c r="AV136" s="725"/>
      <c r="AW136" s="619"/>
    </row>
    <row r="137" spans="14:49">
      <c r="R137" s="209"/>
      <c r="S137" s="209"/>
      <c r="T137" s="209"/>
      <c r="U137" s="209"/>
      <c r="V137" s="209"/>
      <c r="W137" s="209"/>
      <c r="X137" s="209"/>
      <c r="AL137" s="43">
        <f t="shared" si="64"/>
        <v>42600</v>
      </c>
      <c r="AM137" s="31"/>
      <c r="AN137" s="31"/>
      <c r="AO137" s="31"/>
      <c r="AP137" s="39"/>
      <c r="AQ137" s="39"/>
      <c r="AR137" s="39"/>
      <c r="AS137" s="39"/>
      <c r="AT137" s="32">
        <f t="shared" si="65"/>
        <v>0</v>
      </c>
      <c r="AU137" s="40">
        <f t="shared" si="66"/>
        <v>0</v>
      </c>
      <c r="AV137" s="725"/>
      <c r="AW137" s="619"/>
    </row>
    <row r="138" spans="14:49">
      <c r="R138" s="209"/>
      <c r="S138" s="209"/>
      <c r="T138" s="209"/>
      <c r="U138" s="209"/>
      <c r="V138" s="209"/>
      <c r="W138" s="209"/>
      <c r="X138" s="209"/>
      <c r="AL138" s="43">
        <f t="shared" si="64"/>
        <v>42601</v>
      </c>
      <c r="AM138" s="31"/>
      <c r="AN138" s="31"/>
      <c r="AO138" s="31"/>
      <c r="AP138" s="39"/>
      <c r="AQ138" s="39"/>
      <c r="AR138" s="39"/>
      <c r="AS138" s="39"/>
      <c r="AT138" s="32">
        <f t="shared" si="65"/>
        <v>0</v>
      </c>
      <c r="AU138" s="40">
        <f t="shared" si="66"/>
        <v>0</v>
      </c>
      <c r="AV138" s="725"/>
      <c r="AW138" s="619"/>
    </row>
    <row r="139" spans="14:49">
      <c r="R139" s="209"/>
      <c r="S139" s="209"/>
      <c r="T139" s="209"/>
      <c r="U139" s="209"/>
      <c r="V139" s="209"/>
      <c r="W139" s="209"/>
      <c r="X139" s="209"/>
      <c r="AL139" s="43">
        <f t="shared" si="64"/>
        <v>42602</v>
      </c>
      <c r="AM139" s="31"/>
      <c r="AN139" s="31"/>
      <c r="AO139" s="31"/>
      <c r="AP139" s="39"/>
      <c r="AQ139" s="39"/>
      <c r="AR139" s="39"/>
      <c r="AS139" s="39"/>
      <c r="AT139" s="32">
        <f t="shared" si="65"/>
        <v>0</v>
      </c>
      <c r="AU139" s="40">
        <f>((AM139*$AM$117)+(AN139*$AN$117)+(AO139*$AO$117)+(AP139*$AP$117)+(AQ139*$AQ$117)+(AR139*$AR$117))</f>
        <v>0</v>
      </c>
      <c r="AV139" s="725"/>
      <c r="AW139" s="619"/>
    </row>
    <row r="140" spans="14:49">
      <c r="N140" s="43"/>
      <c r="R140" s="209"/>
      <c r="S140" s="209"/>
      <c r="T140" s="209"/>
      <c r="U140" s="209"/>
      <c r="V140" s="209"/>
      <c r="W140" s="209"/>
      <c r="X140" s="209"/>
      <c r="AL140" s="43">
        <f t="shared" si="64"/>
        <v>42603</v>
      </c>
      <c r="AM140" s="31"/>
      <c r="AN140" s="31"/>
      <c r="AO140" s="31"/>
      <c r="AP140" s="39"/>
      <c r="AQ140" s="39"/>
      <c r="AR140" s="39"/>
      <c r="AS140" s="39"/>
      <c r="AT140" s="32">
        <f t="shared" si="65"/>
        <v>0</v>
      </c>
      <c r="AU140" s="40">
        <f t="shared" si="66"/>
        <v>0</v>
      </c>
      <c r="AV140" s="725"/>
      <c r="AW140" s="619"/>
    </row>
    <row r="141" spans="14:49">
      <c r="N141" s="43"/>
      <c r="R141" s="209"/>
      <c r="S141" s="209"/>
      <c r="T141" s="209"/>
      <c r="U141" s="209"/>
      <c r="V141" s="209"/>
      <c r="W141" s="209"/>
      <c r="X141" s="209"/>
      <c r="AL141" s="43">
        <f t="shared" si="64"/>
        <v>42604</v>
      </c>
      <c r="AM141" s="31"/>
      <c r="AN141" s="31"/>
      <c r="AO141" s="31"/>
      <c r="AP141" s="39"/>
      <c r="AQ141" s="39"/>
      <c r="AR141" s="39"/>
      <c r="AS141" s="39"/>
      <c r="AT141" s="32">
        <f t="shared" si="65"/>
        <v>0</v>
      </c>
      <c r="AU141" s="40">
        <f t="shared" si="66"/>
        <v>0</v>
      </c>
      <c r="AV141" s="725"/>
      <c r="AW141" s="619"/>
    </row>
    <row r="142" spans="14:49">
      <c r="N142" s="43"/>
      <c r="R142" s="209"/>
      <c r="S142" s="209"/>
      <c r="T142" s="209"/>
      <c r="U142" s="209"/>
      <c r="V142" s="209"/>
      <c r="W142" s="209"/>
      <c r="X142" s="209"/>
      <c r="AL142" s="43">
        <f t="shared" si="64"/>
        <v>42605</v>
      </c>
      <c r="AM142" s="31"/>
      <c r="AN142" s="31"/>
      <c r="AO142" s="31"/>
      <c r="AP142" s="39"/>
      <c r="AQ142" s="39"/>
      <c r="AR142" s="39"/>
      <c r="AS142" s="39"/>
      <c r="AT142" s="32">
        <f t="shared" si="65"/>
        <v>0</v>
      </c>
      <c r="AU142" s="40">
        <f t="shared" si="66"/>
        <v>0</v>
      </c>
      <c r="AV142" s="725"/>
      <c r="AW142" s="619"/>
    </row>
    <row r="143" spans="14:49">
      <c r="N143" s="43"/>
      <c r="R143" s="209"/>
      <c r="S143" s="209"/>
      <c r="T143" s="209"/>
      <c r="U143" s="209"/>
      <c r="V143" s="209"/>
      <c r="W143" s="209"/>
      <c r="X143" s="209"/>
      <c r="AL143" s="43">
        <f t="shared" si="64"/>
        <v>42606</v>
      </c>
      <c r="AM143" s="31"/>
      <c r="AN143" s="31"/>
      <c r="AO143" s="31"/>
      <c r="AP143" s="39"/>
      <c r="AQ143" s="39"/>
      <c r="AR143" s="39"/>
      <c r="AS143" s="39"/>
      <c r="AT143" s="32">
        <f t="shared" si="65"/>
        <v>0</v>
      </c>
      <c r="AU143" s="40">
        <f t="shared" si="66"/>
        <v>0</v>
      </c>
      <c r="AV143" s="725"/>
      <c r="AW143" s="619"/>
    </row>
    <row r="144" spans="14:49">
      <c r="N144" s="43"/>
      <c r="R144" s="209"/>
      <c r="S144" s="209"/>
      <c r="T144" s="209"/>
      <c r="U144" s="209"/>
      <c r="V144" s="209"/>
      <c r="W144" s="209"/>
      <c r="X144" s="209"/>
      <c r="AL144" s="43">
        <f t="shared" si="64"/>
        <v>42607</v>
      </c>
      <c r="AM144" s="31"/>
      <c r="AN144" s="31"/>
      <c r="AO144" s="31"/>
      <c r="AP144" s="39"/>
      <c r="AQ144" s="39"/>
      <c r="AR144" s="39"/>
      <c r="AS144" s="39"/>
      <c r="AT144" s="32">
        <f t="shared" si="65"/>
        <v>0</v>
      </c>
      <c r="AU144" s="40">
        <f t="shared" si="66"/>
        <v>0</v>
      </c>
      <c r="AV144" s="725"/>
      <c r="AW144" s="619"/>
    </row>
    <row r="145" spans="14:50">
      <c r="N145" s="43"/>
      <c r="R145" s="209"/>
      <c r="S145" s="209"/>
      <c r="T145" s="209"/>
      <c r="U145" s="209"/>
      <c r="V145" s="209"/>
      <c r="W145" s="209"/>
      <c r="X145" s="209"/>
      <c r="AL145" s="43">
        <f t="shared" si="64"/>
        <v>42608</v>
      </c>
      <c r="AM145" s="31"/>
      <c r="AN145" s="31"/>
      <c r="AO145" s="31"/>
      <c r="AP145" s="39"/>
      <c r="AQ145" s="39"/>
      <c r="AR145" s="39"/>
      <c r="AS145" s="39"/>
      <c r="AT145" s="32">
        <f t="shared" si="65"/>
        <v>0</v>
      </c>
      <c r="AU145" s="40">
        <f t="shared" si="66"/>
        <v>0</v>
      </c>
      <c r="AV145" s="725"/>
      <c r="AW145" s="619"/>
      <c r="AX145" s="31"/>
    </row>
    <row r="146" spans="14:50">
      <c r="N146" s="43"/>
      <c r="R146" s="209"/>
      <c r="S146" s="209"/>
      <c r="T146" s="209"/>
      <c r="U146" s="209"/>
      <c r="V146" s="209"/>
      <c r="W146" s="209"/>
      <c r="X146" s="209"/>
      <c r="AL146" s="43">
        <f t="shared" si="64"/>
        <v>42609</v>
      </c>
      <c r="AM146" s="31"/>
      <c r="AN146" s="31"/>
      <c r="AO146" s="31"/>
      <c r="AP146" s="39"/>
      <c r="AQ146" s="39"/>
      <c r="AR146" s="39"/>
      <c r="AS146" s="39"/>
      <c r="AT146" s="32">
        <f t="shared" si="65"/>
        <v>0</v>
      </c>
      <c r="AU146" s="40">
        <f t="shared" si="66"/>
        <v>0</v>
      </c>
      <c r="AV146" s="725"/>
      <c r="AW146" s="619"/>
      <c r="AX146" s="31"/>
    </row>
    <row r="147" spans="14:50">
      <c r="N147" s="43"/>
      <c r="R147" s="209"/>
      <c r="S147" s="209"/>
      <c r="T147" s="209"/>
      <c r="U147" s="209"/>
      <c r="V147" s="209"/>
      <c r="W147" s="209"/>
      <c r="X147" s="209"/>
      <c r="AL147" s="43">
        <f t="shared" si="64"/>
        <v>42610</v>
      </c>
      <c r="AM147" s="31"/>
      <c r="AN147" s="31"/>
      <c r="AO147" s="31"/>
      <c r="AP147" s="39"/>
      <c r="AQ147" s="39"/>
      <c r="AR147" s="39"/>
      <c r="AS147" s="39"/>
      <c r="AT147" s="32">
        <f t="shared" si="65"/>
        <v>0</v>
      </c>
      <c r="AU147" s="40">
        <f t="shared" si="66"/>
        <v>0</v>
      </c>
      <c r="AV147" s="725"/>
      <c r="AW147" s="619"/>
      <c r="AX147" s="31"/>
    </row>
    <row r="148" spans="14:50">
      <c r="N148" s="43"/>
      <c r="R148" s="209"/>
      <c r="S148" s="209"/>
      <c r="T148" s="209"/>
      <c r="U148" s="209"/>
      <c r="V148" s="209"/>
      <c r="W148" s="209"/>
      <c r="X148" s="209"/>
      <c r="AL148" s="43">
        <f t="shared" si="64"/>
        <v>42611</v>
      </c>
      <c r="AM148" s="31"/>
      <c r="AN148" s="31"/>
      <c r="AO148" s="31"/>
      <c r="AP148" s="39"/>
      <c r="AQ148" s="39"/>
      <c r="AR148" s="39"/>
      <c r="AS148" s="39"/>
      <c r="AT148" s="32">
        <f t="shared" si="65"/>
        <v>0</v>
      </c>
      <c r="AU148" s="40">
        <f t="shared" si="66"/>
        <v>0</v>
      </c>
      <c r="AV148" s="725"/>
      <c r="AW148" s="619"/>
    </row>
    <row r="149" spans="14:50">
      <c r="N149" s="43"/>
      <c r="R149" s="209"/>
      <c r="S149" s="209"/>
      <c r="T149" s="209"/>
      <c r="U149" s="209"/>
      <c r="V149" s="209"/>
      <c r="W149" s="209"/>
      <c r="X149" s="209"/>
      <c r="AL149" s="43">
        <f t="shared" si="64"/>
        <v>42612</v>
      </c>
      <c r="AM149" s="31"/>
      <c r="AN149" s="31"/>
      <c r="AO149" s="31"/>
      <c r="AP149" s="39"/>
      <c r="AQ149" s="39"/>
      <c r="AR149" s="39"/>
      <c r="AS149" s="39"/>
      <c r="AT149" s="32">
        <f t="shared" si="65"/>
        <v>0</v>
      </c>
      <c r="AU149" s="40">
        <f t="shared" si="66"/>
        <v>0</v>
      </c>
      <c r="AV149" s="725"/>
      <c r="AW149" s="619"/>
    </row>
    <row r="150" spans="14:50">
      <c r="R150" s="209"/>
      <c r="S150" s="209"/>
      <c r="T150" s="209"/>
      <c r="U150" s="209"/>
      <c r="V150" s="209"/>
      <c r="W150" s="209"/>
      <c r="X150" s="209"/>
      <c r="AL150" s="43">
        <f t="shared" si="64"/>
        <v>42613</v>
      </c>
      <c r="AM150" s="31"/>
      <c r="AN150" s="31"/>
      <c r="AO150" s="31"/>
      <c r="AP150" s="39"/>
      <c r="AQ150" s="39"/>
      <c r="AR150" s="39"/>
      <c r="AS150" s="39"/>
      <c r="AT150" s="32">
        <f t="shared" si="65"/>
        <v>0</v>
      </c>
      <c r="AU150" s="40">
        <f t="shared" si="66"/>
        <v>0</v>
      </c>
      <c r="AV150" s="725"/>
      <c r="AW150" s="619"/>
    </row>
    <row r="151" spans="14:50">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c r="R155" s="209"/>
      <c r="S155" s="209"/>
      <c r="T155" s="209"/>
      <c r="U155" s="209"/>
      <c r="V155" s="209"/>
      <c r="W155" s="209"/>
      <c r="X155" s="209"/>
      <c r="AL155" s="58"/>
      <c r="AM155" s="58"/>
      <c r="AN155" s="58"/>
      <c r="AO155" s="58"/>
      <c r="AP155" s="58"/>
      <c r="AQ155" s="58"/>
      <c r="AR155" s="58"/>
      <c r="AS155" s="58"/>
      <c r="AT155" s="58"/>
      <c r="AU155" s="759"/>
      <c r="AV155" s="760"/>
      <c r="AW155" s="619"/>
    </row>
    <row r="156" spans="14:50">
      <c r="R156" s="209"/>
      <c r="S156" s="209"/>
      <c r="T156" s="209"/>
      <c r="U156" s="209"/>
      <c r="V156" s="209"/>
      <c r="W156" s="209"/>
      <c r="X156" s="209"/>
      <c r="AL156" s="58"/>
      <c r="AM156" s="58"/>
      <c r="AN156" s="58"/>
      <c r="AO156" s="58"/>
      <c r="AP156" s="58"/>
      <c r="AQ156" s="58"/>
      <c r="AR156" s="58"/>
      <c r="AS156" s="58"/>
      <c r="AT156" s="58"/>
      <c r="AU156" s="759"/>
      <c r="AV156" s="760"/>
      <c r="AW156" s="619"/>
    </row>
    <row r="157" spans="14:50">
      <c r="R157" s="209"/>
      <c r="S157" s="209"/>
      <c r="T157" s="209"/>
      <c r="U157" s="209"/>
      <c r="V157" s="209"/>
      <c r="W157" s="209"/>
      <c r="X157" s="209"/>
      <c r="AL157" s="58">
        <f>(Z10)</f>
        <v>42583</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c r="R158" s="209"/>
      <c r="S158" s="209"/>
      <c r="T158" s="209"/>
      <c r="U158" s="209"/>
      <c r="V158" s="209"/>
      <c r="W158" s="209"/>
      <c r="X158" s="209"/>
      <c r="AL158" s="58">
        <f t="shared" ref="AL158:AL187" si="70">(AL157)+1</f>
        <v>42584</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c r="R159" s="209"/>
      <c r="S159" s="209"/>
      <c r="T159" s="209"/>
      <c r="U159" s="209"/>
      <c r="V159" s="209"/>
      <c r="W159" s="209"/>
      <c r="X159" s="209"/>
      <c r="AL159" s="58">
        <f t="shared" si="70"/>
        <v>42585</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c r="R160" s="209"/>
      <c r="S160" s="209"/>
      <c r="T160" s="209"/>
      <c r="U160" s="209"/>
      <c r="V160" s="209"/>
      <c r="W160" s="209"/>
      <c r="X160" s="209"/>
      <c r="AL160" s="58">
        <f t="shared" si="70"/>
        <v>42586</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c r="R161" s="209"/>
      <c r="S161" s="209"/>
      <c r="T161" s="209"/>
      <c r="U161" s="209"/>
      <c r="V161" s="209"/>
      <c r="W161" s="209"/>
      <c r="X161" s="209"/>
      <c r="AL161" s="58">
        <f t="shared" si="70"/>
        <v>42587</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c r="R162" s="209"/>
      <c r="S162" s="209"/>
      <c r="T162" s="209"/>
      <c r="U162" s="209"/>
      <c r="V162" s="209"/>
      <c r="W162" s="209"/>
      <c r="X162" s="209"/>
      <c r="AL162" s="58">
        <f t="shared" si="70"/>
        <v>42588</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c r="R163" s="209"/>
      <c r="S163" s="209"/>
      <c r="T163" s="209"/>
      <c r="U163" s="209"/>
      <c r="V163" s="209"/>
      <c r="W163" s="209"/>
      <c r="X163" s="209"/>
      <c r="AL163" s="58">
        <f t="shared" si="70"/>
        <v>42589</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c r="R164" s="209"/>
      <c r="S164" s="209"/>
      <c r="T164" s="209"/>
      <c r="U164" s="209"/>
      <c r="V164" s="209"/>
      <c r="W164" s="209"/>
      <c r="X164" s="209"/>
      <c r="AL164" s="58">
        <f t="shared" si="70"/>
        <v>42590</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c r="R165" s="209"/>
      <c r="S165" s="209"/>
      <c r="T165" s="209"/>
      <c r="U165" s="209"/>
      <c r="V165" s="209"/>
      <c r="W165" s="209"/>
      <c r="X165" s="209"/>
      <c r="AL165" s="58">
        <f t="shared" si="70"/>
        <v>42591</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c r="R166" s="209"/>
      <c r="S166" s="209"/>
      <c r="T166" s="209"/>
      <c r="U166" s="209"/>
      <c r="V166" s="209"/>
      <c r="W166" s="209"/>
      <c r="X166" s="209"/>
      <c r="AL166" s="58">
        <f t="shared" si="70"/>
        <v>42592</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c r="R167" s="209"/>
      <c r="S167" s="209"/>
      <c r="T167" s="209"/>
      <c r="U167" s="209"/>
      <c r="V167" s="209"/>
      <c r="W167" s="209"/>
      <c r="X167" s="209"/>
      <c r="AL167" s="58">
        <f t="shared" si="70"/>
        <v>42593</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c r="R168" s="209"/>
      <c r="S168" s="209"/>
      <c r="T168" s="209"/>
      <c r="U168" s="209"/>
      <c r="V168" s="209"/>
      <c r="W168" s="209"/>
      <c r="X168" s="209"/>
      <c r="AL168" s="58">
        <f t="shared" si="70"/>
        <v>42594</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c r="R169" s="209"/>
      <c r="S169" s="209"/>
      <c r="T169" s="209"/>
      <c r="U169" s="209"/>
      <c r="V169" s="209"/>
      <c r="W169" s="209"/>
      <c r="X169" s="209"/>
      <c r="AL169" s="58">
        <f t="shared" si="70"/>
        <v>42595</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c r="R170" s="209"/>
      <c r="S170" s="209"/>
      <c r="T170" s="209"/>
      <c r="U170" s="209"/>
      <c r="V170" s="209"/>
      <c r="W170" s="209"/>
      <c r="X170" s="209"/>
      <c r="AL170" s="58">
        <f t="shared" si="70"/>
        <v>42596</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c r="R171" s="209"/>
      <c r="S171" s="209"/>
      <c r="T171" s="209"/>
      <c r="U171" s="209"/>
      <c r="V171" s="209"/>
      <c r="W171" s="209"/>
      <c r="X171" s="209"/>
      <c r="AL171" s="58">
        <f t="shared" si="70"/>
        <v>42597</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c r="R172" s="209"/>
      <c r="S172" s="209"/>
      <c r="T172" s="209"/>
      <c r="U172" s="209"/>
      <c r="V172" s="209"/>
      <c r="W172" s="209"/>
      <c r="X172" s="209"/>
      <c r="AL172" s="58">
        <f t="shared" si="70"/>
        <v>42598</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c r="R173" s="209"/>
      <c r="S173" s="209"/>
      <c r="T173" s="209"/>
      <c r="U173" s="209"/>
      <c r="V173" s="209"/>
      <c r="W173" s="209"/>
      <c r="X173" s="209"/>
      <c r="AL173" s="58">
        <f t="shared" si="70"/>
        <v>42599</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c r="R174" s="209"/>
      <c r="S174" s="209"/>
      <c r="T174" s="209"/>
      <c r="U174" s="209"/>
      <c r="V174" s="209"/>
      <c r="W174" s="209"/>
      <c r="X174" s="209"/>
      <c r="AL174" s="58">
        <f t="shared" si="70"/>
        <v>42600</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c r="R175" s="209"/>
      <c r="S175" s="209"/>
      <c r="T175" s="209"/>
      <c r="U175" s="209"/>
      <c r="V175" s="209"/>
      <c r="W175" s="209"/>
      <c r="X175" s="209"/>
      <c r="AL175" s="58">
        <f t="shared" si="70"/>
        <v>42601</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c r="R176" s="209"/>
      <c r="S176" s="209"/>
      <c r="T176" s="209"/>
      <c r="U176" s="209"/>
      <c r="V176" s="209"/>
      <c r="W176" s="209"/>
      <c r="X176" s="209"/>
      <c r="AL176" s="58">
        <f t="shared" si="70"/>
        <v>42602</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c r="R177" s="209"/>
      <c r="S177" s="209"/>
      <c r="T177" s="209"/>
      <c r="U177" s="209"/>
      <c r="V177" s="209"/>
      <c r="W177" s="209"/>
      <c r="X177" s="209"/>
      <c r="AL177" s="58">
        <f t="shared" si="70"/>
        <v>42603</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c r="R178" s="209"/>
      <c r="S178" s="209"/>
      <c r="T178" s="209"/>
      <c r="U178" s="209"/>
      <c r="V178" s="209"/>
      <c r="W178" s="209"/>
      <c r="X178" s="209"/>
      <c r="AL178" s="58">
        <f t="shared" si="70"/>
        <v>42604</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c r="R179" s="209"/>
      <c r="S179" s="209"/>
      <c r="T179" s="209"/>
      <c r="U179" s="209"/>
      <c r="V179" s="209"/>
      <c r="W179" s="209"/>
      <c r="X179" s="209"/>
      <c r="AL179" s="58">
        <f t="shared" si="70"/>
        <v>42605</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c r="R180" s="209"/>
      <c r="S180" s="209"/>
      <c r="T180" s="209"/>
      <c r="U180" s="209"/>
      <c r="V180" s="209"/>
      <c r="W180" s="209"/>
      <c r="X180" s="209"/>
      <c r="AL180" s="58">
        <f t="shared" si="70"/>
        <v>42606</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c r="R181" s="209"/>
      <c r="S181" s="209"/>
      <c r="T181" s="209"/>
      <c r="U181" s="209"/>
      <c r="V181" s="209"/>
      <c r="W181" s="209"/>
      <c r="X181" s="209"/>
      <c r="AL181" s="58">
        <f t="shared" si="70"/>
        <v>42607</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c r="R182" s="209"/>
      <c r="S182" s="209"/>
      <c r="T182" s="209"/>
      <c r="U182" s="209"/>
      <c r="V182" s="209"/>
      <c r="W182" s="209"/>
      <c r="X182" s="209"/>
      <c r="AL182" s="58">
        <f t="shared" si="70"/>
        <v>42608</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c r="R183" s="209"/>
      <c r="S183" s="209"/>
      <c r="T183" s="209"/>
      <c r="U183" s="209"/>
      <c r="V183" s="209"/>
      <c r="W183" s="209"/>
      <c r="X183" s="209"/>
      <c r="Y183" s="59"/>
      <c r="AL183" s="58">
        <f t="shared" si="70"/>
        <v>42609</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c r="R184" s="209"/>
      <c r="S184" s="209"/>
      <c r="T184" s="209"/>
      <c r="U184" s="209"/>
      <c r="V184" s="209"/>
      <c r="W184" s="209"/>
      <c r="X184" s="209"/>
      <c r="AL184" s="58">
        <f t="shared" si="70"/>
        <v>42610</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c r="R185" s="209"/>
      <c r="S185" s="209"/>
      <c r="T185" s="209"/>
      <c r="U185" s="209"/>
      <c r="V185" s="209"/>
      <c r="W185" s="209"/>
      <c r="X185" s="209"/>
      <c r="AL185" s="58">
        <f t="shared" si="70"/>
        <v>42611</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c r="R186" s="209"/>
      <c r="S186" s="209"/>
      <c r="T186" s="209"/>
      <c r="U186" s="209"/>
      <c r="V186" s="209"/>
      <c r="W186" s="209"/>
      <c r="X186" s="209"/>
      <c r="AL186" s="58">
        <f t="shared" si="70"/>
        <v>42612</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c r="R187" s="209"/>
      <c r="S187" s="209"/>
      <c r="T187" s="209"/>
      <c r="U187" s="209"/>
      <c r="V187" s="209"/>
      <c r="W187" s="209"/>
      <c r="X187" s="209"/>
      <c r="AL187" s="58">
        <f t="shared" si="70"/>
        <v>42613</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c r="R188" s="209"/>
      <c r="S188" s="209"/>
      <c r="T188" s="209"/>
      <c r="U188" s="209"/>
      <c r="V188" s="209"/>
      <c r="W188" s="209"/>
      <c r="X188" s="209"/>
      <c r="AL188" s="58"/>
      <c r="AM188" s="58"/>
      <c r="AN188" s="58"/>
      <c r="AO188" s="58"/>
      <c r="AP188" s="58"/>
      <c r="AQ188" s="58"/>
      <c r="AR188" s="58"/>
      <c r="AS188" s="58"/>
      <c r="AT188" s="58"/>
      <c r="AU188" s="759"/>
      <c r="AV188" s="760"/>
    </row>
    <row r="189" spans="18:50">
      <c r="R189" s="209"/>
      <c r="S189" s="209"/>
      <c r="T189" s="209"/>
      <c r="U189" s="209"/>
      <c r="V189" s="209"/>
      <c r="W189" s="209"/>
      <c r="X189" s="209"/>
      <c r="AL189" s="58"/>
      <c r="AM189" s="58"/>
      <c r="AN189" s="58"/>
      <c r="AO189" s="58"/>
      <c r="AP189" s="58"/>
      <c r="AQ189" s="58"/>
      <c r="AR189" s="58"/>
      <c r="AS189" s="58"/>
      <c r="AT189" s="58"/>
      <c r="AU189" s="759"/>
      <c r="AV189" s="760"/>
    </row>
    <row r="190" spans="18:50">
      <c r="R190" s="209"/>
      <c r="S190" s="209"/>
      <c r="T190" s="209"/>
      <c r="U190" s="209"/>
      <c r="V190" s="209"/>
      <c r="W190" s="209"/>
      <c r="X190" s="209"/>
      <c r="AL190" s="58"/>
      <c r="AM190" s="58"/>
      <c r="AN190" s="58"/>
      <c r="AO190" s="58"/>
      <c r="AP190" s="58"/>
      <c r="AQ190" s="58"/>
      <c r="AR190" s="58"/>
      <c r="AS190" s="58"/>
      <c r="AT190" s="58"/>
      <c r="AU190" s="759"/>
      <c r="AV190" s="760"/>
    </row>
    <row r="191" spans="18:50">
      <c r="R191" s="209"/>
      <c r="S191" s="209"/>
      <c r="T191" s="209"/>
      <c r="U191" s="209"/>
      <c r="V191" s="209"/>
      <c r="W191" s="209"/>
      <c r="X191" s="209"/>
      <c r="AL191" s="685"/>
      <c r="AM191" s="685"/>
      <c r="AN191" s="685" t="s">
        <v>370</v>
      </c>
      <c r="AO191" s="685" t="s">
        <v>444</v>
      </c>
      <c r="AP191" s="685" t="s">
        <v>439</v>
      </c>
      <c r="AQ191" s="685" t="s">
        <v>445</v>
      </c>
      <c r="AR191" s="763" t="s">
        <v>487</v>
      </c>
      <c r="AS191" s="685" t="s">
        <v>488</v>
      </c>
      <c r="AT191" s="685"/>
      <c r="AU191" s="759"/>
      <c r="AV191" s="760"/>
    </row>
    <row r="192" spans="18:50">
      <c r="R192" s="209"/>
      <c r="S192" s="209"/>
      <c r="T192" s="209"/>
      <c r="U192" s="209"/>
      <c r="V192" s="209"/>
      <c r="W192" s="209"/>
      <c r="X192" s="209"/>
      <c r="AL192" s="1047">
        <f>Z10</f>
        <v>42583</v>
      </c>
      <c r="AM192" s="686" t="s">
        <v>155</v>
      </c>
      <c r="AN192" s="685">
        <f>AM6</f>
        <v>0</v>
      </c>
      <c r="AO192" s="685">
        <f>AM44</f>
        <v>0</v>
      </c>
      <c r="AP192" s="685">
        <f>AM82</f>
        <v>0</v>
      </c>
      <c r="AQ192" s="685">
        <f>AM120</f>
        <v>0</v>
      </c>
      <c r="AR192" s="685">
        <f>AN192+AP192</f>
        <v>0</v>
      </c>
      <c r="AS192" s="685">
        <f>AO192+AQ192</f>
        <v>0</v>
      </c>
      <c r="AT192" s="685"/>
      <c r="AU192" s="759"/>
      <c r="AV192" s="760"/>
    </row>
    <row r="193" spans="18:48">
      <c r="R193" s="209"/>
      <c r="S193" s="209"/>
      <c r="T193" s="209"/>
      <c r="U193" s="209"/>
      <c r="V193" s="209"/>
      <c r="W193" s="209"/>
      <c r="X193" s="209"/>
      <c r="AL193" s="10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c r="R195" s="209"/>
      <c r="S195" s="209"/>
      <c r="T195" s="209"/>
      <c r="U195" s="209"/>
      <c r="V195" s="209"/>
      <c r="W195" s="209"/>
      <c r="X195" s="209"/>
      <c r="AL195" s="1047">
        <f>AL192+1</f>
        <v>42584</v>
      </c>
      <c r="AM195" s="686" t="s">
        <v>155</v>
      </c>
      <c r="AN195" s="685">
        <f>AM7</f>
        <v>0</v>
      </c>
      <c r="AO195" s="685">
        <f>AM45</f>
        <v>0</v>
      </c>
      <c r="AP195" s="685">
        <f>AM83</f>
        <v>0</v>
      </c>
      <c r="AQ195" s="685">
        <f>AM121</f>
        <v>0</v>
      </c>
      <c r="AR195" s="685">
        <f t="shared" si="74"/>
        <v>0</v>
      </c>
      <c r="AS195" s="685">
        <f t="shared" si="75"/>
        <v>0</v>
      </c>
      <c r="AT195" s="685"/>
      <c r="AU195" s="759"/>
      <c r="AV195" s="760"/>
    </row>
    <row r="196" spans="18:48">
      <c r="R196" s="209"/>
      <c r="S196" s="209"/>
      <c r="T196" s="209"/>
      <c r="U196" s="209"/>
      <c r="V196" s="209"/>
      <c r="W196" s="209"/>
      <c r="X196" s="209"/>
      <c r="AL196" s="1047"/>
      <c r="AM196" s="686" t="s">
        <v>157</v>
      </c>
      <c r="AN196" s="685">
        <f>AN7</f>
        <v>0</v>
      </c>
      <c r="AO196" s="685">
        <f>AN45</f>
        <v>0</v>
      </c>
      <c r="AP196" s="685">
        <f>AN83</f>
        <v>0</v>
      </c>
      <c r="AQ196" s="685">
        <f>AN121</f>
        <v>0</v>
      </c>
      <c r="AR196" s="685">
        <f t="shared" si="74"/>
        <v>0</v>
      </c>
      <c r="AS196" s="685">
        <f t="shared" si="75"/>
        <v>0</v>
      </c>
      <c r="AT196" s="685"/>
      <c r="AU196" s="759"/>
      <c r="AV196" s="760"/>
    </row>
    <row r="197" spans="18:48">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c r="R198" s="209"/>
      <c r="S198" s="209"/>
      <c r="T198" s="209"/>
      <c r="U198" s="209"/>
      <c r="V198" s="209"/>
      <c r="W198" s="209"/>
      <c r="X198" s="209"/>
      <c r="AL198" s="1047">
        <f>AL195+1</f>
        <v>42585</v>
      </c>
      <c r="AM198" s="686" t="s">
        <v>155</v>
      </c>
      <c r="AN198" s="685">
        <f>AM8</f>
        <v>0</v>
      </c>
      <c r="AO198" s="685">
        <f>AM46</f>
        <v>0</v>
      </c>
      <c r="AP198" s="685">
        <f>AM84</f>
        <v>0</v>
      </c>
      <c r="AQ198" s="685">
        <f>AM122</f>
        <v>0</v>
      </c>
      <c r="AR198" s="685">
        <f t="shared" si="74"/>
        <v>0</v>
      </c>
      <c r="AS198" s="685">
        <f t="shared" si="75"/>
        <v>0</v>
      </c>
      <c r="AT198" s="685"/>
      <c r="AU198" s="759"/>
      <c r="AV198" s="760"/>
    </row>
    <row r="199" spans="18:48">
      <c r="R199" s="209"/>
      <c r="S199" s="209"/>
      <c r="T199" s="209"/>
      <c r="U199" s="209"/>
      <c r="V199" s="209"/>
      <c r="W199" s="209"/>
      <c r="X199" s="209"/>
      <c r="AL199" s="1047"/>
      <c r="AM199" s="686" t="s">
        <v>157</v>
      </c>
      <c r="AN199" s="685">
        <f>AN8</f>
        <v>0</v>
      </c>
      <c r="AO199" s="685">
        <f>AN46</f>
        <v>0</v>
      </c>
      <c r="AP199" s="685">
        <f>AN84</f>
        <v>0</v>
      </c>
      <c r="AQ199" s="685">
        <f>AN122</f>
        <v>0</v>
      </c>
      <c r="AR199" s="685">
        <f t="shared" si="74"/>
        <v>0</v>
      </c>
      <c r="AS199" s="685">
        <f t="shared" si="75"/>
        <v>0</v>
      </c>
      <c r="AT199" s="685"/>
      <c r="AU199" s="759"/>
      <c r="AV199" s="760"/>
    </row>
    <row r="200" spans="18:48">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c r="R201" s="209"/>
      <c r="S201" s="209"/>
      <c r="T201" s="209"/>
      <c r="U201" s="209"/>
      <c r="V201" s="209"/>
      <c r="W201" s="209"/>
      <c r="X201" s="209"/>
      <c r="AL201" s="1047">
        <f>AL198+1</f>
        <v>42586</v>
      </c>
      <c r="AM201" s="686" t="s">
        <v>155</v>
      </c>
      <c r="AN201" s="685">
        <f>AM9</f>
        <v>0</v>
      </c>
      <c r="AO201" s="685">
        <f>AM47</f>
        <v>0</v>
      </c>
      <c r="AP201" s="685">
        <f>AM85</f>
        <v>0</v>
      </c>
      <c r="AQ201" s="685">
        <f>AM123</f>
        <v>0</v>
      </c>
      <c r="AR201" s="685">
        <f t="shared" si="74"/>
        <v>0</v>
      </c>
      <c r="AS201" s="685">
        <f t="shared" si="75"/>
        <v>0</v>
      </c>
      <c r="AT201" s="685"/>
      <c r="AU201" s="759"/>
      <c r="AV201" s="760"/>
    </row>
    <row r="202" spans="18:48">
      <c r="R202" s="209"/>
      <c r="S202" s="209"/>
      <c r="T202" s="209"/>
      <c r="U202" s="209"/>
      <c r="V202" s="209"/>
      <c r="W202" s="209"/>
      <c r="X202" s="209"/>
      <c r="AL202" s="1047"/>
      <c r="AM202" s="686" t="s">
        <v>157</v>
      </c>
      <c r="AN202" s="685">
        <f>AN9</f>
        <v>0</v>
      </c>
      <c r="AO202" s="685">
        <f>AN47</f>
        <v>0</v>
      </c>
      <c r="AP202" s="685">
        <f>AN85</f>
        <v>0</v>
      </c>
      <c r="AQ202" s="685">
        <f>AN123</f>
        <v>0</v>
      </c>
      <c r="AR202" s="685">
        <f t="shared" si="74"/>
        <v>0</v>
      </c>
      <c r="AS202" s="685">
        <f t="shared" si="75"/>
        <v>0</v>
      </c>
      <c r="AT202" s="685"/>
      <c r="AU202" s="759"/>
      <c r="AV202" s="760"/>
    </row>
    <row r="203" spans="18:48">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c r="R204" s="209"/>
      <c r="S204" s="209"/>
      <c r="T204" s="209"/>
      <c r="U204" s="209"/>
      <c r="V204" s="209"/>
      <c r="W204" s="209"/>
      <c r="X204" s="209"/>
      <c r="AL204" s="1047">
        <f t="shared" ref="AL204" si="76">AL201+1</f>
        <v>42587</v>
      </c>
      <c r="AM204" s="686" t="s">
        <v>155</v>
      </c>
      <c r="AN204" s="685">
        <f>AM10</f>
        <v>0</v>
      </c>
      <c r="AO204" s="685">
        <f>AM48</f>
        <v>0</v>
      </c>
      <c r="AP204" s="685">
        <f>AM86</f>
        <v>0</v>
      </c>
      <c r="AQ204" s="685">
        <f>AM124</f>
        <v>0</v>
      </c>
      <c r="AR204" s="685">
        <f t="shared" si="74"/>
        <v>0</v>
      </c>
      <c r="AS204" s="685">
        <f t="shared" si="75"/>
        <v>0</v>
      </c>
      <c r="AT204" s="685"/>
      <c r="AU204" s="759"/>
      <c r="AV204" s="760"/>
    </row>
    <row r="205" spans="18:48">
      <c r="R205" s="209"/>
      <c r="S205" s="209"/>
      <c r="T205" s="209"/>
      <c r="U205" s="209"/>
      <c r="V205" s="209"/>
      <c r="W205" s="209"/>
      <c r="X205" s="209"/>
      <c r="AL205" s="1047"/>
      <c r="AM205" s="686" t="s">
        <v>157</v>
      </c>
      <c r="AN205" s="685">
        <f>AN10</f>
        <v>0</v>
      </c>
      <c r="AO205" s="685">
        <f>AN48</f>
        <v>0</v>
      </c>
      <c r="AP205" s="685">
        <f>AN86</f>
        <v>0</v>
      </c>
      <c r="AQ205" s="685">
        <f>AN124</f>
        <v>0</v>
      </c>
      <c r="AR205" s="685">
        <f t="shared" si="74"/>
        <v>0</v>
      </c>
      <c r="AS205" s="685">
        <f t="shared" si="75"/>
        <v>0</v>
      </c>
      <c r="AT205" s="685"/>
      <c r="AU205" s="759"/>
      <c r="AV205" s="760"/>
    </row>
    <row r="206" spans="18:48">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c r="R207" s="209"/>
      <c r="S207" s="209"/>
      <c r="T207" s="209"/>
      <c r="U207" s="209"/>
      <c r="V207" s="209"/>
      <c r="W207" s="209"/>
      <c r="X207" s="209"/>
      <c r="AL207" s="1047">
        <f t="shared" ref="AL207" si="77">AL204+1</f>
        <v>42588</v>
      </c>
      <c r="AM207" s="686" t="s">
        <v>155</v>
      </c>
      <c r="AN207" s="685">
        <f>AM11</f>
        <v>0</v>
      </c>
      <c r="AO207" s="685">
        <f>AM49</f>
        <v>0</v>
      </c>
      <c r="AP207" s="685">
        <f>AM87</f>
        <v>0</v>
      </c>
      <c r="AQ207" s="685">
        <f>AM125</f>
        <v>0</v>
      </c>
      <c r="AR207" s="685">
        <f t="shared" si="74"/>
        <v>0</v>
      </c>
      <c r="AS207" s="685">
        <f t="shared" si="75"/>
        <v>0</v>
      </c>
      <c r="AT207" s="685"/>
      <c r="AU207" s="759"/>
      <c r="AV207" s="760"/>
    </row>
    <row r="208" spans="18:48">
      <c r="R208" s="209"/>
      <c r="S208" s="209"/>
      <c r="T208" s="209"/>
      <c r="U208" s="209"/>
      <c r="V208" s="209"/>
      <c r="W208" s="209"/>
      <c r="X208" s="209"/>
      <c r="AL208" s="1047"/>
      <c r="AM208" s="686" t="s">
        <v>157</v>
      </c>
      <c r="AN208" s="685">
        <f>AN11</f>
        <v>0</v>
      </c>
      <c r="AO208" s="685">
        <f>AN49</f>
        <v>0</v>
      </c>
      <c r="AP208" s="685">
        <f>AN87</f>
        <v>0</v>
      </c>
      <c r="AQ208" s="685">
        <f>AN125</f>
        <v>0</v>
      </c>
      <c r="AR208" s="685">
        <f t="shared" si="74"/>
        <v>0</v>
      </c>
      <c r="AS208" s="685">
        <f t="shared" si="75"/>
        <v>0</v>
      </c>
      <c r="AT208" s="685"/>
      <c r="AU208" s="759"/>
      <c r="AV208" s="760"/>
    </row>
    <row r="209" spans="1:48">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c r="R210" s="209"/>
      <c r="S210" s="209"/>
      <c r="T210" s="209"/>
      <c r="U210" s="209"/>
      <c r="V210" s="209"/>
      <c r="W210" s="209"/>
      <c r="X210" s="209"/>
      <c r="AL210" s="1047">
        <f t="shared" ref="AL210" si="78">AL207+1</f>
        <v>42589</v>
      </c>
      <c r="AM210" s="686" t="s">
        <v>155</v>
      </c>
      <c r="AN210" s="685">
        <f>AM12</f>
        <v>0</v>
      </c>
      <c r="AO210" s="685">
        <f>AM50</f>
        <v>0</v>
      </c>
      <c r="AP210" s="685">
        <f>AM88</f>
        <v>0</v>
      </c>
      <c r="AQ210" s="685">
        <f>AM126</f>
        <v>0</v>
      </c>
      <c r="AR210" s="685">
        <f t="shared" si="74"/>
        <v>0</v>
      </c>
      <c r="AS210" s="685">
        <f t="shared" si="75"/>
        <v>0</v>
      </c>
      <c r="AT210" s="685"/>
      <c r="AU210" s="759"/>
      <c r="AV210" s="760"/>
    </row>
    <row r="211" spans="1:48">
      <c r="R211" s="209"/>
      <c r="S211" s="209"/>
      <c r="T211" s="209"/>
      <c r="U211" s="209"/>
      <c r="V211" s="209"/>
      <c r="W211" s="209"/>
      <c r="X211" s="209"/>
      <c r="AL211" s="1047"/>
      <c r="AM211" s="686" t="s">
        <v>157</v>
      </c>
      <c r="AN211" s="685">
        <f>AN12</f>
        <v>0</v>
      </c>
      <c r="AO211" s="685">
        <f>AN50</f>
        <v>0</v>
      </c>
      <c r="AP211" s="685">
        <f>AN88</f>
        <v>0</v>
      </c>
      <c r="AQ211" s="685">
        <f>AN126</f>
        <v>0</v>
      </c>
      <c r="AR211" s="685">
        <f t="shared" si="74"/>
        <v>0</v>
      </c>
      <c r="AS211" s="685">
        <f t="shared" si="75"/>
        <v>0</v>
      </c>
      <c r="AT211" s="685"/>
      <c r="AU211" s="759"/>
      <c r="AV211" s="760"/>
    </row>
    <row r="212" spans="1:48">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c r="R213" s="209"/>
      <c r="S213" s="209"/>
      <c r="T213" s="209"/>
      <c r="U213" s="209"/>
      <c r="V213" s="209"/>
      <c r="W213" s="209"/>
      <c r="X213" s="209"/>
      <c r="AL213" s="1047">
        <f t="shared" ref="AL213" si="79">AL210+1</f>
        <v>42590</v>
      </c>
      <c r="AM213" s="686" t="s">
        <v>155</v>
      </c>
      <c r="AN213" s="685">
        <f>AM13</f>
        <v>0</v>
      </c>
      <c r="AO213" s="685">
        <f>AM51</f>
        <v>0</v>
      </c>
      <c r="AP213" s="685">
        <f>AM89</f>
        <v>0</v>
      </c>
      <c r="AQ213" s="685">
        <f>AM127</f>
        <v>0</v>
      </c>
      <c r="AR213" s="685">
        <f t="shared" si="74"/>
        <v>0</v>
      </c>
      <c r="AS213" s="685">
        <f t="shared" si="75"/>
        <v>0</v>
      </c>
      <c r="AT213" s="685"/>
      <c r="AU213" s="759"/>
      <c r="AV213" s="760"/>
    </row>
    <row r="214" spans="1:48">
      <c r="R214" s="209"/>
      <c r="S214" s="209"/>
      <c r="T214" s="209"/>
      <c r="U214" s="209"/>
      <c r="V214" s="209"/>
      <c r="W214" s="209"/>
      <c r="X214" s="209"/>
      <c r="AL214" s="1047"/>
      <c r="AM214" s="686" t="s">
        <v>157</v>
      </c>
      <c r="AN214" s="685">
        <f>AN13</f>
        <v>0</v>
      </c>
      <c r="AO214" s="685">
        <f>AN51</f>
        <v>0</v>
      </c>
      <c r="AP214" s="685">
        <f>AN89</f>
        <v>0</v>
      </c>
      <c r="AQ214" s="685">
        <f>AN127</f>
        <v>0</v>
      </c>
      <c r="AR214" s="685">
        <f t="shared" si="74"/>
        <v>0</v>
      </c>
      <c r="AS214" s="685">
        <f t="shared" si="75"/>
        <v>0</v>
      </c>
      <c r="AT214" s="685"/>
      <c r="AU214" s="759"/>
      <c r="AV214" s="760"/>
    </row>
    <row r="215" spans="1:48">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c r="R216" s="209"/>
      <c r="S216" s="209"/>
      <c r="T216" s="209"/>
      <c r="U216" s="209"/>
      <c r="V216" s="209"/>
      <c r="W216" s="209"/>
      <c r="X216" s="209"/>
      <c r="AL216" s="1047">
        <f t="shared" ref="AL216" si="80">AL213+1</f>
        <v>42591</v>
      </c>
      <c r="AM216" s="686" t="s">
        <v>155</v>
      </c>
      <c r="AN216" s="685">
        <f>AM14</f>
        <v>0</v>
      </c>
      <c r="AO216" s="685">
        <f>AM52</f>
        <v>0</v>
      </c>
      <c r="AP216" s="685">
        <f>AM90</f>
        <v>0</v>
      </c>
      <c r="AQ216" s="685">
        <f>AM128</f>
        <v>0</v>
      </c>
      <c r="AR216" s="685">
        <f t="shared" si="74"/>
        <v>0</v>
      </c>
      <c r="AS216" s="685">
        <f t="shared" si="75"/>
        <v>0</v>
      </c>
      <c r="AT216" s="685"/>
      <c r="AU216" s="759"/>
      <c r="AV216" s="760"/>
    </row>
    <row r="217" spans="1:48">
      <c r="R217" s="209"/>
      <c r="S217" s="209"/>
      <c r="T217" s="209"/>
      <c r="U217" s="209"/>
      <c r="V217" s="209"/>
      <c r="W217" s="209"/>
      <c r="X217" s="209"/>
      <c r="AL217" s="1047"/>
      <c r="AM217" s="686" t="s">
        <v>157</v>
      </c>
      <c r="AN217" s="685">
        <f>AN14</f>
        <v>0</v>
      </c>
      <c r="AO217" s="685">
        <f>AN52</f>
        <v>0</v>
      </c>
      <c r="AP217" s="685">
        <f>AN90</f>
        <v>0</v>
      </c>
      <c r="AQ217" s="685">
        <f>AN128</f>
        <v>0</v>
      </c>
      <c r="AR217" s="685">
        <f t="shared" si="74"/>
        <v>0</v>
      </c>
      <c r="AS217" s="685">
        <f t="shared" si="75"/>
        <v>0</v>
      </c>
      <c r="AT217" s="685"/>
      <c r="AU217" s="759"/>
      <c r="AV217" s="760"/>
    </row>
    <row r="218" spans="1:48">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c r="O219" s="31"/>
      <c r="P219" s="31"/>
      <c r="Q219" s="31"/>
      <c r="R219" s="774"/>
      <c r="S219" s="774"/>
      <c r="T219" s="774"/>
      <c r="U219" s="209"/>
      <c r="V219" s="209"/>
      <c r="W219" s="209"/>
      <c r="X219" s="209"/>
      <c r="Z219" s="44">
        <f t="shared" ref="Z219:Z249" si="81">(AT6+AT44+AT82+AT120)</f>
        <v>0</v>
      </c>
      <c r="AA219" s="44">
        <f t="shared" ref="AA219:AA249" si="82">(AI10)</f>
        <v>0</v>
      </c>
      <c r="AL219" s="1047">
        <f t="shared" ref="AL219" si="83">AL216+1</f>
        <v>42592</v>
      </c>
      <c r="AM219" s="686" t="s">
        <v>155</v>
      </c>
      <c r="AN219" s="685">
        <f>AM15</f>
        <v>0</v>
      </c>
      <c r="AO219" s="685">
        <f>AM53</f>
        <v>0</v>
      </c>
      <c r="AP219" s="685">
        <f>AM91</f>
        <v>0</v>
      </c>
      <c r="AQ219" s="685">
        <f>AM129</f>
        <v>0</v>
      </c>
      <c r="AR219" s="685">
        <f t="shared" si="74"/>
        <v>0</v>
      </c>
      <c r="AS219" s="685">
        <f t="shared" si="75"/>
        <v>0</v>
      </c>
      <c r="AT219" s="685"/>
      <c r="AU219" s="759"/>
      <c r="AV219" s="760"/>
    </row>
    <row r="220" spans="1:48">
      <c r="O220" s="31"/>
      <c r="P220" s="31"/>
      <c r="Q220" s="31"/>
      <c r="R220" s="774"/>
      <c r="S220" s="774"/>
      <c r="T220" s="774"/>
      <c r="U220" s="209"/>
      <c r="V220" s="209"/>
      <c r="W220" s="209"/>
      <c r="X220" s="209"/>
      <c r="Z220" s="44">
        <f t="shared" si="81"/>
        <v>0</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c r="C221" s="36"/>
      <c r="E221" s="60"/>
      <c r="O221" s="31"/>
      <c r="P221" s="36"/>
      <c r="Q221" s="31"/>
      <c r="R221" s="774"/>
      <c r="S221" s="774"/>
      <c r="T221" s="774"/>
      <c r="U221" s="209"/>
      <c r="V221" s="209"/>
      <c r="W221" s="209"/>
      <c r="X221" s="776"/>
      <c r="Z221" s="44">
        <f t="shared" si="81"/>
        <v>0</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1047">
        <f t="shared" ref="AL222" si="84">AL219+1</f>
        <v>42593</v>
      </c>
      <c r="AM222" s="686" t="s">
        <v>155</v>
      </c>
      <c r="AN222" s="685">
        <f>AM16</f>
        <v>0</v>
      </c>
      <c r="AO222" s="685">
        <f>AM54</f>
        <v>0</v>
      </c>
      <c r="AP222" s="685">
        <f>AM92</f>
        <v>0</v>
      </c>
      <c r="AQ222" s="685">
        <f>AM130</f>
        <v>0</v>
      </c>
      <c r="AR222" s="685">
        <f t="shared" si="74"/>
        <v>0</v>
      </c>
      <c r="AS222" s="685">
        <f t="shared" si="75"/>
        <v>0</v>
      </c>
      <c r="AT222" s="685"/>
      <c r="AU222" s="759"/>
      <c r="AV222" s="760"/>
    </row>
    <row r="223" spans="1:48">
      <c r="A223" s="619"/>
      <c r="B223" s="36"/>
      <c r="K223" s="619"/>
      <c r="L223" s="42"/>
      <c r="O223" s="31"/>
      <c r="P223" s="31"/>
      <c r="Q223" s="31"/>
      <c r="R223" s="774"/>
      <c r="S223" s="774"/>
      <c r="T223" s="774"/>
      <c r="U223" s="209"/>
      <c r="V223" s="209"/>
      <c r="W223" s="209"/>
      <c r="X223" s="209"/>
      <c r="Z223" s="44">
        <f t="shared" si="81"/>
        <v>0</v>
      </c>
      <c r="AA223" s="44">
        <f t="shared" si="82"/>
        <v>0</v>
      </c>
      <c r="AL223" s="1047"/>
      <c r="AM223" s="686" t="s">
        <v>157</v>
      </c>
      <c r="AN223" s="685">
        <f>AN16</f>
        <v>0</v>
      </c>
      <c r="AO223" s="685">
        <f>AN54</f>
        <v>0</v>
      </c>
      <c r="AP223" s="685">
        <f>AN92</f>
        <v>0</v>
      </c>
      <c r="AQ223" s="685">
        <f>AN130</f>
        <v>0</v>
      </c>
      <c r="AR223" s="685">
        <f t="shared" si="74"/>
        <v>0</v>
      </c>
      <c r="AS223" s="685">
        <f t="shared" si="75"/>
        <v>0</v>
      </c>
      <c r="AT223" s="685"/>
      <c r="AU223" s="759"/>
      <c r="AV223" s="760"/>
    </row>
    <row r="224" spans="1:48">
      <c r="A224" s="619"/>
      <c r="K224" s="619"/>
      <c r="L224" s="42"/>
      <c r="O224" s="31"/>
      <c r="P224" s="31"/>
      <c r="Q224" s="31"/>
      <c r="R224" s="774"/>
      <c r="S224" s="774"/>
      <c r="T224" s="774"/>
      <c r="U224" s="209"/>
      <c r="V224" s="209"/>
      <c r="W224" s="209"/>
      <c r="X224" s="209"/>
      <c r="Z224" s="44">
        <f t="shared" si="81"/>
        <v>0</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c r="A225" s="619"/>
      <c r="B225" s="43"/>
      <c r="D225" s="38"/>
      <c r="H225" s="63"/>
      <c r="J225" s="42"/>
      <c r="K225" s="619"/>
      <c r="L225" s="42"/>
      <c r="R225" s="209"/>
      <c r="S225" s="209"/>
      <c r="T225" s="209"/>
      <c r="U225" s="209"/>
      <c r="V225" s="209"/>
      <c r="W225" s="209"/>
      <c r="X225" s="209"/>
      <c r="Z225" s="44">
        <f t="shared" si="81"/>
        <v>0</v>
      </c>
      <c r="AA225" s="44">
        <f t="shared" si="82"/>
        <v>0</v>
      </c>
      <c r="AL225" s="1047">
        <f t="shared" ref="AL225" si="85">AL222+1</f>
        <v>42594</v>
      </c>
      <c r="AM225" s="686" t="s">
        <v>155</v>
      </c>
      <c r="AN225" s="685">
        <f>AM17</f>
        <v>0</v>
      </c>
      <c r="AO225" s="685">
        <f>AM55</f>
        <v>0</v>
      </c>
      <c r="AP225" s="685">
        <f>AM93</f>
        <v>0</v>
      </c>
      <c r="AQ225" s="685">
        <f>AM131</f>
        <v>0</v>
      </c>
      <c r="AR225" s="685">
        <f t="shared" si="74"/>
        <v>0</v>
      </c>
      <c r="AS225" s="685">
        <f t="shared" si="75"/>
        <v>0</v>
      </c>
      <c r="AT225" s="685"/>
      <c r="AU225" s="759"/>
      <c r="AV225" s="760"/>
    </row>
    <row r="226" spans="1:48">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1047"/>
      <c r="AM226" s="686" t="s">
        <v>157</v>
      </c>
      <c r="AN226" s="685">
        <f>AN17</f>
        <v>0</v>
      </c>
      <c r="AO226" s="685">
        <f>AN55</f>
        <v>0</v>
      </c>
      <c r="AP226" s="685">
        <f>AN93</f>
        <v>0</v>
      </c>
      <c r="AQ226" s="685">
        <f>AN131</f>
        <v>0</v>
      </c>
      <c r="AR226" s="685">
        <f t="shared" si="74"/>
        <v>0</v>
      </c>
      <c r="AS226" s="685">
        <f t="shared" si="75"/>
        <v>0</v>
      </c>
      <c r="AT226" s="685"/>
      <c r="AU226" s="759"/>
      <c r="AV226" s="760"/>
    </row>
    <row r="227" spans="1:48">
      <c r="A227" s="619"/>
      <c r="B227" s="36"/>
      <c r="F227" s="619"/>
      <c r="G227" s="36"/>
      <c r="K227" s="619"/>
      <c r="M227" s="36"/>
      <c r="O227" s="619"/>
      <c r="Q227" s="36"/>
      <c r="R227" s="209"/>
      <c r="S227" s="777"/>
      <c r="T227" s="776"/>
      <c r="U227" s="209"/>
      <c r="V227" s="209"/>
      <c r="W227" s="777"/>
      <c r="X227" s="776"/>
      <c r="Z227" s="44">
        <f t="shared" si="81"/>
        <v>0</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1047">
        <f t="shared" ref="AL228" si="86">AL225+1</f>
        <v>42595</v>
      </c>
      <c r="AM228" s="686" t="s">
        <v>155</v>
      </c>
      <c r="AN228" s="685">
        <f>AM18</f>
        <v>0</v>
      </c>
      <c r="AO228" s="685">
        <f>AM56</f>
        <v>0</v>
      </c>
      <c r="AP228" s="685">
        <f>AM94</f>
        <v>0</v>
      </c>
      <c r="AQ228" s="685">
        <f>AM132</f>
        <v>0</v>
      </c>
      <c r="AR228" s="685">
        <f t="shared" si="74"/>
        <v>0</v>
      </c>
      <c r="AS228" s="685">
        <f t="shared" si="75"/>
        <v>0</v>
      </c>
      <c r="AT228" s="685"/>
      <c r="AU228" s="759"/>
      <c r="AV228" s="760"/>
    </row>
    <row r="229" spans="1:48">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1047"/>
      <c r="AM229" s="686" t="s">
        <v>157</v>
      </c>
      <c r="AN229" s="685">
        <f>AN18</f>
        <v>0</v>
      </c>
      <c r="AO229" s="685">
        <f>AN56</f>
        <v>0</v>
      </c>
      <c r="AP229" s="685">
        <f>AN94</f>
        <v>0</v>
      </c>
      <c r="AQ229" s="685">
        <f>AN132</f>
        <v>0</v>
      </c>
      <c r="AR229" s="685">
        <f t="shared" si="74"/>
        <v>0</v>
      </c>
      <c r="AS229" s="685">
        <f t="shared" si="75"/>
        <v>0</v>
      </c>
      <c r="AT229" s="685"/>
      <c r="AU229" s="759"/>
      <c r="AV229" s="760"/>
    </row>
    <row r="230" spans="1:48">
      <c r="A230" s="619"/>
      <c r="C230" s="619"/>
      <c r="D230" s="36"/>
      <c r="K230" s="619"/>
      <c r="O230" s="619"/>
      <c r="P230" s="40"/>
      <c r="Q230" s="40"/>
      <c r="R230" s="209"/>
      <c r="S230" s="777"/>
      <c r="T230" s="209"/>
      <c r="U230" s="209"/>
      <c r="V230" s="209"/>
      <c r="W230" s="777"/>
      <c r="X230" s="209"/>
      <c r="Z230" s="44">
        <f t="shared" si="81"/>
        <v>0</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1047">
        <f t="shared" ref="AL231" si="87">AL228+1</f>
        <v>42596</v>
      </c>
      <c r="AM231" s="686" t="s">
        <v>155</v>
      </c>
      <c r="AN231" s="685">
        <f>AM19</f>
        <v>0</v>
      </c>
      <c r="AO231" s="685">
        <f>AM57</f>
        <v>0</v>
      </c>
      <c r="AP231" s="685">
        <f>AM95</f>
        <v>0</v>
      </c>
      <c r="AQ231" s="685">
        <f>AM133</f>
        <v>0</v>
      </c>
      <c r="AR231" s="685">
        <f t="shared" si="74"/>
        <v>0</v>
      </c>
      <c r="AS231" s="685">
        <f t="shared" si="75"/>
        <v>0</v>
      </c>
      <c r="AT231" s="685"/>
      <c r="AU231" s="759"/>
      <c r="AV231" s="760"/>
    </row>
    <row r="232" spans="1:48">
      <c r="A232" s="619"/>
      <c r="C232" s="619"/>
      <c r="D232" s="36"/>
      <c r="K232" s="619"/>
      <c r="O232" s="619"/>
      <c r="P232" s="40"/>
      <c r="Q232" s="40"/>
      <c r="R232" s="209"/>
      <c r="S232" s="777"/>
      <c r="T232" s="209"/>
      <c r="U232" s="209"/>
      <c r="V232" s="209"/>
      <c r="W232" s="777"/>
      <c r="X232" s="209"/>
      <c r="Z232" s="44">
        <f t="shared" si="81"/>
        <v>0</v>
      </c>
      <c r="AA232" s="44">
        <f t="shared" si="82"/>
        <v>0</v>
      </c>
      <c r="AL232" s="1047"/>
      <c r="AM232" s="686" t="s">
        <v>157</v>
      </c>
      <c r="AN232" s="685">
        <f>AN19</f>
        <v>0</v>
      </c>
      <c r="AO232" s="685">
        <f>AN57</f>
        <v>0</v>
      </c>
      <c r="AP232" s="685">
        <f>AN95</f>
        <v>0</v>
      </c>
      <c r="AQ232" s="685">
        <f>AN133</f>
        <v>0</v>
      </c>
      <c r="AR232" s="685">
        <f t="shared" si="74"/>
        <v>0</v>
      </c>
      <c r="AS232" s="685">
        <f t="shared" si="75"/>
        <v>0</v>
      </c>
      <c r="AT232" s="685"/>
      <c r="AU232" s="759"/>
      <c r="AV232" s="760"/>
    </row>
    <row r="233" spans="1:48">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c r="A234" s="619"/>
      <c r="B234" s="36"/>
      <c r="C234" s="619"/>
      <c r="D234" s="36"/>
      <c r="K234" s="619"/>
      <c r="O234" s="619"/>
      <c r="P234" s="31"/>
      <c r="Q234" s="31"/>
      <c r="R234" s="209"/>
      <c r="S234" s="777"/>
      <c r="T234" s="774"/>
      <c r="U234" s="209"/>
      <c r="V234" s="209"/>
      <c r="W234" s="777"/>
      <c r="X234" s="209"/>
      <c r="Z234" s="44">
        <f t="shared" si="81"/>
        <v>0</v>
      </c>
      <c r="AA234" s="44">
        <f t="shared" si="82"/>
        <v>0</v>
      </c>
      <c r="AL234" s="1047">
        <f t="shared" ref="AL234" si="88">AL231+1</f>
        <v>42597</v>
      </c>
      <c r="AM234" s="686" t="s">
        <v>155</v>
      </c>
      <c r="AN234" s="685">
        <f>AM20</f>
        <v>0</v>
      </c>
      <c r="AO234" s="685">
        <f>AM58</f>
        <v>0</v>
      </c>
      <c r="AP234" s="685">
        <f>AM96</f>
        <v>0</v>
      </c>
      <c r="AQ234" s="685">
        <f>AM134</f>
        <v>0</v>
      </c>
      <c r="AR234" s="685">
        <f t="shared" si="74"/>
        <v>0</v>
      </c>
      <c r="AS234" s="685">
        <f t="shared" si="75"/>
        <v>0</v>
      </c>
      <c r="AT234" s="685"/>
      <c r="AU234" s="759"/>
      <c r="AV234" s="760"/>
    </row>
    <row r="235" spans="1:48">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1047"/>
      <c r="AM235" s="686" t="s">
        <v>157</v>
      </c>
      <c r="AN235" s="685">
        <f>AN20</f>
        <v>0</v>
      </c>
      <c r="AO235" s="685">
        <f>AN58</f>
        <v>0</v>
      </c>
      <c r="AP235" s="685">
        <f>AN96</f>
        <v>0</v>
      </c>
      <c r="AQ235" s="685">
        <f>AN134</f>
        <v>0</v>
      </c>
      <c r="AR235" s="685">
        <f t="shared" si="74"/>
        <v>0</v>
      </c>
      <c r="AS235" s="685">
        <f t="shared" si="75"/>
        <v>0</v>
      </c>
      <c r="AT235" s="685"/>
      <c r="AU235" s="759"/>
      <c r="AV235" s="760"/>
    </row>
    <row r="236" spans="1:48">
      <c r="A236" s="619"/>
      <c r="B236" s="36"/>
      <c r="C236" s="619"/>
      <c r="D236" s="36"/>
      <c r="K236" s="619"/>
      <c r="O236" s="619"/>
      <c r="P236" s="31"/>
      <c r="Q236" s="31"/>
      <c r="R236" s="209"/>
      <c r="S236" s="777"/>
      <c r="T236" s="774"/>
      <c r="U236" s="209"/>
      <c r="V236" s="209"/>
      <c r="W236" s="777"/>
      <c r="X236" s="209"/>
      <c r="Z236" s="44">
        <f t="shared" si="81"/>
        <v>0</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1047">
        <f t="shared" ref="AL237" si="89">AL234+1</f>
        <v>42598</v>
      </c>
      <c r="AM237" s="686" t="s">
        <v>155</v>
      </c>
      <c r="AN237" s="685">
        <f>AM21</f>
        <v>0</v>
      </c>
      <c r="AO237" s="685">
        <f>AM59</f>
        <v>0</v>
      </c>
      <c r="AP237" s="685">
        <f>AM97</f>
        <v>0</v>
      </c>
      <c r="AQ237" s="685">
        <f>AM135</f>
        <v>0</v>
      </c>
      <c r="AR237" s="685">
        <f t="shared" si="74"/>
        <v>0</v>
      </c>
      <c r="AS237" s="685">
        <f t="shared" si="75"/>
        <v>0</v>
      </c>
      <c r="AT237" s="685"/>
      <c r="AU237" s="759"/>
      <c r="AV237" s="760"/>
    </row>
    <row r="238" spans="1:48">
      <c r="A238" s="619"/>
      <c r="B238" s="36"/>
      <c r="C238" s="619"/>
      <c r="D238" s="36"/>
      <c r="K238" s="619"/>
      <c r="O238" s="619"/>
      <c r="P238" s="31"/>
      <c r="Q238" s="31"/>
      <c r="R238" s="209"/>
      <c r="S238" s="777"/>
      <c r="T238" s="774"/>
      <c r="U238" s="209"/>
      <c r="V238" s="209"/>
      <c r="W238" s="777"/>
      <c r="X238" s="209"/>
      <c r="Z238" s="44">
        <f t="shared" si="81"/>
        <v>0</v>
      </c>
      <c r="AA238" s="44">
        <f t="shared" si="82"/>
        <v>0</v>
      </c>
      <c r="AL238" s="1047"/>
      <c r="AM238" s="686" t="s">
        <v>157</v>
      </c>
      <c r="AN238" s="685">
        <f>AN21</f>
        <v>0</v>
      </c>
      <c r="AO238" s="685">
        <f>AN59</f>
        <v>0</v>
      </c>
      <c r="AP238" s="685">
        <f>AN97</f>
        <v>0</v>
      </c>
      <c r="AQ238" s="685">
        <f>AN135</f>
        <v>0</v>
      </c>
      <c r="AR238" s="685">
        <f t="shared" si="74"/>
        <v>0</v>
      </c>
      <c r="AS238" s="685">
        <f t="shared" si="75"/>
        <v>0</v>
      </c>
      <c r="AT238" s="685"/>
      <c r="AU238" s="759"/>
      <c r="AV238" s="760"/>
    </row>
    <row r="239" spans="1:48">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1047"/>
      <c r="AM239" s="686" t="s">
        <v>230</v>
      </c>
      <c r="AN239" s="685">
        <f>AO21</f>
        <v>0</v>
      </c>
      <c r="AO239" s="685">
        <f>AO59</f>
        <v>0</v>
      </c>
      <c r="AP239" s="685">
        <f>AO97</f>
        <v>0</v>
      </c>
      <c r="AQ239" s="685">
        <f>AO135</f>
        <v>0</v>
      </c>
      <c r="AR239" s="685">
        <f t="shared" si="74"/>
        <v>0</v>
      </c>
      <c r="AS239" s="685">
        <f t="shared" si="75"/>
        <v>0</v>
      </c>
      <c r="AT239" s="685"/>
      <c r="AU239" s="759"/>
      <c r="AV239" s="760"/>
    </row>
    <row r="240" spans="1:48">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1047">
        <f t="shared" ref="AL240" si="90">AL237+1</f>
        <v>42599</v>
      </c>
      <c r="AM240" s="686" t="s">
        <v>155</v>
      </c>
      <c r="AN240" s="685">
        <f>AM22</f>
        <v>0</v>
      </c>
      <c r="AO240" s="685">
        <f>AM60</f>
        <v>0</v>
      </c>
      <c r="AP240" s="685">
        <f>AM98</f>
        <v>0</v>
      </c>
      <c r="AQ240" s="685">
        <f>AM136</f>
        <v>0</v>
      </c>
      <c r="AR240" s="685">
        <f t="shared" si="74"/>
        <v>0</v>
      </c>
      <c r="AS240" s="685">
        <f t="shared" si="75"/>
        <v>0</v>
      </c>
      <c r="AT240" s="685"/>
      <c r="AU240" s="759"/>
      <c r="AV240" s="760"/>
    </row>
    <row r="241" spans="1:48">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1047"/>
      <c r="AM241" s="686" t="s">
        <v>157</v>
      </c>
      <c r="AN241" s="685">
        <f>AN22</f>
        <v>0</v>
      </c>
      <c r="AO241" s="685">
        <f>AN60</f>
        <v>0</v>
      </c>
      <c r="AP241" s="685">
        <f>AN98</f>
        <v>0</v>
      </c>
      <c r="AQ241" s="685">
        <f>AN136</f>
        <v>0</v>
      </c>
      <c r="AR241" s="685">
        <f t="shared" si="74"/>
        <v>0</v>
      </c>
      <c r="AS241" s="685">
        <f t="shared" si="75"/>
        <v>0</v>
      </c>
      <c r="AT241" s="685"/>
      <c r="AU241" s="759"/>
      <c r="AV241" s="760"/>
    </row>
    <row r="242" spans="1:48">
      <c r="A242" s="619"/>
      <c r="B242" s="43"/>
      <c r="C242" s="619"/>
      <c r="D242" s="36"/>
      <c r="K242" s="619"/>
      <c r="O242" s="619"/>
      <c r="P242" s="31"/>
      <c r="Q242" s="31"/>
      <c r="R242" s="209"/>
      <c r="S242" s="777"/>
      <c r="T242" s="774"/>
      <c r="U242" s="209"/>
      <c r="V242" s="209"/>
      <c r="W242" s="777"/>
      <c r="X242" s="209"/>
      <c r="Z242" s="44">
        <f t="shared" si="81"/>
        <v>0</v>
      </c>
      <c r="AA242" s="44">
        <f t="shared" si="82"/>
        <v>0</v>
      </c>
      <c r="AL242" s="1047"/>
      <c r="AM242" s="686" t="s">
        <v>230</v>
      </c>
      <c r="AN242" s="685">
        <f>AO22</f>
        <v>0</v>
      </c>
      <c r="AO242" s="685">
        <f>AO60</f>
        <v>0</v>
      </c>
      <c r="AP242" s="685">
        <f>AO98</f>
        <v>0</v>
      </c>
      <c r="AQ242" s="685">
        <f>AO136</f>
        <v>0</v>
      </c>
      <c r="AR242" s="685">
        <f t="shared" si="74"/>
        <v>0</v>
      </c>
      <c r="AS242" s="685">
        <f t="shared" si="75"/>
        <v>0</v>
      </c>
      <c r="AT242" s="685"/>
      <c r="AU242" s="759"/>
      <c r="AV242" s="760"/>
    </row>
    <row r="243" spans="1:48">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1047">
        <f t="shared" ref="AL243" si="91">AL240+1</f>
        <v>42600</v>
      </c>
      <c r="AM243" s="686" t="s">
        <v>155</v>
      </c>
      <c r="AN243" s="685">
        <f>AM23</f>
        <v>0</v>
      </c>
      <c r="AO243" s="685">
        <f>AM61</f>
        <v>0</v>
      </c>
      <c r="AP243" s="685">
        <f>AM99</f>
        <v>0</v>
      </c>
      <c r="AQ243" s="685">
        <f>AM137</f>
        <v>0</v>
      </c>
      <c r="AR243" s="685">
        <f t="shared" si="74"/>
        <v>0</v>
      </c>
      <c r="AS243" s="685">
        <f t="shared" si="75"/>
        <v>0</v>
      </c>
      <c r="AT243" s="685"/>
      <c r="AU243" s="759"/>
      <c r="AV243" s="760"/>
    </row>
    <row r="244" spans="1:48">
      <c r="A244" s="619"/>
      <c r="B244" s="43"/>
      <c r="C244" s="619"/>
      <c r="D244" s="36"/>
      <c r="K244" s="619"/>
      <c r="O244" s="619"/>
      <c r="P244" s="31"/>
      <c r="Q244" s="31"/>
      <c r="R244" s="209"/>
      <c r="S244" s="777"/>
      <c r="T244" s="774"/>
      <c r="U244" s="209"/>
      <c r="V244" s="209"/>
      <c r="W244" s="777"/>
      <c r="X244" s="209"/>
      <c r="Z244" s="44">
        <f t="shared" si="81"/>
        <v>0</v>
      </c>
      <c r="AA244" s="44">
        <f t="shared" si="82"/>
        <v>0</v>
      </c>
      <c r="AL244" s="1047"/>
      <c r="AM244" s="686" t="s">
        <v>157</v>
      </c>
      <c r="AN244" s="685">
        <f>AN23</f>
        <v>0</v>
      </c>
      <c r="AO244" s="685">
        <f>AN61</f>
        <v>0</v>
      </c>
      <c r="AP244" s="685">
        <f>AN99</f>
        <v>0</v>
      </c>
      <c r="AQ244" s="685">
        <f>AN137</f>
        <v>0</v>
      </c>
      <c r="AR244" s="685">
        <f t="shared" si="74"/>
        <v>0</v>
      </c>
      <c r="AS244" s="685">
        <f t="shared" si="75"/>
        <v>0</v>
      </c>
      <c r="AT244" s="685"/>
      <c r="AU244" s="759"/>
      <c r="AV244" s="760"/>
    </row>
    <row r="245" spans="1:48">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1047"/>
      <c r="AM245" s="686" t="s">
        <v>230</v>
      </c>
      <c r="AN245" s="685">
        <f>AO23</f>
        <v>0</v>
      </c>
      <c r="AO245" s="685">
        <f>AO61</f>
        <v>0</v>
      </c>
      <c r="AP245" s="685">
        <f>AO99</f>
        <v>0</v>
      </c>
      <c r="AQ245" s="685">
        <f>AO137</f>
        <v>0</v>
      </c>
      <c r="AR245" s="685">
        <f t="shared" si="74"/>
        <v>0</v>
      </c>
      <c r="AS245" s="685">
        <f t="shared" si="75"/>
        <v>0</v>
      </c>
      <c r="AT245" s="685"/>
      <c r="AU245" s="759"/>
      <c r="AV245" s="760"/>
    </row>
    <row r="246" spans="1:48">
      <c r="A246" s="619"/>
      <c r="C246" s="619"/>
      <c r="D246" s="36"/>
      <c r="K246" s="619"/>
      <c r="O246" s="619"/>
      <c r="P246" s="31"/>
      <c r="Q246" s="31"/>
      <c r="R246" s="209"/>
      <c r="S246" s="777"/>
      <c r="T246" s="774"/>
      <c r="U246" s="209"/>
      <c r="V246" s="209"/>
      <c r="W246" s="777"/>
      <c r="X246" s="209"/>
      <c r="Z246" s="44">
        <f t="shared" si="81"/>
        <v>0</v>
      </c>
      <c r="AA246" s="44">
        <f t="shared" si="82"/>
        <v>0</v>
      </c>
      <c r="AL246" s="1047">
        <f t="shared" ref="AL246" si="92">AL243+1</f>
        <v>42601</v>
      </c>
      <c r="AM246" s="686" t="s">
        <v>155</v>
      </c>
      <c r="AN246" s="685">
        <f>AM24</f>
        <v>0</v>
      </c>
      <c r="AO246" s="685">
        <f>AM62</f>
        <v>0</v>
      </c>
      <c r="AP246" s="685">
        <f>AM100</f>
        <v>0</v>
      </c>
      <c r="AQ246" s="685">
        <f>AM138</f>
        <v>0</v>
      </c>
      <c r="AR246" s="685">
        <f t="shared" si="74"/>
        <v>0</v>
      </c>
      <c r="AS246" s="685">
        <f t="shared" si="75"/>
        <v>0</v>
      </c>
      <c r="AT246" s="685"/>
      <c r="AU246" s="759"/>
      <c r="AV246" s="760"/>
    </row>
    <row r="247" spans="1:48">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1047"/>
      <c r="AM247" s="686" t="s">
        <v>157</v>
      </c>
      <c r="AN247" s="685">
        <f>AN24</f>
        <v>0</v>
      </c>
      <c r="AO247" s="685">
        <f>AN62</f>
        <v>0</v>
      </c>
      <c r="AP247" s="685">
        <f>AN100</f>
        <v>0</v>
      </c>
      <c r="AQ247" s="685">
        <f>AN138</f>
        <v>0</v>
      </c>
      <c r="AR247" s="685">
        <f t="shared" si="74"/>
        <v>0</v>
      </c>
      <c r="AS247" s="685">
        <f t="shared" si="75"/>
        <v>0</v>
      </c>
      <c r="AT247" s="685"/>
      <c r="AU247" s="759"/>
      <c r="AV247" s="760"/>
    </row>
    <row r="248" spans="1:48">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0</v>
      </c>
      <c r="AQ248" s="685">
        <f>AO138</f>
        <v>0</v>
      </c>
      <c r="AR248" s="685">
        <f t="shared" si="74"/>
        <v>0</v>
      </c>
      <c r="AS248" s="685">
        <f t="shared" si="75"/>
        <v>0</v>
      </c>
      <c r="AT248" s="685"/>
      <c r="AU248" s="759"/>
      <c r="AV248" s="760"/>
    </row>
    <row r="249" spans="1:48">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42602</v>
      </c>
      <c r="AM249" s="686" t="s">
        <v>155</v>
      </c>
      <c r="AN249" s="685">
        <f>AM25</f>
        <v>0</v>
      </c>
      <c r="AO249" s="685">
        <f>AM63</f>
        <v>0</v>
      </c>
      <c r="AP249" s="685">
        <f>AM101</f>
        <v>0</v>
      </c>
      <c r="AQ249" s="685">
        <f>AM139</f>
        <v>0</v>
      </c>
      <c r="AR249" s="685">
        <f t="shared" si="74"/>
        <v>0</v>
      </c>
      <c r="AS249" s="685">
        <f t="shared" si="75"/>
        <v>0</v>
      </c>
      <c r="AT249" s="685"/>
      <c r="AU249" s="759"/>
      <c r="AV249" s="760"/>
    </row>
    <row r="250" spans="1:48">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0</v>
      </c>
      <c r="AQ250" s="685">
        <f>AN139</f>
        <v>0</v>
      </c>
      <c r="AR250" s="685">
        <f t="shared" si="74"/>
        <v>0</v>
      </c>
      <c r="AS250" s="685">
        <f t="shared" si="75"/>
        <v>0</v>
      </c>
      <c r="AT250" s="685"/>
      <c r="AU250" s="759"/>
      <c r="AV250" s="760"/>
    </row>
    <row r="251" spans="1:48">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0</v>
      </c>
      <c r="AQ251" s="685">
        <f>AO139</f>
        <v>0</v>
      </c>
      <c r="AR251" s="685">
        <f t="shared" si="74"/>
        <v>0</v>
      </c>
      <c r="AS251" s="685">
        <f t="shared" si="75"/>
        <v>0</v>
      </c>
      <c r="AT251" s="685"/>
      <c r="AU251" s="759"/>
      <c r="AV251" s="760"/>
    </row>
    <row r="252" spans="1:48">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42603</v>
      </c>
      <c r="AM252" s="686" t="s">
        <v>155</v>
      </c>
      <c r="AN252" s="685">
        <f>AM26</f>
        <v>0</v>
      </c>
      <c r="AO252" s="685">
        <f>AM64</f>
        <v>0</v>
      </c>
      <c r="AP252" s="685">
        <f>AM102</f>
        <v>0</v>
      </c>
      <c r="AQ252" s="685">
        <f>AM140</f>
        <v>0</v>
      </c>
      <c r="AR252" s="685">
        <f t="shared" si="74"/>
        <v>0</v>
      </c>
      <c r="AS252" s="685">
        <f t="shared" si="75"/>
        <v>0</v>
      </c>
      <c r="AT252" s="685"/>
      <c r="AU252" s="759"/>
      <c r="AV252" s="760"/>
    </row>
    <row r="253" spans="1:48">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0</v>
      </c>
      <c r="AQ253" s="685">
        <f>AN140</f>
        <v>0</v>
      </c>
      <c r="AR253" s="685">
        <f t="shared" si="74"/>
        <v>0</v>
      </c>
      <c r="AS253" s="685">
        <f t="shared" si="75"/>
        <v>0</v>
      </c>
      <c r="AT253" s="685"/>
      <c r="AU253" s="759"/>
      <c r="AV253" s="760"/>
    </row>
    <row r="254" spans="1:48">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0</v>
      </c>
      <c r="AQ254" s="685">
        <f>AO140</f>
        <v>0</v>
      </c>
      <c r="AR254" s="685">
        <f t="shared" si="74"/>
        <v>0</v>
      </c>
      <c r="AS254" s="685">
        <f t="shared" si="75"/>
        <v>0</v>
      </c>
      <c r="AT254" s="685"/>
      <c r="AU254" s="759"/>
      <c r="AV254" s="760"/>
    </row>
    <row r="255" spans="1:48">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42604</v>
      </c>
      <c r="AM255" s="686" t="s">
        <v>155</v>
      </c>
      <c r="AN255" s="685">
        <f>AM27</f>
        <v>0</v>
      </c>
      <c r="AO255" s="685">
        <f>AM65</f>
        <v>0</v>
      </c>
      <c r="AP255" s="685">
        <f>AM103</f>
        <v>0</v>
      </c>
      <c r="AQ255" s="685">
        <f>AM141</f>
        <v>0</v>
      </c>
      <c r="AR255" s="685">
        <f t="shared" si="74"/>
        <v>0</v>
      </c>
      <c r="AS255" s="685">
        <f t="shared" si="75"/>
        <v>0</v>
      </c>
      <c r="AT255" s="685"/>
      <c r="AU255" s="759"/>
      <c r="AV255" s="760"/>
    </row>
    <row r="256" spans="1:48">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0</v>
      </c>
      <c r="AQ256" s="685">
        <f>AN141</f>
        <v>0</v>
      </c>
      <c r="AR256" s="685">
        <f t="shared" si="74"/>
        <v>0</v>
      </c>
      <c r="AS256" s="685">
        <f t="shared" si="75"/>
        <v>0</v>
      </c>
      <c r="AT256" s="685"/>
      <c r="AU256" s="759"/>
      <c r="AV256" s="760"/>
    </row>
    <row r="257" spans="1:48">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42605</v>
      </c>
      <c r="AM258" s="686" t="s">
        <v>155</v>
      </c>
      <c r="AN258" s="685">
        <f>AM28</f>
        <v>0</v>
      </c>
      <c r="AO258" s="685">
        <f>AM66</f>
        <v>0</v>
      </c>
      <c r="AP258" s="685">
        <f>AM104</f>
        <v>0</v>
      </c>
      <c r="AQ258" s="685">
        <f>AM142</f>
        <v>0</v>
      </c>
      <c r="AR258" s="685">
        <f t="shared" si="96"/>
        <v>0</v>
      </c>
      <c r="AS258" s="685">
        <f t="shared" si="97"/>
        <v>0</v>
      </c>
      <c r="AT258" s="685"/>
      <c r="AU258" s="759"/>
      <c r="AV258" s="760"/>
    </row>
    <row r="259" spans="1:48">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0</v>
      </c>
      <c r="AQ259" s="685">
        <f>AN142</f>
        <v>0</v>
      </c>
      <c r="AR259" s="685">
        <f t="shared" si="96"/>
        <v>0</v>
      </c>
      <c r="AS259" s="685">
        <f t="shared" si="97"/>
        <v>0</v>
      </c>
      <c r="AT259" s="685"/>
      <c r="AU259" s="759"/>
      <c r="AV259" s="760"/>
    </row>
    <row r="260" spans="1:48">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42606</v>
      </c>
      <c r="AM261" s="686" t="s">
        <v>155</v>
      </c>
      <c r="AN261" s="685">
        <f>AM29</f>
        <v>0</v>
      </c>
      <c r="AO261" s="685">
        <f>AM67</f>
        <v>0</v>
      </c>
      <c r="AP261" s="685">
        <f>AM105</f>
        <v>0</v>
      </c>
      <c r="AQ261" s="685">
        <f>AM143</f>
        <v>0</v>
      </c>
      <c r="AR261" s="685">
        <f t="shared" si="96"/>
        <v>0</v>
      </c>
      <c r="AS261" s="685">
        <f t="shared" si="97"/>
        <v>0</v>
      </c>
      <c r="AT261" s="685"/>
      <c r="AU261" s="759"/>
      <c r="AV261" s="760"/>
    </row>
    <row r="262" spans="1:48">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0</v>
      </c>
      <c r="AQ262" s="685">
        <f>AN143</f>
        <v>0</v>
      </c>
      <c r="AR262" s="685">
        <f t="shared" si="96"/>
        <v>0</v>
      </c>
      <c r="AS262" s="685">
        <f t="shared" si="97"/>
        <v>0</v>
      </c>
      <c r="AT262" s="685"/>
      <c r="AU262" s="759"/>
      <c r="AV262" s="760"/>
    </row>
    <row r="263" spans="1:48">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42607</v>
      </c>
      <c r="AM264" s="686" t="s">
        <v>155</v>
      </c>
      <c r="AN264" s="685">
        <f>AM30</f>
        <v>0</v>
      </c>
      <c r="AO264" s="685">
        <f>AM68</f>
        <v>0</v>
      </c>
      <c r="AP264" s="685">
        <f>AM106</f>
        <v>0</v>
      </c>
      <c r="AQ264" s="685">
        <f>AM144</f>
        <v>0</v>
      </c>
      <c r="AR264" s="685">
        <f t="shared" si="96"/>
        <v>0</v>
      </c>
      <c r="AS264" s="685">
        <f t="shared" si="97"/>
        <v>0</v>
      </c>
      <c r="AT264" s="685"/>
      <c r="AU264" s="759"/>
      <c r="AV264" s="760"/>
    </row>
    <row r="265" spans="1:48">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0</v>
      </c>
      <c r="AQ265" s="685">
        <f>AN144</f>
        <v>0</v>
      </c>
      <c r="AR265" s="685">
        <f t="shared" si="96"/>
        <v>0</v>
      </c>
      <c r="AS265" s="685">
        <f t="shared" si="97"/>
        <v>0</v>
      </c>
      <c r="AT265" s="685"/>
      <c r="AU265" s="759"/>
      <c r="AV265" s="760"/>
    </row>
    <row r="266" spans="1:48">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42608</v>
      </c>
      <c r="AM267" s="686" t="s">
        <v>155</v>
      </c>
      <c r="AN267" s="685">
        <f>AM31</f>
        <v>0</v>
      </c>
      <c r="AO267" s="685">
        <f>AM69</f>
        <v>0</v>
      </c>
      <c r="AP267" s="685">
        <f>AM107</f>
        <v>0</v>
      </c>
      <c r="AQ267" s="685">
        <f>AM145</f>
        <v>0</v>
      </c>
      <c r="AR267" s="685">
        <f t="shared" si="96"/>
        <v>0</v>
      </c>
      <c r="AS267" s="685">
        <f t="shared" si="97"/>
        <v>0</v>
      </c>
      <c r="AT267" s="685"/>
      <c r="AU267" s="759"/>
      <c r="AV267" s="760"/>
    </row>
    <row r="268" spans="1:48">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0</v>
      </c>
      <c r="AQ268" s="685">
        <f>AN145</f>
        <v>0</v>
      </c>
      <c r="AR268" s="685">
        <f t="shared" si="96"/>
        <v>0</v>
      </c>
      <c r="AS268" s="685">
        <f t="shared" si="97"/>
        <v>0</v>
      </c>
      <c r="AT268" s="685"/>
      <c r="AU268" s="759"/>
      <c r="AV268" s="760"/>
    </row>
    <row r="269" spans="1:48">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c r="A270" s="619"/>
      <c r="B270" s="36"/>
      <c r="C270" s="619"/>
      <c r="D270" s="36"/>
      <c r="K270" s="619"/>
      <c r="O270" s="619"/>
      <c r="R270" s="209"/>
      <c r="S270" s="777"/>
      <c r="T270" s="209"/>
      <c r="U270" s="209"/>
      <c r="V270" s="209"/>
      <c r="W270" s="777"/>
      <c r="X270" s="209"/>
      <c r="Z270" s="44"/>
      <c r="AL270" s="1047">
        <f t="shared" ref="AL270" si="102">AL267+1</f>
        <v>42609</v>
      </c>
      <c r="AM270" s="686" t="s">
        <v>155</v>
      </c>
      <c r="AN270" s="685">
        <f>AM32</f>
        <v>0</v>
      </c>
      <c r="AO270" s="685">
        <f>AM70</f>
        <v>0</v>
      </c>
      <c r="AP270" s="685">
        <f>AM108</f>
        <v>0</v>
      </c>
      <c r="AQ270" s="685">
        <f>AM146</f>
        <v>0</v>
      </c>
      <c r="AR270" s="685">
        <f t="shared" si="96"/>
        <v>0</v>
      </c>
      <c r="AS270" s="685">
        <f t="shared" si="97"/>
        <v>0</v>
      </c>
      <c r="AT270" s="685"/>
      <c r="AU270" s="759"/>
      <c r="AV270" s="760"/>
    </row>
    <row r="271" spans="1:48">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0</v>
      </c>
      <c r="AQ271" s="685">
        <f>AN146</f>
        <v>0</v>
      </c>
      <c r="AR271" s="685">
        <f t="shared" si="96"/>
        <v>0</v>
      </c>
      <c r="AS271" s="685">
        <f t="shared" si="97"/>
        <v>0</v>
      </c>
      <c r="AT271" s="685"/>
      <c r="AU271" s="759"/>
      <c r="AV271" s="760"/>
    </row>
    <row r="272" spans="1:48">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42610</v>
      </c>
      <c r="AM273" s="686" t="s">
        <v>155</v>
      </c>
      <c r="AN273" s="685">
        <f>AM33</f>
        <v>0</v>
      </c>
      <c r="AO273" s="685">
        <f>AM71</f>
        <v>0</v>
      </c>
      <c r="AP273" s="685">
        <f>AM109</f>
        <v>0</v>
      </c>
      <c r="AQ273" s="685">
        <f>AM147</f>
        <v>0</v>
      </c>
      <c r="AR273" s="685">
        <f t="shared" si="96"/>
        <v>0</v>
      </c>
      <c r="AS273" s="685">
        <f t="shared" si="97"/>
        <v>0</v>
      </c>
      <c r="AT273" s="685"/>
      <c r="AU273" s="759"/>
      <c r="AV273" s="760"/>
    </row>
    <row r="274" spans="1:48">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c r="A276" s="619"/>
      <c r="C276" s="619"/>
      <c r="D276" s="36"/>
      <c r="L276" s="36"/>
      <c r="M276" s="57"/>
      <c r="N276" s="57"/>
      <c r="O276" s="57"/>
      <c r="P276" s="57"/>
      <c r="Q276" s="57"/>
      <c r="R276" s="775"/>
      <c r="S276" s="775"/>
      <c r="T276" s="775"/>
      <c r="U276" s="775"/>
      <c r="V276" s="775"/>
      <c r="W276" s="777"/>
      <c r="X276" s="209"/>
      <c r="Z276" s="44"/>
      <c r="AL276" s="1047">
        <f t="shared" ref="AL276" si="104">AL273+1</f>
        <v>42611</v>
      </c>
      <c r="AM276" s="686" t="s">
        <v>155</v>
      </c>
      <c r="AN276" s="685">
        <f>AM34</f>
        <v>0</v>
      </c>
      <c r="AO276" s="685">
        <f>AM72</f>
        <v>0</v>
      </c>
      <c r="AP276" s="685">
        <f>AM110</f>
        <v>0</v>
      </c>
      <c r="AQ276" s="685">
        <f>AM148</f>
        <v>0</v>
      </c>
      <c r="AR276" s="685">
        <f t="shared" si="96"/>
        <v>0</v>
      </c>
      <c r="AS276" s="685">
        <f t="shared" si="97"/>
        <v>0</v>
      </c>
      <c r="AT276" s="685"/>
      <c r="AU276" s="759"/>
      <c r="AV276" s="760"/>
    </row>
    <row r="277" spans="1:48">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c r="A279" s="619"/>
      <c r="B279" s="36"/>
      <c r="C279" s="619"/>
      <c r="N279" s="43"/>
      <c r="R279" s="209"/>
      <c r="S279" s="777"/>
      <c r="T279" s="209"/>
      <c r="U279" s="209"/>
      <c r="V279" s="209"/>
      <c r="W279" s="209"/>
      <c r="X279" s="209"/>
      <c r="Z279" s="44"/>
      <c r="AL279" s="1047">
        <f t="shared" ref="AL279" si="105">AL276+1</f>
        <v>42612</v>
      </c>
      <c r="AM279" s="686" t="s">
        <v>155</v>
      </c>
      <c r="AN279" s="685">
        <f>AM35</f>
        <v>0</v>
      </c>
      <c r="AO279" s="685">
        <f>AM73</f>
        <v>0</v>
      </c>
      <c r="AP279" s="685">
        <f>AM111</f>
        <v>0</v>
      </c>
      <c r="AQ279" s="685">
        <f>AM149</f>
        <v>0</v>
      </c>
      <c r="AR279" s="685">
        <f t="shared" si="96"/>
        <v>0</v>
      </c>
      <c r="AS279" s="685">
        <f t="shared" si="97"/>
        <v>0</v>
      </c>
      <c r="AT279" s="685"/>
      <c r="AU279" s="759"/>
      <c r="AV279" s="760"/>
    </row>
    <row r="280" spans="1:48">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c r="A282" s="619"/>
      <c r="B282" s="43"/>
      <c r="I282" s="40"/>
      <c r="J282" s="43"/>
      <c r="N282" s="43"/>
      <c r="R282" s="209"/>
      <c r="S282" s="209"/>
      <c r="T282" s="209"/>
      <c r="U282" s="209"/>
      <c r="V282" s="209"/>
      <c r="W282" s="776"/>
      <c r="X282" s="209"/>
      <c r="Z282" s="44"/>
      <c r="AL282" s="1047">
        <f t="shared" ref="AL282" si="106">AL279+1</f>
        <v>42613</v>
      </c>
      <c r="AM282" s="686" t="s">
        <v>155</v>
      </c>
      <c r="AN282" s="685">
        <f>AM36</f>
        <v>0</v>
      </c>
      <c r="AO282" s="685">
        <f>AM74</f>
        <v>0</v>
      </c>
      <c r="AP282" s="685">
        <f>AM112</f>
        <v>0</v>
      </c>
      <c r="AQ282" s="685">
        <f>AM150</f>
        <v>0</v>
      </c>
      <c r="AR282" s="685">
        <f t="shared" si="96"/>
        <v>0</v>
      </c>
      <c r="AS282" s="685">
        <f t="shared" si="97"/>
        <v>0</v>
      </c>
      <c r="AT282" s="685"/>
      <c r="AU282" s="759"/>
      <c r="AV282" s="760"/>
    </row>
    <row r="283" spans="1:48">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c r="R385" s="209"/>
      <c r="S385" s="209"/>
      <c r="T385" s="209"/>
      <c r="U385" s="209"/>
      <c r="V385" s="209"/>
      <c r="W385" s="209"/>
      <c r="X385" s="209"/>
      <c r="AL385" s="58"/>
      <c r="AM385" s="58"/>
      <c r="AN385" s="58"/>
      <c r="AO385" s="58"/>
      <c r="AP385" s="58"/>
      <c r="AQ385" s="58"/>
      <c r="AR385" s="58"/>
      <c r="AS385" s="58"/>
      <c r="AT385" s="58"/>
      <c r="AU385" s="58"/>
      <c r="AV385" s="717"/>
    </row>
    <row r="386" spans="18:48">
      <c r="R386" s="209"/>
      <c r="S386" s="209"/>
      <c r="T386" s="209"/>
      <c r="U386" s="209"/>
      <c r="V386" s="209"/>
      <c r="W386" s="209"/>
      <c r="X386" s="209"/>
      <c r="AL386" s="58"/>
      <c r="AM386" s="58"/>
      <c r="AN386" s="58"/>
      <c r="AO386" s="58"/>
      <c r="AP386" s="58"/>
      <c r="AQ386" s="58"/>
      <c r="AR386" s="58"/>
      <c r="AS386" s="58"/>
      <c r="AT386" s="58"/>
      <c r="AU386" s="58"/>
      <c r="AV386" s="717"/>
    </row>
    <row r="387" spans="18:48">
      <c r="R387" s="209"/>
      <c r="S387" s="209"/>
      <c r="T387" s="209"/>
      <c r="U387" s="209"/>
      <c r="V387" s="209"/>
      <c r="W387" s="209"/>
      <c r="X387" s="209"/>
      <c r="AL387" s="58"/>
      <c r="AM387" s="58"/>
      <c r="AN387" s="58"/>
      <c r="AO387" s="58"/>
      <c r="AP387" s="58"/>
      <c r="AQ387" s="58"/>
      <c r="AR387" s="58"/>
      <c r="AS387" s="58"/>
      <c r="AT387" s="58"/>
      <c r="AU387" s="58"/>
      <c r="AV387" s="717"/>
    </row>
    <row r="388" spans="18:48">
      <c r="R388" s="209"/>
      <c r="S388" s="209"/>
      <c r="T388" s="209"/>
      <c r="U388" s="209"/>
      <c r="V388" s="209"/>
      <c r="W388" s="209"/>
      <c r="X388" s="209"/>
      <c r="AL388" s="58"/>
      <c r="AM388" s="58"/>
      <c r="AN388" s="58"/>
      <c r="AO388" s="58"/>
      <c r="AP388" s="58"/>
      <c r="AQ388" s="58"/>
      <c r="AR388" s="58"/>
      <c r="AS388" s="58"/>
      <c r="AT388" s="58"/>
      <c r="AU388" s="58"/>
      <c r="AV388" s="717"/>
    </row>
    <row r="389" spans="18:48">
      <c r="R389" s="209"/>
      <c r="S389" s="209"/>
      <c r="T389" s="209"/>
      <c r="U389" s="209"/>
      <c r="V389" s="209"/>
      <c r="W389" s="209"/>
      <c r="X389" s="209"/>
      <c r="AL389" s="58"/>
      <c r="AM389" s="58"/>
      <c r="AN389" s="58"/>
      <c r="AO389" s="58"/>
      <c r="AP389" s="58"/>
      <c r="AQ389" s="58"/>
      <c r="AR389" s="58"/>
      <c r="AS389" s="58"/>
      <c r="AT389" s="58"/>
      <c r="AU389" s="58"/>
      <c r="AV389" s="717"/>
    </row>
    <row r="390" spans="18:48">
      <c r="R390" s="209"/>
      <c r="S390" s="209"/>
      <c r="T390" s="209"/>
      <c r="U390" s="209"/>
      <c r="V390" s="209"/>
      <c r="W390" s="209"/>
      <c r="X390" s="209"/>
      <c r="AL390" s="58"/>
      <c r="AM390" s="58"/>
      <c r="AN390" s="58"/>
      <c r="AO390" s="58"/>
      <c r="AP390" s="58"/>
      <c r="AQ390" s="58"/>
      <c r="AR390" s="58"/>
      <c r="AS390" s="58"/>
      <c r="AT390" s="58"/>
      <c r="AU390" s="58"/>
      <c r="AV390" s="717"/>
    </row>
    <row r="391" spans="18:48">
      <c r="R391" s="209"/>
      <c r="S391" s="209"/>
      <c r="T391" s="209"/>
      <c r="U391" s="209"/>
      <c r="V391" s="209"/>
      <c r="W391" s="209"/>
      <c r="X391" s="209"/>
      <c r="AL391" s="58"/>
      <c r="AM391" s="58"/>
      <c r="AN391" s="58"/>
      <c r="AO391" s="58"/>
      <c r="AP391" s="58"/>
      <c r="AQ391" s="58"/>
      <c r="AR391" s="58"/>
      <c r="AS391" s="58"/>
      <c r="AT391" s="58"/>
      <c r="AU391" s="58"/>
      <c r="AV391" s="717"/>
    </row>
    <row r="392" spans="18:48">
      <c r="R392" s="209"/>
      <c r="S392" s="209"/>
      <c r="T392" s="209"/>
      <c r="U392" s="209"/>
      <c r="V392" s="209"/>
      <c r="W392" s="209"/>
      <c r="X392" s="209"/>
      <c r="AL392" s="58"/>
      <c r="AM392" s="58"/>
      <c r="AN392" s="58"/>
      <c r="AO392" s="58"/>
      <c r="AP392" s="58"/>
      <c r="AQ392" s="58"/>
      <c r="AR392" s="58"/>
      <c r="AS392" s="58"/>
      <c r="AT392" s="58"/>
      <c r="AU392" s="58"/>
      <c r="AV392" s="717"/>
    </row>
    <row r="393" spans="18:48">
      <c r="R393" s="209"/>
      <c r="S393" s="209"/>
      <c r="T393" s="209"/>
      <c r="U393" s="209"/>
      <c r="V393" s="209"/>
      <c r="W393" s="209"/>
      <c r="X393" s="209"/>
      <c r="AL393" s="58"/>
      <c r="AM393" s="58"/>
      <c r="AN393" s="58"/>
      <c r="AO393" s="58"/>
      <c r="AP393" s="58"/>
      <c r="AQ393" s="58"/>
      <c r="AR393" s="58"/>
      <c r="AS393" s="58"/>
      <c r="AT393" s="58"/>
      <c r="AU393" s="58"/>
      <c r="AV393" s="717"/>
    </row>
    <row r="394" spans="18:48">
      <c r="R394" s="209"/>
      <c r="S394" s="209"/>
      <c r="T394" s="209"/>
      <c r="U394" s="209"/>
      <c r="V394" s="209"/>
      <c r="W394" s="209"/>
      <c r="X394" s="209"/>
      <c r="AL394" s="58"/>
      <c r="AM394" s="58"/>
      <c r="AN394" s="58"/>
      <c r="AO394" s="58"/>
      <c r="AP394" s="58"/>
      <c r="AQ394" s="58"/>
      <c r="AR394" s="58"/>
      <c r="AS394" s="58"/>
      <c r="AT394" s="58"/>
      <c r="AU394" s="58"/>
      <c r="AV394" s="717"/>
    </row>
    <row r="395" spans="18:48">
      <c r="R395" s="209"/>
      <c r="S395" s="209"/>
      <c r="T395" s="209"/>
      <c r="U395" s="209"/>
      <c r="V395" s="209"/>
      <c r="W395" s="209"/>
      <c r="X395" s="209"/>
      <c r="AL395" s="58"/>
      <c r="AM395" s="58"/>
      <c r="AN395" s="58"/>
      <c r="AO395" s="58"/>
      <c r="AP395" s="58"/>
      <c r="AQ395" s="58"/>
      <c r="AR395" s="58"/>
      <c r="AS395" s="58"/>
      <c r="AT395" s="58"/>
      <c r="AU395" s="58"/>
      <c r="AV395" s="717"/>
    </row>
    <row r="396" spans="18:48">
      <c r="R396" s="209"/>
      <c r="S396" s="209"/>
      <c r="T396" s="209"/>
      <c r="U396" s="209"/>
      <c r="V396" s="209"/>
      <c r="W396" s="209"/>
      <c r="X396" s="209"/>
      <c r="AL396" s="58"/>
      <c r="AM396" s="58"/>
      <c r="AN396" s="58"/>
      <c r="AO396" s="58"/>
      <c r="AP396" s="58"/>
      <c r="AQ396" s="58"/>
      <c r="AR396" s="58"/>
      <c r="AS396" s="58"/>
      <c r="AT396" s="58"/>
      <c r="AU396" s="58"/>
      <c r="AV396" s="717"/>
    </row>
    <row r="397" spans="18:48">
      <c r="R397" s="209"/>
      <c r="S397" s="209"/>
      <c r="T397" s="209"/>
      <c r="U397" s="209"/>
      <c r="V397" s="209"/>
      <c r="W397" s="209"/>
      <c r="X397" s="209"/>
      <c r="AL397" s="58"/>
      <c r="AM397" s="58"/>
      <c r="AN397" s="58"/>
      <c r="AO397" s="58"/>
      <c r="AP397" s="58"/>
      <c r="AQ397" s="58"/>
      <c r="AR397" s="58"/>
      <c r="AS397" s="58"/>
      <c r="AT397" s="58"/>
      <c r="AU397" s="58"/>
      <c r="AV397" s="717"/>
    </row>
    <row r="398" spans="18:48">
      <c r="R398" s="209"/>
      <c r="S398" s="209"/>
      <c r="T398" s="209"/>
      <c r="U398" s="209"/>
      <c r="V398" s="209"/>
      <c r="W398" s="209"/>
      <c r="X398" s="209"/>
      <c r="AL398" s="58"/>
      <c r="AM398" s="58"/>
      <c r="AN398" s="58"/>
      <c r="AO398" s="58"/>
      <c r="AP398" s="58"/>
      <c r="AQ398" s="58"/>
      <c r="AR398" s="58"/>
      <c r="AS398" s="58"/>
      <c r="AT398" s="58"/>
      <c r="AU398" s="58"/>
      <c r="AV398" s="717"/>
    </row>
    <row r="399" spans="18:48">
      <c r="R399" s="209"/>
      <c r="S399" s="209"/>
      <c r="T399" s="209"/>
      <c r="U399" s="209"/>
      <c r="V399" s="209"/>
      <c r="W399" s="209"/>
      <c r="X399" s="209"/>
      <c r="AL399" s="58"/>
      <c r="AM399" s="58"/>
      <c r="AN399" s="58"/>
      <c r="AO399" s="58"/>
      <c r="AP399" s="58"/>
      <c r="AQ399" s="58"/>
      <c r="AR399" s="58"/>
      <c r="AS399" s="58"/>
      <c r="AT399" s="58"/>
      <c r="AU399" s="58"/>
      <c r="AV399" s="717"/>
    </row>
    <row r="400" spans="18:48">
      <c r="R400" s="209"/>
      <c r="S400" s="209"/>
      <c r="T400" s="209"/>
      <c r="U400" s="209"/>
      <c r="V400" s="209"/>
      <c r="W400" s="209"/>
      <c r="X400" s="209"/>
      <c r="AL400" s="58"/>
      <c r="AM400" s="58"/>
      <c r="AN400" s="58"/>
      <c r="AO400" s="58"/>
      <c r="AP400" s="58"/>
      <c r="AQ400" s="58"/>
      <c r="AR400" s="58"/>
      <c r="AS400" s="58"/>
      <c r="AT400" s="58"/>
      <c r="AU400" s="58"/>
      <c r="AV400" s="717"/>
    </row>
    <row r="401" spans="18:48">
      <c r="R401" s="209"/>
      <c r="S401" s="209"/>
      <c r="T401" s="209"/>
      <c r="U401" s="209"/>
      <c r="V401" s="209"/>
      <c r="W401" s="209"/>
      <c r="X401" s="209"/>
      <c r="AL401" s="58"/>
      <c r="AM401" s="58"/>
      <c r="AN401" s="58"/>
      <c r="AO401" s="58"/>
      <c r="AP401" s="58"/>
      <c r="AQ401" s="58"/>
      <c r="AR401" s="58"/>
      <c r="AS401" s="58"/>
      <c r="AT401" s="58"/>
      <c r="AU401" s="58"/>
      <c r="AV401" s="717"/>
    </row>
    <row r="402" spans="18:48">
      <c r="R402" s="209"/>
      <c r="S402" s="209"/>
      <c r="T402" s="209"/>
      <c r="U402" s="209"/>
      <c r="V402" s="209"/>
      <c r="W402" s="209"/>
      <c r="X402" s="209"/>
      <c r="AL402" s="58"/>
      <c r="AM402" s="58"/>
      <c r="AN402" s="58"/>
      <c r="AO402" s="58"/>
      <c r="AP402" s="58"/>
      <c r="AQ402" s="58"/>
      <c r="AR402" s="58"/>
      <c r="AS402" s="58"/>
      <c r="AT402" s="58"/>
      <c r="AU402" s="58"/>
      <c r="AV402" s="717"/>
    </row>
    <row r="403" spans="18:48">
      <c r="R403" s="209"/>
      <c r="S403" s="209"/>
      <c r="T403" s="209"/>
      <c r="U403" s="209"/>
      <c r="V403" s="209"/>
      <c r="W403" s="209"/>
      <c r="X403" s="209"/>
      <c r="AL403" s="58"/>
      <c r="AM403" s="58"/>
      <c r="AN403" s="58"/>
      <c r="AO403" s="58"/>
      <c r="AP403" s="58"/>
      <c r="AQ403" s="58"/>
      <c r="AR403" s="58"/>
      <c r="AS403" s="58"/>
      <c r="AT403" s="58"/>
      <c r="AU403" s="58"/>
      <c r="AV403" s="717"/>
    </row>
    <row r="404" spans="18:48">
      <c r="R404" s="209"/>
      <c r="S404" s="209"/>
      <c r="T404" s="209"/>
      <c r="U404" s="209"/>
      <c r="V404" s="209"/>
      <c r="W404" s="209"/>
      <c r="X404" s="209"/>
      <c r="AL404" s="58"/>
      <c r="AM404" s="58"/>
      <c r="AN404" s="58"/>
      <c r="AO404" s="58"/>
      <c r="AP404" s="58"/>
      <c r="AQ404" s="58"/>
      <c r="AR404" s="58"/>
      <c r="AS404" s="58"/>
      <c r="AT404" s="58"/>
      <c r="AU404" s="58"/>
      <c r="AV404" s="717"/>
    </row>
    <row r="405" spans="18:48">
      <c r="R405" s="209"/>
      <c r="S405" s="209"/>
      <c r="T405" s="209"/>
      <c r="U405" s="209"/>
      <c r="V405" s="209"/>
      <c r="W405" s="209"/>
      <c r="X405" s="209"/>
      <c r="AL405" s="58"/>
      <c r="AM405" s="58"/>
      <c r="AN405" s="58"/>
      <c r="AO405" s="58"/>
      <c r="AP405" s="58"/>
      <c r="AQ405" s="58"/>
      <c r="AR405" s="58"/>
      <c r="AS405" s="58"/>
      <c r="AT405" s="58"/>
      <c r="AU405" s="58"/>
      <c r="AV405" s="717"/>
    </row>
    <row r="406" spans="18:48">
      <c r="R406" s="209"/>
      <c r="S406" s="209"/>
      <c r="T406" s="209"/>
      <c r="U406" s="209"/>
      <c r="V406" s="209"/>
      <c r="W406" s="209"/>
      <c r="X406" s="209"/>
      <c r="AL406" s="58"/>
      <c r="AM406" s="58"/>
      <c r="AN406" s="58"/>
      <c r="AO406" s="58"/>
      <c r="AP406" s="58"/>
      <c r="AQ406" s="58"/>
      <c r="AR406" s="58"/>
      <c r="AS406" s="58"/>
      <c r="AT406" s="58"/>
      <c r="AU406" s="58"/>
      <c r="AV406" s="717"/>
    </row>
    <row r="407" spans="18:48">
      <c r="R407" s="209"/>
      <c r="S407" s="209"/>
      <c r="T407" s="209"/>
      <c r="U407" s="209"/>
      <c r="V407" s="209"/>
      <c r="W407" s="209"/>
      <c r="X407" s="209"/>
      <c r="AL407" s="58"/>
      <c r="AM407" s="58"/>
      <c r="AN407" s="58"/>
      <c r="AO407" s="58"/>
      <c r="AP407" s="58"/>
      <c r="AQ407" s="58"/>
      <c r="AR407" s="58"/>
      <c r="AS407" s="58"/>
      <c r="AT407" s="58"/>
      <c r="AU407" s="58"/>
      <c r="AV407" s="717"/>
    </row>
    <row r="408" spans="18:48">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c r="R417" s="209"/>
      <c r="S417" s="209"/>
      <c r="T417" s="209"/>
      <c r="U417" s="209"/>
      <c r="V417" s="209"/>
      <c r="W417" s="209"/>
      <c r="X417" s="209"/>
      <c r="AJ417" s="209"/>
      <c r="AK417" s="209"/>
      <c r="AL417" s="58"/>
      <c r="AM417" s="58"/>
      <c r="AN417" s="58"/>
      <c r="AO417" s="58"/>
      <c r="AP417" s="58"/>
      <c r="AQ417" s="58"/>
      <c r="AR417" s="58"/>
      <c r="AS417" s="58"/>
      <c r="AT417" s="58"/>
      <c r="AU417" s="58"/>
    </row>
    <row r="418" spans="18:47">
      <c r="R418" s="209"/>
      <c r="S418" s="209"/>
      <c r="T418" s="209"/>
      <c r="U418" s="209"/>
      <c r="V418" s="209"/>
      <c r="W418" s="209"/>
      <c r="X418" s="209"/>
      <c r="AJ418" s="209"/>
      <c r="AK418" s="209"/>
      <c r="AL418" s="58"/>
      <c r="AM418" s="58"/>
      <c r="AN418" s="58"/>
      <c r="AO418" s="58"/>
      <c r="AP418" s="58"/>
      <c r="AQ418" s="58"/>
      <c r="AR418" s="58"/>
      <c r="AS418" s="58"/>
      <c r="AT418" s="58"/>
      <c r="AU418" s="58"/>
    </row>
    <row r="419" spans="18:47">
      <c r="R419" s="209"/>
      <c r="S419" s="209"/>
      <c r="T419" s="209"/>
      <c r="U419" s="209"/>
      <c r="V419" s="209"/>
      <c r="W419" s="209"/>
      <c r="X419" s="209"/>
      <c r="AJ419" s="209"/>
      <c r="AK419" s="209"/>
      <c r="AL419" s="58"/>
      <c r="AM419" s="58"/>
      <c r="AN419" s="58"/>
      <c r="AO419" s="58"/>
      <c r="AP419" s="58"/>
      <c r="AQ419" s="58"/>
      <c r="AR419" s="58"/>
      <c r="AS419" s="58"/>
      <c r="AT419" s="58"/>
      <c r="AU419" s="58"/>
    </row>
    <row r="420" spans="18:47">
      <c r="R420" s="209"/>
      <c r="S420" s="209"/>
      <c r="T420" s="209"/>
      <c r="U420" s="209"/>
      <c r="V420" s="209"/>
      <c r="W420" s="209"/>
      <c r="X420" s="209"/>
      <c r="AJ420" s="209"/>
      <c r="AK420" s="209"/>
      <c r="AL420" s="58"/>
      <c r="AM420" s="58"/>
      <c r="AN420" s="58"/>
      <c r="AO420" s="58"/>
      <c r="AP420" s="58"/>
      <c r="AQ420" s="58"/>
      <c r="AR420" s="58"/>
      <c r="AS420" s="58"/>
      <c r="AT420" s="58"/>
      <c r="AU420" s="58"/>
    </row>
    <row r="421" spans="18:47">
      <c r="R421" s="209"/>
      <c r="S421" s="209"/>
      <c r="T421" s="209"/>
      <c r="U421" s="209"/>
      <c r="V421" s="209"/>
      <c r="W421" s="209"/>
      <c r="X421" s="209"/>
      <c r="AJ421" s="209"/>
      <c r="AK421" s="209"/>
      <c r="AL421" s="58"/>
      <c r="AM421" s="58"/>
      <c r="AN421" s="58"/>
      <c r="AO421" s="58"/>
      <c r="AP421" s="58"/>
      <c r="AQ421" s="58"/>
      <c r="AR421" s="58"/>
      <c r="AS421" s="58"/>
      <c r="AT421" s="58"/>
      <c r="AU421" s="58"/>
    </row>
    <row r="422" spans="18:47">
      <c r="R422" s="209"/>
      <c r="S422" s="209"/>
      <c r="T422" s="209"/>
      <c r="U422" s="209"/>
      <c r="V422" s="209"/>
      <c r="W422" s="209"/>
      <c r="X422" s="209"/>
      <c r="AJ422" s="209"/>
      <c r="AK422" s="209"/>
      <c r="AL422" s="58"/>
      <c r="AM422" s="58"/>
      <c r="AN422" s="58"/>
      <c r="AO422" s="58"/>
      <c r="AP422" s="58"/>
      <c r="AQ422" s="58"/>
      <c r="AR422" s="58"/>
      <c r="AS422" s="58"/>
      <c r="AT422" s="58"/>
      <c r="AU422" s="58"/>
    </row>
    <row r="423" spans="18:47">
      <c r="R423" s="209"/>
      <c r="S423" s="209"/>
      <c r="T423" s="209"/>
      <c r="U423" s="209"/>
      <c r="V423" s="209"/>
      <c r="W423" s="209"/>
      <c r="X423" s="209"/>
      <c r="AJ423" s="209"/>
      <c r="AK423" s="209"/>
      <c r="AL423" s="58"/>
      <c r="AM423" s="58"/>
      <c r="AN423" s="58"/>
      <c r="AO423" s="58"/>
      <c r="AP423" s="58"/>
      <c r="AQ423" s="58"/>
      <c r="AR423" s="58"/>
      <c r="AS423" s="58"/>
      <c r="AT423" s="58"/>
      <c r="AU423" s="58"/>
    </row>
    <row r="424" spans="18:47">
      <c r="R424" s="209"/>
      <c r="S424" s="209"/>
      <c r="T424" s="209"/>
      <c r="U424" s="209"/>
      <c r="V424" s="209"/>
      <c r="W424" s="209"/>
      <c r="X424" s="209"/>
      <c r="AJ424" s="209"/>
      <c r="AK424" s="209"/>
      <c r="AL424" s="58"/>
      <c r="AM424" s="58"/>
      <c r="AN424" s="58"/>
      <c r="AO424" s="58"/>
      <c r="AP424" s="58"/>
      <c r="AQ424" s="58"/>
      <c r="AR424" s="58"/>
      <c r="AS424" s="58"/>
      <c r="AT424" s="58"/>
      <c r="AU424" s="58"/>
    </row>
    <row r="425" spans="18:47">
      <c r="R425" s="209"/>
      <c r="S425" s="209"/>
      <c r="T425" s="209"/>
      <c r="U425" s="209"/>
      <c r="V425" s="209"/>
      <c r="W425" s="209"/>
      <c r="X425" s="209"/>
      <c r="AJ425" s="209"/>
      <c r="AK425" s="209"/>
      <c r="AL425" s="58"/>
      <c r="AM425" s="58"/>
      <c r="AN425" s="58"/>
      <c r="AO425" s="58"/>
      <c r="AP425" s="58"/>
      <c r="AQ425" s="58"/>
      <c r="AR425" s="58"/>
      <c r="AS425" s="58"/>
      <c r="AT425" s="58"/>
      <c r="AU425" s="58"/>
    </row>
    <row r="426" spans="18:47">
      <c r="R426" s="209"/>
      <c r="S426" s="209"/>
      <c r="T426" s="209"/>
      <c r="U426" s="209"/>
      <c r="V426" s="209"/>
      <c r="W426" s="209"/>
      <c r="X426" s="209"/>
      <c r="AJ426" s="209"/>
      <c r="AK426" s="209"/>
      <c r="AL426" s="58"/>
      <c r="AM426" s="58"/>
      <c r="AN426" s="58"/>
      <c r="AO426" s="58"/>
      <c r="AP426" s="58"/>
      <c r="AQ426" s="58"/>
      <c r="AR426" s="58"/>
      <c r="AS426" s="58"/>
      <c r="AT426" s="58"/>
      <c r="AU426" s="58"/>
    </row>
    <row r="427" spans="18:47">
      <c r="R427" s="209"/>
      <c r="S427" s="209"/>
      <c r="T427" s="209"/>
      <c r="U427" s="209"/>
      <c r="V427" s="209"/>
      <c r="W427" s="209"/>
      <c r="X427" s="209"/>
      <c r="AJ427" s="209"/>
      <c r="AK427" s="209"/>
      <c r="AL427" s="58"/>
      <c r="AM427" s="58"/>
      <c r="AN427" s="58"/>
      <c r="AO427" s="58"/>
      <c r="AP427" s="58"/>
      <c r="AQ427" s="58"/>
      <c r="AR427" s="58"/>
      <c r="AS427" s="58"/>
      <c r="AT427" s="58"/>
      <c r="AU427" s="58"/>
    </row>
    <row r="428" spans="18:47">
      <c r="R428" s="209"/>
      <c r="S428" s="209"/>
      <c r="T428" s="209"/>
      <c r="U428" s="209"/>
      <c r="V428" s="209"/>
      <c r="W428" s="209"/>
      <c r="X428" s="209"/>
      <c r="AJ428" s="209"/>
      <c r="AK428" s="209"/>
      <c r="AL428" s="58"/>
      <c r="AM428" s="58"/>
      <c r="AN428" s="58"/>
      <c r="AO428" s="58"/>
      <c r="AP428" s="58"/>
      <c r="AQ428" s="58"/>
      <c r="AR428" s="58"/>
      <c r="AS428" s="58"/>
      <c r="AT428" s="58"/>
      <c r="AU428" s="58"/>
    </row>
    <row r="429" spans="18:47">
      <c r="R429" s="209"/>
      <c r="S429" s="209"/>
      <c r="T429" s="209"/>
      <c r="U429" s="209"/>
      <c r="V429" s="209"/>
      <c r="W429" s="209"/>
      <c r="X429" s="209"/>
      <c r="AJ429" s="209"/>
      <c r="AK429" s="209"/>
      <c r="AL429" s="58"/>
      <c r="AM429" s="58"/>
      <c r="AN429" s="58"/>
      <c r="AO429" s="58"/>
      <c r="AP429" s="58"/>
      <c r="AQ429" s="58"/>
      <c r="AR429" s="58"/>
      <c r="AS429" s="58"/>
      <c r="AT429" s="58"/>
      <c r="AU429" s="58"/>
    </row>
    <row r="430" spans="18:47">
      <c r="R430" s="209"/>
      <c r="S430" s="209"/>
      <c r="T430" s="209"/>
      <c r="U430" s="209"/>
      <c r="V430" s="209"/>
      <c r="W430" s="209"/>
      <c r="X430" s="209"/>
      <c r="AJ430" s="209"/>
      <c r="AK430" s="209"/>
      <c r="AL430" s="58"/>
      <c r="AM430" s="58"/>
      <c r="AN430" s="58"/>
      <c r="AO430" s="58"/>
      <c r="AP430" s="58"/>
      <c r="AQ430" s="58"/>
      <c r="AR430" s="58"/>
      <c r="AS430" s="58"/>
      <c r="AT430" s="58"/>
      <c r="AU430" s="58"/>
    </row>
    <row r="431" spans="18:47">
      <c r="R431" s="209"/>
      <c r="S431" s="209"/>
      <c r="T431" s="209"/>
      <c r="U431" s="209"/>
      <c r="V431" s="209"/>
      <c r="W431" s="209"/>
      <c r="X431" s="209"/>
      <c r="AJ431" s="209"/>
      <c r="AK431" s="209"/>
      <c r="AL431" s="58"/>
      <c r="AM431" s="58"/>
      <c r="AN431" s="58"/>
      <c r="AO431" s="58"/>
      <c r="AP431" s="58"/>
      <c r="AQ431" s="58"/>
      <c r="AR431" s="58"/>
      <c r="AS431" s="58"/>
      <c r="AT431" s="58"/>
      <c r="AU431" s="58"/>
    </row>
    <row r="432" spans="18:47">
      <c r="R432" s="209"/>
      <c r="S432" s="209"/>
      <c r="T432" s="209"/>
      <c r="U432" s="209"/>
      <c r="V432" s="209"/>
      <c r="W432" s="209"/>
      <c r="X432" s="209"/>
      <c r="AJ432" s="209"/>
      <c r="AK432" s="209"/>
      <c r="AL432" s="58"/>
      <c r="AM432" s="58"/>
      <c r="AN432" s="58"/>
      <c r="AO432" s="58"/>
      <c r="AP432" s="58"/>
      <c r="AQ432" s="58"/>
      <c r="AR432" s="58"/>
      <c r="AS432" s="58"/>
      <c r="AT432" s="58"/>
      <c r="AU432" s="58"/>
    </row>
    <row r="433" spans="18:47">
      <c r="R433" s="209"/>
      <c r="S433" s="209"/>
      <c r="T433" s="209"/>
      <c r="U433" s="209"/>
      <c r="V433" s="209"/>
      <c r="W433" s="209"/>
      <c r="X433" s="209"/>
      <c r="AJ433" s="209"/>
      <c r="AK433" s="209"/>
      <c r="AL433" s="58"/>
      <c r="AM433" s="58"/>
      <c r="AN433" s="58"/>
      <c r="AO433" s="58"/>
      <c r="AP433" s="58"/>
      <c r="AQ433" s="58"/>
      <c r="AR433" s="58"/>
      <c r="AS433" s="58"/>
      <c r="AT433" s="58"/>
      <c r="AU433" s="58"/>
    </row>
    <row r="434" spans="18:47">
      <c r="R434" s="209"/>
      <c r="S434" s="209"/>
      <c r="T434" s="209"/>
      <c r="U434" s="209"/>
      <c r="V434" s="209"/>
      <c r="W434" s="209"/>
      <c r="X434" s="209"/>
      <c r="AJ434" s="209"/>
      <c r="AK434" s="209"/>
      <c r="AL434" s="58"/>
      <c r="AM434" s="58"/>
      <c r="AN434" s="58"/>
      <c r="AO434" s="58"/>
      <c r="AP434" s="58"/>
      <c r="AQ434" s="58"/>
      <c r="AR434" s="58"/>
      <c r="AS434" s="58"/>
      <c r="AT434" s="58"/>
      <c r="AU434" s="58"/>
    </row>
    <row r="435" spans="18:47">
      <c r="R435" s="209"/>
      <c r="S435" s="209"/>
      <c r="T435" s="209"/>
      <c r="U435" s="209"/>
      <c r="V435" s="209"/>
      <c r="W435" s="209"/>
      <c r="X435" s="209"/>
      <c r="AJ435" s="209"/>
      <c r="AK435" s="209"/>
      <c r="AL435" s="58"/>
      <c r="AM435" s="58"/>
      <c r="AN435" s="58"/>
      <c r="AO435" s="58"/>
      <c r="AP435" s="58"/>
      <c r="AQ435" s="58"/>
      <c r="AR435" s="58"/>
      <c r="AS435" s="58"/>
      <c r="AT435" s="58"/>
      <c r="AU435" s="58"/>
    </row>
    <row r="436" spans="18:47">
      <c r="R436" s="209"/>
      <c r="S436" s="209"/>
      <c r="T436" s="209"/>
      <c r="U436" s="209"/>
      <c r="V436" s="209"/>
      <c r="W436" s="209"/>
      <c r="X436" s="209"/>
      <c r="AJ436" s="209"/>
      <c r="AK436" s="209"/>
      <c r="AL436" s="58"/>
      <c r="AM436" s="58"/>
      <c r="AN436" s="58"/>
      <c r="AO436" s="58"/>
      <c r="AP436" s="58"/>
      <c r="AQ436" s="58"/>
      <c r="AR436" s="58"/>
      <c r="AS436" s="58"/>
      <c r="AT436" s="58"/>
      <c r="AU436" s="58"/>
    </row>
    <row r="437" spans="18:47">
      <c r="R437" s="209"/>
      <c r="S437" s="209"/>
      <c r="T437" s="209"/>
      <c r="U437" s="209"/>
      <c r="V437" s="209"/>
      <c r="W437" s="209"/>
      <c r="X437" s="209"/>
      <c r="AJ437" s="209"/>
      <c r="AK437" s="209"/>
      <c r="AL437" s="58"/>
      <c r="AM437" s="58"/>
      <c r="AN437" s="58"/>
      <c r="AO437" s="58"/>
      <c r="AP437" s="58"/>
      <c r="AQ437" s="58"/>
      <c r="AR437" s="58"/>
      <c r="AS437" s="58"/>
      <c r="AT437" s="58"/>
      <c r="AU437" s="58"/>
    </row>
    <row r="438" spans="18:47">
      <c r="R438" s="209"/>
      <c r="S438" s="209"/>
      <c r="T438" s="209"/>
      <c r="U438" s="209"/>
      <c r="V438" s="209"/>
      <c r="W438" s="209"/>
      <c r="X438" s="209"/>
      <c r="AJ438" s="209"/>
      <c r="AK438" s="209"/>
      <c r="AL438" s="58"/>
      <c r="AM438" s="58"/>
      <c r="AN438" s="58"/>
      <c r="AO438" s="58"/>
      <c r="AP438" s="58"/>
      <c r="AQ438" s="58"/>
      <c r="AR438" s="58"/>
      <c r="AS438" s="58"/>
      <c r="AT438" s="58"/>
      <c r="AU438" s="58"/>
    </row>
    <row r="439" spans="18:47">
      <c r="R439" s="209"/>
      <c r="S439" s="209"/>
      <c r="T439" s="209"/>
      <c r="U439" s="209"/>
      <c r="V439" s="209"/>
      <c r="W439" s="209"/>
      <c r="X439" s="209"/>
      <c r="AJ439" s="209"/>
      <c r="AK439" s="209"/>
      <c r="AL439" s="58"/>
      <c r="AM439" s="58"/>
      <c r="AN439" s="58"/>
      <c r="AO439" s="58"/>
      <c r="AP439" s="58"/>
      <c r="AQ439" s="58"/>
      <c r="AR439" s="58"/>
      <c r="AS439" s="58"/>
      <c r="AT439" s="58"/>
      <c r="AU439" s="58"/>
    </row>
    <row r="440" spans="18:47">
      <c r="R440" s="209"/>
      <c r="S440" s="209"/>
      <c r="T440" s="209"/>
      <c r="U440" s="209"/>
      <c r="V440" s="209"/>
      <c r="W440" s="209"/>
      <c r="X440" s="209"/>
      <c r="AJ440" s="209"/>
      <c r="AK440" s="209"/>
      <c r="AL440" s="58"/>
      <c r="AM440" s="58"/>
      <c r="AN440" s="58"/>
      <c r="AO440" s="58"/>
      <c r="AP440" s="58"/>
      <c r="AQ440" s="58"/>
      <c r="AR440" s="58"/>
      <c r="AS440" s="58"/>
      <c r="AT440" s="58"/>
      <c r="AU440" s="58"/>
    </row>
    <row r="441" spans="18:47">
      <c r="R441" s="209"/>
      <c r="S441" s="209"/>
      <c r="T441" s="209"/>
      <c r="U441" s="209"/>
      <c r="V441" s="209"/>
      <c r="W441" s="209"/>
      <c r="X441" s="209"/>
      <c r="AJ441" s="209"/>
      <c r="AK441" s="209"/>
      <c r="AL441" s="58"/>
      <c r="AM441" s="58"/>
      <c r="AN441" s="58"/>
      <c r="AO441" s="58"/>
      <c r="AP441" s="58"/>
      <c r="AQ441" s="58"/>
      <c r="AR441" s="58"/>
      <c r="AS441" s="58"/>
      <c r="AT441" s="58"/>
      <c r="AU441" s="58"/>
    </row>
    <row r="442" spans="18:47">
      <c r="R442" s="209"/>
      <c r="S442" s="209"/>
      <c r="T442" s="209"/>
      <c r="U442" s="209"/>
      <c r="V442" s="209"/>
      <c r="W442" s="209"/>
      <c r="X442" s="209"/>
      <c r="AJ442" s="209"/>
      <c r="AK442" s="209"/>
      <c r="AL442" s="58"/>
      <c r="AM442" s="58"/>
      <c r="AN442" s="58"/>
      <c r="AO442" s="58"/>
      <c r="AP442" s="58"/>
      <c r="AQ442" s="58"/>
      <c r="AR442" s="58"/>
      <c r="AS442" s="58"/>
      <c r="AT442" s="58"/>
      <c r="AU442" s="58"/>
    </row>
    <row r="443" spans="18:47">
      <c r="R443" s="209"/>
      <c r="S443" s="209"/>
      <c r="T443" s="209"/>
      <c r="U443" s="209"/>
      <c r="V443" s="209"/>
      <c r="W443" s="209"/>
      <c r="X443" s="209"/>
      <c r="AJ443" s="209"/>
      <c r="AK443" s="209"/>
      <c r="AL443" s="58"/>
      <c r="AM443" s="58"/>
      <c r="AN443" s="58"/>
      <c r="AO443" s="58"/>
      <c r="AP443" s="58"/>
      <c r="AQ443" s="58"/>
      <c r="AR443" s="58"/>
      <c r="AS443" s="58"/>
      <c r="AT443" s="58"/>
      <c r="AU443" s="58"/>
    </row>
    <row r="444" spans="18:47">
      <c r="R444" s="209"/>
      <c r="S444" s="209"/>
      <c r="T444" s="209"/>
      <c r="U444" s="209"/>
      <c r="V444" s="209"/>
      <c r="W444" s="209"/>
      <c r="X444" s="209"/>
      <c r="AJ444" s="209"/>
      <c r="AK444" s="209"/>
      <c r="AL444" s="58"/>
      <c r="AM444" s="58"/>
      <c r="AN444" s="58"/>
      <c r="AO444" s="58"/>
      <c r="AP444" s="58"/>
      <c r="AQ444" s="58"/>
      <c r="AR444" s="58"/>
      <c r="AS444" s="58"/>
      <c r="AT444" s="58"/>
      <c r="AU444" s="58"/>
    </row>
    <row r="445" spans="18:47">
      <c r="R445" s="209"/>
      <c r="S445" s="209"/>
      <c r="T445" s="209"/>
      <c r="U445" s="209"/>
      <c r="V445" s="209"/>
      <c r="W445" s="209"/>
      <c r="X445" s="209"/>
      <c r="AJ445" s="209"/>
      <c r="AK445" s="209"/>
      <c r="AL445" s="58"/>
      <c r="AM445" s="58"/>
      <c r="AN445" s="58"/>
      <c r="AO445" s="58"/>
      <c r="AP445" s="58"/>
      <c r="AQ445" s="58"/>
      <c r="AR445" s="58"/>
      <c r="AS445" s="58"/>
      <c r="AT445" s="58"/>
      <c r="AU445" s="58"/>
    </row>
    <row r="446" spans="18:47">
      <c r="R446" s="209"/>
      <c r="S446" s="209"/>
      <c r="T446" s="209"/>
      <c r="U446" s="209"/>
      <c r="V446" s="209"/>
      <c r="W446" s="209"/>
      <c r="X446" s="209"/>
      <c r="AJ446" s="209"/>
      <c r="AK446" s="209"/>
      <c r="AL446" s="58"/>
      <c r="AM446" s="58"/>
      <c r="AN446" s="58"/>
      <c r="AO446" s="58"/>
      <c r="AP446" s="58"/>
      <c r="AQ446" s="58"/>
      <c r="AR446" s="58"/>
      <c r="AS446" s="58"/>
      <c r="AT446" s="58"/>
      <c r="AU446" s="58"/>
    </row>
    <row r="447" spans="18:47">
      <c r="R447" s="209"/>
      <c r="S447" s="209"/>
      <c r="T447" s="209"/>
      <c r="U447" s="209"/>
      <c r="V447" s="209"/>
      <c r="W447" s="209"/>
      <c r="X447" s="209"/>
      <c r="AJ447" s="209"/>
      <c r="AK447" s="209"/>
      <c r="AL447" s="58"/>
      <c r="AM447" s="58"/>
      <c r="AN447" s="58"/>
      <c r="AO447" s="58"/>
      <c r="AP447" s="58"/>
      <c r="AQ447" s="58"/>
      <c r="AR447" s="58"/>
      <c r="AS447" s="58"/>
      <c r="AT447" s="58"/>
      <c r="AU447" s="58"/>
    </row>
    <row r="448" spans="18:47">
      <c r="R448" s="209"/>
      <c r="S448" s="209"/>
      <c r="T448" s="209"/>
      <c r="U448" s="209"/>
      <c r="V448" s="209"/>
      <c r="W448" s="209"/>
      <c r="X448" s="209"/>
      <c r="AJ448" s="209"/>
      <c r="AK448" s="209"/>
      <c r="AL448" s="58"/>
      <c r="AM448" s="58"/>
      <c r="AN448" s="58"/>
      <c r="AO448" s="58"/>
      <c r="AP448" s="58"/>
      <c r="AQ448" s="58"/>
      <c r="AR448" s="58"/>
      <c r="AS448" s="58"/>
      <c r="AT448" s="58"/>
      <c r="AU448" s="58"/>
    </row>
    <row r="449" spans="18:47">
      <c r="R449" s="209"/>
      <c r="S449" s="209"/>
      <c r="T449" s="209"/>
      <c r="U449" s="209"/>
      <c r="V449" s="209"/>
      <c r="W449" s="209"/>
      <c r="X449" s="209"/>
      <c r="AJ449" s="209"/>
      <c r="AK449" s="209"/>
      <c r="AL449" s="58"/>
      <c r="AM449" s="58"/>
      <c r="AN449" s="58"/>
      <c r="AO449" s="58"/>
      <c r="AP449" s="58"/>
      <c r="AQ449" s="58"/>
      <c r="AR449" s="58"/>
      <c r="AS449" s="58"/>
      <c r="AT449" s="58"/>
      <c r="AU449" s="58"/>
    </row>
    <row r="450" spans="18:47">
      <c r="R450" s="209"/>
      <c r="S450" s="209"/>
      <c r="T450" s="209"/>
      <c r="U450" s="209"/>
      <c r="V450" s="209"/>
      <c r="W450" s="209"/>
      <c r="X450" s="209"/>
      <c r="AJ450" s="209"/>
      <c r="AK450" s="209"/>
      <c r="AL450" s="58"/>
      <c r="AM450" s="58"/>
      <c r="AN450" s="58"/>
      <c r="AO450" s="58"/>
      <c r="AP450" s="58"/>
      <c r="AQ450" s="58"/>
      <c r="AR450" s="58"/>
      <c r="AS450" s="58"/>
      <c r="AT450" s="58"/>
      <c r="AU450" s="58"/>
    </row>
    <row r="451" spans="18:47">
      <c r="R451" s="209"/>
      <c r="S451" s="209"/>
      <c r="T451" s="209"/>
      <c r="U451" s="209"/>
      <c r="V451" s="209"/>
      <c r="W451" s="209"/>
      <c r="X451" s="209"/>
      <c r="AJ451" s="209"/>
      <c r="AK451" s="209"/>
      <c r="AL451" s="58"/>
      <c r="AM451" s="58"/>
      <c r="AN451" s="58"/>
      <c r="AO451" s="58"/>
      <c r="AP451" s="58"/>
      <c r="AQ451" s="58"/>
      <c r="AR451" s="58"/>
      <c r="AS451" s="58"/>
      <c r="AT451" s="58"/>
      <c r="AU451" s="58"/>
    </row>
    <row r="452" spans="18:47">
      <c r="R452" s="209"/>
      <c r="S452" s="209"/>
      <c r="T452" s="209"/>
      <c r="U452" s="209"/>
      <c r="V452" s="209"/>
      <c r="W452" s="209"/>
      <c r="X452" s="209"/>
      <c r="AJ452" s="209"/>
      <c r="AK452" s="209"/>
      <c r="AL452" s="58"/>
      <c r="AM452" s="58"/>
      <c r="AN452" s="58"/>
      <c r="AO452" s="58"/>
      <c r="AP452" s="58"/>
      <c r="AQ452" s="58"/>
      <c r="AR452" s="58"/>
      <c r="AS452" s="58"/>
      <c r="AT452" s="58"/>
      <c r="AU452" s="58"/>
    </row>
    <row r="453" spans="18:47">
      <c r="R453" s="209"/>
      <c r="S453" s="209"/>
      <c r="T453" s="209"/>
      <c r="U453" s="209"/>
      <c r="V453" s="209"/>
      <c r="W453" s="209"/>
      <c r="X453" s="209"/>
      <c r="AJ453" s="209"/>
      <c r="AK453" s="209"/>
      <c r="AL453" s="58"/>
      <c r="AM453" s="58"/>
      <c r="AN453" s="58"/>
      <c r="AO453" s="58"/>
      <c r="AP453" s="58"/>
      <c r="AQ453" s="58"/>
      <c r="AR453" s="58"/>
      <c r="AS453" s="58"/>
      <c r="AT453" s="58"/>
      <c r="AU453" s="58"/>
    </row>
    <row r="454" spans="18:47">
      <c r="R454" s="209"/>
      <c r="S454" s="209"/>
      <c r="T454" s="209"/>
      <c r="U454" s="209"/>
      <c r="V454" s="209"/>
      <c r="W454" s="209"/>
      <c r="X454" s="209"/>
      <c r="AJ454" s="209"/>
      <c r="AK454" s="209"/>
    </row>
    <row r="455" spans="18:47">
      <c r="R455" s="209"/>
      <c r="S455" s="209"/>
      <c r="T455" s="209"/>
      <c r="U455" s="209"/>
      <c r="V455" s="209"/>
      <c r="W455" s="209"/>
      <c r="X455" s="209"/>
      <c r="AJ455" s="209"/>
      <c r="AK455" s="209"/>
    </row>
    <row r="456" spans="18:47">
      <c r="R456" s="209"/>
      <c r="S456" s="209"/>
      <c r="T456" s="209"/>
      <c r="U456" s="209"/>
      <c r="V456" s="209"/>
      <c r="W456" s="209"/>
      <c r="X456" s="209"/>
      <c r="AJ456" s="209"/>
      <c r="AK456" s="209"/>
    </row>
    <row r="457" spans="18:47">
      <c r="R457" s="209"/>
      <c r="S457" s="209"/>
      <c r="T457" s="209"/>
      <c r="U457" s="209"/>
      <c r="V457" s="209"/>
      <c r="W457" s="209"/>
      <c r="X457" s="209"/>
      <c r="AJ457" s="209"/>
      <c r="AK457" s="209"/>
    </row>
    <row r="458" spans="18:47">
      <c r="R458" s="209"/>
      <c r="S458" s="209"/>
      <c r="T458" s="209"/>
      <c r="U458" s="209"/>
      <c r="V458" s="209"/>
      <c r="W458" s="209"/>
      <c r="X458" s="209"/>
      <c r="AJ458" s="209"/>
      <c r="AK458" s="209"/>
    </row>
    <row r="459" spans="18:47">
      <c r="R459" s="209"/>
      <c r="S459" s="209"/>
      <c r="T459" s="209"/>
      <c r="U459" s="209"/>
      <c r="V459" s="209"/>
      <c r="W459" s="209"/>
      <c r="X459" s="209"/>
      <c r="AJ459" s="209"/>
      <c r="AK459" s="209"/>
    </row>
    <row r="460" spans="18:47">
      <c r="R460" s="209"/>
      <c r="S460" s="209"/>
      <c r="T460" s="209"/>
      <c r="U460" s="209"/>
      <c r="V460" s="209"/>
      <c r="W460" s="209"/>
      <c r="X460" s="209"/>
      <c r="AJ460" s="209"/>
      <c r="AK460" s="209"/>
    </row>
    <row r="461" spans="18:47">
      <c r="R461" s="209"/>
      <c r="S461" s="209"/>
      <c r="T461" s="209"/>
      <c r="U461" s="209"/>
      <c r="V461" s="209"/>
      <c r="W461" s="209"/>
      <c r="X461" s="209"/>
      <c r="AJ461" s="209"/>
      <c r="AK461" s="209"/>
    </row>
    <row r="462" spans="18:47">
      <c r="R462" s="209"/>
      <c r="S462" s="209"/>
      <c r="T462" s="209"/>
      <c r="U462" s="209"/>
      <c r="V462" s="209"/>
      <c r="W462" s="209"/>
      <c r="X462" s="209"/>
      <c r="AJ462" s="209"/>
      <c r="AK462" s="209"/>
    </row>
    <row r="463" spans="18:47">
      <c r="R463" s="209"/>
      <c r="S463" s="209"/>
      <c r="T463" s="209"/>
      <c r="U463" s="209"/>
      <c r="V463" s="209"/>
      <c r="W463" s="209"/>
      <c r="X463" s="209"/>
      <c r="AJ463" s="209"/>
      <c r="AK463" s="209"/>
    </row>
    <row r="464" spans="18:47">
      <c r="R464" s="209"/>
      <c r="S464" s="209"/>
      <c r="T464" s="209"/>
      <c r="U464" s="209"/>
      <c r="V464" s="209"/>
      <c r="W464" s="209"/>
      <c r="X464" s="209"/>
      <c r="AJ464" s="209"/>
      <c r="AK464" s="209"/>
    </row>
    <row r="465" spans="18:37">
      <c r="R465" s="209"/>
      <c r="S465" s="209"/>
      <c r="T465" s="209"/>
      <c r="U465" s="209"/>
      <c r="V465" s="209"/>
      <c r="W465" s="209"/>
      <c r="X465" s="209"/>
      <c r="AJ465" s="209"/>
      <c r="AK465" s="209"/>
    </row>
    <row r="466" spans="18:37">
      <c r="R466" s="209"/>
      <c r="S466" s="209"/>
      <c r="T466" s="209"/>
      <c r="U466" s="209"/>
      <c r="V466" s="209"/>
      <c r="W466" s="209"/>
      <c r="X466" s="209"/>
      <c r="AJ466" s="209"/>
      <c r="AK466" s="209"/>
    </row>
    <row r="467" spans="18:37">
      <c r="R467" s="209"/>
      <c r="S467" s="209"/>
      <c r="T467" s="209"/>
      <c r="U467" s="209"/>
      <c r="V467" s="209"/>
      <c r="W467" s="209"/>
      <c r="X467" s="209"/>
      <c r="AJ467" s="209"/>
      <c r="AK467" s="209"/>
    </row>
    <row r="468" spans="18:37">
      <c r="R468" s="209"/>
      <c r="S468" s="209"/>
      <c r="T468" s="209"/>
      <c r="U468" s="209"/>
      <c r="V468" s="209"/>
      <c r="W468" s="209"/>
      <c r="X468" s="209"/>
      <c r="AJ468" s="209"/>
      <c r="AK468" s="209"/>
    </row>
    <row r="469" spans="18:37">
      <c r="R469" s="209"/>
      <c r="S469" s="209"/>
      <c r="T469" s="209"/>
      <c r="U469" s="209"/>
      <c r="V469" s="209"/>
      <c r="W469" s="209"/>
      <c r="X469" s="209"/>
      <c r="AJ469" s="209"/>
      <c r="AK469" s="209"/>
    </row>
    <row r="470" spans="18:37">
      <c r="R470" s="209"/>
      <c r="S470" s="209"/>
      <c r="T470" s="209"/>
      <c r="U470" s="209"/>
      <c r="V470" s="209"/>
      <c r="W470" s="209"/>
      <c r="X470" s="209"/>
      <c r="AJ470" s="209"/>
      <c r="AK470" s="209"/>
    </row>
    <row r="471" spans="18:37">
      <c r="R471" s="209"/>
      <c r="S471" s="209"/>
      <c r="T471" s="209"/>
      <c r="U471" s="209"/>
      <c r="V471" s="209"/>
      <c r="W471" s="209"/>
      <c r="X471" s="209"/>
      <c r="AJ471" s="209"/>
      <c r="AK471" s="209"/>
    </row>
    <row r="472" spans="18:37">
      <c r="R472" s="209"/>
      <c r="S472" s="209"/>
      <c r="T472" s="209"/>
      <c r="U472" s="209"/>
      <c r="V472" s="209"/>
      <c r="W472" s="209"/>
      <c r="X472" s="209"/>
      <c r="AJ472" s="209"/>
      <c r="AK472" s="209"/>
    </row>
    <row r="473" spans="18:37">
      <c r="R473" s="209"/>
      <c r="S473" s="209"/>
      <c r="T473" s="209"/>
      <c r="U473" s="209"/>
      <c r="V473" s="209"/>
      <c r="W473" s="209"/>
      <c r="X473" s="209"/>
      <c r="AJ473" s="209"/>
      <c r="AK473" s="209"/>
    </row>
    <row r="474" spans="18:37">
      <c r="R474" s="209"/>
      <c r="S474" s="209"/>
      <c r="T474" s="209"/>
      <c r="U474" s="209"/>
      <c r="V474" s="209"/>
      <c r="W474" s="209"/>
      <c r="X474" s="209"/>
      <c r="AJ474" s="209"/>
      <c r="AK474" s="209"/>
    </row>
    <row r="475" spans="18:37">
      <c r="R475" s="209"/>
      <c r="S475" s="209"/>
      <c r="T475" s="209"/>
      <c r="U475" s="209"/>
      <c r="V475" s="209"/>
      <c r="W475" s="209"/>
      <c r="X475" s="209"/>
      <c r="AJ475" s="209"/>
      <c r="AK475" s="209"/>
    </row>
    <row r="476" spans="18:37">
      <c r="R476" s="209"/>
      <c r="S476" s="209"/>
      <c r="T476" s="209"/>
      <c r="U476" s="209"/>
      <c r="V476" s="209"/>
      <c r="W476" s="209"/>
      <c r="X476" s="209"/>
      <c r="AJ476" s="209"/>
      <c r="AK476" s="209"/>
    </row>
    <row r="477" spans="18:37">
      <c r="R477" s="209"/>
      <c r="S477" s="209"/>
      <c r="T477" s="209"/>
      <c r="U477" s="209"/>
      <c r="V477" s="209"/>
      <c r="W477" s="209"/>
      <c r="X477" s="209"/>
      <c r="AJ477" s="209"/>
      <c r="AK477" s="209"/>
    </row>
    <row r="478" spans="18:37">
      <c r="R478" s="209"/>
      <c r="S478" s="209"/>
      <c r="T478" s="209"/>
      <c r="U478" s="209"/>
      <c r="V478" s="209"/>
      <c r="W478" s="209"/>
      <c r="X478" s="209"/>
      <c r="AJ478" s="209"/>
      <c r="AK478" s="209"/>
    </row>
    <row r="479" spans="18:37">
      <c r="R479" s="209"/>
      <c r="S479" s="209"/>
      <c r="T479" s="209"/>
      <c r="U479" s="209"/>
      <c r="V479" s="209"/>
      <c r="W479" s="209"/>
      <c r="X479" s="209"/>
      <c r="AJ479" s="209"/>
      <c r="AK479" s="209"/>
    </row>
    <row r="480" spans="18:37">
      <c r="R480" s="209"/>
      <c r="S480" s="209"/>
      <c r="T480" s="209"/>
      <c r="U480" s="209"/>
      <c r="V480" s="209"/>
      <c r="W480" s="209"/>
      <c r="X480" s="209"/>
      <c r="AJ480" s="209"/>
      <c r="AK480" s="209"/>
    </row>
    <row r="481" spans="18:37">
      <c r="R481" s="209"/>
      <c r="S481" s="209"/>
      <c r="T481" s="209"/>
      <c r="U481" s="209"/>
      <c r="V481" s="209"/>
      <c r="W481" s="209"/>
      <c r="X481" s="209"/>
      <c r="AJ481" s="209"/>
      <c r="AK481" s="209"/>
    </row>
    <row r="482" spans="18:37">
      <c r="R482" s="209"/>
      <c r="S482" s="209"/>
      <c r="T482" s="209"/>
      <c r="U482" s="209"/>
      <c r="V482" s="209"/>
      <c r="W482" s="209"/>
      <c r="X482" s="209"/>
      <c r="AJ482" s="209"/>
      <c r="AK482" s="209"/>
    </row>
    <row r="483" spans="18:37">
      <c r="R483" s="209"/>
      <c r="S483" s="209"/>
      <c r="T483" s="209"/>
      <c r="U483" s="209"/>
      <c r="V483" s="209"/>
      <c r="W483" s="209"/>
      <c r="X483" s="209"/>
      <c r="AJ483" s="209"/>
      <c r="AK483" s="209"/>
    </row>
    <row r="484" spans="18:37">
      <c r="R484" s="209"/>
      <c r="S484" s="209"/>
      <c r="T484" s="209"/>
      <c r="U484" s="209"/>
      <c r="V484" s="209"/>
      <c r="W484" s="209"/>
      <c r="X484" s="209"/>
      <c r="AJ484" s="209"/>
      <c r="AK484" s="209"/>
    </row>
    <row r="485" spans="18:37">
      <c r="R485" s="209"/>
      <c r="S485" s="209"/>
      <c r="T485" s="209"/>
      <c r="U485" s="209"/>
      <c r="V485" s="209"/>
      <c r="W485" s="209"/>
      <c r="X485" s="209"/>
      <c r="AJ485" s="209"/>
      <c r="AK485" s="209"/>
    </row>
    <row r="486" spans="18:37">
      <c r="R486" s="209"/>
      <c r="S486" s="209"/>
      <c r="T486" s="209"/>
      <c r="U486" s="209"/>
      <c r="V486" s="209"/>
      <c r="W486" s="209"/>
      <c r="X486" s="209"/>
      <c r="AJ486" s="209"/>
      <c r="AK486" s="209"/>
    </row>
    <row r="487" spans="18:37">
      <c r="R487" s="209"/>
      <c r="S487" s="209"/>
      <c r="T487" s="209"/>
      <c r="U487" s="209"/>
      <c r="V487" s="209"/>
      <c r="W487" s="209"/>
      <c r="X487" s="209"/>
      <c r="AJ487" s="209"/>
      <c r="AK487" s="209"/>
    </row>
    <row r="488" spans="18:37">
      <c r="R488" s="209"/>
      <c r="S488" s="209"/>
      <c r="T488" s="209"/>
      <c r="U488" s="209"/>
      <c r="V488" s="209"/>
      <c r="W488" s="209"/>
      <c r="X488" s="209"/>
      <c r="AJ488" s="209"/>
      <c r="AK488" s="209"/>
    </row>
    <row r="489" spans="18:37">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c r="R492" s="209"/>
      <c r="S492" s="209"/>
      <c r="T492" s="209"/>
      <c r="U492" s="209"/>
      <c r="V492" s="209"/>
      <c r="W492" s="209"/>
      <c r="X492" s="209"/>
      <c r="Y492" s="209"/>
      <c r="Z492" s="209"/>
      <c r="AA492" s="209"/>
      <c r="AB492" s="209"/>
      <c r="AC492" s="209"/>
      <c r="AD492" s="209"/>
      <c r="AE492" s="209"/>
      <c r="AF492" s="209"/>
      <c r="AG492" s="209"/>
      <c r="AH492" s="209"/>
      <c r="AI492" s="209"/>
    </row>
    <row r="493" spans="18:37">
      <c r="R493" s="209"/>
      <c r="S493" s="209"/>
      <c r="T493" s="209"/>
      <c r="U493" s="209"/>
      <c r="V493" s="209"/>
      <c r="W493" s="209"/>
      <c r="X493" s="209"/>
      <c r="Y493" s="209"/>
      <c r="Z493" s="209"/>
      <c r="AA493" s="209"/>
      <c r="AB493" s="209"/>
      <c r="AC493" s="209"/>
      <c r="AD493" s="209"/>
      <c r="AE493" s="209"/>
      <c r="AF493" s="209"/>
      <c r="AG493" s="209"/>
      <c r="AH493" s="209"/>
      <c r="AI493" s="209"/>
    </row>
    <row r="494" spans="18:37">
      <c r="R494" s="209"/>
      <c r="S494" s="209"/>
      <c r="T494" s="209"/>
      <c r="U494" s="209"/>
      <c r="V494" s="209"/>
      <c r="W494" s="209"/>
      <c r="X494" s="209"/>
      <c r="Y494" s="209"/>
      <c r="Z494" s="209"/>
      <c r="AA494" s="209"/>
      <c r="AB494" s="209"/>
      <c r="AC494" s="209"/>
      <c r="AD494" s="209"/>
      <c r="AE494" s="209"/>
      <c r="AF494" s="209"/>
      <c r="AG494" s="209"/>
      <c r="AH494" s="209"/>
      <c r="AI494" s="209"/>
    </row>
    <row r="495" spans="18:37">
      <c r="R495" s="209"/>
      <c r="S495" s="209"/>
      <c r="T495" s="209"/>
      <c r="U495" s="209"/>
      <c r="V495" s="209"/>
      <c r="W495" s="209"/>
      <c r="X495" s="209"/>
      <c r="Y495" s="209"/>
      <c r="Z495" s="209"/>
      <c r="AA495" s="209"/>
      <c r="AB495" s="209"/>
      <c r="AC495" s="209"/>
      <c r="AD495" s="209"/>
      <c r="AE495" s="209"/>
      <c r="AF495" s="209"/>
      <c r="AG495" s="209"/>
      <c r="AH495" s="209"/>
      <c r="AI495" s="209"/>
    </row>
    <row r="499" spans="83:83">
      <c r="CE499" s="58" t="s">
        <v>207</v>
      </c>
    </row>
  </sheetData>
  <sheetProtection password="EC1B"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sheetPr codeName="Sheet5"/>
  <dimension ref="A1:O43"/>
  <sheetViews>
    <sheetView showGridLines="0" showZeros="0" zoomScale="80" zoomScaleNormal="80" workbookViewId="0">
      <selection activeCell="F12" sqref="F12"/>
    </sheetView>
  </sheetViews>
  <sheetFormatPr defaultRowHeight="12.75"/>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c r="A1" s="958" t="s">
        <v>0</v>
      </c>
      <c r="B1" s="911"/>
      <c r="C1" s="959"/>
      <c r="D1" s="148"/>
      <c r="E1" s="149"/>
      <c r="F1" s="617"/>
      <c r="G1" s="617"/>
      <c r="H1" s="617"/>
      <c r="I1" s="618"/>
      <c r="J1" s="149" t="s">
        <v>6</v>
      </c>
      <c r="K1" s="617"/>
      <c r="L1" s="617"/>
      <c r="M1" s="617"/>
      <c r="N1" s="1064" t="s">
        <v>167</v>
      </c>
      <c r="O1" s="1059"/>
    </row>
    <row r="2" spans="1:15" ht="11.25" customHeight="1">
      <c r="A2" s="977" t="s">
        <v>238</v>
      </c>
      <c r="B2" s="966"/>
      <c r="C2" s="978"/>
      <c r="D2" s="150"/>
      <c r="E2" s="151"/>
      <c r="F2" s="612"/>
      <c r="G2" s="612"/>
      <c r="H2" s="612"/>
      <c r="I2" s="621"/>
      <c r="J2" s="152"/>
      <c r="K2" s="152"/>
      <c r="L2" s="152"/>
      <c r="M2" s="152"/>
      <c r="N2" s="153"/>
      <c r="O2" s="154"/>
    </row>
    <row r="3" spans="1:15" ht="11.25" customHeight="1">
      <c r="A3" s="977" t="s">
        <v>3</v>
      </c>
      <c r="B3" s="966"/>
      <c r="C3" s="978"/>
      <c r="D3" s="150"/>
      <c r="E3" s="151"/>
      <c r="F3" s="612"/>
      <c r="G3" s="612"/>
      <c r="H3" s="612"/>
      <c r="I3" s="621"/>
      <c r="J3" s="152"/>
      <c r="K3" s="152"/>
      <c r="L3" s="152"/>
      <c r="M3" s="152"/>
      <c r="N3" s="153"/>
      <c r="O3" s="154"/>
    </row>
    <row r="4" spans="1:15" ht="13.5" thickBot="1">
      <c r="A4" s="1063" t="s">
        <v>556</v>
      </c>
      <c r="B4" s="953"/>
      <c r="C4" s="954"/>
      <c r="D4" s="155"/>
      <c r="E4" s="156"/>
      <c r="F4" s="622"/>
      <c r="G4" s="622"/>
      <c r="H4" s="622"/>
      <c r="I4" s="623"/>
      <c r="J4" s="2" t="str">
        <f>'CG-3123'!$A$6</f>
        <v xml:space="preserve">USCG </v>
      </c>
      <c r="K4" s="622"/>
      <c r="L4" s="157"/>
      <c r="M4" s="157"/>
      <c r="N4" s="539">
        <f>Menu!F5</f>
        <v>42583</v>
      </c>
      <c r="O4" s="158"/>
    </row>
    <row r="5" spans="1:15" ht="13.5" thickBot="1">
      <c r="A5" s="1060" t="s">
        <v>69</v>
      </c>
      <c r="B5" s="159" t="s">
        <v>168</v>
      </c>
      <c r="C5" s="160"/>
      <c r="D5" s="161"/>
      <c r="E5" s="134"/>
      <c r="F5" s="162" t="s">
        <v>43</v>
      </c>
      <c r="G5" s="162" t="s">
        <v>169</v>
      </c>
      <c r="H5" s="163"/>
      <c r="I5" s="163"/>
      <c r="J5" s="163"/>
      <c r="K5" s="163"/>
      <c r="L5" s="164"/>
      <c r="M5" s="1065" t="s">
        <v>76</v>
      </c>
      <c r="N5" s="891"/>
      <c r="O5" s="892"/>
    </row>
    <row r="6" spans="1:15" ht="12.75" customHeight="1">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c r="A7" s="1061"/>
      <c r="B7" s="165" t="s">
        <v>173</v>
      </c>
      <c r="C7" s="162" t="s">
        <v>174</v>
      </c>
      <c r="D7" s="162" t="s">
        <v>175</v>
      </c>
      <c r="E7" s="162" t="s">
        <v>98</v>
      </c>
      <c r="F7" s="162" t="s">
        <v>176</v>
      </c>
      <c r="G7" s="162" t="s">
        <v>177</v>
      </c>
      <c r="H7" s="162" t="s">
        <v>178</v>
      </c>
      <c r="I7" s="162" t="s">
        <v>292</v>
      </c>
      <c r="J7" s="162" t="s">
        <v>179</v>
      </c>
      <c r="K7" s="162" t="s">
        <v>180</v>
      </c>
      <c r="L7" s="166" t="s">
        <v>181</v>
      </c>
      <c r="M7" s="1068"/>
      <c r="N7" s="1069"/>
      <c r="O7" s="1070"/>
    </row>
    <row r="8" spans="1:15" ht="13.5" thickBot="1">
      <c r="A8" s="1061"/>
      <c r="B8" s="165" t="s">
        <v>182</v>
      </c>
      <c r="C8" s="162" t="s">
        <v>183</v>
      </c>
      <c r="D8" s="162" t="s">
        <v>184</v>
      </c>
      <c r="E8" s="162" t="s">
        <v>185</v>
      </c>
      <c r="F8" s="162" t="s">
        <v>186</v>
      </c>
      <c r="G8" s="162" t="s">
        <v>187</v>
      </c>
      <c r="H8" s="162" t="s">
        <v>300</v>
      </c>
      <c r="I8" s="167"/>
      <c r="J8" s="162" t="s">
        <v>188</v>
      </c>
      <c r="K8" s="162" t="s">
        <v>188</v>
      </c>
      <c r="L8" s="166"/>
      <c r="M8" s="1057" t="s">
        <v>200</v>
      </c>
      <c r="N8" s="1058"/>
      <c r="O8" s="1059"/>
    </row>
    <row r="9" spans="1:15" ht="13.5" customHeight="1" thickBot="1">
      <c r="A9" s="1062"/>
      <c r="B9" s="150"/>
      <c r="C9" s="168"/>
      <c r="D9" s="169"/>
      <c r="E9" s="163"/>
      <c r="F9" s="170"/>
      <c r="G9" s="170"/>
      <c r="H9" s="170"/>
      <c r="I9" s="170"/>
      <c r="J9" s="171"/>
      <c r="K9" s="172"/>
      <c r="L9" s="173"/>
      <c r="M9" s="1071"/>
      <c r="N9" s="1072"/>
      <c r="O9" s="1073"/>
    </row>
    <row r="10" spans="1:15" ht="12.75" customHeight="1" thickBot="1">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c r="A11" s="540" t="s">
        <v>201</v>
      </c>
      <c r="B11" s="541"/>
      <c r="C11" s="542"/>
      <c r="D11" s="542"/>
      <c r="E11" s="542"/>
      <c r="F11" s="542"/>
      <c r="G11" s="542"/>
      <c r="H11" s="542"/>
      <c r="I11" s="542"/>
      <c r="J11" s="542"/>
      <c r="K11" s="542"/>
      <c r="L11" s="212">
        <f>'CG-2576'!F36</f>
        <v>0</v>
      </c>
      <c r="M11" s="1077"/>
      <c r="N11" s="1078"/>
      <c r="O11" s="1079"/>
    </row>
    <row r="12" spans="1:15">
      <c r="A12" s="543">
        <v>1</v>
      </c>
      <c r="B12" s="544">
        <f t="array" ref="B12:B42">'CG-3123'!$Y$300:$Y$330</f>
        <v>0</v>
      </c>
      <c r="C12" s="545">
        <f t="array" ref="C12:C42">'CG-3123'!$AA$219:$AA$249</f>
        <v>0</v>
      </c>
      <c r="D12" s="545">
        <f t="array" ref="D12:D42">'CG-3123'!$Z$219:$Z$249</f>
        <v>0</v>
      </c>
      <c r="E12" s="546">
        <f>B12+C12+D12</f>
        <v>0</v>
      </c>
      <c r="F12" s="546">
        <f t="array" ref="F12:F42">'CG-3123'!$Y$350:$Y$380</f>
        <v>0</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8"/>
      <c r="N26" s="1049"/>
      <c r="O26" s="1050"/>
    </row>
    <row r="27" spans="1:15">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8"/>
      <c r="N27" s="1049"/>
      <c r="O27" s="1050"/>
    </row>
    <row r="28" spans="1:15">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8"/>
      <c r="N28" s="1049"/>
      <c r="O28" s="1050"/>
    </row>
    <row r="29" spans="1:15">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8"/>
      <c r="N29" s="1049"/>
      <c r="O29" s="1050"/>
    </row>
    <row r="30" spans="1:15">
      <c r="A30" s="543">
        <v>19</v>
      </c>
      <c r="B30" s="549">
        <v>0</v>
      </c>
      <c r="C30" s="545">
        <v>0</v>
      </c>
      <c r="D30" s="545">
        <v>0</v>
      </c>
      <c r="E30" s="546">
        <f t="shared" si="1"/>
        <v>0</v>
      </c>
      <c r="F30" s="546">
        <v>0</v>
      </c>
      <c r="G30" s="547">
        <v>0</v>
      </c>
      <c r="H30" s="546">
        <f t="shared" si="2"/>
        <v>0</v>
      </c>
      <c r="I30" s="179"/>
      <c r="J30" s="546">
        <f t="shared" si="5"/>
        <v>0</v>
      </c>
      <c r="K30" s="546">
        <f t="shared" si="6"/>
        <v>0</v>
      </c>
      <c r="L30" s="548">
        <f t="shared" si="0"/>
        <v>0</v>
      </c>
      <c r="M30" s="1048"/>
      <c r="N30" s="1049"/>
      <c r="O30" s="1050"/>
    </row>
    <row r="31" spans="1:15">
      <c r="A31" s="543">
        <v>20</v>
      </c>
      <c r="B31" s="549">
        <v>0</v>
      </c>
      <c r="C31" s="545">
        <v>0</v>
      </c>
      <c r="D31" s="545">
        <v>0</v>
      </c>
      <c r="E31" s="546">
        <f t="shared" si="1"/>
        <v>0</v>
      </c>
      <c r="F31" s="546">
        <v>0</v>
      </c>
      <c r="G31" s="547">
        <v>0</v>
      </c>
      <c r="H31" s="546">
        <f t="shared" si="2"/>
        <v>0</v>
      </c>
      <c r="I31" s="179"/>
      <c r="J31" s="546">
        <f t="shared" si="5"/>
        <v>0</v>
      </c>
      <c r="K31" s="546">
        <f t="shared" si="6"/>
        <v>0</v>
      </c>
      <c r="L31" s="548">
        <f t="shared" si="0"/>
        <v>0</v>
      </c>
      <c r="M31" s="1048"/>
      <c r="N31" s="1049"/>
      <c r="O31" s="1050"/>
    </row>
    <row r="32" spans="1:15">
      <c r="A32" s="543">
        <v>21</v>
      </c>
      <c r="B32" s="549">
        <v>0</v>
      </c>
      <c r="C32" s="545">
        <v>0</v>
      </c>
      <c r="D32" s="545">
        <v>0</v>
      </c>
      <c r="E32" s="546">
        <f t="shared" si="1"/>
        <v>0</v>
      </c>
      <c r="F32" s="546">
        <v>0</v>
      </c>
      <c r="G32" s="547">
        <v>0</v>
      </c>
      <c r="H32" s="546">
        <f t="shared" si="2"/>
        <v>0</v>
      </c>
      <c r="I32" s="179"/>
      <c r="J32" s="546">
        <f t="shared" si="5"/>
        <v>0</v>
      </c>
      <c r="K32" s="546">
        <f t="shared" si="6"/>
        <v>0</v>
      </c>
      <c r="L32" s="548">
        <f t="shared" si="0"/>
        <v>0</v>
      </c>
      <c r="M32" s="1048"/>
      <c r="N32" s="1049"/>
      <c r="O32" s="1050"/>
    </row>
    <row r="33" spans="1:15">
      <c r="A33" s="543">
        <v>22</v>
      </c>
      <c r="B33" s="549">
        <v>0</v>
      </c>
      <c r="C33" s="545">
        <v>0</v>
      </c>
      <c r="D33" s="545">
        <v>0</v>
      </c>
      <c r="E33" s="546">
        <f t="shared" si="1"/>
        <v>0</v>
      </c>
      <c r="F33" s="546">
        <v>0</v>
      </c>
      <c r="G33" s="547">
        <v>0</v>
      </c>
      <c r="H33" s="546">
        <f t="shared" si="2"/>
        <v>0</v>
      </c>
      <c r="I33" s="179"/>
      <c r="J33" s="546">
        <f t="shared" si="5"/>
        <v>0</v>
      </c>
      <c r="K33" s="546">
        <f t="shared" si="6"/>
        <v>0</v>
      </c>
      <c r="L33" s="548">
        <f t="shared" si="0"/>
        <v>0</v>
      </c>
      <c r="M33" s="1048"/>
      <c r="N33" s="1049"/>
      <c r="O33" s="1050"/>
    </row>
    <row r="34" spans="1:15">
      <c r="A34" s="543">
        <v>23</v>
      </c>
      <c r="B34" s="549">
        <v>0</v>
      </c>
      <c r="C34" s="545">
        <v>0</v>
      </c>
      <c r="D34" s="545">
        <v>0</v>
      </c>
      <c r="E34" s="546">
        <f t="shared" si="1"/>
        <v>0</v>
      </c>
      <c r="F34" s="546">
        <v>0</v>
      </c>
      <c r="G34" s="547">
        <v>0</v>
      </c>
      <c r="H34" s="546">
        <f t="shared" si="2"/>
        <v>0</v>
      </c>
      <c r="I34" s="179"/>
      <c r="J34" s="546">
        <f t="shared" si="5"/>
        <v>0</v>
      </c>
      <c r="K34" s="546">
        <f t="shared" si="6"/>
        <v>0</v>
      </c>
      <c r="L34" s="548">
        <f t="shared" si="0"/>
        <v>0</v>
      </c>
      <c r="M34" s="1048"/>
      <c r="N34" s="1049"/>
      <c r="O34" s="1050"/>
    </row>
    <row r="35" spans="1:15">
      <c r="A35" s="543">
        <v>24</v>
      </c>
      <c r="B35" s="549">
        <v>0</v>
      </c>
      <c r="C35" s="545">
        <v>0</v>
      </c>
      <c r="D35" s="545">
        <v>0</v>
      </c>
      <c r="E35" s="546">
        <f t="shared" si="1"/>
        <v>0</v>
      </c>
      <c r="F35" s="546">
        <v>0</v>
      </c>
      <c r="G35" s="547">
        <v>0</v>
      </c>
      <c r="H35" s="546">
        <f t="shared" si="2"/>
        <v>0</v>
      </c>
      <c r="I35" s="179"/>
      <c r="J35" s="546">
        <f t="shared" si="5"/>
        <v>0</v>
      </c>
      <c r="K35" s="546">
        <f t="shared" si="6"/>
        <v>0</v>
      </c>
      <c r="L35" s="548">
        <f t="shared" si="0"/>
        <v>0</v>
      </c>
      <c r="M35" s="1048"/>
      <c r="N35" s="1049"/>
      <c r="O35" s="1050"/>
    </row>
    <row r="36" spans="1:15">
      <c r="A36" s="543">
        <v>25</v>
      </c>
      <c r="B36" s="549">
        <v>0</v>
      </c>
      <c r="C36" s="545">
        <v>0</v>
      </c>
      <c r="D36" s="545">
        <v>0</v>
      </c>
      <c r="E36" s="546">
        <f t="shared" si="1"/>
        <v>0</v>
      </c>
      <c r="F36" s="546">
        <v>0</v>
      </c>
      <c r="G36" s="547">
        <v>0</v>
      </c>
      <c r="H36" s="546">
        <f t="shared" si="2"/>
        <v>0</v>
      </c>
      <c r="I36" s="179"/>
      <c r="J36" s="546">
        <f t="shared" si="5"/>
        <v>0</v>
      </c>
      <c r="K36" s="546">
        <f t="shared" si="6"/>
        <v>0</v>
      </c>
      <c r="L36" s="548">
        <f t="shared" si="0"/>
        <v>0</v>
      </c>
      <c r="M36" s="1048"/>
      <c r="N36" s="1049"/>
      <c r="O36" s="1050"/>
    </row>
    <row r="37" spans="1:15">
      <c r="A37" s="543">
        <v>26</v>
      </c>
      <c r="B37" s="549">
        <v>0</v>
      </c>
      <c r="C37" s="545">
        <v>0</v>
      </c>
      <c r="D37" s="545">
        <v>0</v>
      </c>
      <c r="E37" s="546">
        <f t="shared" si="1"/>
        <v>0</v>
      </c>
      <c r="F37" s="546">
        <v>0</v>
      </c>
      <c r="G37" s="547">
        <v>0</v>
      </c>
      <c r="H37" s="546">
        <f t="shared" si="2"/>
        <v>0</v>
      </c>
      <c r="I37" s="179"/>
      <c r="J37" s="546">
        <f t="shared" si="5"/>
        <v>0</v>
      </c>
      <c r="K37" s="546">
        <f t="shared" si="6"/>
        <v>0</v>
      </c>
      <c r="L37" s="548">
        <f t="shared" si="0"/>
        <v>0</v>
      </c>
      <c r="M37" s="1048"/>
      <c r="N37" s="1049"/>
      <c r="O37" s="1050"/>
    </row>
    <row r="38" spans="1:15">
      <c r="A38" s="543">
        <v>27</v>
      </c>
      <c r="B38" s="549">
        <v>0</v>
      </c>
      <c r="C38" s="545">
        <v>0</v>
      </c>
      <c r="D38" s="545">
        <v>0</v>
      </c>
      <c r="E38" s="546">
        <f t="shared" si="1"/>
        <v>0</v>
      </c>
      <c r="F38" s="546">
        <v>0</v>
      </c>
      <c r="G38" s="547">
        <v>0</v>
      </c>
      <c r="H38" s="546">
        <f t="shared" si="2"/>
        <v>0</v>
      </c>
      <c r="I38" s="179"/>
      <c r="J38" s="546">
        <f t="shared" si="5"/>
        <v>0</v>
      </c>
      <c r="K38" s="546">
        <f t="shared" si="6"/>
        <v>0</v>
      </c>
      <c r="L38" s="548">
        <f t="shared" si="0"/>
        <v>0</v>
      </c>
      <c r="M38" s="1048"/>
      <c r="N38" s="1049"/>
      <c r="O38" s="1050"/>
    </row>
    <row r="39" spans="1:15">
      <c r="A39" s="543">
        <v>28</v>
      </c>
      <c r="B39" s="549">
        <v>0</v>
      </c>
      <c r="C39" s="545">
        <v>0</v>
      </c>
      <c r="D39" s="545">
        <v>0</v>
      </c>
      <c r="E39" s="546">
        <f t="shared" si="1"/>
        <v>0</v>
      </c>
      <c r="F39" s="546">
        <v>0</v>
      </c>
      <c r="G39" s="547">
        <v>0</v>
      </c>
      <c r="H39" s="546">
        <f t="shared" si="2"/>
        <v>0</v>
      </c>
      <c r="I39" s="179"/>
      <c r="J39" s="546">
        <f t="shared" si="5"/>
        <v>0</v>
      </c>
      <c r="K39" s="546">
        <f t="shared" si="6"/>
        <v>0</v>
      </c>
      <c r="L39" s="548">
        <f t="shared" si="0"/>
        <v>0</v>
      </c>
      <c r="M39" s="1048"/>
      <c r="N39" s="1049"/>
      <c r="O39" s="1050"/>
    </row>
    <row r="40" spans="1:15">
      <c r="A40" s="543">
        <v>29</v>
      </c>
      <c r="B40" s="549">
        <v>0</v>
      </c>
      <c r="C40" s="545">
        <v>0</v>
      </c>
      <c r="D40" s="545">
        <v>0</v>
      </c>
      <c r="E40" s="546">
        <f t="shared" si="1"/>
        <v>0</v>
      </c>
      <c r="F40" s="546">
        <v>0</v>
      </c>
      <c r="G40" s="547">
        <v>0</v>
      </c>
      <c r="H40" s="546">
        <f t="shared" si="2"/>
        <v>0</v>
      </c>
      <c r="I40" s="179"/>
      <c r="J40" s="546">
        <f t="shared" si="5"/>
        <v>0</v>
      </c>
      <c r="K40" s="546">
        <f t="shared" si="6"/>
        <v>0</v>
      </c>
      <c r="L40" s="548">
        <f t="shared" si="0"/>
        <v>0</v>
      </c>
      <c r="M40" s="1048"/>
      <c r="N40" s="1049"/>
      <c r="O40" s="1050"/>
    </row>
    <row r="41" spans="1:15">
      <c r="A41" s="543">
        <v>30</v>
      </c>
      <c r="B41" s="549">
        <v>0</v>
      </c>
      <c r="C41" s="545">
        <v>0</v>
      </c>
      <c r="D41" s="545">
        <v>0</v>
      </c>
      <c r="E41" s="546">
        <f t="shared" si="1"/>
        <v>0</v>
      </c>
      <c r="F41" s="546">
        <v>0</v>
      </c>
      <c r="G41" s="547">
        <v>0</v>
      </c>
      <c r="H41" s="546">
        <f t="shared" si="2"/>
        <v>0</v>
      </c>
      <c r="I41" s="179"/>
      <c r="J41" s="546">
        <f t="shared" si="5"/>
        <v>0</v>
      </c>
      <c r="K41" s="546">
        <f t="shared" si="6"/>
        <v>0</v>
      </c>
      <c r="L41" s="548">
        <f t="shared" si="0"/>
        <v>0</v>
      </c>
      <c r="M41" s="1048"/>
      <c r="N41" s="1049"/>
      <c r="O41" s="1050"/>
    </row>
    <row r="42" spans="1:15" ht="13.5" thickBot="1">
      <c r="A42" s="550">
        <v>31</v>
      </c>
      <c r="B42" s="551">
        <v>0</v>
      </c>
      <c r="C42" s="552">
        <v>0</v>
      </c>
      <c r="D42" s="552">
        <v>0</v>
      </c>
      <c r="E42" s="553">
        <f t="shared" si="1"/>
        <v>0</v>
      </c>
      <c r="F42" s="554">
        <v>0</v>
      </c>
      <c r="G42" s="555">
        <v>0</v>
      </c>
      <c r="H42" s="546">
        <f t="shared" si="2"/>
        <v>0</v>
      </c>
      <c r="I42" s="180"/>
      <c r="J42" s="554">
        <f t="shared" si="5"/>
        <v>0</v>
      </c>
      <c r="K42" s="554">
        <f t="shared" si="6"/>
        <v>0</v>
      </c>
      <c r="L42" s="556">
        <f t="shared" si="0"/>
        <v>0</v>
      </c>
      <c r="M42" s="1051"/>
      <c r="N42" s="1052"/>
      <c r="O42" s="1053"/>
    </row>
    <row r="43" spans="1:15" ht="27.75" thickBot="1">
      <c r="A43" s="557" t="s">
        <v>43</v>
      </c>
      <c r="B43" s="558">
        <f>SUM(B12:B42)</f>
        <v>0</v>
      </c>
      <c r="C43" s="558">
        <f>SUM(C12:C42)</f>
        <v>0</v>
      </c>
      <c r="D43" s="558">
        <f t="shared" ref="D43:E43" si="7">SUM(D12:D42)</f>
        <v>0</v>
      </c>
      <c r="E43" s="558">
        <f t="shared" si="7"/>
        <v>0</v>
      </c>
      <c r="F43" s="558">
        <f>ROUND(SUM(F12:F42),2)</f>
        <v>0</v>
      </c>
      <c r="G43" s="559"/>
      <c r="H43" s="558">
        <f>ROUND(SUM(H12:H42),2)</f>
        <v>0</v>
      </c>
      <c r="I43" s="558">
        <f>ROUND(SUM(I12:I42),2)</f>
        <v>0</v>
      </c>
      <c r="J43" s="559"/>
      <c r="K43" s="560"/>
      <c r="L43" s="561">
        <f>ROUND(L11+H43-I43,2)</f>
        <v>0</v>
      </c>
      <c r="M43" s="1054"/>
      <c r="N43" s="1055"/>
      <c r="O43" s="1056"/>
    </row>
  </sheetData>
  <sheetProtection password="EC1B"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sheetPr codeName="Sheet2"/>
  <dimension ref="A1:CF273"/>
  <sheetViews>
    <sheetView showGridLines="0" zoomScale="80" zoomScaleNormal="80" workbookViewId="0">
      <selection activeCell="I13" sqref="I13"/>
    </sheetView>
  </sheetViews>
  <sheetFormatPr defaultRowHeight="12.75"/>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966"/>
      <c r="AA2" s="863"/>
      <c r="AB2" s="566"/>
      <c r="AE2" s="567" t="s">
        <v>73</v>
      </c>
      <c r="AF2" s="567"/>
      <c r="AG2" s="567"/>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c r="BU2" s="977" t="s">
        <v>238</v>
      </c>
      <c r="BV2" s="863"/>
      <c r="BW2" s="863"/>
      <c r="BX2" s="566"/>
      <c r="BY2" s="569"/>
      <c r="BZ2" s="569"/>
      <c r="CA2" s="754" t="s">
        <v>73</v>
      </c>
      <c r="CB2" s="754"/>
      <c r="CC2" s="754"/>
      <c r="CD2" s="568"/>
      <c r="CE2" s="569"/>
      <c r="CF2" s="568"/>
    </row>
    <row r="3" spans="1:84">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c r="A4" s="1063" t="s">
        <v>557</v>
      </c>
      <c r="B4" s="953"/>
      <c r="C4" s="1080"/>
      <c r="D4" s="572"/>
      <c r="E4" s="573"/>
      <c r="F4" s="573"/>
      <c r="G4" s="573"/>
      <c r="H4" s="573"/>
      <c r="I4" s="573"/>
      <c r="J4" s="574"/>
      <c r="K4" s="575" t="s">
        <v>74</v>
      </c>
      <c r="L4" s="571"/>
      <c r="M4" s="1063" t="s">
        <v>557</v>
      </c>
      <c r="N4" s="953"/>
      <c r="O4" s="1080"/>
      <c r="P4" s="572"/>
      <c r="Q4" s="573"/>
      <c r="R4" s="573"/>
      <c r="S4" s="573"/>
      <c r="T4" s="573"/>
      <c r="U4" s="573"/>
      <c r="V4" s="574"/>
      <c r="W4" s="575" t="s">
        <v>74</v>
      </c>
      <c r="X4" s="571"/>
      <c r="Y4" s="1063" t="s">
        <v>557</v>
      </c>
      <c r="Z4" s="953"/>
      <c r="AA4" s="1080"/>
      <c r="AB4" s="572"/>
      <c r="AC4" s="573"/>
      <c r="AD4" s="573"/>
      <c r="AE4" s="573"/>
      <c r="AF4" s="573"/>
      <c r="AG4" s="573"/>
      <c r="AH4" s="574"/>
      <c r="AI4" s="575" t="s">
        <v>74</v>
      </c>
      <c r="AJ4" s="571"/>
      <c r="AK4" s="1063" t="s">
        <v>557</v>
      </c>
      <c r="AL4" s="953"/>
      <c r="AM4" s="1080"/>
      <c r="AN4" s="572"/>
      <c r="AO4" s="573"/>
      <c r="AP4" s="573"/>
      <c r="AQ4" s="573"/>
      <c r="AR4" s="573"/>
      <c r="AS4" s="573"/>
      <c r="AT4" s="574"/>
      <c r="AU4" s="575" t="s">
        <v>74</v>
      </c>
      <c r="AV4" s="571"/>
      <c r="AW4" s="1063" t="s">
        <v>557</v>
      </c>
      <c r="AX4" s="953"/>
      <c r="AY4" s="1080"/>
      <c r="AZ4" s="572"/>
      <c r="BA4" s="573"/>
      <c r="BB4" s="573"/>
      <c r="BC4" s="573"/>
      <c r="BD4" s="573"/>
      <c r="BE4" s="573"/>
      <c r="BF4" s="574"/>
      <c r="BG4" s="575" t="s">
        <v>74</v>
      </c>
      <c r="BH4" s="571"/>
      <c r="BI4" s="1063" t="s">
        <v>557</v>
      </c>
      <c r="BJ4" s="953"/>
      <c r="BK4" s="1080"/>
      <c r="BL4" s="572"/>
      <c r="BM4" s="573"/>
      <c r="BN4" s="573"/>
      <c r="BO4" s="573"/>
      <c r="BP4" s="573"/>
      <c r="BQ4" s="573"/>
      <c r="BR4" s="574"/>
      <c r="BS4" s="575" t="s">
        <v>74</v>
      </c>
      <c r="BT4" s="571"/>
      <c r="BU4" s="1063" t="s">
        <v>557</v>
      </c>
      <c r="BV4" s="953"/>
      <c r="BW4" s="1080"/>
      <c r="BX4" s="572"/>
      <c r="BY4" s="573"/>
      <c r="BZ4" s="573"/>
      <c r="CA4" s="573"/>
      <c r="CB4" s="573"/>
      <c r="CC4" s="573"/>
      <c r="CD4" s="574"/>
      <c r="CE4" s="575" t="s">
        <v>74</v>
      </c>
      <c r="CF4" s="571"/>
    </row>
    <row r="5" spans="1:84" ht="10.5" customHeight="1">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c r="A6" s="1097" t="str">
        <f>Menu!F3</f>
        <v xml:space="preserve">USCG </v>
      </c>
      <c r="B6" s="1098"/>
      <c r="C6" s="1098"/>
      <c r="D6" s="1098"/>
      <c r="E6" s="1098"/>
      <c r="F6" s="1099"/>
      <c r="G6" s="1094">
        <v>41609</v>
      </c>
      <c r="H6" s="1082"/>
      <c r="I6" s="1082"/>
      <c r="J6" s="1083"/>
      <c r="K6" s="569"/>
      <c r="L6" s="578"/>
      <c r="M6" s="1097" t="str">
        <f>A6</f>
        <v xml:space="preserve">USCG </v>
      </c>
      <c r="N6" s="1098"/>
      <c r="O6" s="1098"/>
      <c r="P6" s="1098"/>
      <c r="Q6" s="1098"/>
      <c r="R6" s="1099"/>
      <c r="S6" s="1094">
        <v>41609</v>
      </c>
      <c r="T6" s="1082"/>
      <c r="U6" s="1082"/>
      <c r="V6" s="1083"/>
      <c r="W6" s="569"/>
      <c r="X6" s="578"/>
      <c r="Y6" s="1102" t="str">
        <f>A6</f>
        <v xml:space="preserve">USCG </v>
      </c>
      <c r="Z6" s="1098"/>
      <c r="AA6" s="1098"/>
      <c r="AB6" s="1098"/>
      <c r="AC6" s="1098"/>
      <c r="AD6" s="1099"/>
      <c r="AE6" s="1094">
        <v>41609</v>
      </c>
      <c r="AF6" s="1082"/>
      <c r="AG6" s="1082"/>
      <c r="AH6" s="1083"/>
      <c r="AI6" s="569"/>
      <c r="AJ6" s="578"/>
      <c r="AK6" s="1097" t="str">
        <f>A6</f>
        <v xml:space="preserve">USCG </v>
      </c>
      <c r="AL6" s="1098"/>
      <c r="AM6" s="1098"/>
      <c r="AN6" s="1098"/>
      <c r="AO6" s="1098"/>
      <c r="AP6" s="1099"/>
      <c r="AQ6" s="1094">
        <v>41609</v>
      </c>
      <c r="AR6" s="1082"/>
      <c r="AS6" s="1082"/>
      <c r="AT6" s="1083"/>
      <c r="AU6" s="569"/>
      <c r="AV6" s="578"/>
      <c r="AW6" s="1097" t="str">
        <f>A6</f>
        <v xml:space="preserve">USCG </v>
      </c>
      <c r="AX6" s="1098"/>
      <c r="AY6" s="1098"/>
      <c r="AZ6" s="1098"/>
      <c r="BA6" s="1098"/>
      <c r="BB6" s="1099"/>
      <c r="BC6" s="1094">
        <v>41609</v>
      </c>
      <c r="BD6" s="1082"/>
      <c r="BE6" s="1082"/>
      <c r="BF6" s="1083"/>
      <c r="BG6" s="569"/>
      <c r="BH6" s="578"/>
      <c r="BI6" s="1097" t="str">
        <f>A6</f>
        <v xml:space="preserve">USCG </v>
      </c>
      <c r="BJ6" s="1098"/>
      <c r="BK6" s="1098"/>
      <c r="BL6" s="1098"/>
      <c r="BM6" s="1098"/>
      <c r="BN6" s="1099"/>
      <c r="BO6" s="1094">
        <v>41609</v>
      </c>
      <c r="BP6" s="1082"/>
      <c r="BQ6" s="1082"/>
      <c r="BR6" s="1083"/>
      <c r="BS6" s="569"/>
      <c r="BT6" s="578"/>
      <c r="BU6" s="1097" t="str">
        <f>A6</f>
        <v xml:space="preserve">USCG </v>
      </c>
      <c r="BV6" s="1098"/>
      <c r="BW6" s="1098"/>
      <c r="BX6" s="1098"/>
      <c r="BY6" s="1098"/>
      <c r="BZ6" s="1099"/>
      <c r="CA6" s="1094">
        <v>41609</v>
      </c>
      <c r="CB6" s="1082"/>
      <c r="CC6" s="1082"/>
      <c r="CD6" s="1083"/>
      <c r="CE6" s="569"/>
      <c r="CF6" s="578"/>
    </row>
    <row r="7" spans="1:84">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c r="A10" s="1088" t="s">
        <v>291</v>
      </c>
      <c r="B10" s="1089"/>
      <c r="C10" s="1089"/>
      <c r="D10" s="1089"/>
      <c r="E10" s="1089"/>
      <c r="F10" s="1090"/>
      <c r="G10" s="1088"/>
      <c r="H10" s="1089"/>
      <c r="I10" s="1089"/>
      <c r="J10" s="1090"/>
      <c r="K10" s="573"/>
      <c r="L10" s="574"/>
      <c r="M10" s="1088" t="s">
        <v>291</v>
      </c>
      <c r="N10" s="1089"/>
      <c r="O10" s="1089"/>
      <c r="P10" s="1089"/>
      <c r="Q10" s="1089"/>
      <c r="R10" s="1090"/>
      <c r="S10" s="1088"/>
      <c r="T10" s="1089"/>
      <c r="U10" s="1089"/>
      <c r="V10" s="1090"/>
      <c r="W10" s="573"/>
      <c r="X10" s="574"/>
      <c r="Y10" s="1101" t="s">
        <v>291</v>
      </c>
      <c r="Z10" s="1089"/>
      <c r="AA10" s="1089"/>
      <c r="AB10" s="1089"/>
      <c r="AC10" s="1089"/>
      <c r="AD10" s="1090"/>
      <c r="AE10" s="1088"/>
      <c r="AF10" s="1089"/>
      <c r="AG10" s="1089"/>
      <c r="AH10" s="1090"/>
      <c r="AI10" s="573"/>
      <c r="AJ10" s="574"/>
      <c r="AK10" s="1088" t="s">
        <v>291</v>
      </c>
      <c r="AL10" s="1089"/>
      <c r="AM10" s="1089"/>
      <c r="AN10" s="1089"/>
      <c r="AO10" s="1089"/>
      <c r="AP10" s="1090"/>
      <c r="AQ10" s="1088"/>
      <c r="AR10" s="1089"/>
      <c r="AS10" s="1089"/>
      <c r="AT10" s="1090"/>
      <c r="AU10" s="573"/>
      <c r="AV10" s="574"/>
      <c r="AW10" s="1088" t="s">
        <v>291</v>
      </c>
      <c r="AX10" s="1089"/>
      <c r="AY10" s="1089"/>
      <c r="AZ10" s="1089"/>
      <c r="BA10" s="1089"/>
      <c r="BB10" s="1090"/>
      <c r="BC10" s="1088"/>
      <c r="BD10" s="1089"/>
      <c r="BE10" s="1089"/>
      <c r="BF10" s="1090"/>
      <c r="BG10" s="573"/>
      <c r="BH10" s="574"/>
      <c r="BI10" s="1088" t="s">
        <v>291</v>
      </c>
      <c r="BJ10" s="1089"/>
      <c r="BK10" s="1089"/>
      <c r="BL10" s="1089"/>
      <c r="BM10" s="1089"/>
      <c r="BN10" s="1090"/>
      <c r="BO10" s="1088"/>
      <c r="BP10" s="1089"/>
      <c r="BQ10" s="1089"/>
      <c r="BR10" s="1090"/>
      <c r="BS10" s="573"/>
      <c r="BT10" s="574"/>
      <c r="BU10" s="1088" t="s">
        <v>291</v>
      </c>
      <c r="BV10" s="1089"/>
      <c r="BW10" s="1089"/>
      <c r="BX10" s="1089"/>
      <c r="BY10" s="1089"/>
      <c r="BZ10" s="1090"/>
      <c r="CA10" s="1088"/>
      <c r="CB10" s="1089"/>
      <c r="CC10" s="1089"/>
      <c r="CD10" s="1090"/>
      <c r="CE10" s="573"/>
      <c r="CF10" s="574"/>
    </row>
    <row r="11" spans="1:84" ht="18.75" customHeight="1">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c r="A36" s="576"/>
      <c r="B36" s="568"/>
      <c r="C36" s="595"/>
      <c r="D36" s="596"/>
      <c r="E36" s="595"/>
      <c r="F36" s="757" t="s">
        <v>241</v>
      </c>
      <c r="G36" s="608">
        <f>G6</f>
        <v>41609</v>
      </c>
      <c r="H36" s="569"/>
      <c r="I36" s="9"/>
      <c r="J36" s="569"/>
      <c r="K36" s="753" t="s">
        <v>90</v>
      </c>
      <c r="L36" s="568"/>
      <c r="M36" s="576"/>
      <c r="N36" s="568"/>
      <c r="O36" s="595"/>
      <c r="P36" s="596"/>
      <c r="Q36" s="595"/>
      <c r="R36" s="757" t="s">
        <v>241</v>
      </c>
      <c r="S36" s="608">
        <f>S6</f>
        <v>41609</v>
      </c>
      <c r="T36" s="569"/>
      <c r="U36" s="9"/>
      <c r="V36" s="569"/>
      <c r="W36" s="753" t="s">
        <v>90</v>
      </c>
      <c r="X36" s="568"/>
      <c r="Y36" s="576"/>
      <c r="Z36" s="568"/>
      <c r="AA36" s="595"/>
      <c r="AB36" s="596"/>
      <c r="AC36" s="595"/>
      <c r="AD36" s="600" t="s">
        <v>241</v>
      </c>
      <c r="AE36" s="608">
        <f>AE6</f>
        <v>41609</v>
      </c>
      <c r="AF36" s="569"/>
      <c r="AG36" s="9"/>
      <c r="AI36" s="601" t="s">
        <v>90</v>
      </c>
      <c r="AJ36" s="568"/>
      <c r="AK36" s="576"/>
      <c r="AL36" s="568"/>
      <c r="AM36" s="595"/>
      <c r="AN36" s="596"/>
      <c r="AO36" s="595"/>
      <c r="AP36" s="757" t="s">
        <v>241</v>
      </c>
      <c r="AQ36" s="608">
        <f>AQ6</f>
        <v>41609</v>
      </c>
      <c r="AR36" s="569"/>
      <c r="AS36" s="9"/>
      <c r="AT36" s="569"/>
      <c r="AU36" s="753" t="s">
        <v>90</v>
      </c>
      <c r="AV36" s="568"/>
      <c r="AW36" s="576"/>
      <c r="AX36" s="568"/>
      <c r="AY36" s="595"/>
      <c r="AZ36" s="596"/>
      <c r="BA36" s="595"/>
      <c r="BB36" s="757" t="s">
        <v>241</v>
      </c>
      <c r="BC36" s="608">
        <f>BC6</f>
        <v>41609</v>
      </c>
      <c r="BD36" s="569"/>
      <c r="BE36" s="9"/>
      <c r="BF36" s="569"/>
      <c r="BG36" s="753" t="s">
        <v>90</v>
      </c>
      <c r="BH36" s="568"/>
      <c r="BI36" s="576"/>
      <c r="BJ36" s="568"/>
      <c r="BK36" s="595"/>
      <c r="BL36" s="596"/>
      <c r="BM36" s="595"/>
      <c r="BN36" s="757" t="s">
        <v>241</v>
      </c>
      <c r="BO36" s="608">
        <f>BO6</f>
        <v>41609</v>
      </c>
      <c r="BP36" s="569"/>
      <c r="BQ36" s="9"/>
      <c r="BR36" s="569"/>
      <c r="BS36" s="753" t="s">
        <v>90</v>
      </c>
      <c r="BT36" s="568"/>
      <c r="BU36" s="576"/>
      <c r="BV36" s="568"/>
      <c r="BW36" s="595"/>
      <c r="BX36" s="596"/>
      <c r="BY36" s="595"/>
      <c r="BZ36" s="757" t="s">
        <v>241</v>
      </c>
      <c r="CA36" s="608">
        <f>CA6</f>
        <v>41609</v>
      </c>
      <c r="CB36" s="569"/>
      <c r="CC36" s="9"/>
      <c r="CD36" s="569"/>
      <c r="CE36" s="753" t="s">
        <v>90</v>
      </c>
      <c r="CF36" s="568"/>
    </row>
    <row r="37" spans="1:84" ht="8.25" customHeight="1">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c r="A39" s="606" t="s">
        <v>93</v>
      </c>
      <c r="F39" s="569"/>
      <c r="G39" s="569" t="s">
        <v>94</v>
      </c>
      <c r="H39" s="569"/>
      <c r="I39" s="607">
        <f ca="1">TODAY()</f>
        <v>42643</v>
      </c>
      <c r="J39" s="569"/>
      <c r="M39" s="606" t="s">
        <v>93</v>
      </c>
      <c r="R39" s="569"/>
      <c r="S39" s="569" t="s">
        <v>94</v>
      </c>
      <c r="T39" s="569"/>
      <c r="U39" s="607">
        <f ca="1">TODAY()</f>
        <v>42643</v>
      </c>
      <c r="V39" s="569"/>
      <c r="Y39" s="606" t="s">
        <v>93</v>
      </c>
      <c r="AD39" s="569"/>
      <c r="AE39" s="569" t="s">
        <v>94</v>
      </c>
      <c r="AF39" s="569"/>
      <c r="AG39" s="607">
        <f ca="1">TODAY()</f>
        <v>42643</v>
      </c>
      <c r="AH39" s="569"/>
      <c r="AK39" s="606" t="s">
        <v>93</v>
      </c>
      <c r="AP39" s="569"/>
      <c r="AQ39" s="569" t="s">
        <v>94</v>
      </c>
      <c r="AR39" s="569"/>
      <c r="AS39" s="607">
        <f ca="1">TODAY()</f>
        <v>42643</v>
      </c>
      <c r="AT39" s="569"/>
      <c r="AW39" s="606" t="s">
        <v>93</v>
      </c>
      <c r="BB39" s="569"/>
      <c r="BC39" s="569" t="s">
        <v>94</v>
      </c>
      <c r="BD39" s="569"/>
      <c r="BE39" s="607">
        <f ca="1">TODAY()</f>
        <v>42643</v>
      </c>
      <c r="BF39" s="569"/>
      <c r="BI39" s="606" t="s">
        <v>93</v>
      </c>
      <c r="BN39" s="569"/>
      <c r="BO39" s="569" t="s">
        <v>94</v>
      </c>
      <c r="BP39" s="569"/>
      <c r="BQ39" s="607">
        <f ca="1">TODAY()</f>
        <v>42643</v>
      </c>
      <c r="BR39" s="569"/>
      <c r="BU39" s="606" t="s">
        <v>93</v>
      </c>
      <c r="BZ39" s="569"/>
      <c r="CA39" s="569" t="s">
        <v>94</v>
      </c>
      <c r="CB39" s="569"/>
      <c r="CC39" s="607">
        <f ca="1">TODAY()</f>
        <v>42643</v>
      </c>
      <c r="CD39" s="569"/>
    </row>
    <row r="40" spans="1:84">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c r="BU41" s="977" t="s">
        <v>238</v>
      </c>
      <c r="BV41" s="863"/>
      <c r="BW41" s="863"/>
      <c r="BX41" s="566"/>
      <c r="BY41" s="569"/>
      <c r="BZ41" s="569"/>
      <c r="CA41" s="754" t="s">
        <v>73</v>
      </c>
      <c r="CB41" s="754"/>
      <c r="CC41" s="754"/>
      <c r="CD41" s="568"/>
      <c r="CE41" s="569"/>
      <c r="CF41" s="568"/>
    </row>
    <row r="42" spans="1:84">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c r="A43" s="1063" t="s">
        <v>557</v>
      </c>
      <c r="B43" s="953"/>
      <c r="C43" s="1080"/>
      <c r="D43" s="572"/>
      <c r="E43" s="573"/>
      <c r="F43" s="573"/>
      <c r="G43" s="573"/>
      <c r="H43" s="573"/>
      <c r="I43" s="573"/>
      <c r="J43" s="574"/>
      <c r="K43" s="575" t="s">
        <v>74</v>
      </c>
      <c r="L43" s="571"/>
      <c r="M43" s="1063" t="s">
        <v>557</v>
      </c>
      <c r="N43" s="953"/>
      <c r="O43" s="1080"/>
      <c r="P43" s="572"/>
      <c r="Q43" s="573"/>
      <c r="R43" s="573"/>
      <c r="S43" s="573"/>
      <c r="T43" s="573"/>
      <c r="U43" s="573"/>
      <c r="V43" s="574"/>
      <c r="W43" s="575" t="s">
        <v>74</v>
      </c>
      <c r="X43" s="571"/>
      <c r="Y43" s="1063" t="s">
        <v>557</v>
      </c>
      <c r="Z43" s="953"/>
      <c r="AA43" s="1080"/>
      <c r="AB43" s="572"/>
      <c r="AC43" s="573"/>
      <c r="AD43" s="573"/>
      <c r="AE43" s="573"/>
      <c r="AF43" s="573"/>
      <c r="AG43" s="573"/>
      <c r="AH43" s="574"/>
      <c r="AI43" s="575" t="s">
        <v>74</v>
      </c>
      <c r="AJ43" s="571"/>
      <c r="AK43" s="1063" t="s">
        <v>557</v>
      </c>
      <c r="AL43" s="953"/>
      <c r="AM43" s="1080"/>
      <c r="AN43" s="572"/>
      <c r="AO43" s="573"/>
      <c r="AP43" s="573"/>
      <c r="AQ43" s="573"/>
      <c r="AR43" s="573"/>
      <c r="AS43" s="573"/>
      <c r="AT43" s="574"/>
      <c r="AU43" s="575" t="s">
        <v>74</v>
      </c>
      <c r="AV43" s="571"/>
      <c r="AW43" s="1063" t="s">
        <v>557</v>
      </c>
      <c r="AX43" s="953"/>
      <c r="AY43" s="1080"/>
      <c r="AZ43" s="572"/>
      <c r="BA43" s="573"/>
      <c r="BB43" s="573"/>
      <c r="BC43" s="573"/>
      <c r="BD43" s="573"/>
      <c r="BE43" s="573"/>
      <c r="BF43" s="574"/>
      <c r="BG43" s="575" t="s">
        <v>74</v>
      </c>
      <c r="BH43" s="571"/>
      <c r="BI43" s="1063" t="s">
        <v>557</v>
      </c>
      <c r="BJ43" s="953"/>
      <c r="BK43" s="1080"/>
      <c r="BL43" s="572"/>
      <c r="BM43" s="573"/>
      <c r="BN43" s="573"/>
      <c r="BO43" s="573"/>
      <c r="BP43" s="573"/>
      <c r="BQ43" s="573"/>
      <c r="BR43" s="574"/>
      <c r="BS43" s="575" t="s">
        <v>74</v>
      </c>
      <c r="BT43" s="571"/>
      <c r="BU43" s="1063" t="s">
        <v>557</v>
      </c>
      <c r="BV43" s="953"/>
      <c r="BW43" s="1080"/>
      <c r="BX43" s="572"/>
      <c r="BY43" s="573"/>
      <c r="BZ43" s="573"/>
      <c r="CA43" s="573"/>
      <c r="CB43" s="573"/>
      <c r="CC43" s="573"/>
      <c r="CD43" s="574"/>
      <c r="CE43" s="575" t="s">
        <v>74</v>
      </c>
      <c r="CF43" s="571"/>
    </row>
    <row r="44" spans="1:84" ht="10.5" customHeight="1">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c r="A45" s="1081" t="str">
        <f>A6</f>
        <v xml:space="preserve">USCG </v>
      </c>
      <c r="B45" s="1082"/>
      <c r="C45" s="1082"/>
      <c r="D45" s="1082"/>
      <c r="E45" s="1082"/>
      <c r="F45" s="1083"/>
      <c r="G45" s="1084">
        <f>G6</f>
        <v>41609</v>
      </c>
      <c r="H45" s="1082"/>
      <c r="I45" s="1082"/>
      <c r="J45" s="1083"/>
      <c r="K45" s="569"/>
      <c r="L45" s="578"/>
      <c r="M45" s="1081" t="str">
        <f>M6</f>
        <v xml:space="preserve">USCG </v>
      </c>
      <c r="N45" s="1082"/>
      <c r="O45" s="1082"/>
      <c r="P45" s="1082"/>
      <c r="Q45" s="1082"/>
      <c r="R45" s="1083"/>
      <c r="S45" s="1084">
        <f>S6</f>
        <v>41609</v>
      </c>
      <c r="T45" s="1082"/>
      <c r="U45" s="1082"/>
      <c r="V45" s="1083"/>
      <c r="W45" s="569"/>
      <c r="X45" s="578"/>
      <c r="Y45" s="1081" t="str">
        <f>Y6</f>
        <v xml:space="preserve">USCG </v>
      </c>
      <c r="Z45" s="1082"/>
      <c r="AA45" s="1082"/>
      <c r="AB45" s="1082"/>
      <c r="AC45" s="1082"/>
      <c r="AD45" s="1083"/>
      <c r="AE45" s="1084">
        <f>AE6</f>
        <v>41609</v>
      </c>
      <c r="AF45" s="1082"/>
      <c r="AG45" s="1082"/>
      <c r="AH45" s="1083"/>
      <c r="AI45" s="569"/>
      <c r="AJ45" s="578"/>
      <c r="AK45" s="1081" t="str">
        <f>AK6</f>
        <v xml:space="preserve">USCG </v>
      </c>
      <c r="AL45" s="1082"/>
      <c r="AM45" s="1082"/>
      <c r="AN45" s="1082"/>
      <c r="AO45" s="1082"/>
      <c r="AP45" s="1083"/>
      <c r="AQ45" s="1084">
        <f>AQ6</f>
        <v>41609</v>
      </c>
      <c r="AR45" s="1082"/>
      <c r="AS45" s="1082"/>
      <c r="AT45" s="1083"/>
      <c r="AU45" s="569"/>
      <c r="AV45" s="578"/>
      <c r="AW45" s="1081" t="str">
        <f>AW6</f>
        <v xml:space="preserve">USCG </v>
      </c>
      <c r="AX45" s="1082"/>
      <c r="AY45" s="1082"/>
      <c r="AZ45" s="1082"/>
      <c r="BA45" s="1082"/>
      <c r="BB45" s="1083"/>
      <c r="BC45" s="1084">
        <f>BC6</f>
        <v>41609</v>
      </c>
      <c r="BD45" s="1082"/>
      <c r="BE45" s="1082"/>
      <c r="BF45" s="1083"/>
      <c r="BG45" s="569"/>
      <c r="BH45" s="578"/>
      <c r="BI45" s="1081" t="str">
        <f>BI6</f>
        <v xml:space="preserve">USCG </v>
      </c>
      <c r="BJ45" s="1082"/>
      <c r="BK45" s="1082"/>
      <c r="BL45" s="1082"/>
      <c r="BM45" s="1082"/>
      <c r="BN45" s="1083"/>
      <c r="BO45" s="1084">
        <f>BO6</f>
        <v>41609</v>
      </c>
      <c r="BP45" s="1082"/>
      <c r="BQ45" s="1082"/>
      <c r="BR45" s="1083"/>
      <c r="BS45" s="569"/>
      <c r="BT45" s="578"/>
      <c r="BU45" s="1081" t="str">
        <f>BU6</f>
        <v xml:space="preserve">USCG </v>
      </c>
      <c r="BV45" s="1082"/>
      <c r="BW45" s="1082"/>
      <c r="BX45" s="1082"/>
      <c r="BY45" s="1082"/>
      <c r="BZ45" s="1083"/>
      <c r="CA45" s="1084">
        <f>CA6</f>
        <v>41609</v>
      </c>
      <c r="CB45" s="1082"/>
      <c r="CC45" s="1082"/>
      <c r="CD45" s="1083"/>
      <c r="CE45" s="569"/>
      <c r="CF45" s="578"/>
    </row>
    <row r="46" spans="1:84">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c r="A75" s="576"/>
      <c r="B75" s="568"/>
      <c r="C75" s="595"/>
      <c r="D75" s="596"/>
      <c r="E75" s="595"/>
      <c r="F75" s="758" t="s">
        <v>241</v>
      </c>
      <c r="G75" s="608">
        <f>G36</f>
        <v>41609</v>
      </c>
      <c r="H75" s="10"/>
      <c r="I75" s="11"/>
      <c r="J75" s="569"/>
      <c r="K75" s="753" t="s">
        <v>90</v>
      </c>
      <c r="L75" s="568"/>
      <c r="M75" s="576"/>
      <c r="N75" s="568"/>
      <c r="O75" s="595"/>
      <c r="P75" s="596"/>
      <c r="Q75" s="595"/>
      <c r="R75" s="758" t="s">
        <v>241</v>
      </c>
      <c r="S75" s="608">
        <f>S36</f>
        <v>41609</v>
      </c>
      <c r="T75" s="10"/>
      <c r="U75" s="11"/>
      <c r="V75" s="569"/>
      <c r="W75" s="753" t="s">
        <v>90</v>
      </c>
      <c r="X75" s="568"/>
      <c r="Y75" s="576"/>
      <c r="Z75" s="568"/>
      <c r="AA75" s="595"/>
      <c r="AB75" s="596"/>
      <c r="AC75" s="595"/>
      <c r="AD75" s="758" t="s">
        <v>241</v>
      </c>
      <c r="AE75" s="608">
        <f>AE36</f>
        <v>41609</v>
      </c>
      <c r="AF75" s="10"/>
      <c r="AG75" s="11"/>
      <c r="AH75" s="569"/>
      <c r="AI75" s="753" t="s">
        <v>90</v>
      </c>
      <c r="AJ75" s="568"/>
      <c r="AK75" s="576"/>
      <c r="AL75" s="568"/>
      <c r="AM75" s="595"/>
      <c r="AN75" s="596"/>
      <c r="AO75" s="595"/>
      <c r="AP75" s="758" t="s">
        <v>241</v>
      </c>
      <c r="AQ75" s="608">
        <f>AQ36</f>
        <v>41609</v>
      </c>
      <c r="AR75" s="10"/>
      <c r="AS75" s="11"/>
      <c r="AT75" s="569"/>
      <c r="AU75" s="753" t="s">
        <v>90</v>
      </c>
      <c r="AV75" s="568"/>
      <c r="AW75" s="576"/>
      <c r="AX75" s="568"/>
      <c r="AY75" s="595"/>
      <c r="AZ75" s="596"/>
      <c r="BA75" s="595"/>
      <c r="BB75" s="758" t="s">
        <v>241</v>
      </c>
      <c r="BC75" s="608">
        <f>BC36</f>
        <v>41609</v>
      </c>
      <c r="BD75" s="10"/>
      <c r="BE75" s="11"/>
      <c r="BF75" s="569"/>
      <c r="BG75" s="753" t="s">
        <v>90</v>
      </c>
      <c r="BH75" s="568"/>
      <c r="BI75" s="576"/>
      <c r="BJ75" s="568"/>
      <c r="BK75" s="595"/>
      <c r="BL75" s="596"/>
      <c r="BM75" s="595"/>
      <c r="BN75" s="758" t="s">
        <v>241</v>
      </c>
      <c r="BO75" s="608">
        <f>BO36</f>
        <v>41609</v>
      </c>
      <c r="BP75" s="10"/>
      <c r="BQ75" s="11"/>
      <c r="BR75" s="569"/>
      <c r="BS75" s="753" t="s">
        <v>90</v>
      </c>
      <c r="BT75" s="568"/>
      <c r="BU75" s="576"/>
      <c r="BV75" s="568"/>
      <c r="BW75" s="595"/>
      <c r="BX75" s="596"/>
      <c r="BY75" s="595"/>
      <c r="BZ75" s="758" t="s">
        <v>241</v>
      </c>
      <c r="CA75" s="608">
        <f>CA36</f>
        <v>41609</v>
      </c>
      <c r="CB75" s="10"/>
      <c r="CC75" s="11"/>
      <c r="CD75" s="569"/>
      <c r="CE75" s="753" t="s">
        <v>90</v>
      </c>
      <c r="CF75" s="568"/>
    </row>
    <row r="76" spans="1:84" ht="8.25" customHeight="1">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c r="A78" s="606" t="s">
        <v>93</v>
      </c>
      <c r="F78" s="569"/>
      <c r="G78" s="569" t="s">
        <v>94</v>
      </c>
      <c r="H78" s="569"/>
      <c r="I78" s="607">
        <f ca="1">TODAY()</f>
        <v>42643</v>
      </c>
      <c r="J78" s="569"/>
      <c r="M78" s="606" t="s">
        <v>93</v>
      </c>
      <c r="R78" s="569"/>
      <c r="S78" s="569" t="s">
        <v>94</v>
      </c>
      <c r="T78" s="569"/>
      <c r="U78" s="607">
        <f ca="1">TODAY()</f>
        <v>42643</v>
      </c>
      <c r="V78" s="569"/>
      <c r="Y78" s="606" t="s">
        <v>93</v>
      </c>
      <c r="AD78" s="569"/>
      <c r="AE78" s="569" t="s">
        <v>94</v>
      </c>
      <c r="AF78" s="569"/>
      <c r="AG78" s="607">
        <f ca="1">TODAY()</f>
        <v>42643</v>
      </c>
      <c r="AH78" s="569"/>
      <c r="AK78" s="606" t="s">
        <v>93</v>
      </c>
      <c r="AP78" s="569"/>
      <c r="AQ78" s="569" t="s">
        <v>94</v>
      </c>
      <c r="AR78" s="569"/>
      <c r="AS78" s="607">
        <f ca="1">TODAY()</f>
        <v>42643</v>
      </c>
      <c r="AT78" s="569"/>
      <c r="AW78" s="606" t="s">
        <v>93</v>
      </c>
      <c r="BB78" s="569"/>
      <c r="BC78" s="569" t="s">
        <v>94</v>
      </c>
      <c r="BD78" s="569"/>
      <c r="BE78" s="607">
        <f ca="1">TODAY()</f>
        <v>42643</v>
      </c>
      <c r="BF78" s="569"/>
      <c r="BI78" s="606" t="s">
        <v>93</v>
      </c>
      <c r="BN78" s="569"/>
      <c r="BO78" s="569" t="s">
        <v>94</v>
      </c>
      <c r="BP78" s="569"/>
      <c r="BQ78" s="607">
        <f ca="1">TODAY()</f>
        <v>42643</v>
      </c>
      <c r="BR78" s="569"/>
      <c r="BU78" s="606" t="s">
        <v>93</v>
      </c>
      <c r="BZ78" s="569"/>
      <c r="CA78" s="569" t="s">
        <v>94</v>
      </c>
      <c r="CB78" s="569"/>
      <c r="CC78" s="607">
        <f ca="1">TODAY()</f>
        <v>42643</v>
      </c>
      <c r="CD78" s="569"/>
    </row>
    <row r="79" spans="1:84">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c r="BU80" s="977" t="s">
        <v>238</v>
      </c>
      <c r="BV80" s="863"/>
      <c r="BW80" s="863"/>
      <c r="BX80" s="566"/>
      <c r="BY80" s="569"/>
      <c r="BZ80" s="569"/>
      <c r="CA80" s="754" t="s">
        <v>73</v>
      </c>
      <c r="CB80" s="754"/>
      <c r="CC80" s="754"/>
      <c r="CD80" s="568"/>
      <c r="CE80" s="569"/>
      <c r="CF80" s="568"/>
    </row>
    <row r="81" spans="1:84">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c r="A82" s="1063" t="s">
        <v>557</v>
      </c>
      <c r="B82" s="953"/>
      <c r="C82" s="1080"/>
      <c r="D82" s="572"/>
      <c r="E82" s="573"/>
      <c r="F82" s="573"/>
      <c r="G82" s="573"/>
      <c r="H82" s="573"/>
      <c r="I82" s="573"/>
      <c r="J82" s="574"/>
      <c r="K82" s="575" t="s">
        <v>74</v>
      </c>
      <c r="L82" s="571"/>
      <c r="M82" s="1063" t="s">
        <v>557</v>
      </c>
      <c r="N82" s="953"/>
      <c r="O82" s="1080"/>
      <c r="P82" s="572"/>
      <c r="Q82" s="573"/>
      <c r="R82" s="573"/>
      <c r="S82" s="573"/>
      <c r="T82" s="573"/>
      <c r="U82" s="573"/>
      <c r="V82" s="574"/>
      <c r="W82" s="575" t="s">
        <v>74</v>
      </c>
      <c r="X82" s="571"/>
      <c r="Y82" s="1063" t="s">
        <v>557</v>
      </c>
      <c r="Z82" s="953"/>
      <c r="AA82" s="1080"/>
      <c r="AB82" s="572"/>
      <c r="AC82" s="573"/>
      <c r="AD82" s="573"/>
      <c r="AE82" s="573"/>
      <c r="AF82" s="573"/>
      <c r="AG82" s="573"/>
      <c r="AH82" s="574"/>
      <c r="AI82" s="575" t="s">
        <v>74</v>
      </c>
      <c r="AJ82" s="571"/>
      <c r="AK82" s="1063" t="s">
        <v>557</v>
      </c>
      <c r="AL82" s="953"/>
      <c r="AM82" s="1080"/>
      <c r="AN82" s="572"/>
      <c r="AO82" s="573"/>
      <c r="AP82" s="573"/>
      <c r="AQ82" s="573"/>
      <c r="AR82" s="573"/>
      <c r="AS82" s="573"/>
      <c r="AT82" s="574"/>
      <c r="AU82" s="575" t="s">
        <v>74</v>
      </c>
      <c r="AV82" s="571"/>
      <c r="AW82" s="1063" t="s">
        <v>557</v>
      </c>
      <c r="AX82" s="953"/>
      <c r="AY82" s="1080"/>
      <c r="AZ82" s="572"/>
      <c r="BA82" s="573"/>
      <c r="BB82" s="573"/>
      <c r="BC82" s="573"/>
      <c r="BD82" s="573"/>
      <c r="BE82" s="573"/>
      <c r="BF82" s="574"/>
      <c r="BG82" s="575" t="s">
        <v>74</v>
      </c>
      <c r="BH82" s="571"/>
      <c r="BI82" s="1063" t="s">
        <v>557</v>
      </c>
      <c r="BJ82" s="953"/>
      <c r="BK82" s="1080"/>
      <c r="BL82" s="572"/>
      <c r="BM82" s="573"/>
      <c r="BN82" s="573"/>
      <c r="BO82" s="573"/>
      <c r="BP82" s="573"/>
      <c r="BQ82" s="573"/>
      <c r="BR82" s="574"/>
      <c r="BS82" s="575" t="s">
        <v>74</v>
      </c>
      <c r="BT82" s="571"/>
      <c r="BU82" s="1063" t="s">
        <v>557</v>
      </c>
      <c r="BV82" s="953"/>
      <c r="BW82" s="1080"/>
      <c r="BX82" s="572"/>
      <c r="BY82" s="573"/>
      <c r="BZ82" s="573"/>
      <c r="CA82" s="573"/>
      <c r="CB82" s="573"/>
      <c r="CC82" s="573"/>
      <c r="CD82" s="574"/>
      <c r="CE82" s="575" t="s">
        <v>74</v>
      </c>
      <c r="CF82" s="571"/>
    </row>
    <row r="83" spans="1:84" ht="10.5" customHeight="1">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c r="A84" s="1081" t="str">
        <f>A45</f>
        <v xml:space="preserve">USCG </v>
      </c>
      <c r="B84" s="1082"/>
      <c r="C84" s="1082"/>
      <c r="D84" s="1082"/>
      <c r="E84" s="1082"/>
      <c r="F84" s="1083"/>
      <c r="G84" s="1084">
        <f>G45</f>
        <v>41609</v>
      </c>
      <c r="H84" s="1082"/>
      <c r="I84" s="1082"/>
      <c r="J84" s="1083"/>
      <c r="K84" s="569"/>
      <c r="L84" s="578"/>
      <c r="M84" s="1081" t="str">
        <f>M45</f>
        <v xml:space="preserve">USCG </v>
      </c>
      <c r="N84" s="1082"/>
      <c r="O84" s="1082"/>
      <c r="P84" s="1082"/>
      <c r="Q84" s="1082"/>
      <c r="R84" s="1083"/>
      <c r="S84" s="1084">
        <f>S45</f>
        <v>41609</v>
      </c>
      <c r="T84" s="1082"/>
      <c r="U84" s="1082"/>
      <c r="V84" s="1083"/>
      <c r="W84" s="569"/>
      <c r="X84" s="578"/>
      <c r="Y84" s="1081" t="str">
        <f>Y45</f>
        <v xml:space="preserve">USCG </v>
      </c>
      <c r="Z84" s="1082"/>
      <c r="AA84" s="1082"/>
      <c r="AB84" s="1082"/>
      <c r="AC84" s="1082"/>
      <c r="AD84" s="1083"/>
      <c r="AE84" s="1084">
        <f>AE45</f>
        <v>41609</v>
      </c>
      <c r="AF84" s="1082"/>
      <c r="AG84" s="1082"/>
      <c r="AH84" s="1083"/>
      <c r="AI84" s="569"/>
      <c r="AJ84" s="578"/>
      <c r="AK84" s="1081" t="str">
        <f>AK45</f>
        <v xml:space="preserve">USCG </v>
      </c>
      <c r="AL84" s="1082"/>
      <c r="AM84" s="1082"/>
      <c r="AN84" s="1082"/>
      <c r="AO84" s="1082"/>
      <c r="AP84" s="1083"/>
      <c r="AQ84" s="1084">
        <f>AQ45</f>
        <v>41609</v>
      </c>
      <c r="AR84" s="1082"/>
      <c r="AS84" s="1082"/>
      <c r="AT84" s="1083"/>
      <c r="AU84" s="569"/>
      <c r="AV84" s="578"/>
      <c r="AW84" s="1081" t="str">
        <f>AW45</f>
        <v xml:space="preserve">USCG </v>
      </c>
      <c r="AX84" s="1082"/>
      <c r="AY84" s="1082"/>
      <c r="AZ84" s="1082"/>
      <c r="BA84" s="1082"/>
      <c r="BB84" s="1083"/>
      <c r="BC84" s="1084">
        <f>BC45</f>
        <v>41609</v>
      </c>
      <c r="BD84" s="1082"/>
      <c r="BE84" s="1082"/>
      <c r="BF84" s="1083"/>
      <c r="BG84" s="569"/>
      <c r="BH84" s="578"/>
      <c r="BI84" s="1081" t="str">
        <f>BI45</f>
        <v xml:space="preserve">USCG </v>
      </c>
      <c r="BJ84" s="1082"/>
      <c r="BK84" s="1082"/>
      <c r="BL84" s="1082"/>
      <c r="BM84" s="1082"/>
      <c r="BN84" s="1083"/>
      <c r="BO84" s="1084">
        <f>BO45</f>
        <v>41609</v>
      </c>
      <c r="BP84" s="1082"/>
      <c r="BQ84" s="1082"/>
      <c r="BR84" s="1083"/>
      <c r="BS84" s="569"/>
      <c r="BT84" s="578"/>
      <c r="BU84" s="1081" t="str">
        <f>BU45</f>
        <v xml:space="preserve">USCG </v>
      </c>
      <c r="BV84" s="1082"/>
      <c r="BW84" s="1082"/>
      <c r="BX84" s="1082"/>
      <c r="BY84" s="1082"/>
      <c r="BZ84" s="1083"/>
      <c r="CA84" s="1084">
        <f>CA45</f>
        <v>41609</v>
      </c>
      <c r="CB84" s="1082"/>
      <c r="CC84" s="1082"/>
      <c r="CD84" s="1083"/>
      <c r="CE84" s="569"/>
      <c r="CF84" s="578"/>
    </row>
    <row r="85" spans="1:84">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c r="A114" s="576"/>
      <c r="B114" s="568"/>
      <c r="C114" s="595"/>
      <c r="D114" s="596"/>
      <c r="E114" s="595"/>
      <c r="F114" s="758" t="s">
        <v>241</v>
      </c>
      <c r="G114" s="608">
        <f>G75</f>
        <v>41609</v>
      </c>
      <c r="H114" s="10"/>
      <c r="I114" s="12"/>
      <c r="J114" s="569"/>
      <c r="K114" s="753" t="s">
        <v>90</v>
      </c>
      <c r="L114" s="568"/>
      <c r="M114" s="576"/>
      <c r="N114" s="568"/>
      <c r="O114" s="595"/>
      <c r="P114" s="596"/>
      <c r="Q114" s="595"/>
      <c r="R114" s="758" t="s">
        <v>241</v>
      </c>
      <c r="S114" s="608">
        <f>S75</f>
        <v>41609</v>
      </c>
      <c r="T114" s="10"/>
      <c r="U114" s="12"/>
      <c r="V114" s="569"/>
      <c r="W114" s="753" t="s">
        <v>90</v>
      </c>
      <c r="X114" s="568"/>
      <c r="Y114" s="576"/>
      <c r="Z114" s="568"/>
      <c r="AA114" s="595"/>
      <c r="AB114" s="596"/>
      <c r="AC114" s="595"/>
      <c r="AD114" s="758" t="s">
        <v>241</v>
      </c>
      <c r="AE114" s="608">
        <f>AE75</f>
        <v>41609</v>
      </c>
      <c r="AF114" s="10"/>
      <c r="AG114" s="12"/>
      <c r="AH114" s="569"/>
      <c r="AI114" s="753" t="s">
        <v>90</v>
      </c>
      <c r="AJ114" s="568"/>
      <c r="AK114" s="576"/>
      <c r="AL114" s="568"/>
      <c r="AM114" s="595"/>
      <c r="AN114" s="596"/>
      <c r="AO114" s="595"/>
      <c r="AP114" s="758" t="s">
        <v>241</v>
      </c>
      <c r="AQ114" s="608">
        <f>AQ75</f>
        <v>41609</v>
      </c>
      <c r="AR114" s="10"/>
      <c r="AS114" s="12"/>
      <c r="AT114" s="569"/>
      <c r="AU114" s="753" t="s">
        <v>90</v>
      </c>
      <c r="AV114" s="568"/>
      <c r="AW114" s="576"/>
      <c r="AX114" s="568"/>
      <c r="AY114" s="595"/>
      <c r="AZ114" s="596"/>
      <c r="BA114" s="595"/>
      <c r="BB114" s="758" t="s">
        <v>241</v>
      </c>
      <c r="BC114" s="608">
        <f>BC75</f>
        <v>41609</v>
      </c>
      <c r="BD114" s="10"/>
      <c r="BE114" s="12"/>
      <c r="BF114" s="569"/>
      <c r="BG114" s="753" t="s">
        <v>90</v>
      </c>
      <c r="BH114" s="568"/>
      <c r="BI114" s="576"/>
      <c r="BJ114" s="568"/>
      <c r="BK114" s="595"/>
      <c r="BL114" s="596"/>
      <c r="BM114" s="595"/>
      <c r="BN114" s="758" t="s">
        <v>241</v>
      </c>
      <c r="BO114" s="608">
        <f>BO75</f>
        <v>41609</v>
      </c>
      <c r="BP114" s="10"/>
      <c r="BQ114" s="12"/>
      <c r="BR114" s="569"/>
      <c r="BS114" s="753" t="s">
        <v>90</v>
      </c>
      <c r="BT114" s="568"/>
      <c r="BU114" s="576"/>
      <c r="BV114" s="568"/>
      <c r="BW114" s="595"/>
      <c r="BX114" s="596"/>
      <c r="BY114" s="595"/>
      <c r="BZ114" s="758" t="s">
        <v>241</v>
      </c>
      <c r="CA114" s="608">
        <f>CA75</f>
        <v>41609</v>
      </c>
      <c r="CB114" s="10"/>
      <c r="CC114" s="12"/>
      <c r="CD114" s="569"/>
      <c r="CE114" s="753" t="s">
        <v>90</v>
      </c>
      <c r="CF114" s="568"/>
    </row>
    <row r="115" spans="1:84" ht="8.25" customHeight="1">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c r="A117" s="606" t="s">
        <v>93</v>
      </c>
      <c r="F117" s="569"/>
      <c r="G117" s="569" t="s">
        <v>94</v>
      </c>
      <c r="H117" s="569"/>
      <c r="I117" s="607">
        <f ca="1">TODAY()</f>
        <v>42643</v>
      </c>
      <c r="J117" s="569"/>
      <c r="M117" s="606" t="s">
        <v>93</v>
      </c>
      <c r="R117" s="569"/>
      <c r="S117" s="569" t="s">
        <v>94</v>
      </c>
      <c r="T117" s="569"/>
      <c r="U117" s="607">
        <f ca="1">TODAY()</f>
        <v>42643</v>
      </c>
      <c r="V117" s="569"/>
      <c r="Y117" s="606" t="s">
        <v>93</v>
      </c>
      <c r="AD117" s="569"/>
      <c r="AE117" s="569" t="s">
        <v>94</v>
      </c>
      <c r="AF117" s="569"/>
      <c r="AG117" s="607">
        <f ca="1">TODAY()</f>
        <v>42643</v>
      </c>
      <c r="AH117" s="569"/>
      <c r="AK117" s="606" t="s">
        <v>93</v>
      </c>
      <c r="AP117" s="569"/>
      <c r="AQ117" s="569" t="s">
        <v>94</v>
      </c>
      <c r="AR117" s="569"/>
      <c r="AS117" s="607">
        <f ca="1">TODAY()</f>
        <v>42643</v>
      </c>
      <c r="AT117" s="569"/>
      <c r="AW117" s="606" t="s">
        <v>93</v>
      </c>
      <c r="BB117" s="569"/>
      <c r="BC117" s="569" t="s">
        <v>94</v>
      </c>
      <c r="BD117" s="569"/>
      <c r="BE117" s="607">
        <f ca="1">TODAY()</f>
        <v>42643</v>
      </c>
      <c r="BF117" s="569"/>
      <c r="BI117" s="606" t="s">
        <v>93</v>
      </c>
      <c r="BN117" s="569"/>
      <c r="BO117" s="569" t="s">
        <v>94</v>
      </c>
      <c r="BP117" s="569"/>
      <c r="BQ117" s="607">
        <f ca="1">TODAY()</f>
        <v>42643</v>
      </c>
      <c r="BR117" s="569"/>
      <c r="BU117" s="606" t="s">
        <v>93</v>
      </c>
      <c r="BZ117" s="569"/>
      <c r="CA117" s="569" t="s">
        <v>94</v>
      </c>
      <c r="CB117" s="569"/>
      <c r="CC117" s="607">
        <f ca="1">TODAY()</f>
        <v>42643</v>
      </c>
      <c r="CD117" s="569"/>
    </row>
    <row r="118" spans="1:84">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password="EC1B"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worksheet>
</file>

<file path=xl/worksheets/sheet7.xml><?xml version="1.0" encoding="utf-8"?>
<worksheet xmlns="http://schemas.openxmlformats.org/spreadsheetml/2006/main" xmlns:r="http://schemas.openxmlformats.org/officeDocument/2006/relationships">
  <sheetPr codeName="Sheet6"/>
  <dimension ref="A1:BT273"/>
  <sheetViews>
    <sheetView showGridLines="0" zoomScale="80" zoomScaleNormal="80" workbookViewId="0">
      <selection activeCell="M16" sqref="M16"/>
    </sheetView>
  </sheetViews>
  <sheetFormatPr defaultRowHeight="12.75"/>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863"/>
      <c r="AA2" s="863"/>
      <c r="AB2" s="566"/>
      <c r="AC2" s="569"/>
      <c r="AD2" s="569"/>
      <c r="AE2" s="754" t="s">
        <v>73</v>
      </c>
      <c r="AF2" s="754"/>
      <c r="AG2" s="754"/>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row>
    <row r="3" spans="1:7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c r="A4" s="1063" t="s">
        <v>557</v>
      </c>
      <c r="B4" s="953"/>
      <c r="C4" s="1080"/>
      <c r="D4" s="572"/>
      <c r="E4" s="573"/>
      <c r="F4" s="573"/>
      <c r="G4" s="573"/>
      <c r="H4" s="573"/>
      <c r="I4" s="573"/>
      <c r="J4" s="574"/>
      <c r="K4" s="575" t="s">
        <v>74</v>
      </c>
      <c r="L4" s="571"/>
      <c r="M4" s="1063" t="s">
        <v>557</v>
      </c>
      <c r="N4" s="953"/>
      <c r="O4" s="1080"/>
      <c r="P4" s="572"/>
      <c r="Q4" s="573"/>
      <c r="R4" s="573"/>
      <c r="S4" s="573"/>
      <c r="T4" s="573"/>
      <c r="U4" s="573"/>
      <c r="V4" s="574"/>
      <c r="W4" s="575" t="s">
        <v>74</v>
      </c>
      <c r="X4" s="571"/>
      <c r="Y4" s="1063" t="s">
        <v>557</v>
      </c>
      <c r="Z4" s="953"/>
      <c r="AA4" s="1080"/>
      <c r="AB4" s="572"/>
      <c r="AC4" s="573"/>
      <c r="AD4" s="573"/>
      <c r="AE4" s="573"/>
      <c r="AF4" s="573"/>
      <c r="AG4" s="573"/>
      <c r="AH4" s="574"/>
      <c r="AI4" s="575" t="s">
        <v>74</v>
      </c>
      <c r="AJ4" s="571"/>
      <c r="AK4" s="1063" t="s">
        <v>557</v>
      </c>
      <c r="AL4" s="953"/>
      <c r="AM4" s="1080"/>
      <c r="AN4" s="572"/>
      <c r="AO4" s="573"/>
      <c r="AP4" s="573"/>
      <c r="AQ4" s="573"/>
      <c r="AR4" s="573"/>
      <c r="AS4" s="573"/>
      <c r="AT4" s="574"/>
      <c r="AU4" s="575" t="s">
        <v>74</v>
      </c>
      <c r="AV4" s="571"/>
      <c r="AW4" s="1063" t="s">
        <v>557</v>
      </c>
      <c r="AX4" s="953"/>
      <c r="AY4" s="1080"/>
      <c r="AZ4" s="572"/>
      <c r="BA4" s="573"/>
      <c r="BB4" s="573"/>
      <c r="BC4" s="573"/>
      <c r="BD4" s="573"/>
      <c r="BE4" s="573"/>
      <c r="BF4" s="574"/>
      <c r="BG4" s="575" t="s">
        <v>74</v>
      </c>
      <c r="BH4" s="571"/>
      <c r="BI4" s="1063" t="s">
        <v>557</v>
      </c>
      <c r="BJ4" s="953"/>
      <c r="BK4" s="1080"/>
      <c r="BL4" s="572"/>
      <c r="BM4" s="573"/>
      <c r="BN4" s="573"/>
      <c r="BO4" s="573"/>
      <c r="BP4" s="573"/>
      <c r="BQ4" s="573"/>
      <c r="BR4" s="574"/>
      <c r="BS4" s="575" t="s">
        <v>74</v>
      </c>
      <c r="BT4" s="571"/>
    </row>
    <row r="5" spans="1:72" ht="10.5" customHeight="1">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c r="A6" s="1097" t="str">
        <f>Menu!F3</f>
        <v xml:space="preserve">USCG </v>
      </c>
      <c r="B6" s="1098"/>
      <c r="C6" s="1098"/>
      <c r="D6" s="1098"/>
      <c r="E6" s="1098"/>
      <c r="F6" s="1099"/>
      <c r="G6" s="1094">
        <v>41609</v>
      </c>
      <c r="H6" s="1082"/>
      <c r="I6" s="1082"/>
      <c r="J6" s="1083"/>
      <c r="K6" s="569"/>
      <c r="L6" s="578"/>
      <c r="M6" s="1097" t="str">
        <f>A6</f>
        <v xml:space="preserve">USCG </v>
      </c>
      <c r="N6" s="1098"/>
      <c r="O6" s="1098"/>
      <c r="P6" s="1098"/>
      <c r="Q6" s="1098"/>
      <c r="R6" s="1099"/>
      <c r="S6" s="1094">
        <v>41609</v>
      </c>
      <c r="T6" s="1082"/>
      <c r="U6" s="1082"/>
      <c r="V6" s="1083"/>
      <c r="W6" s="569"/>
      <c r="X6" s="578"/>
      <c r="Y6" s="1097" t="str">
        <f>A6</f>
        <v xml:space="preserve">USCG </v>
      </c>
      <c r="Z6" s="1098"/>
      <c r="AA6" s="1098"/>
      <c r="AB6" s="1098"/>
      <c r="AC6" s="1098"/>
      <c r="AD6" s="1099"/>
      <c r="AE6" s="1094">
        <v>41609</v>
      </c>
      <c r="AF6" s="1082"/>
      <c r="AG6" s="1082"/>
      <c r="AH6" s="1083"/>
      <c r="AI6" s="569"/>
      <c r="AJ6" s="578"/>
      <c r="AK6" s="1097" t="str">
        <f>A6</f>
        <v xml:space="preserve">USCG </v>
      </c>
      <c r="AL6" s="1098"/>
      <c r="AM6" s="1098"/>
      <c r="AN6" s="1098"/>
      <c r="AO6" s="1098"/>
      <c r="AP6" s="1099"/>
      <c r="AQ6" s="1094">
        <v>41609</v>
      </c>
      <c r="AR6" s="1082"/>
      <c r="AS6" s="1082"/>
      <c r="AT6" s="1083"/>
      <c r="AU6" s="569"/>
      <c r="AV6" s="578"/>
      <c r="AW6" s="1097" t="str">
        <f>A6</f>
        <v xml:space="preserve">USCG </v>
      </c>
      <c r="AX6" s="1098"/>
      <c r="AY6" s="1098"/>
      <c r="AZ6" s="1098"/>
      <c r="BA6" s="1098"/>
      <c r="BB6" s="1099"/>
      <c r="BC6" s="1094">
        <v>41609</v>
      </c>
      <c r="BD6" s="1082"/>
      <c r="BE6" s="1082"/>
      <c r="BF6" s="1083"/>
      <c r="BG6" s="569"/>
      <c r="BH6" s="578"/>
      <c r="BI6" s="1097" t="str">
        <f>A6</f>
        <v xml:space="preserve">USCG </v>
      </c>
      <c r="BJ6" s="1098"/>
      <c r="BK6" s="1098"/>
      <c r="BL6" s="1098"/>
      <c r="BM6" s="1098"/>
      <c r="BN6" s="1099"/>
      <c r="BO6" s="1094">
        <v>41609</v>
      </c>
      <c r="BP6" s="1082"/>
      <c r="BQ6" s="1082"/>
      <c r="BR6" s="1083"/>
      <c r="BS6" s="569"/>
      <c r="BT6" s="578"/>
    </row>
    <row r="7" spans="1:7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c r="A10" s="1088" t="s">
        <v>291</v>
      </c>
      <c r="B10" s="1089"/>
      <c r="C10" s="1089"/>
      <c r="D10" s="1089"/>
      <c r="E10" s="1089"/>
      <c r="F10" s="1090"/>
      <c r="G10" s="1088"/>
      <c r="H10" s="1089"/>
      <c r="I10" s="1089"/>
      <c r="J10" s="1090"/>
      <c r="K10" s="573" t="s">
        <v>205</v>
      </c>
      <c r="L10" s="574"/>
      <c r="M10" s="1088" t="s">
        <v>291</v>
      </c>
      <c r="N10" s="1089"/>
      <c r="O10" s="1089"/>
      <c r="P10" s="1089"/>
      <c r="Q10" s="1089"/>
      <c r="R10" s="1090"/>
      <c r="S10" s="1088"/>
      <c r="T10" s="1089"/>
      <c r="U10" s="1089"/>
      <c r="V10" s="1090"/>
      <c r="W10" s="573" t="s">
        <v>205</v>
      </c>
      <c r="X10" s="574"/>
      <c r="Y10" s="1088" t="s">
        <v>291</v>
      </c>
      <c r="Z10" s="1089"/>
      <c r="AA10" s="1089"/>
      <c r="AB10" s="1089"/>
      <c r="AC10" s="1089"/>
      <c r="AD10" s="1090"/>
      <c r="AE10" s="1088"/>
      <c r="AF10" s="1089"/>
      <c r="AG10" s="1089"/>
      <c r="AH10" s="1090"/>
      <c r="AI10" s="573" t="s">
        <v>205</v>
      </c>
      <c r="AJ10" s="574"/>
      <c r="AK10" s="1088" t="s">
        <v>291</v>
      </c>
      <c r="AL10" s="1089"/>
      <c r="AM10" s="1089"/>
      <c r="AN10" s="1089"/>
      <c r="AO10" s="1089"/>
      <c r="AP10" s="1090"/>
      <c r="AQ10" s="1088"/>
      <c r="AR10" s="1089"/>
      <c r="AS10" s="1089"/>
      <c r="AT10" s="1090"/>
      <c r="AU10" s="573" t="s">
        <v>205</v>
      </c>
      <c r="AV10" s="574"/>
      <c r="AW10" s="1088" t="s">
        <v>291</v>
      </c>
      <c r="AX10" s="1089"/>
      <c r="AY10" s="1089"/>
      <c r="AZ10" s="1089"/>
      <c r="BA10" s="1089"/>
      <c r="BB10" s="1090"/>
      <c r="BC10" s="1088"/>
      <c r="BD10" s="1089"/>
      <c r="BE10" s="1089"/>
      <c r="BF10" s="1090"/>
      <c r="BG10" s="573" t="s">
        <v>205</v>
      </c>
      <c r="BH10" s="574"/>
      <c r="BI10" s="1088" t="s">
        <v>291</v>
      </c>
      <c r="BJ10" s="1089"/>
      <c r="BK10" s="1089"/>
      <c r="BL10" s="1089"/>
      <c r="BM10" s="1089"/>
      <c r="BN10" s="1090"/>
      <c r="BO10" s="1088"/>
      <c r="BP10" s="1089"/>
      <c r="BQ10" s="1089"/>
      <c r="BR10" s="1090"/>
      <c r="BS10" s="573" t="s">
        <v>205</v>
      </c>
      <c r="BT10" s="574"/>
    </row>
    <row r="11" spans="1:72" ht="18.75" customHeight="1">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c r="A36" s="576"/>
      <c r="B36" s="568"/>
      <c r="C36" s="595"/>
      <c r="D36" s="596"/>
      <c r="E36" s="595"/>
      <c r="F36" s="757" t="s">
        <v>242</v>
      </c>
      <c r="G36" s="609">
        <f>G6</f>
        <v>41609</v>
      </c>
      <c r="H36" s="13"/>
      <c r="I36" s="14"/>
      <c r="J36" s="569"/>
      <c r="K36" s="753" t="s">
        <v>90</v>
      </c>
      <c r="L36" s="568"/>
      <c r="M36" s="576"/>
      <c r="N36" s="568"/>
      <c r="O36" s="595"/>
      <c r="P36" s="596"/>
      <c r="Q36" s="595"/>
      <c r="R36" s="757" t="s">
        <v>242</v>
      </c>
      <c r="S36" s="609">
        <f>S6</f>
        <v>41609</v>
      </c>
      <c r="T36" s="13"/>
      <c r="U36" s="14"/>
      <c r="V36" s="569"/>
      <c r="W36" s="753" t="s">
        <v>90</v>
      </c>
      <c r="X36" s="568"/>
      <c r="Y36" s="576"/>
      <c r="Z36" s="568"/>
      <c r="AA36" s="595"/>
      <c r="AB36" s="596"/>
      <c r="AC36" s="595"/>
      <c r="AD36" s="757" t="s">
        <v>242</v>
      </c>
      <c r="AE36" s="609">
        <f>AE6</f>
        <v>41609</v>
      </c>
      <c r="AF36" s="13"/>
      <c r="AG36" s="14"/>
      <c r="AH36" s="569"/>
      <c r="AI36" s="753" t="s">
        <v>90</v>
      </c>
      <c r="AJ36" s="568"/>
      <c r="AK36" s="576"/>
      <c r="AL36" s="568"/>
      <c r="AM36" s="595"/>
      <c r="AN36" s="596"/>
      <c r="AO36" s="595"/>
      <c r="AP36" s="757" t="s">
        <v>242</v>
      </c>
      <c r="AQ36" s="609">
        <f>AQ6</f>
        <v>41609</v>
      </c>
      <c r="AR36" s="13"/>
      <c r="AS36" s="14"/>
      <c r="AT36" s="569"/>
      <c r="AU36" s="753" t="s">
        <v>90</v>
      </c>
      <c r="AV36" s="568"/>
      <c r="AW36" s="576"/>
      <c r="AX36" s="568"/>
      <c r="AY36" s="595"/>
      <c r="AZ36" s="596"/>
      <c r="BA36" s="595"/>
      <c r="BB36" s="757" t="s">
        <v>242</v>
      </c>
      <c r="BC36" s="609">
        <f>BC6</f>
        <v>41609</v>
      </c>
      <c r="BD36" s="13"/>
      <c r="BE36" s="14"/>
      <c r="BF36" s="569"/>
      <c r="BG36" s="753" t="s">
        <v>90</v>
      </c>
      <c r="BH36" s="568"/>
      <c r="BI36" s="576"/>
      <c r="BJ36" s="568"/>
      <c r="BK36" s="595"/>
      <c r="BL36" s="596"/>
      <c r="BM36" s="595"/>
      <c r="BN36" s="757" t="s">
        <v>242</v>
      </c>
      <c r="BO36" s="609">
        <f>BO6</f>
        <v>41609</v>
      </c>
      <c r="BP36" s="13"/>
      <c r="BQ36" s="14"/>
      <c r="BR36" s="569"/>
      <c r="BS36" s="753" t="s">
        <v>90</v>
      </c>
      <c r="BT36" s="568"/>
    </row>
    <row r="37" spans="1:72" ht="8.25" customHeight="1">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c r="A39" s="606" t="s">
        <v>93</v>
      </c>
      <c r="F39" s="569"/>
      <c r="G39" s="569" t="s">
        <v>94</v>
      </c>
      <c r="H39" s="569"/>
      <c r="I39" s="607">
        <f ca="1">TODAY()</f>
        <v>42643</v>
      </c>
      <c r="J39" s="569"/>
      <c r="M39" s="606" t="s">
        <v>93</v>
      </c>
      <c r="R39" s="569"/>
      <c r="S39" s="569" t="s">
        <v>94</v>
      </c>
      <c r="T39" s="569"/>
      <c r="U39" s="607">
        <f ca="1">TODAY()</f>
        <v>42643</v>
      </c>
      <c r="V39" s="569"/>
      <c r="Y39" s="606" t="s">
        <v>93</v>
      </c>
      <c r="AD39" s="569"/>
      <c r="AE39" s="569" t="s">
        <v>94</v>
      </c>
      <c r="AF39" s="569"/>
      <c r="AG39" s="607">
        <f ca="1">TODAY()</f>
        <v>42643</v>
      </c>
      <c r="AH39" s="569"/>
      <c r="AK39" s="606" t="s">
        <v>93</v>
      </c>
      <c r="AP39" s="569"/>
      <c r="AQ39" s="569" t="s">
        <v>94</v>
      </c>
      <c r="AR39" s="569"/>
      <c r="AS39" s="607">
        <f ca="1">TODAY()</f>
        <v>42643</v>
      </c>
      <c r="AT39" s="569"/>
      <c r="AW39" s="606" t="s">
        <v>93</v>
      </c>
      <c r="BB39" s="569"/>
      <c r="BC39" s="569" t="s">
        <v>94</v>
      </c>
      <c r="BD39" s="569"/>
      <c r="BE39" s="607">
        <f ca="1">TODAY()</f>
        <v>42643</v>
      </c>
      <c r="BF39" s="569"/>
      <c r="BI39" s="606" t="s">
        <v>93</v>
      </c>
      <c r="BN39" s="569"/>
      <c r="BO39" s="569" t="s">
        <v>94</v>
      </c>
      <c r="BP39" s="569"/>
      <c r="BQ39" s="607">
        <f ca="1">TODAY()</f>
        <v>42643</v>
      </c>
      <c r="BR39" s="569"/>
    </row>
    <row r="40" spans="1:7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row>
    <row r="42" spans="1:7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c r="A43" s="1063" t="s">
        <v>557</v>
      </c>
      <c r="B43" s="953"/>
      <c r="C43" s="1080"/>
      <c r="D43" s="572"/>
      <c r="E43" s="573"/>
      <c r="F43" s="573"/>
      <c r="G43" s="573"/>
      <c r="H43" s="573"/>
      <c r="I43" s="573"/>
      <c r="J43" s="574"/>
      <c r="K43" s="575" t="s">
        <v>74</v>
      </c>
      <c r="L43" s="571"/>
      <c r="M43" s="1063" t="s">
        <v>557</v>
      </c>
      <c r="N43" s="953"/>
      <c r="O43" s="1080"/>
      <c r="P43" s="572"/>
      <c r="Q43" s="573"/>
      <c r="R43" s="573"/>
      <c r="S43" s="573"/>
      <c r="T43" s="573"/>
      <c r="U43" s="573"/>
      <c r="V43" s="574"/>
      <c r="W43" s="575" t="s">
        <v>74</v>
      </c>
      <c r="X43" s="571"/>
      <c r="Y43" s="1063" t="s">
        <v>557</v>
      </c>
      <c r="Z43" s="953"/>
      <c r="AA43" s="1080"/>
      <c r="AB43" s="572"/>
      <c r="AC43" s="573"/>
      <c r="AD43" s="573"/>
      <c r="AE43" s="573"/>
      <c r="AF43" s="573"/>
      <c r="AG43" s="573"/>
      <c r="AH43" s="574"/>
      <c r="AI43" s="575" t="s">
        <v>74</v>
      </c>
      <c r="AJ43" s="571"/>
      <c r="AK43" s="1063" t="s">
        <v>557</v>
      </c>
      <c r="AL43" s="953"/>
      <c r="AM43" s="1080"/>
      <c r="AN43" s="572"/>
      <c r="AO43" s="573"/>
      <c r="AP43" s="573"/>
      <c r="AQ43" s="573"/>
      <c r="AR43" s="573"/>
      <c r="AS43" s="573"/>
      <c r="AT43" s="574"/>
      <c r="AU43" s="575" t="s">
        <v>74</v>
      </c>
      <c r="AV43" s="571"/>
      <c r="AW43" s="1063" t="s">
        <v>557</v>
      </c>
      <c r="AX43" s="953"/>
      <c r="AY43" s="1080"/>
      <c r="AZ43" s="572"/>
      <c r="BA43" s="573"/>
      <c r="BB43" s="573"/>
      <c r="BC43" s="573"/>
      <c r="BD43" s="573"/>
      <c r="BE43" s="573"/>
      <c r="BF43" s="574"/>
      <c r="BG43" s="575" t="s">
        <v>74</v>
      </c>
      <c r="BH43" s="571"/>
      <c r="BI43" s="1063" t="s">
        <v>557</v>
      </c>
      <c r="BJ43" s="953"/>
      <c r="BK43" s="1080"/>
      <c r="BL43" s="572"/>
      <c r="BM43" s="573"/>
      <c r="BN43" s="573"/>
      <c r="BO43" s="573"/>
      <c r="BP43" s="573"/>
      <c r="BQ43" s="573"/>
      <c r="BR43" s="574"/>
      <c r="BS43" s="575" t="s">
        <v>74</v>
      </c>
      <c r="BT43" s="571"/>
    </row>
    <row r="44" spans="1:72" ht="10.5" customHeight="1">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c r="A45" s="1081" t="str">
        <f>A6</f>
        <v xml:space="preserve">USCG </v>
      </c>
      <c r="B45" s="1082"/>
      <c r="C45" s="1082"/>
      <c r="D45" s="1082"/>
      <c r="E45" s="1082"/>
      <c r="F45" s="1083"/>
      <c r="G45" s="1084">
        <f>G6</f>
        <v>41609</v>
      </c>
      <c r="H45" s="1082"/>
      <c r="I45" s="1082"/>
      <c r="J45" s="1083"/>
      <c r="K45" s="569"/>
      <c r="L45" s="578"/>
      <c r="M45" s="1081" t="str">
        <f>M6</f>
        <v xml:space="preserve">USCG </v>
      </c>
      <c r="N45" s="1082"/>
      <c r="O45" s="1082"/>
      <c r="P45" s="1082"/>
      <c r="Q45" s="1082"/>
      <c r="R45" s="1083"/>
      <c r="S45" s="1084">
        <f>S6</f>
        <v>41609</v>
      </c>
      <c r="T45" s="1082"/>
      <c r="U45" s="1082"/>
      <c r="V45" s="1083"/>
      <c r="W45" s="569"/>
      <c r="X45" s="578"/>
      <c r="Y45" s="1081" t="str">
        <f>Y6</f>
        <v xml:space="preserve">USCG </v>
      </c>
      <c r="Z45" s="1082"/>
      <c r="AA45" s="1082"/>
      <c r="AB45" s="1082"/>
      <c r="AC45" s="1082"/>
      <c r="AD45" s="1083"/>
      <c r="AE45" s="1084">
        <f>AE6</f>
        <v>41609</v>
      </c>
      <c r="AF45" s="1082"/>
      <c r="AG45" s="1082"/>
      <c r="AH45" s="1083"/>
      <c r="AI45" s="569"/>
      <c r="AJ45" s="578"/>
      <c r="AK45" s="1081" t="str">
        <f>AK6</f>
        <v xml:space="preserve">USCG </v>
      </c>
      <c r="AL45" s="1082"/>
      <c r="AM45" s="1082"/>
      <c r="AN45" s="1082"/>
      <c r="AO45" s="1082"/>
      <c r="AP45" s="1083"/>
      <c r="AQ45" s="1084">
        <f>AQ6</f>
        <v>41609</v>
      </c>
      <c r="AR45" s="1082"/>
      <c r="AS45" s="1082"/>
      <c r="AT45" s="1083"/>
      <c r="AU45" s="569"/>
      <c r="AV45" s="578"/>
      <c r="AW45" s="1081" t="str">
        <f>AW6</f>
        <v xml:space="preserve">USCG </v>
      </c>
      <c r="AX45" s="1082"/>
      <c r="AY45" s="1082"/>
      <c r="AZ45" s="1082"/>
      <c r="BA45" s="1082"/>
      <c r="BB45" s="1083"/>
      <c r="BC45" s="1084">
        <f>BC6</f>
        <v>41609</v>
      </c>
      <c r="BD45" s="1082"/>
      <c r="BE45" s="1082"/>
      <c r="BF45" s="1083"/>
      <c r="BG45" s="569"/>
      <c r="BH45" s="578"/>
      <c r="BI45" s="1081" t="str">
        <f>BI6</f>
        <v xml:space="preserve">USCG </v>
      </c>
      <c r="BJ45" s="1082"/>
      <c r="BK45" s="1082"/>
      <c r="BL45" s="1082"/>
      <c r="BM45" s="1082"/>
      <c r="BN45" s="1083"/>
      <c r="BO45" s="1084">
        <f>BO6</f>
        <v>41609</v>
      </c>
      <c r="BP45" s="1082"/>
      <c r="BQ45" s="1082"/>
      <c r="BR45" s="1083"/>
      <c r="BS45" s="569"/>
      <c r="BT45" s="578"/>
    </row>
    <row r="46" spans="1:7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c r="A75" s="576"/>
      <c r="B75" s="568"/>
      <c r="C75" s="595"/>
      <c r="D75" s="596"/>
      <c r="E75" s="595"/>
      <c r="F75" s="757" t="s">
        <v>242</v>
      </c>
      <c r="G75" s="609">
        <f>G36</f>
        <v>41609</v>
      </c>
      <c r="H75" s="15"/>
      <c r="I75" s="9"/>
      <c r="J75" s="569"/>
      <c r="K75" s="753" t="s">
        <v>90</v>
      </c>
      <c r="L75" s="568"/>
      <c r="M75" s="576"/>
      <c r="N75" s="568"/>
      <c r="O75" s="595"/>
      <c r="P75" s="596"/>
      <c r="Q75" s="595"/>
      <c r="R75" s="757" t="s">
        <v>242</v>
      </c>
      <c r="S75" s="609">
        <f>S36</f>
        <v>41609</v>
      </c>
      <c r="T75" s="15"/>
      <c r="U75" s="9"/>
      <c r="V75" s="569"/>
      <c r="W75" s="753" t="s">
        <v>90</v>
      </c>
      <c r="X75" s="568"/>
      <c r="Y75" s="576"/>
      <c r="Z75" s="568"/>
      <c r="AA75" s="595"/>
      <c r="AB75" s="596"/>
      <c r="AC75" s="595"/>
      <c r="AD75" s="757" t="s">
        <v>242</v>
      </c>
      <c r="AE75" s="609">
        <f>AE36</f>
        <v>41609</v>
      </c>
      <c r="AF75" s="15"/>
      <c r="AG75" s="9"/>
      <c r="AH75" s="569"/>
      <c r="AI75" s="753" t="s">
        <v>90</v>
      </c>
      <c r="AJ75" s="568"/>
      <c r="AK75" s="576"/>
      <c r="AL75" s="568"/>
      <c r="AM75" s="595"/>
      <c r="AN75" s="596"/>
      <c r="AO75" s="595"/>
      <c r="AP75" s="757" t="s">
        <v>242</v>
      </c>
      <c r="AQ75" s="609">
        <f>AQ36</f>
        <v>41609</v>
      </c>
      <c r="AR75" s="15"/>
      <c r="AS75" s="9"/>
      <c r="AT75" s="569"/>
      <c r="AU75" s="753" t="s">
        <v>90</v>
      </c>
      <c r="AV75" s="568"/>
      <c r="AW75" s="576"/>
      <c r="AX75" s="568"/>
      <c r="AY75" s="595"/>
      <c r="AZ75" s="596"/>
      <c r="BA75" s="595"/>
      <c r="BB75" s="757" t="s">
        <v>242</v>
      </c>
      <c r="BC75" s="609">
        <f>BC36</f>
        <v>41609</v>
      </c>
      <c r="BD75" s="15"/>
      <c r="BE75" s="9"/>
      <c r="BF75" s="569"/>
      <c r="BG75" s="753" t="s">
        <v>90</v>
      </c>
      <c r="BH75" s="568"/>
      <c r="BI75" s="576"/>
      <c r="BJ75" s="568"/>
      <c r="BK75" s="595"/>
      <c r="BL75" s="596"/>
      <c r="BM75" s="595"/>
      <c r="BN75" s="757" t="s">
        <v>242</v>
      </c>
      <c r="BO75" s="609">
        <f>BO36</f>
        <v>41609</v>
      </c>
      <c r="BP75" s="15"/>
      <c r="BQ75" s="9"/>
      <c r="BR75" s="569"/>
      <c r="BS75" s="753" t="s">
        <v>90</v>
      </c>
      <c r="BT75" s="568"/>
    </row>
    <row r="76" spans="1:72" ht="8.25" customHeight="1">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c r="A78" s="606" t="s">
        <v>93</v>
      </c>
      <c r="F78" s="569"/>
      <c r="G78" s="569" t="s">
        <v>94</v>
      </c>
      <c r="H78" s="569"/>
      <c r="I78" s="607">
        <f ca="1">TODAY()</f>
        <v>42643</v>
      </c>
      <c r="J78" s="569"/>
      <c r="M78" s="606" t="s">
        <v>93</v>
      </c>
      <c r="R78" s="569"/>
      <c r="S78" s="569" t="s">
        <v>94</v>
      </c>
      <c r="T78" s="569"/>
      <c r="U78" s="607">
        <f ca="1">TODAY()</f>
        <v>42643</v>
      </c>
      <c r="V78" s="569"/>
      <c r="Y78" s="606" t="s">
        <v>93</v>
      </c>
      <c r="AD78" s="569"/>
      <c r="AE78" s="569" t="s">
        <v>94</v>
      </c>
      <c r="AF78" s="569"/>
      <c r="AG78" s="607">
        <f ca="1">TODAY()</f>
        <v>42643</v>
      </c>
      <c r="AH78" s="569"/>
      <c r="AK78" s="606" t="s">
        <v>93</v>
      </c>
      <c r="AP78" s="569"/>
      <c r="AQ78" s="569" t="s">
        <v>94</v>
      </c>
      <c r="AR78" s="569"/>
      <c r="AS78" s="607">
        <f ca="1">TODAY()</f>
        <v>42643</v>
      </c>
      <c r="AT78" s="569"/>
      <c r="AW78" s="606" t="s">
        <v>93</v>
      </c>
      <c r="BB78" s="569"/>
      <c r="BC78" s="569" t="s">
        <v>94</v>
      </c>
      <c r="BD78" s="569"/>
      <c r="BE78" s="607">
        <f ca="1">TODAY()</f>
        <v>42643</v>
      </c>
      <c r="BF78" s="569"/>
      <c r="BI78" s="606" t="s">
        <v>93</v>
      </c>
      <c r="BN78" s="569"/>
      <c r="BO78" s="569" t="s">
        <v>94</v>
      </c>
      <c r="BP78" s="569"/>
      <c r="BQ78" s="607">
        <f ca="1">TODAY()</f>
        <v>42643</v>
      </c>
      <c r="BR78" s="569"/>
    </row>
    <row r="79" spans="1:7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row>
    <row r="81" spans="1:7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c r="A82" s="1063" t="s">
        <v>557</v>
      </c>
      <c r="B82" s="953"/>
      <c r="C82" s="1080"/>
      <c r="D82" s="572"/>
      <c r="E82" s="573"/>
      <c r="F82" s="573"/>
      <c r="G82" s="573"/>
      <c r="H82" s="573"/>
      <c r="I82" s="573"/>
      <c r="J82" s="574"/>
      <c r="K82" s="575" t="s">
        <v>74</v>
      </c>
      <c r="L82" s="571"/>
      <c r="M82" s="1063" t="s">
        <v>557</v>
      </c>
      <c r="N82" s="953"/>
      <c r="O82" s="1080"/>
      <c r="P82" s="572"/>
      <c r="Q82" s="573"/>
      <c r="R82" s="573"/>
      <c r="S82" s="573"/>
      <c r="T82" s="573"/>
      <c r="U82" s="573"/>
      <c r="V82" s="574"/>
      <c r="W82" s="575" t="s">
        <v>74</v>
      </c>
      <c r="X82" s="571"/>
      <c r="Y82" s="1063" t="s">
        <v>557</v>
      </c>
      <c r="Z82" s="953"/>
      <c r="AA82" s="1080"/>
      <c r="AB82" s="572"/>
      <c r="AC82" s="573"/>
      <c r="AD82" s="573"/>
      <c r="AE82" s="573"/>
      <c r="AF82" s="573"/>
      <c r="AG82" s="573"/>
      <c r="AH82" s="574"/>
      <c r="AI82" s="575" t="s">
        <v>74</v>
      </c>
      <c r="AJ82" s="571"/>
      <c r="AK82" s="1063" t="s">
        <v>557</v>
      </c>
      <c r="AL82" s="953"/>
      <c r="AM82" s="1080"/>
      <c r="AN82" s="572"/>
      <c r="AO82" s="573"/>
      <c r="AP82" s="573"/>
      <c r="AQ82" s="573"/>
      <c r="AR82" s="573"/>
      <c r="AS82" s="573"/>
      <c r="AT82" s="574"/>
      <c r="AU82" s="575" t="s">
        <v>74</v>
      </c>
      <c r="AV82" s="571"/>
      <c r="AW82" s="1063" t="s">
        <v>557</v>
      </c>
      <c r="AX82" s="953"/>
      <c r="AY82" s="1080"/>
      <c r="AZ82" s="572"/>
      <c r="BA82" s="573"/>
      <c r="BB82" s="573"/>
      <c r="BC82" s="573"/>
      <c r="BD82" s="573"/>
      <c r="BE82" s="573"/>
      <c r="BF82" s="574"/>
      <c r="BG82" s="575" t="s">
        <v>74</v>
      </c>
      <c r="BH82" s="571"/>
      <c r="BI82" s="1063" t="s">
        <v>557</v>
      </c>
      <c r="BJ82" s="953"/>
      <c r="BK82" s="1080"/>
      <c r="BL82" s="572"/>
      <c r="BM82" s="573"/>
      <c r="BN82" s="573"/>
      <c r="BO82" s="573"/>
      <c r="BP82" s="573"/>
      <c r="BQ82" s="573"/>
      <c r="BR82" s="574"/>
      <c r="BS82" s="575" t="s">
        <v>74</v>
      </c>
      <c r="BT82" s="571"/>
    </row>
    <row r="83" spans="1:72" ht="10.5" customHeight="1">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c r="A84" s="1081" t="str">
        <f>A45</f>
        <v xml:space="preserve">USCG </v>
      </c>
      <c r="B84" s="1082"/>
      <c r="C84" s="1082"/>
      <c r="D84" s="1082"/>
      <c r="E84" s="1082"/>
      <c r="F84" s="1083"/>
      <c r="G84" s="1084">
        <f>G45</f>
        <v>41609</v>
      </c>
      <c r="H84" s="1082"/>
      <c r="I84" s="1082"/>
      <c r="J84" s="1083"/>
      <c r="K84" s="569"/>
      <c r="L84" s="578"/>
      <c r="M84" s="1081" t="str">
        <f>M45</f>
        <v xml:space="preserve">USCG </v>
      </c>
      <c r="N84" s="1082"/>
      <c r="O84" s="1082"/>
      <c r="P84" s="1082"/>
      <c r="Q84" s="1082"/>
      <c r="R84" s="1083"/>
      <c r="S84" s="1084">
        <f>S45</f>
        <v>41609</v>
      </c>
      <c r="T84" s="1082"/>
      <c r="U84" s="1082"/>
      <c r="V84" s="1083"/>
      <c r="W84" s="569"/>
      <c r="X84" s="578"/>
      <c r="Y84" s="1081" t="str">
        <f>Y45</f>
        <v xml:space="preserve">USCG </v>
      </c>
      <c r="Z84" s="1082"/>
      <c r="AA84" s="1082"/>
      <c r="AB84" s="1082"/>
      <c r="AC84" s="1082"/>
      <c r="AD84" s="1083"/>
      <c r="AE84" s="1084">
        <f>AE45</f>
        <v>41609</v>
      </c>
      <c r="AF84" s="1082"/>
      <c r="AG84" s="1082"/>
      <c r="AH84" s="1083"/>
      <c r="AI84" s="569"/>
      <c r="AJ84" s="578"/>
      <c r="AK84" s="1081" t="str">
        <f>AK45</f>
        <v xml:space="preserve">USCG </v>
      </c>
      <c r="AL84" s="1082"/>
      <c r="AM84" s="1082"/>
      <c r="AN84" s="1082"/>
      <c r="AO84" s="1082"/>
      <c r="AP84" s="1083"/>
      <c r="AQ84" s="1084">
        <f>AQ45</f>
        <v>41609</v>
      </c>
      <c r="AR84" s="1082"/>
      <c r="AS84" s="1082"/>
      <c r="AT84" s="1083"/>
      <c r="AU84" s="569"/>
      <c r="AV84" s="578"/>
      <c r="AW84" s="1081" t="str">
        <f>AW45</f>
        <v xml:space="preserve">USCG </v>
      </c>
      <c r="AX84" s="1082"/>
      <c r="AY84" s="1082"/>
      <c r="AZ84" s="1082"/>
      <c r="BA84" s="1082"/>
      <c r="BB84" s="1083"/>
      <c r="BC84" s="1084">
        <f>BC45</f>
        <v>41609</v>
      </c>
      <c r="BD84" s="1082"/>
      <c r="BE84" s="1082"/>
      <c r="BF84" s="1083"/>
      <c r="BG84" s="569"/>
      <c r="BH84" s="578"/>
      <c r="BI84" s="1081" t="str">
        <f>BI45</f>
        <v xml:space="preserve">USCG </v>
      </c>
      <c r="BJ84" s="1082"/>
      <c r="BK84" s="1082"/>
      <c r="BL84" s="1082"/>
      <c r="BM84" s="1082"/>
      <c r="BN84" s="1083"/>
      <c r="BO84" s="1084">
        <f>BO45</f>
        <v>41609</v>
      </c>
      <c r="BP84" s="1082"/>
      <c r="BQ84" s="1082"/>
      <c r="BR84" s="1083"/>
      <c r="BS84" s="569"/>
      <c r="BT84" s="578"/>
    </row>
    <row r="85" spans="1:7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c r="A114" s="576"/>
      <c r="B114" s="568"/>
      <c r="C114" s="595"/>
      <c r="D114" s="596"/>
      <c r="E114" s="595"/>
      <c r="F114" s="757" t="s">
        <v>242</v>
      </c>
      <c r="G114" s="609">
        <f>G75</f>
        <v>41609</v>
      </c>
      <c r="H114" s="15"/>
      <c r="I114" s="16"/>
      <c r="J114" s="569"/>
      <c r="K114" s="753" t="s">
        <v>90</v>
      </c>
      <c r="L114" s="568"/>
      <c r="M114" s="576"/>
      <c r="N114" s="568"/>
      <c r="O114" s="595"/>
      <c r="P114" s="596"/>
      <c r="Q114" s="595"/>
      <c r="R114" s="757" t="s">
        <v>242</v>
      </c>
      <c r="S114" s="609">
        <f>S75</f>
        <v>41609</v>
      </c>
      <c r="T114" s="15"/>
      <c r="U114" s="16"/>
      <c r="V114" s="569"/>
      <c r="W114" s="753" t="s">
        <v>90</v>
      </c>
      <c r="X114" s="568"/>
      <c r="Y114" s="576"/>
      <c r="Z114" s="568"/>
      <c r="AA114" s="595"/>
      <c r="AB114" s="596"/>
      <c r="AC114" s="595"/>
      <c r="AD114" s="757" t="s">
        <v>242</v>
      </c>
      <c r="AE114" s="609">
        <f>AE75</f>
        <v>41609</v>
      </c>
      <c r="AF114" s="15"/>
      <c r="AG114" s="16"/>
      <c r="AH114" s="569"/>
      <c r="AI114" s="753" t="s">
        <v>90</v>
      </c>
      <c r="AJ114" s="568"/>
      <c r="AK114" s="576"/>
      <c r="AL114" s="568"/>
      <c r="AM114" s="595"/>
      <c r="AN114" s="596"/>
      <c r="AO114" s="595"/>
      <c r="AP114" s="757" t="s">
        <v>242</v>
      </c>
      <c r="AQ114" s="609">
        <f>AQ75</f>
        <v>41609</v>
      </c>
      <c r="AR114" s="15"/>
      <c r="AS114" s="16"/>
      <c r="AT114" s="569"/>
      <c r="AU114" s="753" t="s">
        <v>90</v>
      </c>
      <c r="AV114" s="568"/>
      <c r="AW114" s="576"/>
      <c r="AX114" s="568"/>
      <c r="AY114" s="595"/>
      <c r="AZ114" s="596"/>
      <c r="BA114" s="595"/>
      <c r="BB114" s="757" t="s">
        <v>242</v>
      </c>
      <c r="BC114" s="609">
        <f>BC75</f>
        <v>41609</v>
      </c>
      <c r="BD114" s="15"/>
      <c r="BE114" s="16"/>
      <c r="BF114" s="569"/>
      <c r="BG114" s="753" t="s">
        <v>90</v>
      </c>
      <c r="BH114" s="568"/>
      <c r="BI114" s="576"/>
      <c r="BJ114" s="568"/>
      <c r="BK114" s="595"/>
      <c r="BL114" s="596"/>
      <c r="BM114" s="595"/>
      <c r="BN114" s="757" t="s">
        <v>242</v>
      </c>
      <c r="BO114" s="609">
        <f>BO75</f>
        <v>41609</v>
      </c>
      <c r="BP114" s="15"/>
      <c r="BQ114" s="16"/>
      <c r="BR114" s="569"/>
      <c r="BS114" s="753" t="s">
        <v>90</v>
      </c>
      <c r="BT114" s="568"/>
    </row>
    <row r="115" spans="1:72" ht="8.25" customHeight="1">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c r="A117" s="606" t="s">
        <v>93</v>
      </c>
      <c r="F117" s="569"/>
      <c r="G117" s="569" t="s">
        <v>94</v>
      </c>
      <c r="H117" s="569"/>
      <c r="I117" s="607">
        <f ca="1">TODAY()</f>
        <v>42643</v>
      </c>
      <c r="J117" s="569"/>
      <c r="M117" s="606" t="s">
        <v>93</v>
      </c>
      <c r="R117" s="569"/>
      <c r="S117" s="569" t="s">
        <v>94</v>
      </c>
      <c r="T117" s="569"/>
      <c r="U117" s="607">
        <f ca="1">TODAY()</f>
        <v>42643</v>
      </c>
      <c r="V117" s="569"/>
      <c r="Y117" s="606" t="s">
        <v>93</v>
      </c>
      <c r="AD117" s="569"/>
      <c r="AE117" s="569" t="s">
        <v>94</v>
      </c>
      <c r="AF117" s="569"/>
      <c r="AG117" s="607">
        <f ca="1">TODAY()</f>
        <v>42643</v>
      </c>
      <c r="AH117" s="569"/>
      <c r="AK117" s="606" t="s">
        <v>93</v>
      </c>
      <c r="AP117" s="569"/>
      <c r="AQ117" s="569" t="s">
        <v>94</v>
      </c>
      <c r="AR117" s="569"/>
      <c r="AS117" s="607">
        <f ca="1">TODAY()</f>
        <v>42643</v>
      </c>
      <c r="AT117" s="569"/>
      <c r="AW117" s="606" t="s">
        <v>93</v>
      </c>
      <c r="BB117" s="569"/>
      <c r="BC117" s="569" t="s">
        <v>94</v>
      </c>
      <c r="BD117" s="569"/>
      <c r="BE117" s="607">
        <f ca="1">TODAY()</f>
        <v>42643</v>
      </c>
      <c r="BF117" s="569"/>
      <c r="BI117" s="606" t="s">
        <v>93</v>
      </c>
      <c r="BN117" s="569"/>
      <c r="BO117" s="569" t="s">
        <v>94</v>
      </c>
      <c r="BP117" s="569"/>
      <c r="BQ117" s="607">
        <f ca="1">TODAY()</f>
        <v>42643</v>
      </c>
      <c r="BR117" s="569"/>
    </row>
    <row r="118" spans="1:7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password="EC1B"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worksheet>
</file>

<file path=xl/worksheets/sheet8.xml><?xml version="1.0" encoding="utf-8"?>
<worksheet xmlns="http://schemas.openxmlformats.org/spreadsheetml/2006/main" xmlns:r="http://schemas.openxmlformats.org/officeDocument/2006/relationships">
  <sheetPr codeName="Sheet4"/>
  <dimension ref="A1:K311"/>
  <sheetViews>
    <sheetView showGridLines="0" topLeftCell="A148" zoomScale="80" zoomScaleNormal="80" workbookViewId="0">
      <selection activeCell="H162" sqref="H162"/>
    </sheetView>
  </sheetViews>
  <sheetFormatPr defaultRowHeight="12.75"/>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c r="A1" s="64"/>
      <c r="B1" s="65"/>
      <c r="C1" s="65"/>
      <c r="D1" s="65"/>
      <c r="E1" s="65"/>
      <c r="F1" s="65"/>
      <c r="G1" s="65"/>
      <c r="H1" s="65"/>
      <c r="I1" s="66"/>
      <c r="J1" s="67" t="s">
        <v>552</v>
      </c>
    </row>
    <row r="2" spans="1:11" ht="26.25">
      <c r="A2" s="68"/>
      <c r="B2" s="69"/>
      <c r="C2" s="69"/>
      <c r="D2" s="69"/>
      <c r="E2" s="70" t="s">
        <v>251</v>
      </c>
      <c r="F2" s="71"/>
      <c r="G2" s="71"/>
      <c r="H2" s="69"/>
      <c r="I2" s="72"/>
      <c r="J2" s="73"/>
      <c r="K2" s="73"/>
    </row>
    <row r="3" spans="1:11">
      <c r="A3" s="68"/>
      <c r="B3" s="69"/>
      <c r="C3" s="69"/>
      <c r="D3" s="69"/>
      <c r="E3" s="69"/>
      <c r="F3" s="69"/>
      <c r="G3" s="69"/>
      <c r="H3" s="69"/>
      <c r="I3" s="72"/>
      <c r="J3" s="73"/>
      <c r="K3" s="73"/>
    </row>
    <row r="4" spans="1:11" ht="13.5" thickBot="1">
      <c r="A4" s="74"/>
      <c r="B4" s="75"/>
      <c r="C4" s="75"/>
      <c r="D4" s="75"/>
      <c r="E4" s="75"/>
      <c r="F4" s="75"/>
      <c r="G4" s="75"/>
      <c r="H4" s="75"/>
      <c r="I4" s="76"/>
      <c r="J4" s="73"/>
      <c r="K4" s="73"/>
    </row>
    <row r="5" spans="1:11">
      <c r="A5" s="77" t="s">
        <v>252</v>
      </c>
      <c r="B5" s="78"/>
      <c r="C5" s="65"/>
      <c r="D5" s="66"/>
      <c r="E5" s="78" t="s">
        <v>253</v>
      </c>
      <c r="F5" s="66"/>
      <c r="G5" s="78" t="s">
        <v>441</v>
      </c>
      <c r="H5" s="78"/>
      <c r="I5" s="66"/>
      <c r="J5" s="73"/>
      <c r="K5" s="73"/>
    </row>
    <row r="6" spans="1:11" ht="13.5" thickBot="1">
      <c r="A6" s="1113" t="str">
        <f>Menu!F3</f>
        <v xml:space="preserve">USCG </v>
      </c>
      <c r="B6" s="1114"/>
      <c r="C6" s="1114"/>
      <c r="D6" s="1115"/>
      <c r="E6" s="1113" t="str">
        <f>Menu!F4</f>
        <v>00-12345</v>
      </c>
      <c r="F6" s="1116"/>
      <c r="G6" s="1117">
        <f>Menu!F6</f>
        <v>42613</v>
      </c>
      <c r="H6" s="1118"/>
      <c r="I6" s="1116"/>
      <c r="J6" s="73"/>
      <c r="K6" s="73"/>
    </row>
    <row r="7" spans="1:11" ht="13.5" thickBot="1">
      <c r="A7" s="79"/>
      <c r="B7" s="80"/>
      <c r="C7" s="80"/>
      <c r="D7" s="81"/>
      <c r="E7" s="81"/>
      <c r="F7" s="81"/>
      <c r="G7" s="80"/>
      <c r="H7" s="80"/>
      <c r="I7" s="82"/>
      <c r="J7" s="73"/>
      <c r="K7" s="73"/>
    </row>
    <row r="8" spans="1:11" ht="13.5" thickBot="1">
      <c r="A8" s="83" t="s">
        <v>69</v>
      </c>
      <c r="B8" s="83" t="s">
        <v>254</v>
      </c>
      <c r="C8" s="83"/>
      <c r="D8" s="83"/>
      <c r="E8" s="83" t="s">
        <v>255</v>
      </c>
      <c r="F8" s="84" t="s">
        <v>256</v>
      </c>
      <c r="G8" s="84" t="s">
        <v>257</v>
      </c>
      <c r="H8" s="84" t="s">
        <v>258</v>
      </c>
      <c r="I8" s="83" t="s">
        <v>259</v>
      </c>
    </row>
    <row r="9" spans="1:11">
      <c r="A9" s="85"/>
      <c r="B9" s="1105"/>
      <c r="C9" s="1106"/>
      <c r="D9" s="1107"/>
      <c r="E9" s="86">
        <v>0</v>
      </c>
      <c r="F9" s="86">
        <v>0</v>
      </c>
      <c r="G9" s="86">
        <v>0</v>
      </c>
      <c r="H9" s="87">
        <f>SUM(F9-G9)</f>
        <v>0</v>
      </c>
      <c r="I9" s="88"/>
    </row>
    <row r="10" spans="1:11">
      <c r="A10" s="89"/>
      <c r="B10" s="1103"/>
      <c r="C10" s="811"/>
      <c r="D10" s="812"/>
      <c r="E10" s="90">
        <v>0</v>
      </c>
      <c r="F10" s="90">
        <v>0</v>
      </c>
      <c r="G10" s="91">
        <v>0</v>
      </c>
      <c r="H10" s="92">
        <f>SUM(H9+F10-G10)</f>
        <v>0</v>
      </c>
      <c r="I10" s="93"/>
    </row>
    <row r="11" spans="1:11">
      <c r="A11" s="89"/>
      <c r="B11" s="1103"/>
      <c r="C11" s="811"/>
      <c r="D11" s="812"/>
      <c r="E11" s="90">
        <v>0</v>
      </c>
      <c r="F11" s="90">
        <v>0</v>
      </c>
      <c r="G11" s="90">
        <v>0</v>
      </c>
      <c r="H11" s="92">
        <f t="shared" ref="H11:H50" si="0">SUM(H10+F11-G11)</f>
        <v>0</v>
      </c>
      <c r="I11" s="93"/>
    </row>
    <row r="12" spans="1:11">
      <c r="A12" s="89"/>
      <c r="B12" s="1103"/>
      <c r="C12" s="811"/>
      <c r="D12" s="812"/>
      <c r="E12" s="90">
        <v>0</v>
      </c>
      <c r="F12" s="90">
        <v>0</v>
      </c>
      <c r="G12" s="90">
        <v>0</v>
      </c>
      <c r="H12" s="92">
        <f t="shared" si="0"/>
        <v>0</v>
      </c>
      <c r="I12" s="93"/>
    </row>
    <row r="13" spans="1:11">
      <c r="A13" s="89"/>
      <c r="B13" s="1103"/>
      <c r="C13" s="811"/>
      <c r="D13" s="812"/>
      <c r="E13" s="90">
        <v>0</v>
      </c>
      <c r="F13" s="90">
        <v>0</v>
      </c>
      <c r="G13" s="90">
        <v>0</v>
      </c>
      <c r="H13" s="92">
        <f t="shared" si="0"/>
        <v>0</v>
      </c>
      <c r="I13" s="93"/>
    </row>
    <row r="14" spans="1:11">
      <c r="A14" s="89"/>
      <c r="B14" s="1103"/>
      <c r="C14" s="811"/>
      <c r="D14" s="812"/>
      <c r="E14" s="90">
        <v>0</v>
      </c>
      <c r="F14" s="90">
        <v>0</v>
      </c>
      <c r="G14" s="90">
        <v>0</v>
      </c>
      <c r="H14" s="92">
        <f t="shared" si="0"/>
        <v>0</v>
      </c>
      <c r="I14" s="93"/>
    </row>
    <row r="15" spans="1:11">
      <c r="A15" s="89"/>
      <c r="B15" s="1103"/>
      <c r="C15" s="811"/>
      <c r="D15" s="812"/>
      <c r="E15" s="90">
        <v>0</v>
      </c>
      <c r="F15" s="90">
        <v>0</v>
      </c>
      <c r="G15" s="90">
        <v>0</v>
      </c>
      <c r="H15" s="92">
        <f t="shared" si="0"/>
        <v>0</v>
      </c>
      <c r="I15" s="93"/>
    </row>
    <row r="16" spans="1:11">
      <c r="A16" s="89"/>
      <c r="B16" s="1103"/>
      <c r="C16" s="811"/>
      <c r="D16" s="812"/>
      <c r="E16" s="90">
        <v>0</v>
      </c>
      <c r="F16" s="90">
        <v>0</v>
      </c>
      <c r="G16" s="90">
        <v>0</v>
      </c>
      <c r="H16" s="92">
        <f t="shared" si="0"/>
        <v>0</v>
      </c>
      <c r="I16" s="93"/>
    </row>
    <row r="17" spans="1:9">
      <c r="A17" s="89"/>
      <c r="B17" s="1103"/>
      <c r="C17" s="811"/>
      <c r="D17" s="812"/>
      <c r="E17" s="90">
        <v>0</v>
      </c>
      <c r="F17" s="90">
        <v>0</v>
      </c>
      <c r="G17" s="90">
        <v>0</v>
      </c>
      <c r="H17" s="92">
        <f t="shared" si="0"/>
        <v>0</v>
      </c>
      <c r="I17" s="93"/>
    </row>
    <row r="18" spans="1:9">
      <c r="A18" s="89"/>
      <c r="B18" s="1103"/>
      <c r="C18" s="811"/>
      <c r="D18" s="812"/>
      <c r="E18" s="90">
        <v>0</v>
      </c>
      <c r="F18" s="90">
        <v>0</v>
      </c>
      <c r="G18" s="90">
        <v>0</v>
      </c>
      <c r="H18" s="92">
        <f t="shared" si="0"/>
        <v>0</v>
      </c>
      <c r="I18" s="93"/>
    </row>
    <row r="19" spans="1:9">
      <c r="A19" s="89"/>
      <c r="B19" s="1103"/>
      <c r="C19" s="811"/>
      <c r="D19" s="812"/>
      <c r="E19" s="90">
        <v>0</v>
      </c>
      <c r="F19" s="90">
        <v>0</v>
      </c>
      <c r="G19" s="90">
        <v>0</v>
      </c>
      <c r="H19" s="92">
        <f t="shared" si="0"/>
        <v>0</v>
      </c>
      <c r="I19" s="93"/>
    </row>
    <row r="20" spans="1:9">
      <c r="A20" s="89"/>
      <c r="B20" s="1103"/>
      <c r="C20" s="811"/>
      <c r="D20" s="812"/>
      <c r="E20" s="90">
        <v>0</v>
      </c>
      <c r="F20" s="90">
        <v>0</v>
      </c>
      <c r="G20" s="90">
        <v>0</v>
      </c>
      <c r="H20" s="92">
        <f t="shared" si="0"/>
        <v>0</v>
      </c>
      <c r="I20" s="93"/>
    </row>
    <row r="21" spans="1:9">
      <c r="A21" s="89"/>
      <c r="B21" s="1103"/>
      <c r="C21" s="811"/>
      <c r="D21" s="812"/>
      <c r="E21" s="90">
        <v>0</v>
      </c>
      <c r="F21" s="90">
        <v>0</v>
      </c>
      <c r="G21" s="90">
        <v>0</v>
      </c>
      <c r="H21" s="92">
        <f t="shared" si="0"/>
        <v>0</v>
      </c>
      <c r="I21" s="93"/>
    </row>
    <row r="22" spans="1:9">
      <c r="A22" s="89"/>
      <c r="B22" s="1103"/>
      <c r="C22" s="811"/>
      <c r="D22" s="812"/>
      <c r="E22" s="90">
        <v>0</v>
      </c>
      <c r="F22" s="90">
        <v>0</v>
      </c>
      <c r="G22" s="90">
        <v>0</v>
      </c>
      <c r="H22" s="92">
        <f t="shared" si="0"/>
        <v>0</v>
      </c>
      <c r="I22" s="93"/>
    </row>
    <row r="23" spans="1:9">
      <c r="A23" s="89"/>
      <c r="B23" s="1103"/>
      <c r="C23" s="811"/>
      <c r="D23" s="812"/>
      <c r="E23" s="90">
        <v>0</v>
      </c>
      <c r="F23" s="90">
        <v>0</v>
      </c>
      <c r="G23" s="90">
        <v>0</v>
      </c>
      <c r="H23" s="92">
        <f t="shared" si="0"/>
        <v>0</v>
      </c>
      <c r="I23" s="93"/>
    </row>
    <row r="24" spans="1:9">
      <c r="A24" s="89"/>
      <c r="B24" s="1103"/>
      <c r="C24" s="811"/>
      <c r="D24" s="812"/>
      <c r="E24" s="90">
        <v>0</v>
      </c>
      <c r="F24" s="90">
        <v>0</v>
      </c>
      <c r="G24" s="90">
        <v>0</v>
      </c>
      <c r="H24" s="92">
        <f t="shared" si="0"/>
        <v>0</v>
      </c>
      <c r="I24" s="93"/>
    </row>
    <row r="25" spans="1:9">
      <c r="A25" s="89"/>
      <c r="B25" s="1103"/>
      <c r="C25" s="811"/>
      <c r="D25" s="812"/>
      <c r="E25" s="90">
        <v>0</v>
      </c>
      <c r="F25" s="90">
        <v>0</v>
      </c>
      <c r="G25" s="90">
        <v>0</v>
      </c>
      <c r="H25" s="92">
        <f t="shared" si="0"/>
        <v>0</v>
      </c>
      <c r="I25" s="93"/>
    </row>
    <row r="26" spans="1:9">
      <c r="A26" s="89"/>
      <c r="B26" s="1103"/>
      <c r="C26" s="811"/>
      <c r="D26" s="812"/>
      <c r="E26" s="90">
        <v>0</v>
      </c>
      <c r="F26" s="90">
        <v>0</v>
      </c>
      <c r="G26" s="90">
        <v>0</v>
      </c>
      <c r="H26" s="92">
        <f t="shared" si="0"/>
        <v>0</v>
      </c>
      <c r="I26" s="93"/>
    </row>
    <row r="27" spans="1:9">
      <c r="A27" s="89"/>
      <c r="B27" s="1103"/>
      <c r="C27" s="811"/>
      <c r="D27" s="812"/>
      <c r="E27" s="90">
        <v>0</v>
      </c>
      <c r="F27" s="90">
        <v>0</v>
      </c>
      <c r="G27" s="90">
        <v>0</v>
      </c>
      <c r="H27" s="92">
        <f t="shared" si="0"/>
        <v>0</v>
      </c>
      <c r="I27" s="93"/>
    </row>
    <row r="28" spans="1:9">
      <c r="A28" s="89"/>
      <c r="B28" s="1103"/>
      <c r="C28" s="811"/>
      <c r="D28" s="812"/>
      <c r="E28" s="90">
        <v>0</v>
      </c>
      <c r="F28" s="90">
        <v>0</v>
      </c>
      <c r="G28" s="90">
        <v>0</v>
      </c>
      <c r="H28" s="92">
        <f t="shared" si="0"/>
        <v>0</v>
      </c>
      <c r="I28" s="93"/>
    </row>
    <row r="29" spans="1:9">
      <c r="A29" s="89"/>
      <c r="B29" s="1103"/>
      <c r="C29" s="811"/>
      <c r="D29" s="812"/>
      <c r="E29" s="90">
        <v>0</v>
      </c>
      <c r="F29" s="90">
        <v>0</v>
      </c>
      <c r="G29" s="90">
        <v>0</v>
      </c>
      <c r="H29" s="92">
        <f t="shared" si="0"/>
        <v>0</v>
      </c>
      <c r="I29" s="93"/>
    </row>
    <row r="30" spans="1:9">
      <c r="A30" s="89"/>
      <c r="B30" s="1103"/>
      <c r="C30" s="811"/>
      <c r="D30" s="812"/>
      <c r="E30" s="90">
        <v>0</v>
      </c>
      <c r="F30" s="90">
        <v>0</v>
      </c>
      <c r="G30" s="90">
        <v>0</v>
      </c>
      <c r="H30" s="92">
        <f t="shared" si="0"/>
        <v>0</v>
      </c>
      <c r="I30" s="93"/>
    </row>
    <row r="31" spans="1:9">
      <c r="A31" s="89"/>
      <c r="B31" s="1103"/>
      <c r="C31" s="811"/>
      <c r="D31" s="812"/>
      <c r="E31" s="90">
        <v>0</v>
      </c>
      <c r="F31" s="90">
        <v>0</v>
      </c>
      <c r="G31" s="90">
        <v>0</v>
      </c>
      <c r="H31" s="92">
        <f t="shared" si="0"/>
        <v>0</v>
      </c>
      <c r="I31" s="93"/>
    </row>
    <row r="32" spans="1:9">
      <c r="A32" s="89"/>
      <c r="B32" s="1103"/>
      <c r="C32" s="811"/>
      <c r="D32" s="812"/>
      <c r="E32" s="90">
        <v>0</v>
      </c>
      <c r="F32" s="90">
        <v>0</v>
      </c>
      <c r="G32" s="90">
        <v>0</v>
      </c>
      <c r="H32" s="92">
        <f t="shared" si="0"/>
        <v>0</v>
      </c>
      <c r="I32" s="93"/>
    </row>
    <row r="33" spans="1:9">
      <c r="A33" s="89"/>
      <c r="B33" s="1103"/>
      <c r="C33" s="811"/>
      <c r="D33" s="812"/>
      <c r="E33" s="90">
        <v>0</v>
      </c>
      <c r="F33" s="90">
        <v>0</v>
      </c>
      <c r="G33" s="90">
        <v>0</v>
      </c>
      <c r="H33" s="92">
        <f t="shared" si="0"/>
        <v>0</v>
      </c>
      <c r="I33" s="93"/>
    </row>
    <row r="34" spans="1:9">
      <c r="A34" s="89"/>
      <c r="B34" s="1103"/>
      <c r="C34" s="811"/>
      <c r="D34" s="812"/>
      <c r="E34" s="90">
        <v>0</v>
      </c>
      <c r="F34" s="90">
        <v>0</v>
      </c>
      <c r="G34" s="90">
        <v>0</v>
      </c>
      <c r="H34" s="92">
        <f t="shared" si="0"/>
        <v>0</v>
      </c>
      <c r="I34" s="93"/>
    </row>
    <row r="35" spans="1:9">
      <c r="A35" s="89"/>
      <c r="B35" s="1103"/>
      <c r="C35" s="811"/>
      <c r="D35" s="812"/>
      <c r="E35" s="90">
        <v>0</v>
      </c>
      <c r="F35" s="90">
        <v>0</v>
      </c>
      <c r="G35" s="90">
        <v>0</v>
      </c>
      <c r="H35" s="92">
        <f t="shared" si="0"/>
        <v>0</v>
      </c>
      <c r="I35" s="93"/>
    </row>
    <row r="36" spans="1:9">
      <c r="A36" s="89"/>
      <c r="B36" s="1103"/>
      <c r="C36" s="811"/>
      <c r="D36" s="812"/>
      <c r="E36" s="90">
        <v>0</v>
      </c>
      <c r="F36" s="90">
        <v>0</v>
      </c>
      <c r="G36" s="90">
        <v>0</v>
      </c>
      <c r="H36" s="92">
        <f t="shared" si="0"/>
        <v>0</v>
      </c>
      <c r="I36" s="93"/>
    </row>
    <row r="37" spans="1:9">
      <c r="A37" s="89"/>
      <c r="B37" s="1103"/>
      <c r="C37" s="811"/>
      <c r="D37" s="812"/>
      <c r="E37" s="90">
        <v>0</v>
      </c>
      <c r="F37" s="90">
        <v>0</v>
      </c>
      <c r="G37" s="90">
        <v>0</v>
      </c>
      <c r="H37" s="92">
        <f t="shared" si="0"/>
        <v>0</v>
      </c>
      <c r="I37" s="93"/>
    </row>
    <row r="38" spans="1:9">
      <c r="A38" s="89"/>
      <c r="B38" s="1103"/>
      <c r="C38" s="811"/>
      <c r="D38" s="812"/>
      <c r="E38" s="90">
        <v>0</v>
      </c>
      <c r="F38" s="90">
        <v>0</v>
      </c>
      <c r="G38" s="90">
        <v>0</v>
      </c>
      <c r="H38" s="92">
        <f t="shared" si="0"/>
        <v>0</v>
      </c>
      <c r="I38" s="93"/>
    </row>
    <row r="39" spans="1:9">
      <c r="A39" s="89"/>
      <c r="B39" s="1103"/>
      <c r="C39" s="811"/>
      <c r="D39" s="812"/>
      <c r="E39" s="90">
        <v>0</v>
      </c>
      <c r="F39" s="90">
        <v>0</v>
      </c>
      <c r="G39" s="90">
        <v>0</v>
      </c>
      <c r="H39" s="92">
        <f t="shared" si="0"/>
        <v>0</v>
      </c>
      <c r="I39" s="93"/>
    </row>
    <row r="40" spans="1:9">
      <c r="A40" s="89"/>
      <c r="B40" s="1103"/>
      <c r="C40" s="811"/>
      <c r="D40" s="812"/>
      <c r="E40" s="90">
        <v>0</v>
      </c>
      <c r="F40" s="90">
        <v>0</v>
      </c>
      <c r="G40" s="90">
        <v>0</v>
      </c>
      <c r="H40" s="92">
        <f t="shared" si="0"/>
        <v>0</v>
      </c>
      <c r="I40" s="93"/>
    </row>
    <row r="41" spans="1:9">
      <c r="A41" s="89"/>
      <c r="B41" s="1103"/>
      <c r="C41" s="811"/>
      <c r="D41" s="812"/>
      <c r="E41" s="90">
        <v>0</v>
      </c>
      <c r="F41" s="90">
        <v>0</v>
      </c>
      <c r="G41" s="90">
        <v>0</v>
      </c>
      <c r="H41" s="92">
        <f t="shared" si="0"/>
        <v>0</v>
      </c>
      <c r="I41" s="93"/>
    </row>
    <row r="42" spans="1:9">
      <c r="A42" s="89"/>
      <c r="B42" s="1103"/>
      <c r="C42" s="811"/>
      <c r="D42" s="812"/>
      <c r="E42" s="90">
        <v>0</v>
      </c>
      <c r="F42" s="90">
        <v>0</v>
      </c>
      <c r="G42" s="90">
        <v>0</v>
      </c>
      <c r="H42" s="92">
        <f t="shared" si="0"/>
        <v>0</v>
      </c>
      <c r="I42" s="93"/>
    </row>
    <row r="43" spans="1:9">
      <c r="A43" s="89"/>
      <c r="B43" s="1103"/>
      <c r="C43" s="811"/>
      <c r="D43" s="812"/>
      <c r="E43" s="90">
        <v>0</v>
      </c>
      <c r="F43" s="90">
        <v>0</v>
      </c>
      <c r="G43" s="90">
        <v>0</v>
      </c>
      <c r="H43" s="92">
        <f t="shared" si="0"/>
        <v>0</v>
      </c>
      <c r="I43" s="93"/>
    </row>
    <row r="44" spans="1:9">
      <c r="A44" s="89"/>
      <c r="B44" s="1103"/>
      <c r="C44" s="811"/>
      <c r="D44" s="812"/>
      <c r="E44" s="90">
        <v>0</v>
      </c>
      <c r="F44" s="90">
        <v>0</v>
      </c>
      <c r="G44" s="90">
        <v>0</v>
      </c>
      <c r="H44" s="92">
        <f t="shared" si="0"/>
        <v>0</v>
      </c>
      <c r="I44" s="93"/>
    </row>
    <row r="45" spans="1:9">
      <c r="A45" s="89"/>
      <c r="B45" s="1103"/>
      <c r="C45" s="811"/>
      <c r="D45" s="812"/>
      <c r="E45" s="90">
        <v>0</v>
      </c>
      <c r="F45" s="90">
        <v>0</v>
      </c>
      <c r="G45" s="90">
        <v>0</v>
      </c>
      <c r="H45" s="92">
        <f t="shared" si="0"/>
        <v>0</v>
      </c>
      <c r="I45" s="93"/>
    </row>
    <row r="46" spans="1:9">
      <c r="A46" s="89"/>
      <c r="B46" s="1103"/>
      <c r="C46" s="811"/>
      <c r="D46" s="812"/>
      <c r="E46" s="90">
        <v>0</v>
      </c>
      <c r="F46" s="90">
        <v>0</v>
      </c>
      <c r="G46" s="90">
        <v>0</v>
      </c>
      <c r="H46" s="92">
        <f t="shared" si="0"/>
        <v>0</v>
      </c>
      <c r="I46" s="93"/>
    </row>
    <row r="47" spans="1:9">
      <c r="A47" s="89"/>
      <c r="B47" s="1103"/>
      <c r="C47" s="811"/>
      <c r="D47" s="812"/>
      <c r="E47" s="90">
        <v>0</v>
      </c>
      <c r="F47" s="90">
        <v>0</v>
      </c>
      <c r="G47" s="90">
        <v>0</v>
      </c>
      <c r="H47" s="92">
        <f t="shared" si="0"/>
        <v>0</v>
      </c>
      <c r="I47" s="93"/>
    </row>
    <row r="48" spans="1:9">
      <c r="A48" s="89"/>
      <c r="B48" s="1103"/>
      <c r="C48" s="811"/>
      <c r="D48" s="812"/>
      <c r="E48" s="90">
        <v>0</v>
      </c>
      <c r="F48" s="90">
        <v>0</v>
      </c>
      <c r="G48" s="90">
        <v>0</v>
      </c>
      <c r="H48" s="92">
        <f t="shared" si="0"/>
        <v>0</v>
      </c>
      <c r="I48" s="93"/>
    </row>
    <row r="49" spans="1:9">
      <c r="A49" s="89"/>
      <c r="B49" s="1103"/>
      <c r="C49" s="811"/>
      <c r="D49" s="812"/>
      <c r="E49" s="90">
        <v>0</v>
      </c>
      <c r="F49" s="90">
        <v>0</v>
      </c>
      <c r="G49" s="90">
        <v>0</v>
      </c>
      <c r="H49" s="92">
        <f t="shared" si="0"/>
        <v>0</v>
      </c>
      <c r="I49" s="93"/>
    </row>
    <row r="50" spans="1:9" ht="13.5" thickBot="1">
      <c r="A50" s="94"/>
      <c r="B50" s="1110"/>
      <c r="C50" s="1111"/>
      <c r="D50" s="1112"/>
      <c r="E50" s="95">
        <v>0</v>
      </c>
      <c r="F50" s="95">
        <v>0</v>
      </c>
      <c r="G50" s="95">
        <v>0</v>
      </c>
      <c r="H50" s="96">
        <f t="shared" si="0"/>
        <v>0</v>
      </c>
      <c r="I50" s="97"/>
    </row>
    <row r="51" spans="1:9">
      <c r="A51" s="65"/>
      <c r="B51" s="65"/>
      <c r="C51" s="65"/>
      <c r="D51" s="65"/>
      <c r="E51" s="98"/>
      <c r="F51" s="98"/>
      <c r="G51" s="98"/>
      <c r="H51" s="98"/>
      <c r="I51" s="65"/>
    </row>
    <row r="52" spans="1:9" ht="13.5" thickBot="1">
      <c r="A52" s="99"/>
      <c r="B52" s="99"/>
      <c r="C52" s="99"/>
      <c r="D52" s="99"/>
      <c r="E52" s="100"/>
      <c r="F52" s="100"/>
      <c r="G52" s="100"/>
      <c r="H52" s="100"/>
      <c r="I52" s="99"/>
    </row>
    <row r="53" spans="1:9">
      <c r="A53" s="77" t="s">
        <v>260</v>
      </c>
      <c r="B53" s="78"/>
      <c r="C53" s="78"/>
      <c r="D53" s="78"/>
      <c r="E53" s="101"/>
      <c r="F53" s="102" t="s">
        <v>261</v>
      </c>
      <c r="G53" s="103" t="s">
        <v>258</v>
      </c>
      <c r="H53" s="104"/>
      <c r="I53" s="105" t="s">
        <v>262</v>
      </c>
    </row>
    <row r="54" spans="1:9">
      <c r="A54" s="68"/>
      <c r="B54" s="69"/>
      <c r="C54" s="69"/>
      <c r="D54" s="106"/>
      <c r="E54" s="107"/>
      <c r="F54" s="108"/>
      <c r="G54" s="109" t="s">
        <v>263</v>
      </c>
      <c r="H54" s="110"/>
      <c r="I54" s="1108"/>
    </row>
    <row r="55" spans="1:9" ht="13.5" thickBot="1">
      <c r="A55" s="74"/>
      <c r="B55" s="75"/>
      <c r="C55" s="75"/>
      <c r="D55" s="111"/>
      <c r="E55" s="112"/>
      <c r="F55" s="113"/>
      <c r="G55" s="114" t="s">
        <v>264</v>
      </c>
      <c r="H55" s="115">
        <f>SUM(H50)</f>
        <v>0</v>
      </c>
      <c r="I55" s="1109"/>
    </row>
    <row r="56" spans="1:9" ht="13.5" thickBot="1">
      <c r="A56" s="116"/>
      <c r="B56" s="117"/>
      <c r="C56" s="117"/>
      <c r="D56" s="118"/>
      <c r="E56" s="119"/>
      <c r="F56" s="120"/>
      <c r="G56" s="121"/>
      <c r="H56" s="122"/>
      <c r="I56" s="123"/>
    </row>
    <row r="57" spans="1:9" ht="13.5" thickBot="1">
      <c r="A57" s="124" t="s">
        <v>69</v>
      </c>
      <c r="B57" s="124" t="s">
        <v>254</v>
      </c>
      <c r="C57" s="124"/>
      <c r="D57" s="124"/>
      <c r="E57" s="125" t="s">
        <v>255</v>
      </c>
      <c r="F57" s="125" t="s">
        <v>256</v>
      </c>
      <c r="G57" s="125" t="s">
        <v>257</v>
      </c>
      <c r="H57" s="125" t="s">
        <v>258</v>
      </c>
      <c r="I57" s="124" t="s">
        <v>259</v>
      </c>
    </row>
    <row r="58" spans="1:9">
      <c r="A58" s="85"/>
      <c r="B58" s="1105"/>
      <c r="C58" s="1106"/>
      <c r="D58" s="1107"/>
      <c r="E58" s="86">
        <v>0</v>
      </c>
      <c r="F58" s="86">
        <v>0</v>
      </c>
      <c r="G58" s="86">
        <v>0</v>
      </c>
      <c r="H58" s="87">
        <f>SUM(H50+F58-G58)</f>
        <v>0</v>
      </c>
      <c r="I58" s="88"/>
    </row>
    <row r="59" spans="1:9">
      <c r="A59" s="89"/>
      <c r="B59" s="1103"/>
      <c r="C59" s="811"/>
      <c r="D59" s="812"/>
      <c r="E59" s="90">
        <v>0</v>
      </c>
      <c r="F59" s="90">
        <v>0</v>
      </c>
      <c r="G59" s="91">
        <v>0</v>
      </c>
      <c r="H59" s="92">
        <f>SUM(H58+F59-G59)</f>
        <v>0</v>
      </c>
      <c r="I59" s="93"/>
    </row>
    <row r="60" spans="1:9">
      <c r="A60" s="89"/>
      <c r="B60" s="1103"/>
      <c r="C60" s="811"/>
      <c r="D60" s="812"/>
      <c r="E60" s="90">
        <v>0</v>
      </c>
      <c r="F60" s="90">
        <v>0</v>
      </c>
      <c r="G60" s="91">
        <v>0</v>
      </c>
      <c r="H60" s="92">
        <f t="shared" ref="H60:H103" si="1">SUM(H59+F60-G60)</f>
        <v>0</v>
      </c>
      <c r="I60" s="93"/>
    </row>
    <row r="61" spans="1:9">
      <c r="A61" s="89"/>
      <c r="B61" s="1103"/>
      <c r="C61" s="811"/>
      <c r="D61" s="812"/>
      <c r="E61" s="90">
        <v>0</v>
      </c>
      <c r="F61" s="90">
        <v>0</v>
      </c>
      <c r="G61" s="91">
        <v>0</v>
      </c>
      <c r="H61" s="92">
        <f t="shared" si="1"/>
        <v>0</v>
      </c>
      <c r="I61" s="93"/>
    </row>
    <row r="62" spans="1:9">
      <c r="A62" s="89"/>
      <c r="B62" s="1103"/>
      <c r="C62" s="811"/>
      <c r="D62" s="812"/>
      <c r="E62" s="90">
        <v>0</v>
      </c>
      <c r="F62" s="90">
        <v>0</v>
      </c>
      <c r="G62" s="91">
        <v>0</v>
      </c>
      <c r="H62" s="92">
        <f t="shared" si="1"/>
        <v>0</v>
      </c>
      <c r="I62" s="93"/>
    </row>
    <row r="63" spans="1:9">
      <c r="A63" s="89"/>
      <c r="B63" s="1103"/>
      <c r="C63" s="811"/>
      <c r="D63" s="812"/>
      <c r="E63" s="90">
        <v>0</v>
      </c>
      <c r="F63" s="90">
        <v>0</v>
      </c>
      <c r="G63" s="91">
        <v>0</v>
      </c>
      <c r="H63" s="92">
        <f t="shared" si="1"/>
        <v>0</v>
      </c>
      <c r="I63" s="93"/>
    </row>
    <row r="64" spans="1:9">
      <c r="A64" s="89"/>
      <c r="B64" s="1103"/>
      <c r="C64" s="811"/>
      <c r="D64" s="812"/>
      <c r="E64" s="90">
        <v>0</v>
      </c>
      <c r="F64" s="90">
        <v>0</v>
      </c>
      <c r="G64" s="91">
        <v>0</v>
      </c>
      <c r="H64" s="92">
        <f t="shared" si="1"/>
        <v>0</v>
      </c>
      <c r="I64" s="93"/>
    </row>
    <row r="65" spans="1:9">
      <c r="A65" s="89"/>
      <c r="B65" s="1103"/>
      <c r="C65" s="811"/>
      <c r="D65" s="812"/>
      <c r="E65" s="90">
        <v>0</v>
      </c>
      <c r="F65" s="90">
        <v>0</v>
      </c>
      <c r="G65" s="91">
        <v>0</v>
      </c>
      <c r="H65" s="92">
        <f t="shared" si="1"/>
        <v>0</v>
      </c>
      <c r="I65" s="93"/>
    </row>
    <row r="66" spans="1:9">
      <c r="A66" s="89"/>
      <c r="B66" s="1103"/>
      <c r="C66" s="811"/>
      <c r="D66" s="812"/>
      <c r="E66" s="90">
        <v>0</v>
      </c>
      <c r="F66" s="90">
        <v>0</v>
      </c>
      <c r="G66" s="91">
        <v>0</v>
      </c>
      <c r="H66" s="92">
        <f t="shared" si="1"/>
        <v>0</v>
      </c>
      <c r="I66" s="93"/>
    </row>
    <row r="67" spans="1:9">
      <c r="A67" s="89"/>
      <c r="B67" s="1103"/>
      <c r="C67" s="811"/>
      <c r="D67" s="812"/>
      <c r="E67" s="90">
        <v>0</v>
      </c>
      <c r="F67" s="90">
        <v>0</v>
      </c>
      <c r="G67" s="91">
        <v>0</v>
      </c>
      <c r="H67" s="92">
        <f t="shared" si="1"/>
        <v>0</v>
      </c>
      <c r="I67" s="93"/>
    </row>
    <row r="68" spans="1:9">
      <c r="A68" s="89"/>
      <c r="B68" s="1103"/>
      <c r="C68" s="811"/>
      <c r="D68" s="812"/>
      <c r="E68" s="90">
        <v>0</v>
      </c>
      <c r="F68" s="90">
        <v>0</v>
      </c>
      <c r="G68" s="91">
        <v>0</v>
      </c>
      <c r="H68" s="92">
        <f t="shared" si="1"/>
        <v>0</v>
      </c>
      <c r="I68" s="93"/>
    </row>
    <row r="69" spans="1:9">
      <c r="A69" s="89"/>
      <c r="B69" s="1103"/>
      <c r="C69" s="811"/>
      <c r="D69" s="812"/>
      <c r="E69" s="90">
        <v>0</v>
      </c>
      <c r="F69" s="90">
        <v>0</v>
      </c>
      <c r="G69" s="91">
        <v>0</v>
      </c>
      <c r="H69" s="92">
        <f t="shared" si="1"/>
        <v>0</v>
      </c>
      <c r="I69" s="93"/>
    </row>
    <row r="70" spans="1:9">
      <c r="A70" s="89"/>
      <c r="B70" s="1103"/>
      <c r="C70" s="811"/>
      <c r="D70" s="812"/>
      <c r="E70" s="90">
        <v>0</v>
      </c>
      <c r="F70" s="90">
        <v>0</v>
      </c>
      <c r="G70" s="91">
        <v>0</v>
      </c>
      <c r="H70" s="92">
        <f t="shared" si="1"/>
        <v>0</v>
      </c>
      <c r="I70" s="93"/>
    </row>
    <row r="71" spans="1:9">
      <c r="A71" s="89"/>
      <c r="B71" s="1103"/>
      <c r="C71" s="811"/>
      <c r="D71" s="812"/>
      <c r="E71" s="90">
        <v>0</v>
      </c>
      <c r="F71" s="90">
        <v>0</v>
      </c>
      <c r="G71" s="91">
        <v>0</v>
      </c>
      <c r="H71" s="92">
        <f t="shared" si="1"/>
        <v>0</v>
      </c>
      <c r="I71" s="93"/>
    </row>
    <row r="72" spans="1:9">
      <c r="A72" s="89"/>
      <c r="B72" s="1103"/>
      <c r="C72" s="811"/>
      <c r="D72" s="812"/>
      <c r="E72" s="90">
        <v>0</v>
      </c>
      <c r="F72" s="90">
        <v>0</v>
      </c>
      <c r="G72" s="91">
        <v>0</v>
      </c>
      <c r="H72" s="92">
        <f t="shared" si="1"/>
        <v>0</v>
      </c>
      <c r="I72" s="93"/>
    </row>
    <row r="73" spans="1:9">
      <c r="A73" s="89"/>
      <c r="B73" s="1103"/>
      <c r="C73" s="811"/>
      <c r="D73" s="812"/>
      <c r="E73" s="90">
        <v>0</v>
      </c>
      <c r="F73" s="90">
        <v>0</v>
      </c>
      <c r="G73" s="91">
        <v>0</v>
      </c>
      <c r="H73" s="92">
        <f t="shared" si="1"/>
        <v>0</v>
      </c>
      <c r="I73" s="93"/>
    </row>
    <row r="74" spans="1:9">
      <c r="A74" s="89"/>
      <c r="B74" s="1103"/>
      <c r="C74" s="811"/>
      <c r="D74" s="812"/>
      <c r="E74" s="90">
        <v>0</v>
      </c>
      <c r="F74" s="90">
        <v>0</v>
      </c>
      <c r="G74" s="91">
        <v>0</v>
      </c>
      <c r="H74" s="92">
        <f t="shared" si="1"/>
        <v>0</v>
      </c>
      <c r="I74" s="93"/>
    </row>
    <row r="75" spans="1:9">
      <c r="A75" s="89"/>
      <c r="B75" s="1103"/>
      <c r="C75" s="811"/>
      <c r="D75" s="812"/>
      <c r="E75" s="90">
        <v>0</v>
      </c>
      <c r="F75" s="90">
        <v>0</v>
      </c>
      <c r="G75" s="91">
        <v>0</v>
      </c>
      <c r="H75" s="92">
        <f t="shared" si="1"/>
        <v>0</v>
      </c>
      <c r="I75" s="93"/>
    </row>
    <row r="76" spans="1:9">
      <c r="A76" s="89"/>
      <c r="B76" s="1103"/>
      <c r="C76" s="811"/>
      <c r="D76" s="812"/>
      <c r="E76" s="90">
        <v>0</v>
      </c>
      <c r="F76" s="90">
        <v>0</v>
      </c>
      <c r="G76" s="91">
        <v>0</v>
      </c>
      <c r="H76" s="92">
        <f t="shared" si="1"/>
        <v>0</v>
      </c>
      <c r="I76" s="93"/>
    </row>
    <row r="77" spans="1:9">
      <c r="A77" s="89"/>
      <c r="B77" s="1103"/>
      <c r="C77" s="811"/>
      <c r="D77" s="812"/>
      <c r="E77" s="90">
        <v>0</v>
      </c>
      <c r="F77" s="90">
        <v>0</v>
      </c>
      <c r="G77" s="91">
        <v>0</v>
      </c>
      <c r="H77" s="92">
        <f t="shared" si="1"/>
        <v>0</v>
      </c>
      <c r="I77" s="93"/>
    </row>
    <row r="78" spans="1:9">
      <c r="A78" s="89"/>
      <c r="B78" s="1103"/>
      <c r="C78" s="811"/>
      <c r="D78" s="812"/>
      <c r="E78" s="90">
        <v>0</v>
      </c>
      <c r="F78" s="90">
        <v>0</v>
      </c>
      <c r="G78" s="91">
        <v>0</v>
      </c>
      <c r="H78" s="92">
        <f t="shared" si="1"/>
        <v>0</v>
      </c>
      <c r="I78" s="93"/>
    </row>
    <row r="79" spans="1:9">
      <c r="A79" s="89"/>
      <c r="B79" s="1103"/>
      <c r="C79" s="811"/>
      <c r="D79" s="812"/>
      <c r="E79" s="90">
        <v>0</v>
      </c>
      <c r="F79" s="90">
        <v>0</v>
      </c>
      <c r="G79" s="91">
        <v>0</v>
      </c>
      <c r="H79" s="92">
        <f t="shared" si="1"/>
        <v>0</v>
      </c>
      <c r="I79" s="93"/>
    </row>
    <row r="80" spans="1:9">
      <c r="A80" s="89"/>
      <c r="B80" s="1103"/>
      <c r="C80" s="811"/>
      <c r="D80" s="812"/>
      <c r="E80" s="90">
        <v>0</v>
      </c>
      <c r="F80" s="90">
        <v>0</v>
      </c>
      <c r="G80" s="91">
        <v>0</v>
      </c>
      <c r="H80" s="92">
        <f t="shared" si="1"/>
        <v>0</v>
      </c>
      <c r="I80" s="93"/>
    </row>
    <row r="81" spans="1:9">
      <c r="A81" s="89"/>
      <c r="B81" s="1103"/>
      <c r="C81" s="811"/>
      <c r="D81" s="812"/>
      <c r="E81" s="90">
        <v>0</v>
      </c>
      <c r="F81" s="90">
        <v>0</v>
      </c>
      <c r="G81" s="91">
        <v>0</v>
      </c>
      <c r="H81" s="92">
        <f t="shared" si="1"/>
        <v>0</v>
      </c>
      <c r="I81" s="93"/>
    </row>
    <row r="82" spans="1:9">
      <c r="A82" s="89"/>
      <c r="B82" s="1103"/>
      <c r="C82" s="811"/>
      <c r="D82" s="812"/>
      <c r="E82" s="90">
        <v>0</v>
      </c>
      <c r="F82" s="90">
        <v>0</v>
      </c>
      <c r="G82" s="91">
        <v>0</v>
      </c>
      <c r="H82" s="92">
        <f t="shared" si="1"/>
        <v>0</v>
      </c>
      <c r="I82" s="93"/>
    </row>
    <row r="83" spans="1:9">
      <c r="A83" s="89"/>
      <c r="B83" s="1103"/>
      <c r="C83" s="811"/>
      <c r="D83" s="812"/>
      <c r="E83" s="90">
        <v>0</v>
      </c>
      <c r="F83" s="90">
        <v>0</v>
      </c>
      <c r="G83" s="91">
        <v>0</v>
      </c>
      <c r="H83" s="92">
        <f t="shared" si="1"/>
        <v>0</v>
      </c>
      <c r="I83" s="93"/>
    </row>
    <row r="84" spans="1:9">
      <c r="A84" s="89"/>
      <c r="B84" s="1103"/>
      <c r="C84" s="811"/>
      <c r="D84" s="812"/>
      <c r="E84" s="90">
        <v>0</v>
      </c>
      <c r="F84" s="90">
        <v>0</v>
      </c>
      <c r="G84" s="91">
        <v>0</v>
      </c>
      <c r="H84" s="92">
        <f t="shared" si="1"/>
        <v>0</v>
      </c>
      <c r="I84" s="93"/>
    </row>
    <row r="85" spans="1:9">
      <c r="A85" s="89"/>
      <c r="B85" s="1103"/>
      <c r="C85" s="811"/>
      <c r="D85" s="812"/>
      <c r="E85" s="90">
        <v>0</v>
      </c>
      <c r="F85" s="90">
        <v>0</v>
      </c>
      <c r="G85" s="91">
        <v>0</v>
      </c>
      <c r="H85" s="92">
        <f t="shared" si="1"/>
        <v>0</v>
      </c>
      <c r="I85" s="93"/>
    </row>
    <row r="86" spans="1:9">
      <c r="A86" s="89"/>
      <c r="B86" s="1103"/>
      <c r="C86" s="811"/>
      <c r="D86" s="812"/>
      <c r="E86" s="90">
        <v>0</v>
      </c>
      <c r="F86" s="90">
        <v>0</v>
      </c>
      <c r="G86" s="91">
        <v>0</v>
      </c>
      <c r="H86" s="92">
        <f t="shared" si="1"/>
        <v>0</v>
      </c>
      <c r="I86" s="93"/>
    </row>
    <row r="87" spans="1:9">
      <c r="A87" s="89"/>
      <c r="B87" s="1103"/>
      <c r="C87" s="811"/>
      <c r="D87" s="812"/>
      <c r="E87" s="90">
        <v>0</v>
      </c>
      <c r="F87" s="90">
        <v>0</v>
      </c>
      <c r="G87" s="91">
        <v>0</v>
      </c>
      <c r="H87" s="92">
        <f t="shared" si="1"/>
        <v>0</v>
      </c>
      <c r="I87" s="93"/>
    </row>
    <row r="88" spans="1:9">
      <c r="A88" s="89"/>
      <c r="B88" s="1103"/>
      <c r="C88" s="811"/>
      <c r="D88" s="812"/>
      <c r="E88" s="90">
        <v>0</v>
      </c>
      <c r="F88" s="90">
        <v>0</v>
      </c>
      <c r="G88" s="91">
        <v>0</v>
      </c>
      <c r="H88" s="92">
        <f t="shared" si="1"/>
        <v>0</v>
      </c>
      <c r="I88" s="93"/>
    </row>
    <row r="89" spans="1:9">
      <c r="A89" s="89"/>
      <c r="B89" s="1103"/>
      <c r="C89" s="811"/>
      <c r="D89" s="812"/>
      <c r="E89" s="90">
        <v>0</v>
      </c>
      <c r="F89" s="90">
        <v>0</v>
      </c>
      <c r="G89" s="91">
        <v>0</v>
      </c>
      <c r="H89" s="92">
        <f t="shared" si="1"/>
        <v>0</v>
      </c>
      <c r="I89" s="93"/>
    </row>
    <row r="90" spans="1:9">
      <c r="A90" s="89"/>
      <c r="B90" s="1103"/>
      <c r="C90" s="811"/>
      <c r="D90" s="812"/>
      <c r="E90" s="90">
        <v>0</v>
      </c>
      <c r="F90" s="90">
        <v>0</v>
      </c>
      <c r="G90" s="91">
        <v>0</v>
      </c>
      <c r="H90" s="92">
        <f t="shared" si="1"/>
        <v>0</v>
      </c>
      <c r="I90" s="93"/>
    </row>
    <row r="91" spans="1:9">
      <c r="A91" s="89"/>
      <c r="B91" s="1103"/>
      <c r="C91" s="811"/>
      <c r="D91" s="812"/>
      <c r="E91" s="90">
        <v>0</v>
      </c>
      <c r="F91" s="90">
        <v>0</v>
      </c>
      <c r="G91" s="91">
        <v>0</v>
      </c>
      <c r="H91" s="92">
        <f t="shared" si="1"/>
        <v>0</v>
      </c>
      <c r="I91" s="93"/>
    </row>
    <row r="92" spans="1:9">
      <c r="A92" s="89"/>
      <c r="B92" s="1103"/>
      <c r="C92" s="811"/>
      <c r="D92" s="812"/>
      <c r="E92" s="90">
        <v>0</v>
      </c>
      <c r="F92" s="90">
        <v>0</v>
      </c>
      <c r="G92" s="91">
        <v>0</v>
      </c>
      <c r="H92" s="92">
        <f t="shared" si="1"/>
        <v>0</v>
      </c>
      <c r="I92" s="93"/>
    </row>
    <row r="93" spans="1:9">
      <c r="A93" s="89"/>
      <c r="B93" s="1103"/>
      <c r="C93" s="811"/>
      <c r="D93" s="812"/>
      <c r="E93" s="90">
        <v>0</v>
      </c>
      <c r="F93" s="90">
        <v>0</v>
      </c>
      <c r="G93" s="91">
        <v>0</v>
      </c>
      <c r="H93" s="92">
        <f t="shared" si="1"/>
        <v>0</v>
      </c>
      <c r="I93" s="93"/>
    </row>
    <row r="94" spans="1:9">
      <c r="A94" s="89"/>
      <c r="B94" s="1103"/>
      <c r="C94" s="811"/>
      <c r="D94" s="812"/>
      <c r="E94" s="90">
        <v>0</v>
      </c>
      <c r="F94" s="90">
        <v>0</v>
      </c>
      <c r="G94" s="91">
        <v>0</v>
      </c>
      <c r="H94" s="92">
        <f t="shared" si="1"/>
        <v>0</v>
      </c>
      <c r="I94" s="93"/>
    </row>
    <row r="95" spans="1:9">
      <c r="A95" s="89"/>
      <c r="B95" s="1103"/>
      <c r="C95" s="811"/>
      <c r="D95" s="812"/>
      <c r="E95" s="90">
        <v>0</v>
      </c>
      <c r="F95" s="90">
        <v>0</v>
      </c>
      <c r="G95" s="91">
        <v>0</v>
      </c>
      <c r="H95" s="92">
        <f t="shared" si="1"/>
        <v>0</v>
      </c>
      <c r="I95" s="93"/>
    </row>
    <row r="96" spans="1:9">
      <c r="A96" s="89"/>
      <c r="B96" s="1103"/>
      <c r="C96" s="811"/>
      <c r="D96" s="812"/>
      <c r="E96" s="90">
        <v>0</v>
      </c>
      <c r="F96" s="90">
        <v>0</v>
      </c>
      <c r="G96" s="91">
        <v>0</v>
      </c>
      <c r="H96" s="92">
        <f t="shared" si="1"/>
        <v>0</v>
      </c>
      <c r="I96" s="93"/>
    </row>
    <row r="97" spans="1:9">
      <c r="A97" s="89"/>
      <c r="B97" s="1103"/>
      <c r="C97" s="811"/>
      <c r="D97" s="812"/>
      <c r="E97" s="90">
        <v>0</v>
      </c>
      <c r="F97" s="90">
        <v>0</v>
      </c>
      <c r="G97" s="91">
        <v>0</v>
      </c>
      <c r="H97" s="92">
        <f t="shared" si="1"/>
        <v>0</v>
      </c>
      <c r="I97" s="93"/>
    </row>
    <row r="98" spans="1:9">
      <c r="A98" s="89"/>
      <c r="B98" s="1103"/>
      <c r="C98" s="811"/>
      <c r="D98" s="812"/>
      <c r="E98" s="90">
        <v>0</v>
      </c>
      <c r="F98" s="90">
        <v>0</v>
      </c>
      <c r="G98" s="91">
        <v>0</v>
      </c>
      <c r="H98" s="92">
        <f t="shared" si="1"/>
        <v>0</v>
      </c>
      <c r="I98" s="93"/>
    </row>
    <row r="99" spans="1:9">
      <c r="A99" s="89"/>
      <c r="B99" s="1103"/>
      <c r="C99" s="811"/>
      <c r="D99" s="812"/>
      <c r="E99" s="90">
        <v>0</v>
      </c>
      <c r="F99" s="90">
        <v>0</v>
      </c>
      <c r="G99" s="91">
        <v>0</v>
      </c>
      <c r="H99" s="92">
        <f t="shared" si="1"/>
        <v>0</v>
      </c>
      <c r="I99" s="93"/>
    </row>
    <row r="100" spans="1:9">
      <c r="A100" s="89"/>
      <c r="B100" s="1103"/>
      <c r="C100" s="811"/>
      <c r="D100" s="812"/>
      <c r="E100" s="90">
        <v>0</v>
      </c>
      <c r="F100" s="90">
        <v>0</v>
      </c>
      <c r="G100" s="91">
        <v>0</v>
      </c>
      <c r="H100" s="92">
        <f t="shared" si="1"/>
        <v>0</v>
      </c>
      <c r="I100" s="93"/>
    </row>
    <row r="101" spans="1:9">
      <c r="A101" s="89"/>
      <c r="B101" s="1103"/>
      <c r="C101" s="811"/>
      <c r="D101" s="812"/>
      <c r="E101" s="90">
        <v>0</v>
      </c>
      <c r="F101" s="90">
        <v>0</v>
      </c>
      <c r="G101" s="91">
        <v>0</v>
      </c>
      <c r="H101" s="92">
        <f t="shared" si="1"/>
        <v>0</v>
      </c>
      <c r="I101" s="93"/>
    </row>
    <row r="102" spans="1:9">
      <c r="A102" s="89"/>
      <c r="B102" s="1103"/>
      <c r="C102" s="811"/>
      <c r="D102" s="812"/>
      <c r="E102" s="90">
        <v>0</v>
      </c>
      <c r="F102" s="90">
        <v>0</v>
      </c>
      <c r="G102" s="91">
        <v>0</v>
      </c>
      <c r="H102" s="92">
        <f t="shared" si="1"/>
        <v>0</v>
      </c>
      <c r="I102" s="93"/>
    </row>
    <row r="103" spans="1:9" ht="13.5" thickBot="1">
      <c r="A103" s="94"/>
      <c r="B103" s="1104"/>
      <c r="C103" s="821"/>
      <c r="D103" s="822"/>
      <c r="E103" s="95">
        <v>0</v>
      </c>
      <c r="F103" s="95">
        <v>0</v>
      </c>
      <c r="G103" s="126">
        <v>0</v>
      </c>
      <c r="H103" s="127">
        <f t="shared" si="1"/>
        <v>0</v>
      </c>
      <c r="I103" s="97"/>
    </row>
    <row r="104" spans="1:9" ht="13.5" thickBot="1"/>
    <row r="105" spans="1:9">
      <c r="A105" s="77" t="s">
        <v>260</v>
      </c>
      <c r="B105" s="78"/>
      <c r="C105" s="78"/>
      <c r="D105" s="78"/>
      <c r="E105" s="101"/>
      <c r="F105" s="102" t="s">
        <v>265</v>
      </c>
      <c r="G105" s="103" t="s">
        <v>258</v>
      </c>
      <c r="H105" s="104"/>
      <c r="I105" s="105" t="s">
        <v>262</v>
      </c>
    </row>
    <row r="106" spans="1:9">
      <c r="A106" s="68"/>
      <c r="B106" s="69"/>
      <c r="C106" s="69"/>
      <c r="D106" s="106"/>
      <c r="E106" s="107"/>
      <c r="F106" s="108"/>
      <c r="G106" s="109" t="s">
        <v>263</v>
      </c>
      <c r="H106" s="110"/>
      <c r="I106" s="1108"/>
    </row>
    <row r="107" spans="1:9" ht="13.5" thickBot="1">
      <c r="A107" s="74"/>
      <c r="B107" s="75"/>
      <c r="C107" s="75"/>
      <c r="D107" s="111"/>
      <c r="E107" s="112"/>
      <c r="F107" s="113"/>
      <c r="G107" s="114" t="s">
        <v>264</v>
      </c>
      <c r="H107" s="115">
        <f>SUM(H103)</f>
        <v>0</v>
      </c>
      <c r="I107" s="1109"/>
    </row>
    <row r="108" spans="1:9" ht="13.5" thickBot="1">
      <c r="A108" s="116"/>
      <c r="B108" s="117"/>
      <c r="C108" s="117"/>
      <c r="D108" s="118"/>
      <c r="E108" s="119"/>
      <c r="F108" s="120"/>
      <c r="G108" s="121"/>
      <c r="H108" s="122"/>
      <c r="I108" s="123"/>
    </row>
    <row r="109" spans="1:9" ht="13.5" thickBot="1">
      <c r="A109" s="124" t="s">
        <v>69</v>
      </c>
      <c r="B109" s="124" t="s">
        <v>254</v>
      </c>
      <c r="C109" s="124"/>
      <c r="D109" s="124"/>
      <c r="E109" s="125" t="s">
        <v>255</v>
      </c>
      <c r="F109" s="125" t="s">
        <v>256</v>
      </c>
      <c r="G109" s="125" t="s">
        <v>257</v>
      </c>
      <c r="H109" s="125" t="s">
        <v>258</v>
      </c>
      <c r="I109" s="124" t="s">
        <v>259</v>
      </c>
    </row>
    <row r="110" spans="1:9">
      <c r="A110" s="85"/>
      <c r="B110" s="1105"/>
      <c r="C110" s="1106"/>
      <c r="D110" s="1107"/>
      <c r="E110" s="86">
        <v>0</v>
      </c>
      <c r="F110" s="86">
        <v>0</v>
      </c>
      <c r="G110" s="86">
        <v>0</v>
      </c>
      <c r="H110" s="87">
        <f>SUM(H103+F110-G110)</f>
        <v>0</v>
      </c>
      <c r="I110" s="88"/>
    </row>
    <row r="111" spans="1:9">
      <c r="A111" s="89"/>
      <c r="B111" s="1103"/>
      <c r="C111" s="811"/>
      <c r="D111" s="812"/>
      <c r="E111" s="90">
        <v>0</v>
      </c>
      <c r="F111" s="90">
        <v>0</v>
      </c>
      <c r="G111" s="91">
        <v>0</v>
      </c>
      <c r="H111" s="92">
        <f>SUM(H110+F111-G111)</f>
        <v>0</v>
      </c>
      <c r="I111" s="93"/>
    </row>
    <row r="112" spans="1:9">
      <c r="A112" s="89"/>
      <c r="B112" s="1103"/>
      <c r="C112" s="811"/>
      <c r="D112" s="812"/>
      <c r="E112" s="90">
        <v>0</v>
      </c>
      <c r="F112" s="90">
        <v>0</v>
      </c>
      <c r="G112" s="91">
        <v>0</v>
      </c>
      <c r="H112" s="92">
        <f t="shared" ref="H112:H155" si="2">SUM(H111+F112-G112)</f>
        <v>0</v>
      </c>
      <c r="I112" s="93"/>
    </row>
    <row r="113" spans="1:9">
      <c r="A113" s="89"/>
      <c r="B113" s="1103"/>
      <c r="C113" s="811"/>
      <c r="D113" s="812"/>
      <c r="E113" s="90">
        <v>0</v>
      </c>
      <c r="F113" s="90">
        <v>0</v>
      </c>
      <c r="G113" s="91">
        <v>0</v>
      </c>
      <c r="H113" s="92">
        <f t="shared" si="2"/>
        <v>0</v>
      </c>
      <c r="I113" s="93"/>
    </row>
    <row r="114" spans="1:9">
      <c r="A114" s="89"/>
      <c r="B114" s="1103"/>
      <c r="C114" s="811"/>
      <c r="D114" s="812"/>
      <c r="E114" s="90">
        <v>0</v>
      </c>
      <c r="F114" s="90">
        <v>0</v>
      </c>
      <c r="G114" s="91">
        <v>0</v>
      </c>
      <c r="H114" s="92">
        <f t="shared" si="2"/>
        <v>0</v>
      </c>
      <c r="I114" s="93"/>
    </row>
    <row r="115" spans="1:9">
      <c r="A115" s="89"/>
      <c r="B115" s="1103"/>
      <c r="C115" s="811"/>
      <c r="D115" s="812"/>
      <c r="E115" s="90">
        <v>0</v>
      </c>
      <c r="F115" s="90">
        <v>0</v>
      </c>
      <c r="G115" s="91">
        <v>0</v>
      </c>
      <c r="H115" s="92">
        <f t="shared" si="2"/>
        <v>0</v>
      </c>
      <c r="I115" s="93"/>
    </row>
    <row r="116" spans="1:9">
      <c r="A116" s="89"/>
      <c r="B116" s="1103"/>
      <c r="C116" s="811"/>
      <c r="D116" s="812"/>
      <c r="E116" s="90">
        <v>0</v>
      </c>
      <c r="F116" s="90">
        <v>0</v>
      </c>
      <c r="G116" s="91">
        <v>0</v>
      </c>
      <c r="H116" s="92">
        <f t="shared" si="2"/>
        <v>0</v>
      </c>
      <c r="I116" s="93"/>
    </row>
    <row r="117" spans="1:9">
      <c r="A117" s="89"/>
      <c r="B117" s="1103"/>
      <c r="C117" s="811"/>
      <c r="D117" s="812"/>
      <c r="E117" s="90">
        <v>0</v>
      </c>
      <c r="F117" s="90">
        <v>0</v>
      </c>
      <c r="G117" s="91">
        <v>0</v>
      </c>
      <c r="H117" s="92">
        <f t="shared" si="2"/>
        <v>0</v>
      </c>
      <c r="I117" s="93"/>
    </row>
    <row r="118" spans="1:9">
      <c r="A118" s="89"/>
      <c r="B118" s="1103"/>
      <c r="C118" s="811"/>
      <c r="D118" s="812"/>
      <c r="E118" s="90">
        <v>0</v>
      </c>
      <c r="F118" s="90">
        <v>0</v>
      </c>
      <c r="G118" s="91">
        <v>0</v>
      </c>
      <c r="H118" s="92">
        <f t="shared" si="2"/>
        <v>0</v>
      </c>
      <c r="I118" s="93"/>
    </row>
    <row r="119" spans="1:9">
      <c r="A119" s="89"/>
      <c r="B119" s="1103"/>
      <c r="C119" s="811"/>
      <c r="D119" s="812"/>
      <c r="E119" s="90">
        <v>0</v>
      </c>
      <c r="F119" s="90">
        <v>0</v>
      </c>
      <c r="G119" s="91">
        <v>0</v>
      </c>
      <c r="H119" s="92">
        <f t="shared" si="2"/>
        <v>0</v>
      </c>
      <c r="I119" s="93"/>
    </row>
    <row r="120" spans="1:9">
      <c r="A120" s="89"/>
      <c r="B120" s="1103"/>
      <c r="C120" s="811"/>
      <c r="D120" s="812"/>
      <c r="E120" s="90">
        <v>0</v>
      </c>
      <c r="F120" s="90">
        <v>0</v>
      </c>
      <c r="G120" s="91">
        <v>0</v>
      </c>
      <c r="H120" s="92">
        <f t="shared" si="2"/>
        <v>0</v>
      </c>
      <c r="I120" s="93"/>
    </row>
    <row r="121" spans="1:9">
      <c r="A121" s="89"/>
      <c r="B121" s="1103"/>
      <c r="C121" s="811"/>
      <c r="D121" s="812"/>
      <c r="E121" s="90">
        <v>0</v>
      </c>
      <c r="F121" s="90">
        <v>0</v>
      </c>
      <c r="G121" s="91">
        <v>0</v>
      </c>
      <c r="H121" s="92">
        <f t="shared" si="2"/>
        <v>0</v>
      </c>
      <c r="I121" s="93"/>
    </row>
    <row r="122" spans="1:9">
      <c r="A122" s="89"/>
      <c r="B122" s="1103"/>
      <c r="C122" s="811"/>
      <c r="D122" s="812"/>
      <c r="E122" s="90">
        <v>0</v>
      </c>
      <c r="F122" s="90">
        <v>0</v>
      </c>
      <c r="G122" s="91">
        <v>0</v>
      </c>
      <c r="H122" s="92">
        <f t="shared" si="2"/>
        <v>0</v>
      </c>
      <c r="I122" s="93"/>
    </row>
    <row r="123" spans="1:9">
      <c r="A123" s="89"/>
      <c r="B123" s="1103"/>
      <c r="C123" s="811"/>
      <c r="D123" s="812"/>
      <c r="E123" s="90">
        <v>0</v>
      </c>
      <c r="F123" s="90">
        <v>0</v>
      </c>
      <c r="G123" s="91">
        <v>0</v>
      </c>
      <c r="H123" s="92">
        <f t="shared" si="2"/>
        <v>0</v>
      </c>
      <c r="I123" s="93"/>
    </row>
    <row r="124" spans="1:9">
      <c r="A124" s="89"/>
      <c r="B124" s="1103"/>
      <c r="C124" s="811"/>
      <c r="D124" s="812"/>
      <c r="E124" s="90">
        <v>0</v>
      </c>
      <c r="F124" s="90">
        <v>0</v>
      </c>
      <c r="G124" s="91">
        <v>0</v>
      </c>
      <c r="H124" s="92">
        <f t="shared" si="2"/>
        <v>0</v>
      </c>
      <c r="I124" s="93"/>
    </row>
    <row r="125" spans="1:9">
      <c r="A125" s="89"/>
      <c r="B125" s="1103"/>
      <c r="C125" s="811"/>
      <c r="D125" s="812"/>
      <c r="E125" s="90">
        <v>0</v>
      </c>
      <c r="F125" s="90">
        <v>0</v>
      </c>
      <c r="G125" s="91">
        <v>0</v>
      </c>
      <c r="H125" s="92">
        <f t="shared" si="2"/>
        <v>0</v>
      </c>
      <c r="I125" s="93"/>
    </row>
    <row r="126" spans="1:9">
      <c r="A126" s="89"/>
      <c r="B126" s="1103"/>
      <c r="C126" s="811"/>
      <c r="D126" s="812"/>
      <c r="E126" s="90">
        <v>0</v>
      </c>
      <c r="F126" s="90">
        <v>0</v>
      </c>
      <c r="G126" s="91">
        <v>0</v>
      </c>
      <c r="H126" s="92">
        <f t="shared" si="2"/>
        <v>0</v>
      </c>
      <c r="I126" s="93"/>
    </row>
    <row r="127" spans="1:9">
      <c r="A127" s="89"/>
      <c r="B127" s="1103"/>
      <c r="C127" s="811"/>
      <c r="D127" s="812"/>
      <c r="E127" s="90">
        <v>0</v>
      </c>
      <c r="F127" s="90">
        <v>0</v>
      </c>
      <c r="G127" s="91">
        <v>0</v>
      </c>
      <c r="H127" s="92">
        <f t="shared" si="2"/>
        <v>0</v>
      </c>
      <c r="I127" s="93"/>
    </row>
    <row r="128" spans="1:9">
      <c r="A128" s="89"/>
      <c r="B128" s="1103"/>
      <c r="C128" s="811"/>
      <c r="D128" s="812"/>
      <c r="E128" s="90">
        <v>0</v>
      </c>
      <c r="F128" s="90">
        <v>0</v>
      </c>
      <c r="G128" s="91">
        <v>0</v>
      </c>
      <c r="H128" s="92">
        <f t="shared" si="2"/>
        <v>0</v>
      </c>
      <c r="I128" s="93"/>
    </row>
    <row r="129" spans="1:9">
      <c r="A129" s="89"/>
      <c r="B129" s="1103"/>
      <c r="C129" s="811"/>
      <c r="D129" s="812"/>
      <c r="E129" s="90">
        <v>0</v>
      </c>
      <c r="F129" s="90">
        <v>0</v>
      </c>
      <c r="G129" s="91">
        <v>0</v>
      </c>
      <c r="H129" s="92">
        <f t="shared" si="2"/>
        <v>0</v>
      </c>
      <c r="I129" s="93"/>
    </row>
    <row r="130" spans="1:9">
      <c r="A130" s="89"/>
      <c r="B130" s="1103"/>
      <c r="C130" s="811"/>
      <c r="D130" s="812"/>
      <c r="E130" s="90">
        <v>0</v>
      </c>
      <c r="F130" s="90">
        <v>0</v>
      </c>
      <c r="G130" s="91">
        <v>0</v>
      </c>
      <c r="H130" s="92">
        <f t="shared" si="2"/>
        <v>0</v>
      </c>
      <c r="I130" s="93"/>
    </row>
    <row r="131" spans="1:9">
      <c r="A131" s="89"/>
      <c r="B131" s="1103"/>
      <c r="C131" s="811"/>
      <c r="D131" s="812"/>
      <c r="E131" s="90">
        <v>0</v>
      </c>
      <c r="F131" s="90">
        <v>0</v>
      </c>
      <c r="G131" s="91">
        <v>0</v>
      </c>
      <c r="H131" s="92">
        <f t="shared" si="2"/>
        <v>0</v>
      </c>
      <c r="I131" s="93"/>
    </row>
    <row r="132" spans="1:9">
      <c r="A132" s="89"/>
      <c r="B132" s="1103"/>
      <c r="C132" s="811"/>
      <c r="D132" s="812"/>
      <c r="E132" s="90">
        <v>0</v>
      </c>
      <c r="F132" s="90">
        <v>0</v>
      </c>
      <c r="G132" s="91">
        <v>0</v>
      </c>
      <c r="H132" s="92">
        <f t="shared" si="2"/>
        <v>0</v>
      </c>
      <c r="I132" s="93"/>
    </row>
    <row r="133" spans="1:9">
      <c r="A133" s="89"/>
      <c r="B133" s="1103"/>
      <c r="C133" s="811"/>
      <c r="D133" s="812"/>
      <c r="E133" s="90">
        <v>0</v>
      </c>
      <c r="F133" s="90">
        <v>0</v>
      </c>
      <c r="G133" s="91">
        <v>0</v>
      </c>
      <c r="H133" s="92">
        <f t="shared" si="2"/>
        <v>0</v>
      </c>
      <c r="I133" s="93"/>
    </row>
    <row r="134" spans="1:9">
      <c r="A134" s="89"/>
      <c r="B134" s="1103"/>
      <c r="C134" s="811"/>
      <c r="D134" s="812"/>
      <c r="E134" s="90">
        <v>0</v>
      </c>
      <c r="F134" s="90">
        <v>0</v>
      </c>
      <c r="G134" s="91">
        <v>0</v>
      </c>
      <c r="H134" s="92">
        <f t="shared" si="2"/>
        <v>0</v>
      </c>
      <c r="I134" s="93"/>
    </row>
    <row r="135" spans="1:9">
      <c r="A135" s="89"/>
      <c r="B135" s="1103"/>
      <c r="C135" s="811"/>
      <c r="D135" s="812"/>
      <c r="E135" s="90">
        <v>0</v>
      </c>
      <c r="F135" s="90">
        <v>0</v>
      </c>
      <c r="G135" s="91">
        <v>0</v>
      </c>
      <c r="H135" s="92">
        <f t="shared" si="2"/>
        <v>0</v>
      </c>
      <c r="I135" s="93"/>
    </row>
    <row r="136" spans="1:9">
      <c r="A136" s="89"/>
      <c r="B136" s="1103"/>
      <c r="C136" s="811"/>
      <c r="D136" s="812"/>
      <c r="E136" s="90">
        <v>0</v>
      </c>
      <c r="F136" s="90">
        <v>0</v>
      </c>
      <c r="G136" s="91">
        <v>0</v>
      </c>
      <c r="H136" s="92">
        <f t="shared" si="2"/>
        <v>0</v>
      </c>
      <c r="I136" s="93"/>
    </row>
    <row r="137" spans="1:9">
      <c r="A137" s="89"/>
      <c r="B137" s="1103"/>
      <c r="C137" s="811"/>
      <c r="D137" s="812"/>
      <c r="E137" s="90">
        <v>0</v>
      </c>
      <c r="F137" s="90">
        <v>0</v>
      </c>
      <c r="G137" s="91">
        <v>0</v>
      </c>
      <c r="H137" s="92">
        <f t="shared" si="2"/>
        <v>0</v>
      </c>
      <c r="I137" s="93"/>
    </row>
    <row r="138" spans="1:9">
      <c r="A138" s="89"/>
      <c r="B138" s="1103"/>
      <c r="C138" s="811"/>
      <c r="D138" s="812"/>
      <c r="E138" s="90">
        <v>0</v>
      </c>
      <c r="F138" s="90">
        <v>0</v>
      </c>
      <c r="G138" s="91">
        <v>0</v>
      </c>
      <c r="H138" s="92">
        <f t="shared" si="2"/>
        <v>0</v>
      </c>
      <c r="I138" s="93"/>
    </row>
    <row r="139" spans="1:9">
      <c r="A139" s="89"/>
      <c r="B139" s="1103"/>
      <c r="C139" s="811"/>
      <c r="D139" s="812"/>
      <c r="E139" s="90">
        <v>0</v>
      </c>
      <c r="F139" s="90">
        <v>0</v>
      </c>
      <c r="G139" s="91">
        <v>0</v>
      </c>
      <c r="H139" s="92">
        <f t="shared" si="2"/>
        <v>0</v>
      </c>
      <c r="I139" s="93"/>
    </row>
    <row r="140" spans="1:9">
      <c r="A140" s="89"/>
      <c r="B140" s="1103"/>
      <c r="C140" s="811"/>
      <c r="D140" s="812"/>
      <c r="E140" s="90">
        <v>0</v>
      </c>
      <c r="F140" s="90">
        <v>0</v>
      </c>
      <c r="G140" s="91">
        <v>0</v>
      </c>
      <c r="H140" s="92">
        <f t="shared" si="2"/>
        <v>0</v>
      </c>
      <c r="I140" s="93"/>
    </row>
    <row r="141" spans="1:9">
      <c r="A141" s="89"/>
      <c r="B141" s="1103"/>
      <c r="C141" s="811"/>
      <c r="D141" s="812"/>
      <c r="E141" s="90">
        <v>0</v>
      </c>
      <c r="F141" s="90">
        <v>0</v>
      </c>
      <c r="G141" s="91">
        <v>0</v>
      </c>
      <c r="H141" s="92">
        <f t="shared" si="2"/>
        <v>0</v>
      </c>
      <c r="I141" s="93"/>
    </row>
    <row r="142" spans="1:9">
      <c r="A142" s="89"/>
      <c r="B142" s="1103"/>
      <c r="C142" s="811"/>
      <c r="D142" s="812"/>
      <c r="E142" s="90">
        <v>0</v>
      </c>
      <c r="F142" s="90">
        <v>0</v>
      </c>
      <c r="G142" s="91">
        <v>0</v>
      </c>
      <c r="H142" s="92">
        <f t="shared" si="2"/>
        <v>0</v>
      </c>
      <c r="I142" s="93"/>
    </row>
    <row r="143" spans="1:9">
      <c r="A143" s="89"/>
      <c r="B143" s="1103"/>
      <c r="C143" s="811"/>
      <c r="D143" s="812"/>
      <c r="E143" s="90">
        <v>0</v>
      </c>
      <c r="F143" s="90">
        <v>0</v>
      </c>
      <c r="G143" s="91">
        <v>0</v>
      </c>
      <c r="H143" s="92">
        <f t="shared" si="2"/>
        <v>0</v>
      </c>
      <c r="I143" s="93"/>
    </row>
    <row r="144" spans="1:9">
      <c r="A144" s="89"/>
      <c r="B144" s="1103"/>
      <c r="C144" s="811"/>
      <c r="D144" s="812"/>
      <c r="E144" s="90">
        <v>0</v>
      </c>
      <c r="F144" s="90">
        <v>0</v>
      </c>
      <c r="G144" s="91">
        <v>0</v>
      </c>
      <c r="H144" s="92">
        <f t="shared" si="2"/>
        <v>0</v>
      </c>
      <c r="I144" s="93"/>
    </row>
    <row r="145" spans="1:9">
      <c r="A145" s="89"/>
      <c r="B145" s="1103"/>
      <c r="C145" s="811"/>
      <c r="D145" s="812"/>
      <c r="E145" s="90">
        <v>0</v>
      </c>
      <c r="F145" s="90">
        <v>0</v>
      </c>
      <c r="G145" s="91">
        <v>0</v>
      </c>
      <c r="H145" s="92">
        <f t="shared" si="2"/>
        <v>0</v>
      </c>
      <c r="I145" s="93"/>
    </row>
    <row r="146" spans="1:9">
      <c r="A146" s="89"/>
      <c r="B146" s="1103"/>
      <c r="C146" s="811"/>
      <c r="D146" s="812"/>
      <c r="E146" s="90">
        <v>0</v>
      </c>
      <c r="F146" s="90">
        <v>0</v>
      </c>
      <c r="G146" s="91">
        <v>0</v>
      </c>
      <c r="H146" s="92">
        <f t="shared" si="2"/>
        <v>0</v>
      </c>
      <c r="I146" s="93"/>
    </row>
    <row r="147" spans="1:9">
      <c r="A147" s="89"/>
      <c r="B147" s="1103"/>
      <c r="C147" s="811"/>
      <c r="D147" s="812"/>
      <c r="E147" s="90">
        <v>0</v>
      </c>
      <c r="F147" s="90">
        <v>0</v>
      </c>
      <c r="G147" s="91">
        <v>0</v>
      </c>
      <c r="H147" s="92">
        <f t="shared" si="2"/>
        <v>0</v>
      </c>
      <c r="I147" s="93"/>
    </row>
    <row r="148" spans="1:9">
      <c r="A148" s="89"/>
      <c r="B148" s="1103"/>
      <c r="C148" s="811"/>
      <c r="D148" s="812"/>
      <c r="E148" s="90">
        <v>0</v>
      </c>
      <c r="F148" s="90">
        <v>0</v>
      </c>
      <c r="G148" s="91">
        <v>0</v>
      </c>
      <c r="H148" s="92">
        <f t="shared" si="2"/>
        <v>0</v>
      </c>
      <c r="I148" s="93"/>
    </row>
    <row r="149" spans="1:9">
      <c r="A149" s="89"/>
      <c r="B149" s="1103"/>
      <c r="C149" s="811"/>
      <c r="D149" s="812"/>
      <c r="E149" s="90">
        <v>0</v>
      </c>
      <c r="F149" s="90">
        <v>0</v>
      </c>
      <c r="G149" s="91">
        <v>0</v>
      </c>
      <c r="H149" s="92">
        <f t="shared" si="2"/>
        <v>0</v>
      </c>
      <c r="I149" s="93"/>
    </row>
    <row r="150" spans="1:9">
      <c r="A150" s="89"/>
      <c r="B150" s="1103"/>
      <c r="C150" s="811"/>
      <c r="D150" s="812"/>
      <c r="E150" s="90">
        <v>0</v>
      </c>
      <c r="F150" s="90">
        <v>0</v>
      </c>
      <c r="G150" s="91">
        <v>0</v>
      </c>
      <c r="H150" s="92">
        <f t="shared" si="2"/>
        <v>0</v>
      </c>
      <c r="I150" s="93"/>
    </row>
    <row r="151" spans="1:9">
      <c r="A151" s="89"/>
      <c r="B151" s="1103"/>
      <c r="C151" s="811"/>
      <c r="D151" s="812"/>
      <c r="E151" s="90">
        <v>0</v>
      </c>
      <c r="F151" s="90">
        <v>0</v>
      </c>
      <c r="G151" s="91">
        <v>0</v>
      </c>
      <c r="H151" s="92">
        <f t="shared" si="2"/>
        <v>0</v>
      </c>
      <c r="I151" s="93"/>
    </row>
    <row r="152" spans="1:9">
      <c r="A152" s="89"/>
      <c r="B152" s="1103"/>
      <c r="C152" s="811"/>
      <c r="D152" s="812"/>
      <c r="E152" s="90">
        <v>0</v>
      </c>
      <c r="F152" s="90">
        <v>0</v>
      </c>
      <c r="G152" s="91">
        <v>0</v>
      </c>
      <c r="H152" s="92">
        <f t="shared" si="2"/>
        <v>0</v>
      </c>
      <c r="I152" s="93"/>
    </row>
    <row r="153" spans="1:9">
      <c r="A153" s="89"/>
      <c r="B153" s="1103"/>
      <c r="C153" s="811"/>
      <c r="D153" s="812"/>
      <c r="E153" s="90">
        <v>0</v>
      </c>
      <c r="F153" s="90">
        <v>0</v>
      </c>
      <c r="G153" s="91">
        <v>0</v>
      </c>
      <c r="H153" s="92">
        <f t="shared" si="2"/>
        <v>0</v>
      </c>
      <c r="I153" s="93"/>
    </row>
    <row r="154" spans="1:9">
      <c r="A154" s="89"/>
      <c r="B154" s="1103"/>
      <c r="C154" s="811"/>
      <c r="D154" s="812"/>
      <c r="E154" s="90">
        <v>0</v>
      </c>
      <c r="F154" s="90">
        <v>0</v>
      </c>
      <c r="G154" s="91">
        <v>0</v>
      </c>
      <c r="H154" s="92">
        <f t="shared" si="2"/>
        <v>0</v>
      </c>
      <c r="I154" s="93"/>
    </row>
    <row r="155" spans="1:9" ht="13.5" thickBot="1">
      <c r="A155" s="94"/>
      <c r="B155" s="1104"/>
      <c r="C155" s="821"/>
      <c r="D155" s="822"/>
      <c r="E155" s="95">
        <v>0</v>
      </c>
      <c r="F155" s="95">
        <v>0</v>
      </c>
      <c r="G155" s="126">
        <v>0</v>
      </c>
      <c r="H155" s="127">
        <f t="shared" si="2"/>
        <v>0</v>
      </c>
      <c r="I155" s="97"/>
    </row>
    <row r="156" spans="1:9" ht="13.5" thickBot="1"/>
    <row r="157" spans="1:9">
      <c r="A157" s="77" t="s">
        <v>260</v>
      </c>
      <c r="B157" s="78"/>
      <c r="C157" s="78"/>
      <c r="D157" s="78"/>
      <c r="E157" s="101"/>
      <c r="F157" s="102" t="s">
        <v>266</v>
      </c>
      <c r="G157" s="103" t="s">
        <v>258</v>
      </c>
      <c r="H157" s="104"/>
      <c r="I157" s="105" t="s">
        <v>262</v>
      </c>
    </row>
    <row r="158" spans="1:9">
      <c r="A158" s="68"/>
      <c r="B158" s="69"/>
      <c r="C158" s="69"/>
      <c r="D158" s="106"/>
      <c r="E158" s="107"/>
      <c r="F158" s="108"/>
      <c r="G158" s="109" t="s">
        <v>263</v>
      </c>
      <c r="H158" s="110"/>
      <c r="I158" s="1108"/>
    </row>
    <row r="159" spans="1:9" ht="13.5" thickBot="1">
      <c r="A159" s="74"/>
      <c r="B159" s="75"/>
      <c r="C159" s="75"/>
      <c r="D159" s="111"/>
      <c r="E159" s="112"/>
      <c r="F159" s="113"/>
      <c r="G159" s="114" t="s">
        <v>264</v>
      </c>
      <c r="H159" s="115">
        <f>SUM(H155)</f>
        <v>0</v>
      </c>
      <c r="I159" s="1109"/>
    </row>
    <row r="160" spans="1:9" ht="13.5" thickBot="1">
      <c r="A160" s="116"/>
      <c r="B160" s="117"/>
      <c r="C160" s="117"/>
      <c r="D160" s="118"/>
      <c r="E160" s="119"/>
      <c r="F160" s="120"/>
      <c r="G160" s="121"/>
      <c r="H160" s="122"/>
      <c r="I160" s="123"/>
    </row>
    <row r="161" spans="1:9" ht="13.5" thickBot="1">
      <c r="A161" s="124" t="s">
        <v>69</v>
      </c>
      <c r="B161" s="124" t="s">
        <v>254</v>
      </c>
      <c r="C161" s="124"/>
      <c r="D161" s="124"/>
      <c r="E161" s="125" t="s">
        <v>255</v>
      </c>
      <c r="F161" s="125" t="s">
        <v>256</v>
      </c>
      <c r="G161" s="125" t="s">
        <v>257</v>
      </c>
      <c r="H161" s="125" t="s">
        <v>258</v>
      </c>
      <c r="I161" s="124" t="s">
        <v>259</v>
      </c>
    </row>
    <row r="162" spans="1:9">
      <c r="A162" s="85"/>
      <c r="B162" s="1105"/>
      <c r="C162" s="1106"/>
      <c r="D162" s="1107"/>
      <c r="E162" s="86">
        <v>0</v>
      </c>
      <c r="F162" s="86">
        <v>0</v>
      </c>
      <c r="G162" s="86">
        <v>0</v>
      </c>
      <c r="H162" s="87">
        <f>SUM(H155+F162-G162)</f>
        <v>0</v>
      </c>
      <c r="I162" s="88"/>
    </row>
    <row r="163" spans="1:9">
      <c r="A163" s="89"/>
      <c r="B163" s="1103"/>
      <c r="C163" s="811"/>
      <c r="D163" s="812"/>
      <c r="E163" s="90">
        <v>0</v>
      </c>
      <c r="F163" s="90">
        <v>0</v>
      </c>
      <c r="G163" s="91">
        <v>0</v>
      </c>
      <c r="H163" s="92">
        <f>SUM(H162+F163-G163)</f>
        <v>0</v>
      </c>
      <c r="I163" s="93"/>
    </row>
    <row r="164" spans="1:9">
      <c r="A164" s="89"/>
      <c r="B164" s="1103"/>
      <c r="C164" s="811"/>
      <c r="D164" s="812"/>
      <c r="E164" s="90">
        <v>0</v>
      </c>
      <c r="F164" s="90">
        <v>0</v>
      </c>
      <c r="G164" s="91">
        <v>0</v>
      </c>
      <c r="H164" s="92">
        <f t="shared" ref="H164:H207" si="3">SUM(H163+F164-G164)</f>
        <v>0</v>
      </c>
      <c r="I164" s="93"/>
    </row>
    <row r="165" spans="1:9">
      <c r="A165" s="89"/>
      <c r="B165" s="1103"/>
      <c r="C165" s="811"/>
      <c r="D165" s="812"/>
      <c r="E165" s="90">
        <v>0</v>
      </c>
      <c r="F165" s="90">
        <v>0</v>
      </c>
      <c r="G165" s="91">
        <v>0</v>
      </c>
      <c r="H165" s="92">
        <f t="shared" si="3"/>
        <v>0</v>
      </c>
      <c r="I165" s="93"/>
    </row>
    <row r="166" spans="1:9">
      <c r="A166" s="89"/>
      <c r="B166" s="1103"/>
      <c r="C166" s="811"/>
      <c r="D166" s="812"/>
      <c r="E166" s="90">
        <v>0</v>
      </c>
      <c r="F166" s="90">
        <v>0</v>
      </c>
      <c r="G166" s="91">
        <v>0</v>
      </c>
      <c r="H166" s="92">
        <f t="shared" si="3"/>
        <v>0</v>
      </c>
      <c r="I166" s="93"/>
    </row>
    <row r="167" spans="1:9">
      <c r="A167" s="89"/>
      <c r="B167" s="1103"/>
      <c r="C167" s="811"/>
      <c r="D167" s="812"/>
      <c r="E167" s="90">
        <v>0</v>
      </c>
      <c r="F167" s="90">
        <v>0</v>
      </c>
      <c r="G167" s="91">
        <v>0</v>
      </c>
      <c r="H167" s="92">
        <f t="shared" si="3"/>
        <v>0</v>
      </c>
      <c r="I167" s="93"/>
    </row>
    <row r="168" spans="1:9">
      <c r="A168" s="89"/>
      <c r="B168" s="1103"/>
      <c r="C168" s="811"/>
      <c r="D168" s="812"/>
      <c r="E168" s="90">
        <v>0</v>
      </c>
      <c r="F168" s="90">
        <v>0</v>
      </c>
      <c r="G168" s="91">
        <v>0</v>
      </c>
      <c r="H168" s="92">
        <f t="shared" si="3"/>
        <v>0</v>
      </c>
      <c r="I168" s="93"/>
    </row>
    <row r="169" spans="1:9">
      <c r="A169" s="89"/>
      <c r="B169" s="1103"/>
      <c r="C169" s="811"/>
      <c r="D169" s="812"/>
      <c r="E169" s="90">
        <v>0</v>
      </c>
      <c r="F169" s="90">
        <v>0</v>
      </c>
      <c r="G169" s="91">
        <v>0</v>
      </c>
      <c r="H169" s="92">
        <f t="shared" si="3"/>
        <v>0</v>
      </c>
      <c r="I169" s="93"/>
    </row>
    <row r="170" spans="1:9">
      <c r="A170" s="89"/>
      <c r="B170" s="1103"/>
      <c r="C170" s="811"/>
      <c r="D170" s="812"/>
      <c r="E170" s="90">
        <v>0</v>
      </c>
      <c r="F170" s="90">
        <v>0</v>
      </c>
      <c r="G170" s="91">
        <v>0</v>
      </c>
      <c r="H170" s="92">
        <f t="shared" si="3"/>
        <v>0</v>
      </c>
      <c r="I170" s="93"/>
    </row>
    <row r="171" spans="1:9">
      <c r="A171" s="89"/>
      <c r="B171" s="1103"/>
      <c r="C171" s="811"/>
      <c r="D171" s="812"/>
      <c r="E171" s="90">
        <v>0</v>
      </c>
      <c r="F171" s="90">
        <v>0</v>
      </c>
      <c r="G171" s="91">
        <v>0</v>
      </c>
      <c r="H171" s="92">
        <f t="shared" si="3"/>
        <v>0</v>
      </c>
      <c r="I171" s="93"/>
    </row>
    <row r="172" spans="1:9">
      <c r="A172" s="89"/>
      <c r="B172" s="1103"/>
      <c r="C172" s="811"/>
      <c r="D172" s="812"/>
      <c r="E172" s="90">
        <v>0</v>
      </c>
      <c r="F172" s="90">
        <v>0</v>
      </c>
      <c r="G172" s="91">
        <v>0</v>
      </c>
      <c r="H172" s="92">
        <f t="shared" si="3"/>
        <v>0</v>
      </c>
      <c r="I172" s="93"/>
    </row>
    <row r="173" spans="1:9">
      <c r="A173" s="89"/>
      <c r="B173" s="1103"/>
      <c r="C173" s="811"/>
      <c r="D173" s="812"/>
      <c r="E173" s="90">
        <v>0</v>
      </c>
      <c r="F173" s="90">
        <v>0</v>
      </c>
      <c r="G173" s="91">
        <v>0</v>
      </c>
      <c r="H173" s="92">
        <f t="shared" si="3"/>
        <v>0</v>
      </c>
      <c r="I173" s="93"/>
    </row>
    <row r="174" spans="1:9">
      <c r="A174" s="89"/>
      <c r="B174" s="1103"/>
      <c r="C174" s="811"/>
      <c r="D174" s="812"/>
      <c r="E174" s="90">
        <v>0</v>
      </c>
      <c r="F174" s="90">
        <v>0</v>
      </c>
      <c r="G174" s="91">
        <v>0</v>
      </c>
      <c r="H174" s="92">
        <f t="shared" si="3"/>
        <v>0</v>
      </c>
      <c r="I174" s="93"/>
    </row>
    <row r="175" spans="1:9">
      <c r="A175" s="89"/>
      <c r="B175" s="1103"/>
      <c r="C175" s="811"/>
      <c r="D175" s="812"/>
      <c r="E175" s="90">
        <v>0</v>
      </c>
      <c r="F175" s="90">
        <v>0</v>
      </c>
      <c r="G175" s="91">
        <v>0</v>
      </c>
      <c r="H175" s="92">
        <f t="shared" si="3"/>
        <v>0</v>
      </c>
      <c r="I175" s="93"/>
    </row>
    <row r="176" spans="1:9">
      <c r="A176" s="89"/>
      <c r="B176" s="1103"/>
      <c r="C176" s="811"/>
      <c r="D176" s="812"/>
      <c r="E176" s="90">
        <v>0</v>
      </c>
      <c r="F176" s="90">
        <v>0</v>
      </c>
      <c r="G176" s="91">
        <v>0</v>
      </c>
      <c r="H176" s="92">
        <f t="shared" si="3"/>
        <v>0</v>
      </c>
      <c r="I176" s="93"/>
    </row>
    <row r="177" spans="1:9">
      <c r="A177" s="89"/>
      <c r="B177" s="1103"/>
      <c r="C177" s="811"/>
      <c r="D177" s="812"/>
      <c r="E177" s="90">
        <v>0</v>
      </c>
      <c r="F177" s="90">
        <v>0</v>
      </c>
      <c r="G177" s="91">
        <v>0</v>
      </c>
      <c r="H177" s="92">
        <f t="shared" si="3"/>
        <v>0</v>
      </c>
      <c r="I177" s="93"/>
    </row>
    <row r="178" spans="1:9">
      <c r="A178" s="89"/>
      <c r="B178" s="1103"/>
      <c r="C178" s="811"/>
      <c r="D178" s="812"/>
      <c r="E178" s="90">
        <v>0</v>
      </c>
      <c r="F178" s="90">
        <v>0</v>
      </c>
      <c r="G178" s="91">
        <v>0</v>
      </c>
      <c r="H178" s="92">
        <f t="shared" si="3"/>
        <v>0</v>
      </c>
      <c r="I178" s="93"/>
    </row>
    <row r="179" spans="1:9">
      <c r="A179" s="89"/>
      <c r="B179" s="1103"/>
      <c r="C179" s="811"/>
      <c r="D179" s="812"/>
      <c r="E179" s="90">
        <v>0</v>
      </c>
      <c r="F179" s="90">
        <v>0</v>
      </c>
      <c r="G179" s="91">
        <v>0</v>
      </c>
      <c r="H179" s="92">
        <f t="shared" si="3"/>
        <v>0</v>
      </c>
      <c r="I179" s="93"/>
    </row>
    <row r="180" spans="1:9">
      <c r="A180" s="89"/>
      <c r="B180" s="1103"/>
      <c r="C180" s="811"/>
      <c r="D180" s="812"/>
      <c r="E180" s="90">
        <v>0</v>
      </c>
      <c r="F180" s="90">
        <v>0</v>
      </c>
      <c r="G180" s="91">
        <v>0</v>
      </c>
      <c r="H180" s="92">
        <f t="shared" si="3"/>
        <v>0</v>
      </c>
      <c r="I180" s="93"/>
    </row>
    <row r="181" spans="1:9">
      <c r="A181" s="89"/>
      <c r="B181" s="1103"/>
      <c r="C181" s="811"/>
      <c r="D181" s="812"/>
      <c r="E181" s="90">
        <v>0</v>
      </c>
      <c r="F181" s="90">
        <v>0</v>
      </c>
      <c r="G181" s="91">
        <v>0</v>
      </c>
      <c r="H181" s="92">
        <f t="shared" si="3"/>
        <v>0</v>
      </c>
      <c r="I181" s="93"/>
    </row>
    <row r="182" spans="1:9">
      <c r="A182" s="89"/>
      <c r="B182" s="1103"/>
      <c r="C182" s="811"/>
      <c r="D182" s="812"/>
      <c r="E182" s="90">
        <v>0</v>
      </c>
      <c r="F182" s="90">
        <v>0</v>
      </c>
      <c r="G182" s="91">
        <v>0</v>
      </c>
      <c r="H182" s="92">
        <f t="shared" si="3"/>
        <v>0</v>
      </c>
      <c r="I182" s="93"/>
    </row>
    <row r="183" spans="1:9">
      <c r="A183" s="89"/>
      <c r="B183" s="1103"/>
      <c r="C183" s="811"/>
      <c r="D183" s="812"/>
      <c r="E183" s="90">
        <v>0</v>
      </c>
      <c r="F183" s="90">
        <v>0</v>
      </c>
      <c r="G183" s="91">
        <v>0</v>
      </c>
      <c r="H183" s="92">
        <f t="shared" si="3"/>
        <v>0</v>
      </c>
      <c r="I183" s="93"/>
    </row>
    <row r="184" spans="1:9">
      <c r="A184" s="89"/>
      <c r="B184" s="1103"/>
      <c r="C184" s="811"/>
      <c r="D184" s="812"/>
      <c r="E184" s="90">
        <v>0</v>
      </c>
      <c r="F184" s="90">
        <v>0</v>
      </c>
      <c r="G184" s="91">
        <v>0</v>
      </c>
      <c r="H184" s="92">
        <f t="shared" si="3"/>
        <v>0</v>
      </c>
      <c r="I184" s="93"/>
    </row>
    <row r="185" spans="1:9">
      <c r="A185" s="89"/>
      <c r="B185" s="1103"/>
      <c r="C185" s="811"/>
      <c r="D185" s="812"/>
      <c r="E185" s="90">
        <v>0</v>
      </c>
      <c r="F185" s="90">
        <v>0</v>
      </c>
      <c r="G185" s="91">
        <v>0</v>
      </c>
      <c r="H185" s="92">
        <f t="shared" si="3"/>
        <v>0</v>
      </c>
      <c r="I185" s="93"/>
    </row>
    <row r="186" spans="1:9">
      <c r="A186" s="89"/>
      <c r="B186" s="1103"/>
      <c r="C186" s="811"/>
      <c r="D186" s="812"/>
      <c r="E186" s="90">
        <v>0</v>
      </c>
      <c r="F186" s="90">
        <v>0</v>
      </c>
      <c r="G186" s="91">
        <v>0</v>
      </c>
      <c r="H186" s="92">
        <f t="shared" si="3"/>
        <v>0</v>
      </c>
      <c r="I186" s="93"/>
    </row>
    <row r="187" spans="1:9">
      <c r="A187" s="89"/>
      <c r="B187" s="1103"/>
      <c r="C187" s="811"/>
      <c r="D187" s="812"/>
      <c r="E187" s="90">
        <v>0</v>
      </c>
      <c r="F187" s="90">
        <v>0</v>
      </c>
      <c r="G187" s="91">
        <v>0</v>
      </c>
      <c r="H187" s="92">
        <f t="shared" si="3"/>
        <v>0</v>
      </c>
      <c r="I187" s="93"/>
    </row>
    <row r="188" spans="1:9">
      <c r="A188" s="89"/>
      <c r="B188" s="1103"/>
      <c r="C188" s="811"/>
      <c r="D188" s="812"/>
      <c r="E188" s="90">
        <v>0</v>
      </c>
      <c r="F188" s="90">
        <v>0</v>
      </c>
      <c r="G188" s="91">
        <v>0</v>
      </c>
      <c r="H188" s="92">
        <f t="shared" si="3"/>
        <v>0</v>
      </c>
      <c r="I188" s="93"/>
    </row>
    <row r="189" spans="1:9">
      <c r="A189" s="89"/>
      <c r="B189" s="1103"/>
      <c r="C189" s="811"/>
      <c r="D189" s="812"/>
      <c r="E189" s="90">
        <v>0</v>
      </c>
      <c r="F189" s="90">
        <v>0</v>
      </c>
      <c r="G189" s="91">
        <v>0</v>
      </c>
      <c r="H189" s="92">
        <f t="shared" si="3"/>
        <v>0</v>
      </c>
      <c r="I189" s="93"/>
    </row>
    <row r="190" spans="1:9">
      <c r="A190" s="89"/>
      <c r="B190" s="1103"/>
      <c r="C190" s="811"/>
      <c r="D190" s="812"/>
      <c r="E190" s="90">
        <v>0</v>
      </c>
      <c r="F190" s="90">
        <v>0</v>
      </c>
      <c r="G190" s="91">
        <v>0</v>
      </c>
      <c r="H190" s="92">
        <f t="shared" si="3"/>
        <v>0</v>
      </c>
      <c r="I190" s="93"/>
    </row>
    <row r="191" spans="1:9">
      <c r="A191" s="89"/>
      <c r="B191" s="1103"/>
      <c r="C191" s="811"/>
      <c r="D191" s="812"/>
      <c r="E191" s="90">
        <v>0</v>
      </c>
      <c r="F191" s="90">
        <v>0</v>
      </c>
      <c r="G191" s="91">
        <v>0</v>
      </c>
      <c r="H191" s="92">
        <f t="shared" si="3"/>
        <v>0</v>
      </c>
      <c r="I191" s="93"/>
    </row>
    <row r="192" spans="1:9">
      <c r="A192" s="89"/>
      <c r="B192" s="1103"/>
      <c r="C192" s="811"/>
      <c r="D192" s="812"/>
      <c r="E192" s="90">
        <v>0</v>
      </c>
      <c r="F192" s="90">
        <v>0</v>
      </c>
      <c r="G192" s="91">
        <v>0</v>
      </c>
      <c r="H192" s="92">
        <f t="shared" si="3"/>
        <v>0</v>
      </c>
      <c r="I192" s="93"/>
    </row>
    <row r="193" spans="1:9">
      <c r="A193" s="89"/>
      <c r="B193" s="1103"/>
      <c r="C193" s="811"/>
      <c r="D193" s="812"/>
      <c r="E193" s="90">
        <v>0</v>
      </c>
      <c r="F193" s="90">
        <v>0</v>
      </c>
      <c r="G193" s="91">
        <v>0</v>
      </c>
      <c r="H193" s="92">
        <f t="shared" si="3"/>
        <v>0</v>
      </c>
      <c r="I193" s="93"/>
    </row>
    <row r="194" spans="1:9">
      <c r="A194" s="89"/>
      <c r="B194" s="1103"/>
      <c r="C194" s="811"/>
      <c r="D194" s="812"/>
      <c r="E194" s="90">
        <v>0</v>
      </c>
      <c r="F194" s="90">
        <v>0</v>
      </c>
      <c r="G194" s="91">
        <v>0</v>
      </c>
      <c r="H194" s="92">
        <f t="shared" si="3"/>
        <v>0</v>
      </c>
      <c r="I194" s="93"/>
    </row>
    <row r="195" spans="1:9">
      <c r="A195" s="89"/>
      <c r="B195" s="1103"/>
      <c r="C195" s="811"/>
      <c r="D195" s="812"/>
      <c r="E195" s="90">
        <v>0</v>
      </c>
      <c r="F195" s="90">
        <v>0</v>
      </c>
      <c r="G195" s="91">
        <v>0</v>
      </c>
      <c r="H195" s="92">
        <f t="shared" si="3"/>
        <v>0</v>
      </c>
      <c r="I195" s="93"/>
    </row>
    <row r="196" spans="1:9">
      <c r="A196" s="89"/>
      <c r="B196" s="1103"/>
      <c r="C196" s="811"/>
      <c r="D196" s="812"/>
      <c r="E196" s="90">
        <v>0</v>
      </c>
      <c r="F196" s="90">
        <v>0</v>
      </c>
      <c r="G196" s="91">
        <v>0</v>
      </c>
      <c r="H196" s="92">
        <f t="shared" si="3"/>
        <v>0</v>
      </c>
      <c r="I196" s="93"/>
    </row>
    <row r="197" spans="1:9">
      <c r="A197" s="89"/>
      <c r="B197" s="1103"/>
      <c r="C197" s="811"/>
      <c r="D197" s="812"/>
      <c r="E197" s="90">
        <v>0</v>
      </c>
      <c r="F197" s="90">
        <v>0</v>
      </c>
      <c r="G197" s="91">
        <v>0</v>
      </c>
      <c r="H197" s="92">
        <f t="shared" si="3"/>
        <v>0</v>
      </c>
      <c r="I197" s="93"/>
    </row>
    <row r="198" spans="1:9">
      <c r="A198" s="89"/>
      <c r="B198" s="1103"/>
      <c r="C198" s="811"/>
      <c r="D198" s="812"/>
      <c r="E198" s="90">
        <v>0</v>
      </c>
      <c r="F198" s="90">
        <v>0</v>
      </c>
      <c r="G198" s="91">
        <v>0</v>
      </c>
      <c r="H198" s="92">
        <f t="shared" si="3"/>
        <v>0</v>
      </c>
      <c r="I198" s="93"/>
    </row>
    <row r="199" spans="1:9">
      <c r="A199" s="89"/>
      <c r="B199" s="1103"/>
      <c r="C199" s="811"/>
      <c r="D199" s="812"/>
      <c r="E199" s="90">
        <v>0</v>
      </c>
      <c r="F199" s="90">
        <v>0</v>
      </c>
      <c r="G199" s="91">
        <v>0</v>
      </c>
      <c r="H199" s="92">
        <f t="shared" si="3"/>
        <v>0</v>
      </c>
      <c r="I199" s="93"/>
    </row>
    <row r="200" spans="1:9">
      <c r="A200" s="89"/>
      <c r="B200" s="1103"/>
      <c r="C200" s="811"/>
      <c r="D200" s="812"/>
      <c r="E200" s="90">
        <v>0</v>
      </c>
      <c r="F200" s="90">
        <v>0</v>
      </c>
      <c r="G200" s="91">
        <v>0</v>
      </c>
      <c r="H200" s="92">
        <f t="shared" si="3"/>
        <v>0</v>
      </c>
      <c r="I200" s="93"/>
    </row>
    <row r="201" spans="1:9">
      <c r="A201" s="89"/>
      <c r="B201" s="1103"/>
      <c r="C201" s="811"/>
      <c r="D201" s="812"/>
      <c r="E201" s="90">
        <v>0</v>
      </c>
      <c r="F201" s="90">
        <v>0</v>
      </c>
      <c r="G201" s="91">
        <v>0</v>
      </c>
      <c r="H201" s="92">
        <f t="shared" si="3"/>
        <v>0</v>
      </c>
      <c r="I201" s="93"/>
    </row>
    <row r="202" spans="1:9">
      <c r="A202" s="89"/>
      <c r="B202" s="1103"/>
      <c r="C202" s="811"/>
      <c r="D202" s="812"/>
      <c r="E202" s="90">
        <v>0</v>
      </c>
      <c r="F202" s="90">
        <v>0</v>
      </c>
      <c r="G202" s="91">
        <v>0</v>
      </c>
      <c r="H202" s="92">
        <f t="shared" si="3"/>
        <v>0</v>
      </c>
      <c r="I202" s="93"/>
    </row>
    <row r="203" spans="1:9">
      <c r="A203" s="89"/>
      <c r="B203" s="1103"/>
      <c r="C203" s="811"/>
      <c r="D203" s="812"/>
      <c r="E203" s="90">
        <v>0</v>
      </c>
      <c r="F203" s="90">
        <v>0</v>
      </c>
      <c r="G203" s="91">
        <v>0</v>
      </c>
      <c r="H203" s="92">
        <f t="shared" si="3"/>
        <v>0</v>
      </c>
      <c r="I203" s="93"/>
    </row>
    <row r="204" spans="1:9">
      <c r="A204" s="89"/>
      <c r="B204" s="1103"/>
      <c r="C204" s="811"/>
      <c r="D204" s="812"/>
      <c r="E204" s="90">
        <v>0</v>
      </c>
      <c r="F204" s="90">
        <v>0</v>
      </c>
      <c r="G204" s="91">
        <v>0</v>
      </c>
      <c r="H204" s="92">
        <f t="shared" si="3"/>
        <v>0</v>
      </c>
      <c r="I204" s="93"/>
    </row>
    <row r="205" spans="1:9">
      <c r="A205" s="89"/>
      <c r="B205" s="1103"/>
      <c r="C205" s="811"/>
      <c r="D205" s="812"/>
      <c r="E205" s="90">
        <v>0</v>
      </c>
      <c r="F205" s="90">
        <v>0</v>
      </c>
      <c r="G205" s="91">
        <v>0</v>
      </c>
      <c r="H205" s="92">
        <f t="shared" si="3"/>
        <v>0</v>
      </c>
      <c r="I205" s="93"/>
    </row>
    <row r="206" spans="1:9">
      <c r="A206" s="89"/>
      <c r="B206" s="1103"/>
      <c r="C206" s="811"/>
      <c r="D206" s="812"/>
      <c r="E206" s="90">
        <v>0</v>
      </c>
      <c r="F206" s="90">
        <v>0</v>
      </c>
      <c r="G206" s="91">
        <v>0</v>
      </c>
      <c r="H206" s="92">
        <f t="shared" si="3"/>
        <v>0</v>
      </c>
      <c r="I206" s="93"/>
    </row>
    <row r="207" spans="1:9" ht="13.5" thickBot="1">
      <c r="A207" s="94"/>
      <c r="B207" s="1104"/>
      <c r="C207" s="821"/>
      <c r="D207" s="822"/>
      <c r="E207" s="95">
        <v>0</v>
      </c>
      <c r="F207" s="95">
        <v>0</v>
      </c>
      <c r="G207" s="126">
        <v>0</v>
      </c>
      <c r="H207" s="127">
        <f t="shared" si="3"/>
        <v>0</v>
      </c>
      <c r="I207" s="97"/>
    </row>
    <row r="208" spans="1:9" ht="13.5" thickBot="1"/>
    <row r="209" spans="1:9">
      <c r="A209" s="77" t="s">
        <v>260</v>
      </c>
      <c r="B209" s="78"/>
      <c r="C209" s="78"/>
      <c r="D209" s="78"/>
      <c r="E209" s="101"/>
      <c r="F209" s="102" t="s">
        <v>267</v>
      </c>
      <c r="G209" s="103" t="s">
        <v>258</v>
      </c>
      <c r="H209" s="104"/>
      <c r="I209" s="105" t="s">
        <v>262</v>
      </c>
    </row>
    <row r="210" spans="1:9">
      <c r="A210" s="68"/>
      <c r="B210" s="69"/>
      <c r="C210" s="69"/>
      <c r="D210" s="106"/>
      <c r="E210" s="107"/>
      <c r="F210" s="108"/>
      <c r="G210" s="109" t="s">
        <v>263</v>
      </c>
      <c r="H210" s="110"/>
      <c r="I210" s="1108"/>
    </row>
    <row r="211" spans="1:9" ht="13.5" thickBot="1">
      <c r="A211" s="74"/>
      <c r="B211" s="75"/>
      <c r="C211" s="75"/>
      <c r="D211" s="111"/>
      <c r="E211" s="112"/>
      <c r="F211" s="113"/>
      <c r="G211" s="114" t="s">
        <v>264</v>
      </c>
      <c r="H211" s="115">
        <f>SUM(H207)</f>
        <v>0</v>
      </c>
      <c r="I211" s="1109"/>
    </row>
    <row r="212" spans="1:9" ht="13.5" thickBot="1">
      <c r="A212" s="116"/>
      <c r="B212" s="117"/>
      <c r="C212" s="117"/>
      <c r="D212" s="118"/>
      <c r="E212" s="119"/>
      <c r="F212" s="120"/>
      <c r="G212" s="121"/>
      <c r="H212" s="122"/>
      <c r="I212" s="123"/>
    </row>
    <row r="213" spans="1:9" ht="13.5" thickBot="1">
      <c r="A213" s="124" t="s">
        <v>69</v>
      </c>
      <c r="B213" s="124" t="s">
        <v>254</v>
      </c>
      <c r="C213" s="124"/>
      <c r="D213" s="124"/>
      <c r="E213" s="125" t="s">
        <v>255</v>
      </c>
      <c r="F213" s="125" t="s">
        <v>256</v>
      </c>
      <c r="G213" s="125" t="s">
        <v>257</v>
      </c>
      <c r="H213" s="125" t="s">
        <v>258</v>
      </c>
      <c r="I213" s="124" t="s">
        <v>259</v>
      </c>
    </row>
    <row r="214" spans="1:9">
      <c r="A214" s="85"/>
      <c r="B214" s="1105"/>
      <c r="C214" s="1106"/>
      <c r="D214" s="1107"/>
      <c r="E214" s="86">
        <v>0</v>
      </c>
      <c r="F214" s="86">
        <v>0</v>
      </c>
      <c r="G214" s="86">
        <v>0</v>
      </c>
      <c r="H214" s="87">
        <f>SUM(H207+F214-G214)</f>
        <v>0</v>
      </c>
      <c r="I214" s="88"/>
    </row>
    <row r="215" spans="1:9">
      <c r="A215" s="89"/>
      <c r="B215" s="1103"/>
      <c r="C215" s="811"/>
      <c r="D215" s="812"/>
      <c r="E215" s="90">
        <v>0</v>
      </c>
      <c r="F215" s="90">
        <v>0</v>
      </c>
      <c r="G215" s="91">
        <v>0</v>
      </c>
      <c r="H215" s="92">
        <f>SUM(H214+F215-G215)</f>
        <v>0</v>
      </c>
      <c r="I215" s="93"/>
    </row>
    <row r="216" spans="1:9">
      <c r="A216" s="89"/>
      <c r="B216" s="1103"/>
      <c r="C216" s="811"/>
      <c r="D216" s="812"/>
      <c r="E216" s="90">
        <v>0</v>
      </c>
      <c r="F216" s="90">
        <v>0</v>
      </c>
      <c r="G216" s="91">
        <v>0</v>
      </c>
      <c r="H216" s="92">
        <f t="shared" ref="H216:H259" si="4">SUM(H215+F216-G216)</f>
        <v>0</v>
      </c>
      <c r="I216" s="93"/>
    </row>
    <row r="217" spans="1:9">
      <c r="A217" s="89"/>
      <c r="B217" s="1103"/>
      <c r="C217" s="811"/>
      <c r="D217" s="812"/>
      <c r="E217" s="90">
        <v>0</v>
      </c>
      <c r="F217" s="90">
        <v>0</v>
      </c>
      <c r="G217" s="91">
        <v>0</v>
      </c>
      <c r="H217" s="92">
        <f t="shared" si="4"/>
        <v>0</v>
      </c>
      <c r="I217" s="93"/>
    </row>
    <row r="218" spans="1:9">
      <c r="A218" s="89"/>
      <c r="B218" s="1103"/>
      <c r="C218" s="811"/>
      <c r="D218" s="812"/>
      <c r="E218" s="90">
        <v>0</v>
      </c>
      <c r="F218" s="90">
        <v>0</v>
      </c>
      <c r="G218" s="91">
        <v>0</v>
      </c>
      <c r="H218" s="92">
        <f t="shared" si="4"/>
        <v>0</v>
      </c>
      <c r="I218" s="93"/>
    </row>
    <row r="219" spans="1:9">
      <c r="A219" s="89"/>
      <c r="B219" s="1103"/>
      <c r="C219" s="811"/>
      <c r="D219" s="812"/>
      <c r="E219" s="90">
        <v>0</v>
      </c>
      <c r="F219" s="90">
        <v>0</v>
      </c>
      <c r="G219" s="91">
        <v>0</v>
      </c>
      <c r="H219" s="92">
        <f t="shared" si="4"/>
        <v>0</v>
      </c>
      <c r="I219" s="93"/>
    </row>
    <row r="220" spans="1:9">
      <c r="A220" s="89"/>
      <c r="B220" s="1103"/>
      <c r="C220" s="811"/>
      <c r="D220" s="812"/>
      <c r="E220" s="90">
        <v>0</v>
      </c>
      <c r="F220" s="90">
        <v>0</v>
      </c>
      <c r="G220" s="91">
        <v>0</v>
      </c>
      <c r="H220" s="92">
        <f t="shared" si="4"/>
        <v>0</v>
      </c>
      <c r="I220" s="93"/>
    </row>
    <row r="221" spans="1:9">
      <c r="A221" s="89"/>
      <c r="B221" s="1103"/>
      <c r="C221" s="811"/>
      <c r="D221" s="812"/>
      <c r="E221" s="90">
        <v>0</v>
      </c>
      <c r="F221" s="90">
        <v>0</v>
      </c>
      <c r="G221" s="91">
        <v>0</v>
      </c>
      <c r="H221" s="92">
        <f t="shared" si="4"/>
        <v>0</v>
      </c>
      <c r="I221" s="93"/>
    </row>
    <row r="222" spans="1:9">
      <c r="A222" s="89"/>
      <c r="B222" s="1103"/>
      <c r="C222" s="811"/>
      <c r="D222" s="812"/>
      <c r="E222" s="90">
        <v>0</v>
      </c>
      <c r="F222" s="90">
        <v>0</v>
      </c>
      <c r="G222" s="91">
        <v>0</v>
      </c>
      <c r="H222" s="92">
        <f t="shared" si="4"/>
        <v>0</v>
      </c>
      <c r="I222" s="93"/>
    </row>
    <row r="223" spans="1:9">
      <c r="A223" s="89"/>
      <c r="B223" s="1103"/>
      <c r="C223" s="811"/>
      <c r="D223" s="812"/>
      <c r="E223" s="90">
        <v>0</v>
      </c>
      <c r="F223" s="90">
        <v>0</v>
      </c>
      <c r="G223" s="91">
        <v>0</v>
      </c>
      <c r="H223" s="92">
        <f t="shared" si="4"/>
        <v>0</v>
      </c>
      <c r="I223" s="93"/>
    </row>
    <row r="224" spans="1:9">
      <c r="A224" s="89"/>
      <c r="B224" s="1103"/>
      <c r="C224" s="811"/>
      <c r="D224" s="812"/>
      <c r="E224" s="90">
        <v>0</v>
      </c>
      <c r="F224" s="90">
        <v>0</v>
      </c>
      <c r="G224" s="91">
        <v>0</v>
      </c>
      <c r="H224" s="92">
        <f t="shared" si="4"/>
        <v>0</v>
      </c>
      <c r="I224" s="93"/>
    </row>
    <row r="225" spans="1:9">
      <c r="A225" s="89"/>
      <c r="B225" s="1103"/>
      <c r="C225" s="811"/>
      <c r="D225" s="812"/>
      <c r="E225" s="90">
        <v>0</v>
      </c>
      <c r="F225" s="90">
        <v>0</v>
      </c>
      <c r="G225" s="91">
        <v>0</v>
      </c>
      <c r="H225" s="92">
        <f t="shared" si="4"/>
        <v>0</v>
      </c>
      <c r="I225" s="93"/>
    </row>
    <row r="226" spans="1:9">
      <c r="A226" s="89"/>
      <c r="B226" s="1103"/>
      <c r="C226" s="811"/>
      <c r="D226" s="812"/>
      <c r="E226" s="90">
        <v>0</v>
      </c>
      <c r="F226" s="90">
        <v>0</v>
      </c>
      <c r="G226" s="91">
        <v>0</v>
      </c>
      <c r="H226" s="92">
        <f t="shared" si="4"/>
        <v>0</v>
      </c>
      <c r="I226" s="93"/>
    </row>
    <row r="227" spans="1:9">
      <c r="A227" s="89"/>
      <c r="B227" s="1103"/>
      <c r="C227" s="811"/>
      <c r="D227" s="812"/>
      <c r="E227" s="90">
        <v>0</v>
      </c>
      <c r="F227" s="90">
        <v>0</v>
      </c>
      <c r="G227" s="91">
        <v>0</v>
      </c>
      <c r="H227" s="92">
        <f t="shared" si="4"/>
        <v>0</v>
      </c>
      <c r="I227" s="93"/>
    </row>
    <row r="228" spans="1:9">
      <c r="A228" s="89"/>
      <c r="B228" s="1103"/>
      <c r="C228" s="811"/>
      <c r="D228" s="812"/>
      <c r="E228" s="90">
        <v>0</v>
      </c>
      <c r="F228" s="90">
        <v>0</v>
      </c>
      <c r="G228" s="91">
        <v>0</v>
      </c>
      <c r="H228" s="92">
        <f t="shared" si="4"/>
        <v>0</v>
      </c>
      <c r="I228" s="93"/>
    </row>
    <row r="229" spans="1:9">
      <c r="A229" s="89"/>
      <c r="B229" s="1103"/>
      <c r="C229" s="811"/>
      <c r="D229" s="812"/>
      <c r="E229" s="90">
        <v>0</v>
      </c>
      <c r="F229" s="90">
        <v>0</v>
      </c>
      <c r="G229" s="91">
        <v>0</v>
      </c>
      <c r="H229" s="92">
        <f t="shared" si="4"/>
        <v>0</v>
      </c>
      <c r="I229" s="93"/>
    </row>
    <row r="230" spans="1:9">
      <c r="A230" s="89"/>
      <c r="B230" s="1103"/>
      <c r="C230" s="811"/>
      <c r="D230" s="812"/>
      <c r="E230" s="90">
        <v>0</v>
      </c>
      <c r="F230" s="90">
        <v>0</v>
      </c>
      <c r="G230" s="91">
        <v>0</v>
      </c>
      <c r="H230" s="92">
        <f t="shared" si="4"/>
        <v>0</v>
      </c>
      <c r="I230" s="93"/>
    </row>
    <row r="231" spans="1:9">
      <c r="A231" s="89"/>
      <c r="B231" s="1103"/>
      <c r="C231" s="811"/>
      <c r="D231" s="812"/>
      <c r="E231" s="90">
        <v>0</v>
      </c>
      <c r="F231" s="90">
        <v>0</v>
      </c>
      <c r="G231" s="91">
        <v>0</v>
      </c>
      <c r="H231" s="92">
        <f t="shared" si="4"/>
        <v>0</v>
      </c>
      <c r="I231" s="93"/>
    </row>
    <row r="232" spans="1:9">
      <c r="A232" s="89"/>
      <c r="B232" s="1103"/>
      <c r="C232" s="811"/>
      <c r="D232" s="812"/>
      <c r="E232" s="90">
        <v>0</v>
      </c>
      <c r="F232" s="90">
        <v>0</v>
      </c>
      <c r="G232" s="91">
        <v>0</v>
      </c>
      <c r="H232" s="92">
        <f t="shared" si="4"/>
        <v>0</v>
      </c>
      <c r="I232" s="93"/>
    </row>
    <row r="233" spans="1:9">
      <c r="A233" s="89"/>
      <c r="B233" s="1103"/>
      <c r="C233" s="811"/>
      <c r="D233" s="812"/>
      <c r="E233" s="90">
        <v>0</v>
      </c>
      <c r="F233" s="90">
        <v>0</v>
      </c>
      <c r="G233" s="91">
        <v>0</v>
      </c>
      <c r="H233" s="92">
        <f t="shared" si="4"/>
        <v>0</v>
      </c>
      <c r="I233" s="93"/>
    </row>
    <row r="234" spans="1:9">
      <c r="A234" s="89"/>
      <c r="B234" s="1103"/>
      <c r="C234" s="811"/>
      <c r="D234" s="812"/>
      <c r="E234" s="90">
        <v>0</v>
      </c>
      <c r="F234" s="90">
        <v>0</v>
      </c>
      <c r="G234" s="91">
        <v>0</v>
      </c>
      <c r="H234" s="92">
        <f t="shared" si="4"/>
        <v>0</v>
      </c>
      <c r="I234" s="93"/>
    </row>
    <row r="235" spans="1:9">
      <c r="A235" s="89"/>
      <c r="B235" s="1103"/>
      <c r="C235" s="811"/>
      <c r="D235" s="812"/>
      <c r="E235" s="90">
        <v>0</v>
      </c>
      <c r="F235" s="90">
        <v>0</v>
      </c>
      <c r="G235" s="91">
        <v>0</v>
      </c>
      <c r="H235" s="92">
        <f t="shared" si="4"/>
        <v>0</v>
      </c>
      <c r="I235" s="93"/>
    </row>
    <row r="236" spans="1:9">
      <c r="A236" s="89"/>
      <c r="B236" s="1103"/>
      <c r="C236" s="811"/>
      <c r="D236" s="812"/>
      <c r="E236" s="90">
        <v>0</v>
      </c>
      <c r="F236" s="90">
        <v>0</v>
      </c>
      <c r="G236" s="91">
        <v>0</v>
      </c>
      <c r="H236" s="92">
        <f t="shared" si="4"/>
        <v>0</v>
      </c>
      <c r="I236" s="93"/>
    </row>
    <row r="237" spans="1:9">
      <c r="A237" s="89"/>
      <c r="B237" s="1103"/>
      <c r="C237" s="811"/>
      <c r="D237" s="812"/>
      <c r="E237" s="90">
        <v>0</v>
      </c>
      <c r="F237" s="90">
        <v>0</v>
      </c>
      <c r="G237" s="91">
        <v>0</v>
      </c>
      <c r="H237" s="92">
        <f t="shared" si="4"/>
        <v>0</v>
      </c>
      <c r="I237" s="93"/>
    </row>
    <row r="238" spans="1:9">
      <c r="A238" s="89"/>
      <c r="B238" s="1103"/>
      <c r="C238" s="811"/>
      <c r="D238" s="812"/>
      <c r="E238" s="90">
        <v>0</v>
      </c>
      <c r="F238" s="90">
        <v>0</v>
      </c>
      <c r="G238" s="91">
        <v>0</v>
      </c>
      <c r="H238" s="92">
        <f t="shared" si="4"/>
        <v>0</v>
      </c>
      <c r="I238" s="93"/>
    </row>
    <row r="239" spans="1:9">
      <c r="A239" s="89"/>
      <c r="B239" s="1103"/>
      <c r="C239" s="811"/>
      <c r="D239" s="812"/>
      <c r="E239" s="90">
        <v>0</v>
      </c>
      <c r="F239" s="90">
        <v>0</v>
      </c>
      <c r="G239" s="91">
        <v>0</v>
      </c>
      <c r="H239" s="92">
        <f t="shared" si="4"/>
        <v>0</v>
      </c>
      <c r="I239" s="93"/>
    </row>
    <row r="240" spans="1:9">
      <c r="A240" s="89"/>
      <c r="B240" s="1103"/>
      <c r="C240" s="811"/>
      <c r="D240" s="812"/>
      <c r="E240" s="90">
        <v>0</v>
      </c>
      <c r="F240" s="90">
        <v>0</v>
      </c>
      <c r="G240" s="91">
        <v>0</v>
      </c>
      <c r="H240" s="92">
        <f t="shared" si="4"/>
        <v>0</v>
      </c>
      <c r="I240" s="93"/>
    </row>
    <row r="241" spans="1:9">
      <c r="A241" s="89"/>
      <c r="B241" s="1103"/>
      <c r="C241" s="811"/>
      <c r="D241" s="812"/>
      <c r="E241" s="90">
        <v>0</v>
      </c>
      <c r="F241" s="90">
        <v>0</v>
      </c>
      <c r="G241" s="91">
        <v>0</v>
      </c>
      <c r="H241" s="92">
        <f t="shared" si="4"/>
        <v>0</v>
      </c>
      <c r="I241" s="93"/>
    </row>
    <row r="242" spans="1:9">
      <c r="A242" s="89"/>
      <c r="B242" s="1103"/>
      <c r="C242" s="811"/>
      <c r="D242" s="812"/>
      <c r="E242" s="90">
        <v>0</v>
      </c>
      <c r="F242" s="90">
        <v>0</v>
      </c>
      <c r="G242" s="91">
        <v>0</v>
      </c>
      <c r="H242" s="92">
        <f t="shared" si="4"/>
        <v>0</v>
      </c>
      <c r="I242" s="93"/>
    </row>
    <row r="243" spans="1:9">
      <c r="A243" s="89"/>
      <c r="B243" s="1103"/>
      <c r="C243" s="811"/>
      <c r="D243" s="812"/>
      <c r="E243" s="90">
        <v>0</v>
      </c>
      <c r="F243" s="90">
        <v>0</v>
      </c>
      <c r="G243" s="91">
        <v>0</v>
      </c>
      <c r="H243" s="92">
        <f t="shared" si="4"/>
        <v>0</v>
      </c>
      <c r="I243" s="93"/>
    </row>
    <row r="244" spans="1:9">
      <c r="A244" s="89"/>
      <c r="B244" s="1103"/>
      <c r="C244" s="811"/>
      <c r="D244" s="812"/>
      <c r="E244" s="90">
        <v>0</v>
      </c>
      <c r="F244" s="90">
        <v>0</v>
      </c>
      <c r="G244" s="91">
        <v>0</v>
      </c>
      <c r="H244" s="92">
        <f t="shared" si="4"/>
        <v>0</v>
      </c>
      <c r="I244" s="93"/>
    </row>
    <row r="245" spans="1:9">
      <c r="A245" s="89"/>
      <c r="B245" s="1103"/>
      <c r="C245" s="811"/>
      <c r="D245" s="812"/>
      <c r="E245" s="90">
        <v>0</v>
      </c>
      <c r="F245" s="90">
        <v>0</v>
      </c>
      <c r="G245" s="91">
        <v>0</v>
      </c>
      <c r="H245" s="92">
        <f t="shared" si="4"/>
        <v>0</v>
      </c>
      <c r="I245" s="93"/>
    </row>
    <row r="246" spans="1:9">
      <c r="A246" s="89"/>
      <c r="B246" s="1103"/>
      <c r="C246" s="811"/>
      <c r="D246" s="812"/>
      <c r="E246" s="90">
        <v>0</v>
      </c>
      <c r="F246" s="90">
        <v>0</v>
      </c>
      <c r="G246" s="91">
        <v>0</v>
      </c>
      <c r="H246" s="92">
        <f t="shared" si="4"/>
        <v>0</v>
      </c>
      <c r="I246" s="93"/>
    </row>
    <row r="247" spans="1:9">
      <c r="A247" s="89"/>
      <c r="B247" s="1103"/>
      <c r="C247" s="811"/>
      <c r="D247" s="812"/>
      <c r="E247" s="90">
        <v>0</v>
      </c>
      <c r="F247" s="90">
        <v>0</v>
      </c>
      <c r="G247" s="91">
        <v>0</v>
      </c>
      <c r="H247" s="92">
        <f t="shared" si="4"/>
        <v>0</v>
      </c>
      <c r="I247" s="93"/>
    </row>
    <row r="248" spans="1:9">
      <c r="A248" s="89"/>
      <c r="B248" s="1103"/>
      <c r="C248" s="811"/>
      <c r="D248" s="812"/>
      <c r="E248" s="90">
        <v>0</v>
      </c>
      <c r="F248" s="90">
        <v>0</v>
      </c>
      <c r="G248" s="91">
        <v>0</v>
      </c>
      <c r="H248" s="92">
        <f t="shared" si="4"/>
        <v>0</v>
      </c>
      <c r="I248" s="93"/>
    </row>
    <row r="249" spans="1:9">
      <c r="A249" s="89"/>
      <c r="B249" s="1103"/>
      <c r="C249" s="811"/>
      <c r="D249" s="812"/>
      <c r="E249" s="90">
        <v>0</v>
      </c>
      <c r="F249" s="90">
        <v>0</v>
      </c>
      <c r="G249" s="91">
        <v>0</v>
      </c>
      <c r="H249" s="92">
        <f t="shared" si="4"/>
        <v>0</v>
      </c>
      <c r="I249" s="93"/>
    </row>
    <row r="250" spans="1:9">
      <c r="A250" s="89"/>
      <c r="B250" s="1103"/>
      <c r="C250" s="811"/>
      <c r="D250" s="812"/>
      <c r="E250" s="90">
        <v>0</v>
      </c>
      <c r="F250" s="90">
        <v>0</v>
      </c>
      <c r="G250" s="91">
        <v>0</v>
      </c>
      <c r="H250" s="92">
        <f t="shared" si="4"/>
        <v>0</v>
      </c>
      <c r="I250" s="93"/>
    </row>
    <row r="251" spans="1:9">
      <c r="A251" s="89"/>
      <c r="B251" s="1103"/>
      <c r="C251" s="811"/>
      <c r="D251" s="812"/>
      <c r="E251" s="90">
        <v>0</v>
      </c>
      <c r="F251" s="90">
        <v>0</v>
      </c>
      <c r="G251" s="91">
        <v>0</v>
      </c>
      <c r="H251" s="92">
        <f t="shared" si="4"/>
        <v>0</v>
      </c>
      <c r="I251" s="93"/>
    </row>
    <row r="252" spans="1:9">
      <c r="A252" s="89"/>
      <c r="B252" s="1103"/>
      <c r="C252" s="811"/>
      <c r="D252" s="812"/>
      <c r="E252" s="90">
        <v>0</v>
      </c>
      <c r="F252" s="90">
        <v>0</v>
      </c>
      <c r="G252" s="91">
        <v>0</v>
      </c>
      <c r="H252" s="92">
        <f t="shared" si="4"/>
        <v>0</v>
      </c>
      <c r="I252" s="93"/>
    </row>
    <row r="253" spans="1:9">
      <c r="A253" s="89"/>
      <c r="B253" s="1103"/>
      <c r="C253" s="811"/>
      <c r="D253" s="812"/>
      <c r="E253" s="90">
        <v>0</v>
      </c>
      <c r="F253" s="90">
        <v>0</v>
      </c>
      <c r="G253" s="91">
        <v>0</v>
      </c>
      <c r="H253" s="92">
        <f t="shared" si="4"/>
        <v>0</v>
      </c>
      <c r="I253" s="93"/>
    </row>
    <row r="254" spans="1:9">
      <c r="A254" s="89"/>
      <c r="B254" s="1103"/>
      <c r="C254" s="811"/>
      <c r="D254" s="812"/>
      <c r="E254" s="90">
        <v>0</v>
      </c>
      <c r="F254" s="90">
        <v>0</v>
      </c>
      <c r="G254" s="91">
        <v>0</v>
      </c>
      <c r="H254" s="92">
        <f t="shared" si="4"/>
        <v>0</v>
      </c>
      <c r="I254" s="93"/>
    </row>
    <row r="255" spans="1:9">
      <c r="A255" s="89"/>
      <c r="B255" s="1103"/>
      <c r="C255" s="811"/>
      <c r="D255" s="812"/>
      <c r="E255" s="90">
        <v>0</v>
      </c>
      <c r="F255" s="90">
        <v>0</v>
      </c>
      <c r="G255" s="91">
        <v>0</v>
      </c>
      <c r="H255" s="92">
        <f t="shared" si="4"/>
        <v>0</v>
      </c>
      <c r="I255" s="93"/>
    </row>
    <row r="256" spans="1:9">
      <c r="A256" s="89"/>
      <c r="B256" s="1103"/>
      <c r="C256" s="811"/>
      <c r="D256" s="812"/>
      <c r="E256" s="90">
        <v>0</v>
      </c>
      <c r="F256" s="90">
        <v>0</v>
      </c>
      <c r="G256" s="91">
        <v>0</v>
      </c>
      <c r="H256" s="92">
        <f t="shared" si="4"/>
        <v>0</v>
      </c>
      <c r="I256" s="93"/>
    </row>
    <row r="257" spans="1:9">
      <c r="A257" s="89"/>
      <c r="B257" s="1103"/>
      <c r="C257" s="811"/>
      <c r="D257" s="812"/>
      <c r="E257" s="90">
        <v>0</v>
      </c>
      <c r="F257" s="90">
        <v>0</v>
      </c>
      <c r="G257" s="91">
        <v>0</v>
      </c>
      <c r="H257" s="92">
        <f t="shared" si="4"/>
        <v>0</v>
      </c>
      <c r="I257" s="93"/>
    </row>
    <row r="258" spans="1:9">
      <c r="A258" s="89"/>
      <c r="B258" s="1103"/>
      <c r="C258" s="811"/>
      <c r="D258" s="812"/>
      <c r="E258" s="90">
        <v>0</v>
      </c>
      <c r="F258" s="90">
        <v>0</v>
      </c>
      <c r="G258" s="91">
        <v>0</v>
      </c>
      <c r="H258" s="92">
        <f t="shared" si="4"/>
        <v>0</v>
      </c>
      <c r="I258" s="93"/>
    </row>
    <row r="259" spans="1:9" ht="13.5" thickBot="1">
      <c r="A259" s="94"/>
      <c r="B259" s="1104"/>
      <c r="C259" s="821"/>
      <c r="D259" s="822"/>
      <c r="E259" s="95">
        <v>0</v>
      </c>
      <c r="F259" s="95">
        <v>0</v>
      </c>
      <c r="G259" s="126">
        <v>0</v>
      </c>
      <c r="H259" s="127">
        <f t="shared" si="4"/>
        <v>0</v>
      </c>
      <c r="I259" s="97"/>
    </row>
    <row r="260" spans="1:9" ht="13.5" thickBot="1"/>
    <row r="261" spans="1:9">
      <c r="A261" s="77" t="s">
        <v>260</v>
      </c>
      <c r="B261" s="78"/>
      <c r="C261" s="78"/>
      <c r="D261" s="78"/>
      <c r="E261" s="101"/>
      <c r="F261" s="102" t="s">
        <v>268</v>
      </c>
      <c r="G261" s="103" t="s">
        <v>258</v>
      </c>
      <c r="H261" s="104"/>
      <c r="I261" s="105" t="s">
        <v>262</v>
      </c>
    </row>
    <row r="262" spans="1:9">
      <c r="A262" s="68"/>
      <c r="B262" s="69"/>
      <c r="C262" s="69"/>
      <c r="D262" s="106"/>
      <c r="E262" s="107"/>
      <c r="F262" s="108"/>
      <c r="G262" s="109" t="s">
        <v>263</v>
      </c>
      <c r="H262" s="110"/>
      <c r="I262" s="1108"/>
    </row>
    <row r="263" spans="1:9" ht="13.5" thickBot="1">
      <c r="A263" s="74"/>
      <c r="B263" s="75"/>
      <c r="C263" s="75"/>
      <c r="D263" s="111"/>
      <c r="E263" s="112"/>
      <c r="F263" s="113"/>
      <c r="G263" s="114" t="s">
        <v>264</v>
      </c>
      <c r="H263" s="115">
        <f>SUM(H259)</f>
        <v>0</v>
      </c>
      <c r="I263" s="1109"/>
    </row>
    <row r="264" spans="1:9" ht="13.5" thickBot="1">
      <c r="A264" s="116"/>
      <c r="B264" s="117"/>
      <c r="C264" s="117"/>
      <c r="D264" s="118"/>
      <c r="E264" s="119"/>
      <c r="F264" s="120"/>
      <c r="G264" s="121"/>
      <c r="H264" s="122"/>
      <c r="I264" s="123"/>
    </row>
    <row r="265" spans="1:9" ht="13.5" thickBot="1">
      <c r="A265" s="124" t="s">
        <v>69</v>
      </c>
      <c r="B265" s="124" t="s">
        <v>254</v>
      </c>
      <c r="C265" s="124"/>
      <c r="D265" s="124"/>
      <c r="E265" s="125" t="s">
        <v>255</v>
      </c>
      <c r="F265" s="125" t="s">
        <v>256</v>
      </c>
      <c r="G265" s="125" t="s">
        <v>257</v>
      </c>
      <c r="H265" s="125" t="s">
        <v>258</v>
      </c>
      <c r="I265" s="124" t="s">
        <v>259</v>
      </c>
    </row>
    <row r="266" spans="1:9">
      <c r="A266" s="85"/>
      <c r="B266" s="1105"/>
      <c r="C266" s="1106"/>
      <c r="D266" s="1107"/>
      <c r="E266" s="86">
        <v>0</v>
      </c>
      <c r="F266" s="86">
        <v>0</v>
      </c>
      <c r="G266" s="86">
        <v>0</v>
      </c>
      <c r="H266" s="87">
        <f>SUM(H259+F266-G266)</f>
        <v>0</v>
      </c>
      <c r="I266" s="88"/>
    </row>
    <row r="267" spans="1:9">
      <c r="A267" s="89"/>
      <c r="B267" s="1103"/>
      <c r="C267" s="811"/>
      <c r="D267" s="812"/>
      <c r="E267" s="90">
        <v>0</v>
      </c>
      <c r="F267" s="90">
        <v>0</v>
      </c>
      <c r="G267" s="91">
        <v>0</v>
      </c>
      <c r="H267" s="92">
        <f>SUM(H266+F267-G267)</f>
        <v>0</v>
      </c>
      <c r="I267" s="93"/>
    </row>
    <row r="268" spans="1:9">
      <c r="A268" s="89"/>
      <c r="B268" s="1103"/>
      <c r="C268" s="811"/>
      <c r="D268" s="812"/>
      <c r="E268" s="90">
        <v>0</v>
      </c>
      <c r="F268" s="90">
        <v>0</v>
      </c>
      <c r="G268" s="91">
        <v>0</v>
      </c>
      <c r="H268" s="92">
        <f t="shared" ref="H268:H311" si="5">SUM(H267+F268-G268)</f>
        <v>0</v>
      </c>
      <c r="I268" s="93"/>
    </row>
    <row r="269" spans="1:9">
      <c r="A269" s="89"/>
      <c r="B269" s="1103"/>
      <c r="C269" s="811"/>
      <c r="D269" s="812"/>
      <c r="E269" s="90">
        <v>0</v>
      </c>
      <c r="F269" s="90">
        <v>0</v>
      </c>
      <c r="G269" s="91">
        <v>0</v>
      </c>
      <c r="H269" s="92">
        <f t="shared" si="5"/>
        <v>0</v>
      </c>
      <c r="I269" s="93"/>
    </row>
    <row r="270" spans="1:9">
      <c r="A270" s="89"/>
      <c r="B270" s="1103"/>
      <c r="C270" s="811"/>
      <c r="D270" s="812"/>
      <c r="E270" s="90">
        <v>0</v>
      </c>
      <c r="F270" s="90">
        <v>0</v>
      </c>
      <c r="G270" s="91">
        <v>0</v>
      </c>
      <c r="H270" s="92">
        <f t="shared" si="5"/>
        <v>0</v>
      </c>
      <c r="I270" s="93"/>
    </row>
    <row r="271" spans="1:9">
      <c r="A271" s="89"/>
      <c r="B271" s="1103"/>
      <c r="C271" s="811"/>
      <c r="D271" s="812"/>
      <c r="E271" s="90">
        <v>0</v>
      </c>
      <c r="F271" s="90">
        <v>0</v>
      </c>
      <c r="G271" s="91">
        <v>0</v>
      </c>
      <c r="H271" s="92">
        <f t="shared" si="5"/>
        <v>0</v>
      </c>
      <c r="I271" s="93"/>
    </row>
    <row r="272" spans="1:9">
      <c r="A272" s="89"/>
      <c r="B272" s="1103"/>
      <c r="C272" s="811"/>
      <c r="D272" s="812"/>
      <c r="E272" s="90">
        <v>0</v>
      </c>
      <c r="F272" s="90">
        <v>0</v>
      </c>
      <c r="G272" s="91">
        <v>0</v>
      </c>
      <c r="H272" s="92">
        <f t="shared" si="5"/>
        <v>0</v>
      </c>
      <c r="I272" s="93"/>
    </row>
    <row r="273" spans="1:9">
      <c r="A273" s="89"/>
      <c r="B273" s="1103"/>
      <c r="C273" s="811"/>
      <c r="D273" s="812"/>
      <c r="E273" s="90">
        <v>0</v>
      </c>
      <c r="F273" s="90">
        <v>0</v>
      </c>
      <c r="G273" s="91">
        <v>0</v>
      </c>
      <c r="H273" s="92">
        <f t="shared" si="5"/>
        <v>0</v>
      </c>
      <c r="I273" s="93"/>
    </row>
    <row r="274" spans="1:9">
      <c r="A274" s="89"/>
      <c r="B274" s="1103"/>
      <c r="C274" s="811"/>
      <c r="D274" s="812"/>
      <c r="E274" s="90">
        <v>0</v>
      </c>
      <c r="F274" s="90">
        <v>0</v>
      </c>
      <c r="G274" s="91">
        <v>0</v>
      </c>
      <c r="H274" s="92">
        <f t="shared" si="5"/>
        <v>0</v>
      </c>
      <c r="I274" s="93"/>
    </row>
    <row r="275" spans="1:9">
      <c r="A275" s="89"/>
      <c r="B275" s="1103"/>
      <c r="C275" s="811"/>
      <c r="D275" s="812"/>
      <c r="E275" s="90">
        <v>0</v>
      </c>
      <c r="F275" s="90">
        <v>0</v>
      </c>
      <c r="G275" s="91">
        <v>0</v>
      </c>
      <c r="H275" s="92">
        <f t="shared" si="5"/>
        <v>0</v>
      </c>
      <c r="I275" s="93"/>
    </row>
    <row r="276" spans="1:9">
      <c r="A276" s="89"/>
      <c r="B276" s="1103"/>
      <c r="C276" s="811"/>
      <c r="D276" s="812"/>
      <c r="E276" s="90">
        <v>0</v>
      </c>
      <c r="F276" s="90">
        <v>0</v>
      </c>
      <c r="G276" s="91">
        <v>0</v>
      </c>
      <c r="H276" s="92">
        <f t="shared" si="5"/>
        <v>0</v>
      </c>
      <c r="I276" s="93"/>
    </row>
    <row r="277" spans="1:9">
      <c r="A277" s="89"/>
      <c r="B277" s="1103"/>
      <c r="C277" s="811"/>
      <c r="D277" s="812"/>
      <c r="E277" s="90">
        <v>0</v>
      </c>
      <c r="F277" s="90">
        <v>0</v>
      </c>
      <c r="G277" s="91">
        <v>0</v>
      </c>
      <c r="H277" s="92">
        <f t="shared" si="5"/>
        <v>0</v>
      </c>
      <c r="I277" s="93"/>
    </row>
    <row r="278" spans="1:9">
      <c r="A278" s="89"/>
      <c r="B278" s="1103"/>
      <c r="C278" s="811"/>
      <c r="D278" s="812"/>
      <c r="E278" s="90">
        <v>0</v>
      </c>
      <c r="F278" s="90">
        <v>0</v>
      </c>
      <c r="G278" s="91">
        <v>0</v>
      </c>
      <c r="H278" s="92">
        <f t="shared" si="5"/>
        <v>0</v>
      </c>
      <c r="I278" s="93"/>
    </row>
    <row r="279" spans="1:9">
      <c r="A279" s="89"/>
      <c r="B279" s="1103"/>
      <c r="C279" s="811"/>
      <c r="D279" s="812"/>
      <c r="E279" s="90">
        <v>0</v>
      </c>
      <c r="F279" s="90">
        <v>0</v>
      </c>
      <c r="G279" s="91">
        <v>0</v>
      </c>
      <c r="H279" s="92">
        <f t="shared" si="5"/>
        <v>0</v>
      </c>
      <c r="I279" s="93"/>
    </row>
    <row r="280" spans="1:9">
      <c r="A280" s="89"/>
      <c r="B280" s="1103"/>
      <c r="C280" s="811"/>
      <c r="D280" s="812"/>
      <c r="E280" s="90">
        <v>0</v>
      </c>
      <c r="F280" s="90">
        <v>0</v>
      </c>
      <c r="G280" s="91">
        <v>0</v>
      </c>
      <c r="H280" s="92">
        <f t="shared" si="5"/>
        <v>0</v>
      </c>
      <c r="I280" s="93"/>
    </row>
    <row r="281" spans="1:9">
      <c r="A281" s="89"/>
      <c r="B281" s="1103"/>
      <c r="C281" s="811"/>
      <c r="D281" s="812"/>
      <c r="E281" s="90">
        <v>0</v>
      </c>
      <c r="F281" s="90">
        <v>0</v>
      </c>
      <c r="G281" s="91">
        <v>0</v>
      </c>
      <c r="H281" s="92">
        <f t="shared" si="5"/>
        <v>0</v>
      </c>
      <c r="I281" s="93"/>
    </row>
    <row r="282" spans="1:9">
      <c r="A282" s="89"/>
      <c r="B282" s="1103"/>
      <c r="C282" s="811"/>
      <c r="D282" s="812"/>
      <c r="E282" s="90">
        <v>0</v>
      </c>
      <c r="F282" s="90">
        <v>0</v>
      </c>
      <c r="G282" s="91">
        <v>0</v>
      </c>
      <c r="H282" s="92">
        <f t="shared" si="5"/>
        <v>0</v>
      </c>
      <c r="I282" s="93"/>
    </row>
    <row r="283" spans="1:9">
      <c r="A283" s="89"/>
      <c r="B283" s="1103"/>
      <c r="C283" s="811"/>
      <c r="D283" s="812"/>
      <c r="E283" s="90">
        <v>0</v>
      </c>
      <c r="F283" s="90">
        <v>0</v>
      </c>
      <c r="G283" s="91">
        <v>0</v>
      </c>
      <c r="H283" s="92">
        <f t="shared" si="5"/>
        <v>0</v>
      </c>
      <c r="I283" s="93"/>
    </row>
    <row r="284" spans="1:9">
      <c r="A284" s="89"/>
      <c r="B284" s="1103"/>
      <c r="C284" s="811"/>
      <c r="D284" s="812"/>
      <c r="E284" s="90">
        <v>0</v>
      </c>
      <c r="F284" s="90">
        <v>0</v>
      </c>
      <c r="G284" s="91">
        <v>0</v>
      </c>
      <c r="H284" s="92">
        <f t="shared" si="5"/>
        <v>0</v>
      </c>
      <c r="I284" s="93"/>
    </row>
    <row r="285" spans="1:9">
      <c r="A285" s="89"/>
      <c r="B285" s="1103"/>
      <c r="C285" s="811"/>
      <c r="D285" s="812"/>
      <c r="E285" s="90">
        <v>0</v>
      </c>
      <c r="F285" s="90">
        <v>0</v>
      </c>
      <c r="G285" s="91">
        <v>0</v>
      </c>
      <c r="H285" s="92">
        <f t="shared" si="5"/>
        <v>0</v>
      </c>
      <c r="I285" s="93"/>
    </row>
    <row r="286" spans="1:9">
      <c r="A286" s="89"/>
      <c r="B286" s="1103"/>
      <c r="C286" s="811"/>
      <c r="D286" s="812"/>
      <c r="E286" s="90">
        <v>0</v>
      </c>
      <c r="F286" s="90">
        <v>0</v>
      </c>
      <c r="G286" s="91">
        <v>0</v>
      </c>
      <c r="H286" s="92">
        <f t="shared" si="5"/>
        <v>0</v>
      </c>
      <c r="I286" s="93"/>
    </row>
    <row r="287" spans="1:9">
      <c r="A287" s="89"/>
      <c r="B287" s="1103"/>
      <c r="C287" s="811"/>
      <c r="D287" s="812"/>
      <c r="E287" s="90">
        <v>0</v>
      </c>
      <c r="F287" s="90">
        <v>0</v>
      </c>
      <c r="G287" s="91">
        <v>0</v>
      </c>
      <c r="H287" s="92">
        <f t="shared" si="5"/>
        <v>0</v>
      </c>
      <c r="I287" s="93"/>
    </row>
    <row r="288" spans="1:9">
      <c r="A288" s="89"/>
      <c r="B288" s="1103"/>
      <c r="C288" s="811"/>
      <c r="D288" s="812"/>
      <c r="E288" s="90">
        <v>0</v>
      </c>
      <c r="F288" s="90">
        <v>0</v>
      </c>
      <c r="G288" s="91">
        <v>0</v>
      </c>
      <c r="H288" s="92">
        <f t="shared" si="5"/>
        <v>0</v>
      </c>
      <c r="I288" s="93"/>
    </row>
    <row r="289" spans="1:9">
      <c r="A289" s="89"/>
      <c r="B289" s="1103"/>
      <c r="C289" s="811"/>
      <c r="D289" s="812"/>
      <c r="E289" s="90">
        <v>0</v>
      </c>
      <c r="F289" s="90">
        <v>0</v>
      </c>
      <c r="G289" s="91">
        <v>0</v>
      </c>
      <c r="H289" s="92">
        <f t="shared" si="5"/>
        <v>0</v>
      </c>
      <c r="I289" s="93"/>
    </row>
    <row r="290" spans="1:9">
      <c r="A290" s="89"/>
      <c r="B290" s="1103"/>
      <c r="C290" s="811"/>
      <c r="D290" s="812"/>
      <c r="E290" s="90">
        <v>0</v>
      </c>
      <c r="F290" s="90">
        <v>0</v>
      </c>
      <c r="G290" s="91">
        <v>0</v>
      </c>
      <c r="H290" s="92">
        <f t="shared" si="5"/>
        <v>0</v>
      </c>
      <c r="I290" s="93"/>
    </row>
    <row r="291" spans="1:9">
      <c r="A291" s="89"/>
      <c r="B291" s="1103"/>
      <c r="C291" s="811"/>
      <c r="D291" s="812"/>
      <c r="E291" s="90">
        <v>0</v>
      </c>
      <c r="F291" s="90">
        <v>0</v>
      </c>
      <c r="G291" s="91">
        <v>0</v>
      </c>
      <c r="H291" s="92">
        <f t="shared" si="5"/>
        <v>0</v>
      </c>
      <c r="I291" s="93"/>
    </row>
    <row r="292" spans="1:9">
      <c r="A292" s="89"/>
      <c r="B292" s="1103"/>
      <c r="C292" s="811"/>
      <c r="D292" s="812"/>
      <c r="E292" s="90">
        <v>0</v>
      </c>
      <c r="F292" s="90">
        <v>0</v>
      </c>
      <c r="G292" s="91">
        <v>0</v>
      </c>
      <c r="H292" s="92">
        <f t="shared" si="5"/>
        <v>0</v>
      </c>
      <c r="I292" s="93"/>
    </row>
    <row r="293" spans="1:9">
      <c r="A293" s="89"/>
      <c r="B293" s="1103"/>
      <c r="C293" s="811"/>
      <c r="D293" s="812"/>
      <c r="E293" s="90">
        <v>0</v>
      </c>
      <c r="F293" s="90">
        <v>0</v>
      </c>
      <c r="G293" s="91">
        <v>0</v>
      </c>
      <c r="H293" s="92">
        <f t="shared" si="5"/>
        <v>0</v>
      </c>
      <c r="I293" s="93"/>
    </row>
    <row r="294" spans="1:9">
      <c r="A294" s="89"/>
      <c r="B294" s="1103"/>
      <c r="C294" s="811"/>
      <c r="D294" s="812"/>
      <c r="E294" s="90">
        <v>0</v>
      </c>
      <c r="F294" s="90">
        <v>0</v>
      </c>
      <c r="G294" s="91">
        <v>0</v>
      </c>
      <c r="H294" s="92">
        <f t="shared" si="5"/>
        <v>0</v>
      </c>
      <c r="I294" s="93"/>
    </row>
    <row r="295" spans="1:9">
      <c r="A295" s="89"/>
      <c r="B295" s="1103"/>
      <c r="C295" s="811"/>
      <c r="D295" s="812"/>
      <c r="E295" s="90">
        <v>0</v>
      </c>
      <c r="F295" s="90">
        <v>0</v>
      </c>
      <c r="G295" s="91">
        <v>0</v>
      </c>
      <c r="H295" s="92">
        <f t="shared" si="5"/>
        <v>0</v>
      </c>
      <c r="I295" s="93"/>
    </row>
    <row r="296" spans="1:9">
      <c r="A296" s="89"/>
      <c r="B296" s="1103"/>
      <c r="C296" s="811"/>
      <c r="D296" s="812"/>
      <c r="E296" s="90">
        <v>0</v>
      </c>
      <c r="F296" s="90">
        <v>0</v>
      </c>
      <c r="G296" s="91">
        <v>0</v>
      </c>
      <c r="H296" s="92">
        <f t="shared" si="5"/>
        <v>0</v>
      </c>
      <c r="I296" s="93"/>
    </row>
    <row r="297" spans="1:9">
      <c r="A297" s="89"/>
      <c r="B297" s="1103"/>
      <c r="C297" s="811"/>
      <c r="D297" s="812"/>
      <c r="E297" s="90">
        <v>0</v>
      </c>
      <c r="F297" s="90">
        <v>0</v>
      </c>
      <c r="G297" s="91">
        <v>0</v>
      </c>
      <c r="H297" s="92">
        <f t="shared" si="5"/>
        <v>0</v>
      </c>
      <c r="I297" s="93"/>
    </row>
    <row r="298" spans="1:9">
      <c r="A298" s="89"/>
      <c r="B298" s="1103"/>
      <c r="C298" s="811"/>
      <c r="D298" s="812"/>
      <c r="E298" s="90">
        <v>0</v>
      </c>
      <c r="F298" s="90">
        <v>0</v>
      </c>
      <c r="G298" s="91">
        <v>0</v>
      </c>
      <c r="H298" s="92">
        <f t="shared" si="5"/>
        <v>0</v>
      </c>
      <c r="I298" s="93"/>
    </row>
    <row r="299" spans="1:9">
      <c r="A299" s="89"/>
      <c r="B299" s="1103"/>
      <c r="C299" s="811"/>
      <c r="D299" s="812"/>
      <c r="E299" s="90">
        <v>0</v>
      </c>
      <c r="F299" s="90">
        <v>0</v>
      </c>
      <c r="G299" s="91">
        <v>0</v>
      </c>
      <c r="H299" s="92">
        <f t="shared" si="5"/>
        <v>0</v>
      </c>
      <c r="I299" s="93"/>
    </row>
    <row r="300" spans="1:9">
      <c r="A300" s="89"/>
      <c r="B300" s="1103"/>
      <c r="C300" s="811"/>
      <c r="D300" s="812"/>
      <c r="E300" s="90">
        <v>0</v>
      </c>
      <c r="F300" s="90">
        <v>0</v>
      </c>
      <c r="G300" s="91">
        <v>0</v>
      </c>
      <c r="H300" s="92">
        <f t="shared" si="5"/>
        <v>0</v>
      </c>
      <c r="I300" s="93"/>
    </row>
    <row r="301" spans="1:9">
      <c r="A301" s="89"/>
      <c r="B301" s="1103"/>
      <c r="C301" s="811"/>
      <c r="D301" s="812"/>
      <c r="E301" s="90">
        <v>0</v>
      </c>
      <c r="F301" s="90">
        <v>0</v>
      </c>
      <c r="G301" s="91">
        <v>0</v>
      </c>
      <c r="H301" s="92">
        <f t="shared" si="5"/>
        <v>0</v>
      </c>
      <c r="I301" s="93"/>
    </row>
    <row r="302" spans="1:9">
      <c r="A302" s="89"/>
      <c r="B302" s="1103"/>
      <c r="C302" s="811"/>
      <c r="D302" s="812"/>
      <c r="E302" s="90">
        <v>0</v>
      </c>
      <c r="F302" s="90">
        <v>0</v>
      </c>
      <c r="G302" s="91">
        <v>0</v>
      </c>
      <c r="H302" s="92">
        <f t="shared" si="5"/>
        <v>0</v>
      </c>
      <c r="I302" s="93"/>
    </row>
    <row r="303" spans="1:9">
      <c r="A303" s="89"/>
      <c r="B303" s="1103"/>
      <c r="C303" s="811"/>
      <c r="D303" s="812"/>
      <c r="E303" s="90">
        <v>0</v>
      </c>
      <c r="F303" s="90">
        <v>0</v>
      </c>
      <c r="G303" s="91">
        <v>0</v>
      </c>
      <c r="H303" s="92">
        <f t="shared" si="5"/>
        <v>0</v>
      </c>
      <c r="I303" s="93"/>
    </row>
    <row r="304" spans="1:9">
      <c r="A304" s="89"/>
      <c r="B304" s="1103"/>
      <c r="C304" s="811"/>
      <c r="D304" s="812"/>
      <c r="E304" s="90">
        <v>0</v>
      </c>
      <c r="F304" s="90">
        <v>0</v>
      </c>
      <c r="G304" s="91">
        <v>0</v>
      </c>
      <c r="H304" s="92">
        <f t="shared" si="5"/>
        <v>0</v>
      </c>
      <c r="I304" s="93"/>
    </row>
    <row r="305" spans="1:9">
      <c r="A305" s="89"/>
      <c r="B305" s="1103"/>
      <c r="C305" s="811"/>
      <c r="D305" s="812"/>
      <c r="E305" s="90">
        <v>0</v>
      </c>
      <c r="F305" s="90">
        <v>0</v>
      </c>
      <c r="G305" s="91">
        <v>0</v>
      </c>
      <c r="H305" s="92">
        <f t="shared" si="5"/>
        <v>0</v>
      </c>
      <c r="I305" s="93"/>
    </row>
    <row r="306" spans="1:9">
      <c r="A306" s="89"/>
      <c r="B306" s="1103"/>
      <c r="C306" s="811"/>
      <c r="D306" s="812"/>
      <c r="E306" s="90">
        <v>0</v>
      </c>
      <c r="F306" s="90">
        <v>0</v>
      </c>
      <c r="G306" s="91">
        <v>0</v>
      </c>
      <c r="H306" s="92">
        <f t="shared" si="5"/>
        <v>0</v>
      </c>
      <c r="I306" s="93"/>
    </row>
    <row r="307" spans="1:9">
      <c r="A307" s="89"/>
      <c r="B307" s="1103"/>
      <c r="C307" s="811"/>
      <c r="D307" s="812"/>
      <c r="E307" s="90">
        <v>0</v>
      </c>
      <c r="F307" s="90">
        <v>0</v>
      </c>
      <c r="G307" s="91">
        <v>0</v>
      </c>
      <c r="H307" s="92">
        <f t="shared" si="5"/>
        <v>0</v>
      </c>
      <c r="I307" s="93"/>
    </row>
    <row r="308" spans="1:9">
      <c r="A308" s="89"/>
      <c r="B308" s="1103"/>
      <c r="C308" s="811"/>
      <c r="D308" s="812"/>
      <c r="E308" s="90">
        <v>0</v>
      </c>
      <c r="F308" s="90">
        <v>0</v>
      </c>
      <c r="G308" s="91">
        <v>0</v>
      </c>
      <c r="H308" s="92">
        <f t="shared" si="5"/>
        <v>0</v>
      </c>
      <c r="I308" s="93"/>
    </row>
    <row r="309" spans="1:9">
      <c r="A309" s="89"/>
      <c r="B309" s="1103"/>
      <c r="C309" s="811"/>
      <c r="D309" s="812"/>
      <c r="E309" s="90">
        <v>0</v>
      </c>
      <c r="F309" s="90">
        <v>0</v>
      </c>
      <c r="G309" s="91">
        <v>0</v>
      </c>
      <c r="H309" s="92">
        <f t="shared" si="5"/>
        <v>0</v>
      </c>
      <c r="I309" s="93"/>
    </row>
    <row r="310" spans="1:9">
      <c r="A310" s="89"/>
      <c r="B310" s="1103"/>
      <c r="C310" s="811"/>
      <c r="D310" s="812"/>
      <c r="E310" s="90">
        <v>0</v>
      </c>
      <c r="F310" s="90">
        <v>0</v>
      </c>
      <c r="G310" s="91">
        <v>0</v>
      </c>
      <c r="H310" s="92">
        <f t="shared" si="5"/>
        <v>0</v>
      </c>
      <c r="I310" s="93"/>
    </row>
    <row r="311" spans="1:9" ht="13.5" thickBot="1">
      <c r="A311" s="94"/>
      <c r="B311" s="1104"/>
      <c r="C311" s="821"/>
      <c r="D311" s="822"/>
      <c r="E311" s="95">
        <v>0</v>
      </c>
      <c r="F311" s="95">
        <v>0</v>
      </c>
      <c r="G311" s="126">
        <v>0</v>
      </c>
      <c r="H311" s="127">
        <f t="shared" si="5"/>
        <v>0</v>
      </c>
      <c r="I311" s="97"/>
    </row>
  </sheetData>
  <sheetProtection password="EC1B"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sheetPr codeName="Sheet7"/>
  <dimension ref="A1:K33"/>
  <sheetViews>
    <sheetView showGridLines="0" zoomScale="80" zoomScaleNormal="80" workbookViewId="0">
      <selection activeCell="O34" sqref="O34"/>
    </sheetView>
  </sheetViews>
  <sheetFormatPr defaultRowHeight="12.75"/>
  <cols>
    <col min="1" max="10" width="9.140625" style="67"/>
    <col min="11" max="11" width="10.5703125" style="67" customWidth="1"/>
    <col min="12" max="16384" width="9.140625" style="67"/>
  </cols>
  <sheetData>
    <row r="1" spans="1:11">
      <c r="A1" s="128" t="s">
        <v>269</v>
      </c>
      <c r="K1" s="67" t="s">
        <v>552</v>
      </c>
    </row>
    <row r="2" spans="1:11">
      <c r="A2" s="67" t="s">
        <v>270</v>
      </c>
    </row>
    <row r="3" spans="1:11">
      <c r="A3" s="67" t="s">
        <v>305</v>
      </c>
    </row>
    <row r="4" spans="1:11">
      <c r="A4" s="67" t="s">
        <v>303</v>
      </c>
    </row>
    <row r="5" spans="1:11">
      <c r="A5" s="67" t="s">
        <v>271</v>
      </c>
    </row>
    <row r="7" spans="1:11">
      <c r="A7" s="67" t="s">
        <v>272</v>
      </c>
    </row>
    <row r="8" spans="1:11">
      <c r="A8" s="67" t="s">
        <v>273</v>
      </c>
    </row>
    <row r="10" spans="1:11">
      <c r="A10" s="67" t="s">
        <v>274</v>
      </c>
    </row>
    <row r="11" spans="1:11">
      <c r="A11" s="67" t="s">
        <v>275</v>
      </c>
    </row>
    <row r="13" spans="1:11">
      <c r="A13" s="67" t="s">
        <v>276</v>
      </c>
    </row>
    <row r="14" spans="1:11">
      <c r="A14" s="67" t="s">
        <v>277</v>
      </c>
    </row>
    <row r="15" spans="1:11">
      <c r="A15" s="67" t="s">
        <v>278</v>
      </c>
    </row>
    <row r="17" spans="1:1">
      <c r="A17" s="67" t="s">
        <v>279</v>
      </c>
    </row>
    <row r="18" spans="1:1">
      <c r="A18" s="67" t="s">
        <v>280</v>
      </c>
    </row>
    <row r="19" spans="1:1">
      <c r="A19" s="67" t="s">
        <v>281</v>
      </c>
    </row>
    <row r="20" spans="1:1">
      <c r="A20" s="67" t="s">
        <v>282</v>
      </c>
    </row>
    <row r="21" spans="1:1">
      <c r="A21" s="67" t="s">
        <v>283</v>
      </c>
    </row>
    <row r="22" spans="1:1">
      <c r="A22" s="67" t="s">
        <v>284</v>
      </c>
    </row>
    <row r="24" spans="1:1">
      <c r="A24" s="67" t="s">
        <v>285</v>
      </c>
    </row>
    <row r="25" spans="1:1">
      <c r="A25" s="67" t="s">
        <v>286</v>
      </c>
    </row>
    <row r="26" spans="1:1">
      <c r="A26" s="67" t="s">
        <v>287</v>
      </c>
    </row>
    <row r="27" spans="1:1">
      <c r="A27" s="67" t="s">
        <v>288</v>
      </c>
    </row>
    <row r="28" spans="1:1">
      <c r="A28" s="129"/>
    </row>
    <row r="29" spans="1:1">
      <c r="A29" s="129"/>
    </row>
    <row r="30" spans="1:1">
      <c r="A30" s="67" t="s">
        <v>289</v>
      </c>
    </row>
    <row r="31" spans="1:1">
      <c r="A31" s="67" t="s">
        <v>290</v>
      </c>
    </row>
    <row r="33" spans="1:1">
      <c r="A33" s="67" t="s">
        <v>310</v>
      </c>
    </row>
  </sheetData>
  <sheetProtection password="EC1B"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sheetPr codeName="Sheet10">
    <pageSetUpPr fitToPage="1"/>
  </sheetPr>
  <dimension ref="A1:L381"/>
  <sheetViews>
    <sheetView showGridLines="0" topLeftCell="A75" zoomScale="80" zoomScaleNormal="80" zoomScaleSheetLayoutView="85" workbookViewId="0">
      <selection activeCell="B86" sqref="B86"/>
    </sheetView>
  </sheetViews>
  <sheetFormatPr defaultRowHeight="12.75"/>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c r="A1" s="272"/>
      <c r="B1" s="273"/>
      <c r="C1" s="273"/>
      <c r="D1" s="274"/>
      <c r="E1" s="274"/>
      <c r="F1" s="274"/>
      <c r="G1" s="1123" t="s">
        <v>371</v>
      </c>
      <c r="H1" s="1124"/>
      <c r="I1" s="239"/>
      <c r="J1" s="240"/>
      <c r="K1" s="253" t="s">
        <v>372</v>
      </c>
    </row>
    <row r="2" spans="1:11" ht="12" customHeight="1">
      <c r="A2" s="275"/>
      <c r="B2" s="276"/>
      <c r="C2" s="276"/>
      <c r="D2" s="259"/>
      <c r="E2" s="259"/>
      <c r="F2" s="259"/>
      <c r="G2" s="1125" t="str">
        <f>Menu!F3</f>
        <v xml:space="preserve">USCG </v>
      </c>
      <c r="H2" s="1126"/>
      <c r="I2" s="241"/>
      <c r="J2" s="242"/>
      <c r="K2" s="252" t="s">
        <v>373</v>
      </c>
    </row>
    <row r="3" spans="1:11" ht="12" customHeight="1">
      <c r="A3" s="277"/>
      <c r="B3" s="278"/>
      <c r="C3" s="278"/>
      <c r="D3" s="259"/>
      <c r="E3" s="259"/>
      <c r="F3" s="259"/>
      <c r="G3" s="259"/>
      <c r="H3" s="279"/>
      <c r="I3" s="280"/>
      <c r="J3" s="259"/>
      <c r="K3" s="252" t="s">
        <v>497</v>
      </c>
    </row>
    <row r="4" spans="1:11" ht="12" customHeight="1">
      <c r="A4" s="277"/>
      <c r="B4" s="278"/>
      <c r="C4" s="278"/>
      <c r="D4" s="259"/>
      <c r="E4" s="259"/>
      <c r="F4" s="259"/>
      <c r="G4" s="259"/>
      <c r="H4" s="259"/>
      <c r="I4" s="259"/>
      <c r="J4" s="259"/>
      <c r="K4" s="254" t="s">
        <v>498</v>
      </c>
    </row>
    <row r="5" spans="1:11" ht="11.25" customHeight="1">
      <c r="A5" s="281"/>
      <c r="B5" s="259"/>
      <c r="C5" s="259"/>
      <c r="D5" s="259"/>
      <c r="E5" s="259"/>
      <c r="F5" s="259"/>
      <c r="G5" s="259"/>
      <c r="H5" s="259"/>
      <c r="I5" s="259"/>
      <c r="J5" s="259"/>
      <c r="K5" s="251" t="s">
        <v>499</v>
      </c>
    </row>
    <row r="6" spans="1:11" ht="6" customHeight="1">
      <c r="A6" s="277"/>
      <c r="B6" s="278"/>
      <c r="C6" s="278"/>
      <c r="D6" s="259"/>
      <c r="E6" s="259"/>
      <c r="F6" s="259"/>
      <c r="G6" s="259"/>
      <c r="H6" s="259"/>
      <c r="I6" s="259"/>
      <c r="J6" s="259"/>
      <c r="K6" s="1129" t="s">
        <v>552</v>
      </c>
    </row>
    <row r="7" spans="1:11" ht="5.25" customHeight="1">
      <c r="A7" s="282"/>
      <c r="B7" s="283"/>
      <c r="C7" s="283"/>
      <c r="D7" s="260"/>
      <c r="E7" s="260"/>
      <c r="F7" s="260"/>
      <c r="G7" s="260"/>
      <c r="H7" s="260"/>
      <c r="I7" s="260"/>
      <c r="J7" s="284"/>
      <c r="K7" s="1130"/>
    </row>
    <row r="8" spans="1:11" ht="5.25" customHeight="1">
      <c r="A8" s="282"/>
      <c r="B8" s="283"/>
      <c r="C8" s="283"/>
      <c r="D8" s="260"/>
      <c r="E8" s="260"/>
      <c r="F8" s="260"/>
      <c r="G8" s="260"/>
      <c r="H8" s="260"/>
      <c r="I8" s="260"/>
      <c r="J8" s="284"/>
      <c r="K8" s="1130"/>
    </row>
    <row r="9" spans="1:11" ht="5.25" customHeight="1">
      <c r="A9" s="282"/>
      <c r="B9" s="283"/>
      <c r="C9" s="283"/>
      <c r="D9" s="260"/>
      <c r="E9" s="260"/>
      <c r="F9" s="260"/>
      <c r="G9" s="260"/>
      <c r="H9" s="260"/>
      <c r="I9" s="260"/>
      <c r="J9" s="284"/>
      <c r="K9" s="285"/>
    </row>
    <row r="10" spans="1:11" ht="20.100000000000001" customHeight="1">
      <c r="A10" s="282"/>
      <c r="B10" s="283"/>
      <c r="C10" s="283"/>
      <c r="D10" s="260"/>
      <c r="E10" s="260"/>
      <c r="F10" s="260"/>
      <c r="G10" s="260"/>
      <c r="H10" s="260"/>
      <c r="I10" s="260"/>
      <c r="J10" s="259"/>
      <c r="K10" s="286">
        <v>4061</v>
      </c>
    </row>
    <row r="11" spans="1:11" ht="20.100000000000001" customHeight="1">
      <c r="A11" s="282"/>
      <c r="B11" s="283"/>
      <c r="C11" s="283"/>
      <c r="D11" s="260"/>
      <c r="E11" s="260"/>
      <c r="F11" s="260"/>
      <c r="G11" s="260"/>
      <c r="H11" s="260"/>
      <c r="I11" s="260"/>
      <c r="J11" s="259"/>
      <c r="K11" s="250">
        <v>42063</v>
      </c>
    </row>
    <row r="12" spans="1:11" ht="5.25" customHeight="1">
      <c r="A12" s="282"/>
      <c r="B12" s="283"/>
      <c r="C12" s="283"/>
      <c r="D12" s="260"/>
      <c r="E12" s="260"/>
      <c r="F12" s="260"/>
      <c r="G12" s="260"/>
      <c r="H12" s="260"/>
      <c r="I12" s="260"/>
      <c r="J12" s="284"/>
      <c r="K12" s="285"/>
    </row>
    <row r="13" spans="1:11" ht="5.25" customHeight="1">
      <c r="A13" s="282"/>
      <c r="B13" s="283"/>
      <c r="C13" s="283"/>
      <c r="D13" s="260"/>
      <c r="E13" s="260"/>
      <c r="F13" s="260"/>
      <c r="G13" s="260"/>
      <c r="H13" s="260"/>
      <c r="I13" s="260"/>
      <c r="J13" s="284"/>
      <c r="K13" s="285"/>
    </row>
    <row r="14" spans="1:11" ht="20.100000000000001" customHeight="1">
      <c r="A14" s="287" t="s">
        <v>374</v>
      </c>
      <c r="B14" s="288"/>
      <c r="C14" s="288"/>
      <c r="D14" s="260"/>
      <c r="E14" s="260"/>
      <c r="F14" s="260"/>
      <c r="G14" s="260"/>
      <c r="H14" s="260"/>
      <c r="I14" s="260"/>
      <c r="J14" s="284"/>
      <c r="K14" s="285"/>
    </row>
    <row r="15" spans="1:11" ht="12.75" customHeight="1">
      <c r="A15" s="289"/>
      <c r="B15" s="260"/>
      <c r="C15" s="260"/>
      <c r="D15" s="260"/>
      <c r="E15" s="260"/>
      <c r="F15" s="260"/>
      <c r="G15" s="260"/>
      <c r="H15" s="260"/>
      <c r="I15" s="260"/>
      <c r="J15" s="290"/>
      <c r="K15" s="285"/>
    </row>
    <row r="16" spans="1:11" s="259" customFormat="1" ht="18.75">
      <c r="A16" s="291" t="s">
        <v>375</v>
      </c>
      <c r="B16" s="243" t="s">
        <v>500</v>
      </c>
      <c r="C16" s="262"/>
      <c r="D16" s="261"/>
      <c r="E16" s="261"/>
      <c r="F16" s="261"/>
      <c r="G16" s="261"/>
      <c r="H16" s="261"/>
      <c r="I16" s="261"/>
      <c r="J16" s="263" t="s">
        <v>376</v>
      </c>
      <c r="K16" s="292"/>
    </row>
    <row r="17" spans="1:12" s="259" customFormat="1" ht="18.75">
      <c r="A17" s="291"/>
      <c r="B17" s="244" t="s">
        <v>377</v>
      </c>
      <c r="C17" s="262"/>
      <c r="D17" s="261"/>
      <c r="E17" s="261"/>
      <c r="F17" s="261"/>
      <c r="G17" s="261"/>
      <c r="H17" s="261"/>
      <c r="I17" s="261"/>
      <c r="J17" s="264" t="str">
        <f>B16</f>
        <v>FS2 John Doe</v>
      </c>
      <c r="K17" s="292"/>
    </row>
    <row r="18" spans="1:12" s="259" customFormat="1" ht="18.75">
      <c r="A18" s="291"/>
      <c r="B18" s="262"/>
      <c r="C18" s="262"/>
      <c r="D18" s="261"/>
      <c r="E18" s="261"/>
      <c r="F18" s="261"/>
      <c r="G18" s="261"/>
      <c r="H18" s="261"/>
      <c r="I18" s="261"/>
      <c r="J18" s="261" t="str">
        <f>K3</f>
        <v>Phone: (###) ###-####</v>
      </c>
      <c r="K18" s="292"/>
    </row>
    <row r="19" spans="1:12" ht="18.75">
      <c r="A19" s="291" t="s">
        <v>378</v>
      </c>
      <c r="B19" s="261" t="s">
        <v>379</v>
      </c>
      <c r="C19" s="262"/>
      <c r="D19" s="261"/>
      <c r="E19" s="261"/>
      <c r="F19" s="261"/>
      <c r="G19" s="261"/>
      <c r="H19" s="261"/>
      <c r="I19" s="261"/>
      <c r="J19" s="259"/>
      <c r="K19" s="292"/>
    </row>
    <row r="20" spans="1:12" ht="18.75">
      <c r="A20" s="291"/>
      <c r="B20" s="261"/>
      <c r="C20" s="261"/>
      <c r="D20" s="261"/>
      <c r="E20" s="261"/>
      <c r="F20" s="261"/>
      <c r="G20" s="261"/>
      <c r="H20" s="261"/>
      <c r="I20" s="261"/>
      <c r="J20" s="261"/>
      <c r="K20" s="292"/>
    </row>
    <row r="21" spans="1:12" ht="18.75">
      <c r="A21" s="291" t="s">
        <v>380</v>
      </c>
      <c r="B21" s="261"/>
      <c r="C21" s="261"/>
      <c r="D21" s="261"/>
      <c r="E21" s="261"/>
      <c r="F21" s="261"/>
      <c r="G21" s="261"/>
      <c r="H21" s="261"/>
      <c r="I21" s="261"/>
      <c r="J21" s="261"/>
      <c r="K21" s="292"/>
    </row>
    <row r="22" spans="1:12" ht="18.75">
      <c r="A22" s="291"/>
      <c r="B22" s="261"/>
      <c r="C22" s="261"/>
      <c r="D22" s="261"/>
      <c r="E22" s="261"/>
      <c r="F22" s="261"/>
      <c r="G22" s="261"/>
      <c r="H22" s="261"/>
      <c r="I22" s="261"/>
      <c r="J22" s="261"/>
      <c r="K22" s="292"/>
    </row>
    <row r="23" spans="1:12" ht="18.75">
      <c r="A23" s="291" t="s">
        <v>381</v>
      </c>
      <c r="B23" s="261"/>
      <c r="C23" s="261"/>
      <c r="D23" s="261"/>
      <c r="E23" s="261"/>
      <c r="F23" s="261"/>
      <c r="G23" s="261"/>
      <c r="H23" s="261"/>
      <c r="I23" s="261"/>
      <c r="J23" s="261"/>
      <c r="K23" s="292"/>
    </row>
    <row r="24" spans="1:12" ht="18.75">
      <c r="A24" s="291"/>
      <c r="B24" s="261"/>
      <c r="C24" s="261"/>
      <c r="D24" s="261"/>
      <c r="E24" s="261"/>
      <c r="F24" s="261"/>
      <c r="G24" s="261"/>
      <c r="H24" s="261"/>
      <c r="I24" s="261"/>
      <c r="J24" s="261"/>
      <c r="K24" s="292"/>
    </row>
    <row r="25" spans="1:12" ht="18.75">
      <c r="A25" s="291"/>
      <c r="B25" s="261" t="s">
        <v>382</v>
      </c>
      <c r="C25" s="261"/>
      <c r="D25" s="261"/>
      <c r="E25" s="261"/>
      <c r="F25" s="261"/>
      <c r="G25" s="261"/>
      <c r="H25" s="261"/>
      <c r="I25" s="261"/>
      <c r="J25" s="261"/>
      <c r="K25" s="292"/>
    </row>
    <row r="26" spans="1:12" ht="18.75">
      <c r="A26" s="291"/>
      <c r="B26" s="261" t="s">
        <v>383</v>
      </c>
      <c r="C26" s="261"/>
      <c r="D26" s="261"/>
      <c r="E26" s="261"/>
      <c r="F26" s="261"/>
      <c r="G26" s="261"/>
      <c r="H26" s="261"/>
      <c r="I26" s="261"/>
      <c r="J26" s="261"/>
      <c r="K26" s="292"/>
    </row>
    <row r="27" spans="1:12" ht="18.75">
      <c r="A27" s="291"/>
      <c r="B27" s="261"/>
      <c r="C27" s="261"/>
      <c r="D27" s="261"/>
      <c r="E27" s="261"/>
      <c r="F27" s="261"/>
      <c r="G27" s="261"/>
      <c r="H27" s="261"/>
      <c r="I27" s="261"/>
      <c r="J27" s="261"/>
      <c r="K27" s="293"/>
    </row>
    <row r="28" spans="1:12" ht="18.75">
      <c r="A28" s="291" t="s">
        <v>211</v>
      </c>
      <c r="B28" s="265"/>
      <c r="C28" s="265"/>
      <c r="D28" s="261"/>
      <c r="E28" s="1133">
        <f>K11</f>
        <v>42063</v>
      </c>
      <c r="F28" s="1133"/>
      <c r="G28" s="261"/>
      <c r="H28" s="261"/>
      <c r="I28" s="261"/>
      <c r="J28" s="261"/>
      <c r="K28" s="292"/>
    </row>
    <row r="29" spans="1:12" ht="18.75">
      <c r="A29" s="291" t="s">
        <v>316</v>
      </c>
      <c r="B29" s="261"/>
      <c r="C29" s="261"/>
      <c r="D29" s="268"/>
      <c r="E29" s="1132" t="str">
        <f>G2</f>
        <v xml:space="preserve">USCG </v>
      </c>
      <c r="F29" s="1132"/>
      <c r="G29" s="261"/>
      <c r="H29" s="261"/>
      <c r="I29" s="261"/>
      <c r="J29" s="261"/>
      <c r="K29" s="292"/>
    </row>
    <row r="30" spans="1:12" ht="18.75">
      <c r="A30" s="291" t="s">
        <v>384</v>
      </c>
      <c r="B30" s="261"/>
      <c r="C30" s="261"/>
      <c r="D30" s="261"/>
      <c r="E30" s="1132" t="str">
        <f>K1</f>
        <v>400 Sand Island Access Rd</v>
      </c>
      <c r="F30" s="1132"/>
      <c r="G30" s="261"/>
      <c r="H30" s="261"/>
      <c r="I30" s="261"/>
      <c r="J30" s="261"/>
      <c r="K30" s="292"/>
    </row>
    <row r="31" spans="1:12" ht="18.75">
      <c r="A31" s="294" t="s">
        <v>385</v>
      </c>
      <c r="B31" s="266"/>
      <c r="C31" s="266"/>
      <c r="D31" s="261"/>
      <c r="E31" s="1132" t="str">
        <f>K2</f>
        <v>Honolulu, HI 96819</v>
      </c>
      <c r="F31" s="1132"/>
      <c r="G31" s="261"/>
      <c r="H31" s="266"/>
      <c r="I31" s="261"/>
      <c r="J31" s="261"/>
      <c r="K31" s="292"/>
      <c r="L31" s="222"/>
    </row>
    <row r="32" spans="1:12" ht="18.75">
      <c r="A32" s="295" t="s">
        <v>386</v>
      </c>
      <c r="B32" s="267"/>
      <c r="C32" s="267"/>
      <c r="D32" s="262"/>
      <c r="E32" s="1131" t="str">
        <f>TRIM(MID(K5,FIND(":",K5)+1,256))</f>
        <v>john.doe@uscg.mil</v>
      </c>
      <c r="F32" s="1131"/>
      <c r="G32" s="262"/>
      <c r="H32" s="296"/>
      <c r="I32" s="262"/>
      <c r="J32" s="297"/>
      <c r="K32" s="298"/>
      <c r="L32" s="227"/>
    </row>
    <row r="33" spans="1:12" ht="18.75">
      <c r="A33" s="299" t="s">
        <v>428</v>
      </c>
      <c r="B33" s="262"/>
      <c r="C33" s="262"/>
      <c r="D33" s="262"/>
      <c r="E33" s="791" t="s">
        <v>551</v>
      </c>
      <c r="F33" s="307" t="str">
        <f>IF(E33="5SF","CONTRACTSOM",RIGHT(Menu!F4,5))</f>
        <v>12345</v>
      </c>
      <c r="G33" s="262"/>
      <c r="H33" s="296"/>
      <c r="I33" s="262"/>
      <c r="J33" s="297"/>
      <c r="K33" s="300"/>
      <c r="L33" s="222">
        <f>IF(J32=0,0,J32+L32)</f>
        <v>0</v>
      </c>
    </row>
    <row r="34" spans="1:12" ht="18.75">
      <c r="A34" s="301"/>
      <c r="B34" s="262"/>
      <c r="C34" s="262"/>
      <c r="D34" s="262"/>
      <c r="E34" s="262"/>
      <c r="F34" s="302"/>
      <c r="G34" s="262"/>
      <c r="H34" s="296"/>
      <c r="I34" s="262"/>
      <c r="J34" s="297"/>
      <c r="K34" s="300"/>
      <c r="L34" s="222">
        <f>IF(J33=0,0,J33+L33)</f>
        <v>0</v>
      </c>
    </row>
    <row r="35" spans="1:12" ht="18.75">
      <c r="A35" s="346" t="s">
        <v>387</v>
      </c>
      <c r="B35" s="346"/>
      <c r="C35" s="346"/>
      <c r="D35" s="1128" t="s">
        <v>388</v>
      </c>
      <c r="E35" s="1128"/>
      <c r="F35" s="1128"/>
      <c r="G35" s="1128"/>
      <c r="H35" s="1128"/>
      <c r="I35" s="344"/>
      <c r="J35" s="345" t="s">
        <v>389</v>
      </c>
      <c r="K35" s="300"/>
      <c r="L35" s="222">
        <f>IF(J34=0,0,J34+L34)</f>
        <v>0</v>
      </c>
    </row>
    <row r="36" spans="1:12" ht="18.75">
      <c r="A36" s="1119"/>
      <c r="B36" s="1120"/>
      <c r="C36" s="347"/>
      <c r="D36" s="1121"/>
      <c r="E36" s="1122"/>
      <c r="F36" s="1122"/>
      <c r="G36" s="1122"/>
      <c r="H36" s="1122"/>
      <c r="I36" s="326"/>
      <c r="J36" s="327"/>
      <c r="K36" s="298"/>
      <c r="L36" s="222" t="e">
        <f>IF(#REF!=0,0,#REF!+#REF!)</f>
        <v>#REF!</v>
      </c>
    </row>
    <row r="37" spans="1:12" ht="18.75">
      <c r="A37" s="1119"/>
      <c r="B37" s="1120"/>
      <c r="C37" s="348"/>
      <c r="D37" s="1121"/>
      <c r="E37" s="1122"/>
      <c r="F37" s="1122"/>
      <c r="G37" s="1122"/>
      <c r="H37" s="1122"/>
      <c r="I37" s="326"/>
      <c r="J37" s="327"/>
      <c r="K37" s="298"/>
      <c r="L37" s="222"/>
    </row>
    <row r="38" spans="1:12" ht="18.75">
      <c r="A38" s="1119"/>
      <c r="B38" s="1120"/>
      <c r="C38" s="348"/>
      <c r="D38" s="1121"/>
      <c r="E38" s="1122"/>
      <c r="F38" s="1122"/>
      <c r="G38" s="1122"/>
      <c r="H38" s="1122"/>
      <c r="I38" s="326"/>
      <c r="J38" s="327"/>
      <c r="K38" s="298"/>
      <c r="L38" s="222"/>
    </row>
    <row r="39" spans="1:12" ht="18.75">
      <c r="A39" s="1119"/>
      <c r="B39" s="1120"/>
      <c r="C39" s="348"/>
      <c r="D39" s="1121"/>
      <c r="E39" s="1122"/>
      <c r="F39" s="1122"/>
      <c r="G39" s="1122"/>
      <c r="H39" s="1122"/>
      <c r="I39" s="326"/>
      <c r="J39" s="327"/>
      <c r="K39" s="298"/>
      <c r="L39" s="222"/>
    </row>
    <row r="40" spans="1:12" ht="18.75">
      <c r="A40" s="1119"/>
      <c r="B40" s="1120"/>
      <c r="C40" s="348"/>
      <c r="D40" s="1121"/>
      <c r="E40" s="1122"/>
      <c r="F40" s="1122"/>
      <c r="G40" s="1122"/>
      <c r="H40" s="1122"/>
      <c r="I40" s="326"/>
      <c r="J40" s="327"/>
      <c r="K40" s="298"/>
      <c r="L40" s="222"/>
    </row>
    <row r="41" spans="1:12" ht="18.75">
      <c r="A41" s="1119"/>
      <c r="B41" s="1120"/>
      <c r="C41" s="348"/>
      <c r="D41" s="1121"/>
      <c r="E41" s="1122"/>
      <c r="F41" s="1122"/>
      <c r="G41" s="1122"/>
      <c r="H41" s="1122"/>
      <c r="I41" s="326"/>
      <c r="J41" s="327"/>
      <c r="K41" s="298"/>
      <c r="L41" s="222"/>
    </row>
    <row r="42" spans="1:12" ht="18.75">
      <c r="A42" s="1119"/>
      <c r="B42" s="1120"/>
      <c r="C42" s="348"/>
      <c r="D42" s="1121"/>
      <c r="E42" s="1122"/>
      <c r="F42" s="1122"/>
      <c r="G42" s="1122"/>
      <c r="H42" s="1122"/>
      <c r="I42" s="326"/>
      <c r="J42" s="327"/>
      <c r="K42" s="298"/>
      <c r="L42" s="222"/>
    </row>
    <row r="43" spans="1:12" ht="18.75">
      <c r="A43" s="1119"/>
      <c r="B43" s="1120"/>
      <c r="C43" s="348"/>
      <c r="D43" s="1121"/>
      <c r="E43" s="1122"/>
      <c r="F43" s="1122"/>
      <c r="G43" s="1122"/>
      <c r="H43" s="1122"/>
      <c r="I43" s="326"/>
      <c r="J43" s="327"/>
      <c r="K43" s="298"/>
      <c r="L43" s="222"/>
    </row>
    <row r="44" spans="1:12" ht="18.75">
      <c r="A44" s="1119"/>
      <c r="B44" s="1120"/>
      <c r="C44" s="348"/>
      <c r="D44" s="1121"/>
      <c r="E44" s="1122"/>
      <c r="F44" s="1122"/>
      <c r="G44" s="1122"/>
      <c r="H44" s="1122"/>
      <c r="I44" s="326"/>
      <c r="J44" s="327"/>
      <c r="K44" s="298"/>
      <c r="L44" s="222"/>
    </row>
    <row r="45" spans="1:12" ht="18.75">
      <c r="A45" s="1119"/>
      <c r="B45" s="1120"/>
      <c r="C45" s="348"/>
      <c r="D45" s="1121"/>
      <c r="E45" s="1122"/>
      <c r="F45" s="1122"/>
      <c r="G45" s="1122"/>
      <c r="H45" s="1122"/>
      <c r="I45" s="326"/>
      <c r="J45" s="327"/>
      <c r="K45" s="298"/>
      <c r="L45" s="222"/>
    </row>
    <row r="46" spans="1:12" ht="18.75">
      <c r="A46" s="1119"/>
      <c r="B46" s="1120"/>
      <c r="C46" s="348"/>
      <c r="D46" s="1121"/>
      <c r="E46" s="1122"/>
      <c r="F46" s="1122"/>
      <c r="G46" s="1122"/>
      <c r="H46" s="1122"/>
      <c r="I46" s="328"/>
      <c r="J46" s="327"/>
      <c r="K46" s="298"/>
      <c r="L46" s="222"/>
    </row>
    <row r="47" spans="1:12" ht="18.75">
      <c r="A47" s="1119"/>
      <c r="B47" s="1120"/>
      <c r="C47" s="348"/>
      <c r="D47" s="1121"/>
      <c r="E47" s="1122"/>
      <c r="F47" s="1122"/>
      <c r="G47" s="1122"/>
      <c r="H47" s="1122"/>
      <c r="I47" s="328"/>
      <c r="J47" s="327"/>
      <c r="K47" s="298"/>
      <c r="L47" s="222"/>
    </row>
    <row r="48" spans="1:12" ht="18.75">
      <c r="A48" s="1119"/>
      <c r="B48" s="1120"/>
      <c r="C48" s="348"/>
      <c r="D48" s="1121"/>
      <c r="E48" s="1122"/>
      <c r="F48" s="1122"/>
      <c r="G48" s="1122"/>
      <c r="H48" s="1122"/>
      <c r="I48" s="326"/>
      <c r="J48" s="327"/>
      <c r="K48" s="298"/>
      <c r="L48" s="222"/>
    </row>
    <row r="49" spans="1:12" ht="18.75">
      <c r="A49" s="1119"/>
      <c r="B49" s="1120"/>
      <c r="C49" s="348"/>
      <c r="D49" s="1121"/>
      <c r="E49" s="1122"/>
      <c r="F49" s="1122"/>
      <c r="G49" s="1122"/>
      <c r="H49" s="1122"/>
      <c r="I49" s="326"/>
      <c r="J49" s="327"/>
      <c r="K49" s="298"/>
      <c r="L49" s="222"/>
    </row>
    <row r="50" spans="1:12" ht="18.75">
      <c r="A50" s="1119"/>
      <c r="B50" s="1120"/>
      <c r="C50" s="348"/>
      <c r="D50" s="1121"/>
      <c r="E50" s="1122"/>
      <c r="F50" s="1122"/>
      <c r="G50" s="1122"/>
      <c r="H50" s="1122"/>
      <c r="I50" s="326"/>
      <c r="J50" s="327"/>
      <c r="K50" s="298"/>
      <c r="L50" s="222"/>
    </row>
    <row r="51" spans="1:12" ht="18.75">
      <c r="A51" s="1119"/>
      <c r="B51" s="1120"/>
      <c r="C51" s="348"/>
      <c r="D51" s="1121"/>
      <c r="E51" s="1122"/>
      <c r="F51" s="1122"/>
      <c r="G51" s="1122"/>
      <c r="H51" s="1122"/>
      <c r="I51" s="326"/>
      <c r="J51" s="327"/>
      <c r="K51" s="298"/>
      <c r="L51" s="222"/>
    </row>
    <row r="52" spans="1:12" ht="18.75">
      <c r="A52" s="1119"/>
      <c r="B52" s="1120"/>
      <c r="C52" s="348"/>
      <c r="D52" s="1121"/>
      <c r="E52" s="1122"/>
      <c r="F52" s="1122"/>
      <c r="G52" s="1122"/>
      <c r="H52" s="1122"/>
      <c r="I52" s="326"/>
      <c r="J52" s="327"/>
      <c r="K52" s="298"/>
      <c r="L52" s="222"/>
    </row>
    <row r="53" spans="1:12" ht="18.75">
      <c r="A53" s="1119"/>
      <c r="B53" s="1120"/>
      <c r="C53" s="348"/>
      <c r="D53" s="1121"/>
      <c r="E53" s="1122"/>
      <c r="F53" s="1122"/>
      <c r="G53" s="1122"/>
      <c r="H53" s="1122"/>
      <c r="I53" s="326"/>
      <c r="J53" s="327"/>
      <c r="K53" s="298"/>
      <c r="L53" s="222"/>
    </row>
    <row r="54" spans="1:12" ht="18.75">
      <c r="A54" s="1119"/>
      <c r="B54" s="1120"/>
      <c r="C54" s="348"/>
      <c r="D54" s="1121"/>
      <c r="E54" s="1122"/>
      <c r="F54" s="1122"/>
      <c r="G54" s="1122"/>
      <c r="H54" s="1122"/>
      <c r="I54" s="326"/>
      <c r="J54" s="327"/>
      <c r="K54" s="298"/>
      <c r="L54" s="222"/>
    </row>
    <row r="55" spans="1:12" ht="18.75">
      <c r="A55" s="1119"/>
      <c r="B55" s="1120"/>
      <c r="C55" s="348"/>
      <c r="D55" s="1121"/>
      <c r="E55" s="1122"/>
      <c r="F55" s="1122"/>
      <c r="G55" s="1122"/>
      <c r="H55" s="1122"/>
      <c r="I55" s="328"/>
      <c r="J55" s="327"/>
      <c r="K55" s="298"/>
      <c r="L55" s="222"/>
    </row>
    <row r="56" spans="1:12" ht="18.75">
      <c r="A56" s="1119"/>
      <c r="B56" s="1120"/>
      <c r="C56" s="348"/>
      <c r="D56" s="1121"/>
      <c r="E56" s="1122"/>
      <c r="F56" s="1122"/>
      <c r="G56" s="1122"/>
      <c r="H56" s="1122"/>
      <c r="I56" s="328"/>
      <c r="J56" s="327"/>
      <c r="K56" s="298"/>
      <c r="L56" s="222"/>
    </row>
    <row r="57" spans="1:12" ht="18.75">
      <c r="A57" s="1119"/>
      <c r="B57" s="1120"/>
      <c r="C57" s="348"/>
      <c r="D57" s="1121"/>
      <c r="E57" s="1122"/>
      <c r="F57" s="1122"/>
      <c r="G57" s="1122"/>
      <c r="H57" s="1122"/>
      <c r="I57" s="328"/>
      <c r="J57" s="327"/>
      <c r="K57" s="298"/>
      <c r="L57" s="222"/>
    </row>
    <row r="58" spans="1:12" ht="18.75">
      <c r="A58" s="1119"/>
      <c r="B58" s="1120"/>
      <c r="C58" s="348"/>
      <c r="D58" s="1121"/>
      <c r="E58" s="1122"/>
      <c r="F58" s="1122"/>
      <c r="G58" s="1122"/>
      <c r="H58" s="1122"/>
      <c r="I58" s="328"/>
      <c r="J58" s="327"/>
      <c r="K58" s="298"/>
      <c r="L58" s="222"/>
    </row>
    <row r="59" spans="1:12" ht="18.75">
      <c r="A59" s="1119"/>
      <c r="B59" s="1120"/>
      <c r="C59" s="348"/>
      <c r="D59" s="1121"/>
      <c r="E59" s="1122"/>
      <c r="F59" s="1122"/>
      <c r="G59" s="1122"/>
      <c r="H59" s="1122"/>
      <c r="I59" s="328"/>
      <c r="J59" s="327"/>
      <c r="K59" s="298"/>
      <c r="L59" s="222"/>
    </row>
    <row r="60" spans="1:12" ht="18.75">
      <c r="A60" s="1119"/>
      <c r="B60" s="1120"/>
      <c r="C60" s="348"/>
      <c r="D60" s="1121"/>
      <c r="E60" s="1122"/>
      <c r="F60" s="1122"/>
      <c r="G60" s="1122"/>
      <c r="H60" s="1122"/>
      <c r="I60" s="328"/>
      <c r="J60" s="327"/>
      <c r="K60" s="298"/>
      <c r="L60" s="222"/>
    </row>
    <row r="61" spans="1:12" ht="18.75">
      <c r="A61" s="1119"/>
      <c r="B61" s="1120"/>
      <c r="C61" s="348"/>
      <c r="D61" s="1121"/>
      <c r="E61" s="1122"/>
      <c r="F61" s="1122"/>
      <c r="G61" s="1122"/>
      <c r="H61" s="1122"/>
      <c r="I61" s="328"/>
      <c r="J61" s="327"/>
      <c r="K61" s="298"/>
      <c r="L61" s="222"/>
    </row>
    <row r="62" spans="1:12" ht="18.75">
      <c r="A62" s="1119"/>
      <c r="B62" s="1120"/>
      <c r="C62" s="348"/>
      <c r="D62" s="1121"/>
      <c r="E62" s="1122"/>
      <c r="F62" s="1122"/>
      <c r="G62" s="1122"/>
      <c r="H62" s="1122"/>
      <c r="I62" s="328"/>
      <c r="J62" s="327"/>
      <c r="K62" s="298"/>
      <c r="L62" s="222"/>
    </row>
    <row r="63" spans="1:12" ht="18.75">
      <c r="A63" s="1119"/>
      <c r="B63" s="1120"/>
      <c r="C63" s="348"/>
      <c r="D63" s="1121"/>
      <c r="E63" s="1122"/>
      <c r="F63" s="1122"/>
      <c r="G63" s="1122"/>
      <c r="H63" s="1122"/>
      <c r="I63" s="328"/>
      <c r="J63" s="327"/>
      <c r="K63" s="298"/>
      <c r="L63" s="222"/>
    </row>
    <row r="64" spans="1:12" ht="18.75">
      <c r="A64" s="1119"/>
      <c r="B64" s="1120"/>
      <c r="C64" s="348"/>
      <c r="D64" s="1121"/>
      <c r="E64" s="1122"/>
      <c r="F64" s="1122"/>
      <c r="G64" s="1122"/>
      <c r="H64" s="1122"/>
      <c r="I64" s="328"/>
      <c r="J64" s="327"/>
      <c r="K64" s="298"/>
      <c r="L64" s="222"/>
    </row>
    <row r="65" spans="1:12" ht="18.75">
      <c r="A65" s="1119"/>
      <c r="B65" s="1120"/>
      <c r="C65" s="348"/>
      <c r="D65" s="1121"/>
      <c r="E65" s="1122"/>
      <c r="F65" s="1122"/>
      <c r="G65" s="1122"/>
      <c r="H65" s="1122"/>
      <c r="I65" s="328"/>
      <c r="J65" s="327"/>
      <c r="K65" s="298"/>
      <c r="L65" s="222"/>
    </row>
    <row r="66" spans="1:12" ht="18.75">
      <c r="A66" s="1119"/>
      <c r="B66" s="1120"/>
      <c r="C66" s="348"/>
      <c r="D66" s="1121"/>
      <c r="E66" s="1122"/>
      <c r="F66" s="1122"/>
      <c r="G66" s="1122"/>
      <c r="H66" s="1122"/>
      <c r="I66" s="328"/>
      <c r="J66" s="327"/>
      <c r="K66" s="298"/>
      <c r="L66" s="222"/>
    </row>
    <row r="67" spans="1:12" ht="18.75">
      <c r="A67" s="1119"/>
      <c r="B67" s="1120"/>
      <c r="C67" s="348"/>
      <c r="D67" s="1121"/>
      <c r="E67" s="1122"/>
      <c r="F67" s="1122"/>
      <c r="G67" s="1122"/>
      <c r="H67" s="1122"/>
      <c r="I67" s="328"/>
      <c r="J67" s="327"/>
      <c r="K67" s="298"/>
      <c r="L67" s="222"/>
    </row>
    <row r="68" spans="1:12" ht="18.75">
      <c r="A68" s="1119"/>
      <c r="B68" s="1120"/>
      <c r="C68" s="348"/>
      <c r="D68" s="1121"/>
      <c r="E68" s="1122"/>
      <c r="F68" s="1122"/>
      <c r="G68" s="1122"/>
      <c r="H68" s="1122"/>
      <c r="I68" s="328"/>
      <c r="J68" s="327"/>
      <c r="K68" s="298"/>
      <c r="L68" s="222"/>
    </row>
    <row r="69" spans="1:12" ht="18.75">
      <c r="A69" s="1119"/>
      <c r="B69" s="1120"/>
      <c r="C69" s="348"/>
      <c r="D69" s="1121"/>
      <c r="E69" s="1122"/>
      <c r="F69" s="1122"/>
      <c r="G69" s="1122"/>
      <c r="H69" s="1122"/>
      <c r="I69" s="328"/>
      <c r="J69" s="327"/>
      <c r="K69" s="298"/>
      <c r="L69" s="222"/>
    </row>
    <row r="70" spans="1:12" ht="18.75">
      <c r="A70" s="1119"/>
      <c r="B70" s="1120"/>
      <c r="C70" s="348"/>
      <c r="D70" s="1121"/>
      <c r="E70" s="1122"/>
      <c r="F70" s="1122"/>
      <c r="G70" s="1122"/>
      <c r="H70" s="1122"/>
      <c r="I70" s="328"/>
      <c r="J70" s="327"/>
      <c r="K70" s="298"/>
      <c r="L70" s="222"/>
    </row>
    <row r="71" spans="1:12" ht="18.75">
      <c r="A71" s="1119"/>
      <c r="B71" s="1120"/>
      <c r="C71" s="348"/>
      <c r="D71" s="1121"/>
      <c r="E71" s="1122"/>
      <c r="F71" s="1122"/>
      <c r="G71" s="1122"/>
      <c r="H71" s="1122"/>
      <c r="I71" s="328"/>
      <c r="J71" s="327"/>
      <c r="K71" s="298"/>
      <c r="L71" s="222"/>
    </row>
    <row r="72" spans="1:12" ht="18.75">
      <c r="A72" s="1119"/>
      <c r="B72" s="1120"/>
      <c r="C72" s="348"/>
      <c r="D72" s="1121"/>
      <c r="E72" s="1122"/>
      <c r="F72" s="1122"/>
      <c r="G72" s="1122"/>
      <c r="H72" s="1122"/>
      <c r="I72" s="328"/>
      <c r="J72" s="327"/>
      <c r="K72" s="298"/>
      <c r="L72" s="222"/>
    </row>
    <row r="73" spans="1:12" ht="18.75">
      <c r="A73" s="1119"/>
      <c r="B73" s="1120"/>
      <c r="C73" s="348"/>
      <c r="D73" s="1121"/>
      <c r="E73" s="1122"/>
      <c r="F73" s="1122"/>
      <c r="G73" s="1122"/>
      <c r="H73" s="1122"/>
      <c r="I73" s="328"/>
      <c r="J73" s="327"/>
      <c r="K73" s="298"/>
      <c r="L73" s="222"/>
    </row>
    <row r="74" spans="1:12" ht="18.75">
      <c r="A74" s="1119"/>
      <c r="B74" s="1120"/>
      <c r="C74" s="348"/>
      <c r="D74" s="1121"/>
      <c r="E74" s="1122"/>
      <c r="F74" s="1122"/>
      <c r="G74" s="1122"/>
      <c r="H74" s="1122"/>
      <c r="I74" s="328"/>
      <c r="J74" s="327"/>
      <c r="K74" s="298"/>
      <c r="L74" s="222"/>
    </row>
    <row r="75" spans="1:12" ht="18.75">
      <c r="A75" s="1119"/>
      <c r="B75" s="1120"/>
      <c r="C75" s="348"/>
      <c r="D75" s="1121"/>
      <c r="E75" s="1122"/>
      <c r="F75" s="1122"/>
      <c r="G75" s="1122"/>
      <c r="H75" s="1122"/>
      <c r="I75" s="328"/>
      <c r="J75" s="327"/>
      <c r="K75" s="298"/>
      <c r="L75" s="222"/>
    </row>
    <row r="76" spans="1:12" ht="18.75">
      <c r="A76" s="1119"/>
      <c r="B76" s="1120"/>
      <c r="C76" s="348"/>
      <c r="D76" s="1121"/>
      <c r="E76" s="1122"/>
      <c r="F76" s="1122"/>
      <c r="G76" s="1122"/>
      <c r="H76" s="1122"/>
      <c r="I76" s="328"/>
      <c r="J76" s="327"/>
      <c r="K76" s="298"/>
      <c r="L76" s="222"/>
    </row>
    <row r="77" spans="1:12" ht="18.75">
      <c r="A77" s="1119"/>
      <c r="B77" s="1120"/>
      <c r="C77" s="348"/>
      <c r="D77" s="1121"/>
      <c r="E77" s="1122"/>
      <c r="F77" s="1122"/>
      <c r="G77" s="1122"/>
      <c r="H77" s="1122"/>
      <c r="I77" s="328"/>
      <c r="J77" s="327"/>
      <c r="K77" s="298"/>
      <c r="L77" s="222"/>
    </row>
    <row r="78" spans="1:12" ht="18.75">
      <c r="A78" s="1119"/>
      <c r="B78" s="1120"/>
      <c r="C78" s="348"/>
      <c r="D78" s="1121"/>
      <c r="E78" s="1122"/>
      <c r="F78" s="1122"/>
      <c r="G78" s="1122"/>
      <c r="H78" s="1122"/>
      <c r="I78" s="328"/>
      <c r="J78" s="327"/>
      <c r="K78" s="298"/>
      <c r="L78" s="222"/>
    </row>
    <row r="79" spans="1:12" ht="18.75">
      <c r="A79" s="1119"/>
      <c r="B79" s="1120"/>
      <c r="C79" s="348"/>
      <c r="D79" s="1121"/>
      <c r="E79" s="1122"/>
      <c r="F79" s="1122"/>
      <c r="G79" s="1122"/>
      <c r="H79" s="1122"/>
      <c r="I79" s="328"/>
      <c r="J79" s="327"/>
      <c r="K79" s="298"/>
      <c r="L79" s="222"/>
    </row>
    <row r="80" spans="1:12" ht="18.75">
      <c r="A80" s="1119"/>
      <c r="B80" s="1120"/>
      <c r="C80" s="348"/>
      <c r="D80" s="1121"/>
      <c r="E80" s="1122"/>
      <c r="F80" s="1122"/>
      <c r="G80" s="1122"/>
      <c r="H80" s="1122"/>
      <c r="I80" s="328"/>
      <c r="J80" s="327"/>
      <c r="K80" s="298"/>
      <c r="L80" s="222"/>
    </row>
    <row r="81" spans="1:12" ht="18.75">
      <c r="A81" s="1119"/>
      <c r="B81" s="1120"/>
      <c r="C81" s="348"/>
      <c r="D81" s="1121"/>
      <c r="E81" s="1122"/>
      <c r="F81" s="1122"/>
      <c r="G81" s="1122"/>
      <c r="H81" s="1122"/>
      <c r="I81" s="328"/>
      <c r="J81" s="327"/>
      <c r="K81" s="298"/>
      <c r="L81" s="222"/>
    </row>
    <row r="82" spans="1:12" ht="18.75">
      <c r="A82" s="1119"/>
      <c r="B82" s="1120"/>
      <c r="C82" s="348"/>
      <c r="D82" s="1121"/>
      <c r="E82" s="1122"/>
      <c r="F82" s="1122"/>
      <c r="G82" s="1122"/>
      <c r="H82" s="1122"/>
      <c r="I82" s="328"/>
      <c r="J82" s="327"/>
      <c r="K82" s="298"/>
      <c r="L82" s="222"/>
    </row>
    <row r="83" spans="1:12" ht="18.75">
      <c r="A83" s="1119"/>
      <c r="B83" s="1120"/>
      <c r="C83" s="348"/>
      <c r="D83" s="1121"/>
      <c r="E83" s="1122"/>
      <c r="F83" s="1122"/>
      <c r="G83" s="1122"/>
      <c r="H83" s="1122"/>
      <c r="I83" s="328"/>
      <c r="J83" s="327"/>
      <c r="K83" s="298"/>
      <c r="L83" s="222"/>
    </row>
    <row r="84" spans="1:12" ht="18.75">
      <c r="A84" s="1119"/>
      <c r="B84" s="1120"/>
      <c r="C84" s="348"/>
      <c r="D84" s="1121"/>
      <c r="E84" s="1122"/>
      <c r="F84" s="1122"/>
      <c r="G84" s="1122"/>
      <c r="H84" s="1122"/>
      <c r="I84" s="328"/>
      <c r="J84" s="327"/>
      <c r="K84" s="298"/>
      <c r="L84" s="222"/>
    </row>
    <row r="85" spans="1:12" ht="18.75">
      <c r="A85" s="1119"/>
      <c r="B85" s="1120"/>
      <c r="C85" s="792"/>
      <c r="D85" s="1121"/>
      <c r="E85" s="1122"/>
      <c r="F85" s="1122"/>
      <c r="G85" s="1122"/>
      <c r="H85" s="1122"/>
      <c r="I85" s="328"/>
      <c r="J85" s="327"/>
      <c r="K85" s="298"/>
      <c r="L85" s="222"/>
    </row>
    <row r="86" spans="1:12" ht="18.75">
      <c r="A86" s="303" t="s">
        <v>390</v>
      </c>
      <c r="B86" s="269"/>
      <c r="C86" s="269"/>
      <c r="D86" s="1127"/>
      <c r="E86" s="1127"/>
      <c r="F86" s="1127"/>
      <c r="G86" s="1127"/>
      <c r="H86" s="1127"/>
      <c r="I86" s="304"/>
      <c r="J86" s="305">
        <f>SUM(J36:J85)</f>
        <v>0</v>
      </c>
      <c r="K86" s="298"/>
      <c r="L86" s="222"/>
    </row>
    <row r="87" spans="1:12" ht="18.75">
      <c r="A87" s="306"/>
      <c r="B87" s="262"/>
      <c r="C87" s="262"/>
      <c r="D87" s="262"/>
      <c r="E87" s="262"/>
      <c r="F87" s="307"/>
      <c r="G87" s="262"/>
      <c r="H87" s="296"/>
      <c r="I87" s="262"/>
      <c r="J87" s="308"/>
      <c r="K87" s="298"/>
      <c r="L87" s="222" t="e">
        <f>IF(#REF!=0,0,#REF!+#REF!)</f>
        <v>#REF!</v>
      </c>
    </row>
    <row r="88" spans="1:12" ht="18.75">
      <c r="A88" s="309"/>
      <c r="B88" s="261"/>
      <c r="C88" s="261"/>
      <c r="D88" s="261"/>
      <c r="E88" s="261"/>
      <c r="F88" s="263" t="s">
        <v>391</v>
      </c>
      <c r="G88" s="261"/>
      <c r="H88" s="266"/>
      <c r="I88" s="261"/>
      <c r="J88" s="310"/>
      <c r="K88" s="298"/>
      <c r="L88" s="222" t="e">
        <f>IF(#REF!=0,0,#REF!+#REF!)</f>
        <v>#REF!</v>
      </c>
    </row>
    <row r="89" spans="1:12" ht="18.75">
      <c r="A89" s="311"/>
      <c r="B89" s="270"/>
      <c r="C89" s="270"/>
      <c r="D89" s="261"/>
      <c r="E89" s="261"/>
      <c r="F89" s="263"/>
      <c r="G89" s="261"/>
      <c r="H89" s="266"/>
      <c r="I89" s="261"/>
      <c r="J89" s="310"/>
      <c r="K89" s="298"/>
      <c r="L89" s="222" t="e">
        <f>IF(#REF!=0,0,#REF!+L88)</f>
        <v>#REF!</v>
      </c>
    </row>
    <row r="90" spans="1:12" ht="18.75">
      <c r="A90" s="309" t="s">
        <v>392</v>
      </c>
      <c r="B90" s="261"/>
      <c r="C90" s="261"/>
      <c r="D90" s="312" t="s">
        <v>393</v>
      </c>
      <c r="E90" s="313"/>
      <c r="F90" s="268"/>
      <c r="G90" s="314" t="s">
        <v>394</v>
      </c>
      <c r="H90" s="315"/>
      <c r="I90" s="261"/>
      <c r="J90" s="305"/>
      <c r="K90" s="298"/>
      <c r="L90" s="222">
        <f>IF(J87=0,0,J87+L89)</f>
        <v>0</v>
      </c>
    </row>
    <row r="91" spans="1:12" ht="18.75">
      <c r="A91" s="316"/>
      <c r="B91" s="262"/>
      <c r="C91" s="262"/>
      <c r="D91" s="245">
        <v>14</v>
      </c>
      <c r="E91" s="333"/>
      <c r="F91" s="334"/>
      <c r="G91" s="713">
        <v>4</v>
      </c>
      <c r="H91" s="341"/>
      <c r="I91" s="330"/>
      <c r="J91" s="248">
        <v>0</v>
      </c>
      <c r="K91" s="298"/>
      <c r="L91" s="222"/>
    </row>
    <row r="92" spans="1:12" ht="18.75">
      <c r="A92" s="281"/>
      <c r="B92" s="262"/>
      <c r="C92" s="262"/>
      <c r="D92" s="246"/>
      <c r="E92" s="335"/>
      <c r="F92" s="336"/>
      <c r="G92" s="714"/>
      <c r="H92" s="338"/>
      <c r="I92" s="262"/>
      <c r="J92" s="249"/>
      <c r="K92" s="298"/>
      <c r="L92" s="222"/>
    </row>
    <row r="93" spans="1:12" ht="18.75">
      <c r="A93" s="306"/>
      <c r="B93" s="271"/>
      <c r="C93" s="271"/>
      <c r="D93" s="246"/>
      <c r="E93" s="335"/>
      <c r="F93" s="336"/>
      <c r="G93" s="714"/>
      <c r="H93" s="338"/>
      <c r="I93" s="262"/>
      <c r="J93" s="249"/>
      <c r="K93" s="298"/>
      <c r="L93" s="222"/>
    </row>
    <row r="94" spans="1:12" ht="18.75">
      <c r="A94" s="306"/>
      <c r="B94" s="265"/>
      <c r="C94" s="265"/>
      <c r="D94" s="247"/>
      <c r="E94" s="337"/>
      <c r="F94" s="338"/>
      <c r="G94" s="714"/>
      <c r="H94" s="342"/>
      <c r="I94" s="262"/>
      <c r="J94" s="249"/>
      <c r="K94" s="298"/>
      <c r="L94" s="222"/>
    </row>
    <row r="95" spans="1:12" ht="19.5" thickBot="1">
      <c r="A95" s="306"/>
      <c r="B95" s="265"/>
      <c r="C95" s="265"/>
      <c r="D95" s="331"/>
      <c r="E95" s="339"/>
      <c r="F95" s="340"/>
      <c r="G95" s="715"/>
      <c r="H95" s="343"/>
      <c r="I95" s="332"/>
      <c r="J95" s="329"/>
      <c r="K95" s="298"/>
      <c r="L95" s="222"/>
    </row>
    <row r="96" spans="1:12" ht="20.25" thickTop="1" thickBot="1">
      <c r="A96" s="317"/>
      <c r="B96" s="318"/>
      <c r="C96" s="318"/>
      <c r="D96" s="319"/>
      <c r="E96" s="319"/>
      <c r="F96" s="320" t="s">
        <v>395</v>
      </c>
      <c r="G96" s="321"/>
      <c r="H96" s="322"/>
      <c r="I96" s="323"/>
      <c r="J96" s="324">
        <f>SUM(J91:J95)</f>
        <v>0</v>
      </c>
      <c r="K96" s="325"/>
      <c r="L96" s="222"/>
    </row>
    <row r="97" spans="1:12" ht="15" customHeight="1">
      <c r="A97" s="228"/>
      <c r="B97" s="262"/>
      <c r="C97" s="262"/>
      <c r="D97" s="223"/>
      <c r="E97" s="223"/>
      <c r="K97" s="226"/>
      <c r="L97" s="222" t="e">
        <f>IF(#REF!=0,0,#REF!+#REF!)</f>
        <v>#REF!</v>
      </c>
    </row>
    <row r="98" spans="1:12" ht="18.75">
      <c r="A98" s="228"/>
      <c r="B98" s="262"/>
      <c r="C98" s="262"/>
      <c r="D98" s="223"/>
      <c r="E98" s="223"/>
      <c r="L98" s="222" t="e">
        <f>IF(#REF!=0,0,#REF!+L97)</f>
        <v>#REF!</v>
      </c>
    </row>
    <row r="99" spans="1:12" ht="15.75" customHeight="1">
      <c r="L99" s="222" t="e">
        <f>IF(#REF!=0,0,#REF!+L98)</f>
        <v>#REF!</v>
      </c>
    </row>
    <row r="100" spans="1:12" ht="17.25" customHeight="1">
      <c r="K100" s="230"/>
      <c r="L100" s="222" t="e">
        <f>IF(#REF!=0,0,#REF!+L99)</f>
        <v>#REF!</v>
      </c>
    </row>
    <row r="101" spans="1:12" ht="18.75">
      <c r="A101" s="231"/>
      <c r="B101" s="232"/>
      <c r="C101" s="232"/>
      <c r="D101" s="233"/>
      <c r="E101" s="233"/>
      <c r="F101" s="234"/>
      <c r="G101" s="233"/>
      <c r="H101" s="235"/>
      <c r="I101" s="233"/>
      <c r="J101" s="236"/>
      <c r="K101" s="226"/>
      <c r="L101" s="222"/>
    </row>
    <row r="102" spans="1:12" ht="18.75">
      <c r="A102" s="228"/>
      <c r="B102" s="262"/>
      <c r="C102" s="262"/>
      <c r="D102" s="223"/>
      <c r="E102" s="223"/>
      <c r="F102" s="229"/>
      <c r="G102" s="223"/>
      <c r="H102" s="224"/>
      <c r="I102" s="223"/>
      <c r="J102" s="225"/>
      <c r="K102" s="226"/>
      <c r="L102" s="222"/>
    </row>
    <row r="103" spans="1:12" ht="18.75">
      <c r="A103" s="228"/>
      <c r="B103" s="262"/>
      <c r="C103" s="262"/>
      <c r="D103" s="223"/>
      <c r="E103" s="223"/>
      <c r="F103" s="229"/>
      <c r="G103" s="223"/>
      <c r="H103" s="224"/>
      <c r="I103" s="223"/>
      <c r="J103" s="225"/>
      <c r="K103" s="230"/>
      <c r="L103" s="222"/>
    </row>
    <row r="104" spans="1:12">
      <c r="A104" s="231"/>
      <c r="B104" s="232"/>
      <c r="C104" s="232"/>
      <c r="D104" s="233"/>
      <c r="E104" s="233"/>
      <c r="F104" s="234"/>
      <c r="G104" s="233"/>
      <c r="H104" s="235"/>
      <c r="I104" s="233"/>
      <c r="J104" s="236"/>
      <c r="K104" s="230"/>
      <c r="L104" s="222"/>
    </row>
    <row r="105" spans="1:12">
      <c r="A105" s="231"/>
      <c r="B105" s="232"/>
      <c r="C105" s="232"/>
      <c r="D105" s="233"/>
      <c r="E105" s="233"/>
      <c r="F105" s="234"/>
      <c r="G105" s="233"/>
      <c r="H105" s="235"/>
      <c r="I105" s="233"/>
      <c r="J105" s="236"/>
      <c r="K105" s="230"/>
      <c r="L105" s="222"/>
    </row>
    <row r="106" spans="1:12">
      <c r="A106" s="231"/>
      <c r="B106" s="232"/>
      <c r="C106" s="232"/>
      <c r="D106" s="233"/>
      <c r="E106" s="233"/>
      <c r="F106" s="234"/>
      <c r="G106" s="233"/>
      <c r="H106" s="235"/>
      <c r="I106" s="233"/>
      <c r="J106" s="236"/>
      <c r="K106" s="230"/>
      <c r="L106" s="222"/>
    </row>
    <row r="107" spans="1:12">
      <c r="A107" s="231"/>
      <c r="B107" s="232"/>
      <c r="C107" s="232"/>
      <c r="D107" s="233"/>
      <c r="E107" s="233"/>
      <c r="F107" s="234"/>
      <c r="G107" s="233"/>
      <c r="H107" s="235"/>
      <c r="I107" s="233"/>
      <c r="J107" s="236"/>
      <c r="K107" s="230"/>
      <c r="L107" s="222"/>
    </row>
    <row r="108" spans="1:12">
      <c r="A108" s="231"/>
      <c r="B108" s="232"/>
      <c r="C108" s="232"/>
      <c r="D108" s="233"/>
      <c r="E108" s="233"/>
      <c r="F108" s="234"/>
      <c r="G108" s="233"/>
      <c r="H108" s="235"/>
      <c r="I108" s="233"/>
      <c r="J108" s="236"/>
      <c r="K108" s="230"/>
      <c r="L108" s="222"/>
    </row>
    <row r="109" spans="1:12">
      <c r="A109" s="231"/>
      <c r="B109" s="232"/>
      <c r="C109" s="232"/>
      <c r="D109" s="233"/>
      <c r="E109" s="233"/>
      <c r="F109" s="234"/>
      <c r="G109" s="233"/>
      <c r="H109" s="235"/>
      <c r="I109" s="233"/>
      <c r="J109" s="236"/>
      <c r="K109" s="230"/>
      <c r="L109" s="222"/>
    </row>
    <row r="110" spans="1:12">
      <c r="A110" s="231"/>
      <c r="B110" s="232"/>
      <c r="C110" s="232"/>
      <c r="D110" s="233"/>
      <c r="E110" s="233"/>
      <c r="F110" s="234"/>
      <c r="G110" s="233"/>
      <c r="H110" s="235"/>
      <c r="I110" s="233"/>
      <c r="J110" s="236"/>
      <c r="K110" s="230"/>
      <c r="L110" s="222"/>
    </row>
    <row r="111" spans="1:12">
      <c r="A111" s="231"/>
      <c r="B111" s="232"/>
      <c r="C111" s="232"/>
      <c r="D111" s="233"/>
      <c r="E111" s="233"/>
      <c r="F111" s="234"/>
      <c r="G111" s="233"/>
      <c r="H111" s="235"/>
      <c r="I111" s="233"/>
      <c r="J111" s="236"/>
      <c r="K111" s="230"/>
      <c r="L111" s="222"/>
    </row>
    <row r="112" spans="1:12">
      <c r="A112" s="231"/>
      <c r="B112" s="232"/>
      <c r="C112" s="232"/>
      <c r="D112" s="233"/>
      <c r="E112" s="233"/>
      <c r="F112" s="234"/>
      <c r="G112" s="233"/>
      <c r="H112" s="235"/>
      <c r="I112" s="233"/>
      <c r="J112" s="236"/>
      <c r="K112" s="230"/>
      <c r="L112" s="222"/>
    </row>
    <row r="113" spans="1:12">
      <c r="A113" s="231"/>
      <c r="B113" s="232"/>
      <c r="C113" s="232"/>
      <c r="D113" s="233"/>
      <c r="E113" s="233"/>
      <c r="F113" s="234"/>
      <c r="G113" s="233"/>
      <c r="H113" s="235"/>
      <c r="I113" s="233"/>
      <c r="J113" s="236"/>
      <c r="K113" s="230"/>
      <c r="L113" s="222"/>
    </row>
    <row r="114" spans="1:12">
      <c r="A114" s="231"/>
      <c r="B114" s="232"/>
      <c r="C114" s="232"/>
      <c r="D114" s="233"/>
      <c r="E114" s="233"/>
      <c r="F114" s="234"/>
      <c r="G114" s="233"/>
      <c r="H114" s="235"/>
      <c r="I114" s="233"/>
      <c r="J114" s="236"/>
      <c r="K114" s="230"/>
      <c r="L114" s="222"/>
    </row>
    <row r="115" spans="1:12">
      <c r="A115" s="231"/>
      <c r="B115" s="232"/>
      <c r="C115" s="232"/>
      <c r="D115" s="233"/>
      <c r="E115" s="233"/>
      <c r="F115" s="234"/>
      <c r="G115" s="233"/>
      <c r="H115" s="235"/>
      <c r="I115" s="233"/>
      <c r="J115" s="236"/>
      <c r="K115" s="230"/>
      <c r="L115" s="222"/>
    </row>
    <row r="116" spans="1:12">
      <c r="A116" s="231"/>
      <c r="B116" s="232"/>
      <c r="C116" s="232"/>
      <c r="D116" s="233"/>
      <c r="E116" s="233"/>
      <c r="F116" s="234"/>
      <c r="G116" s="233"/>
      <c r="H116" s="235"/>
      <c r="I116" s="233"/>
      <c r="J116" s="236"/>
      <c r="K116" s="230"/>
      <c r="L116" s="222"/>
    </row>
    <row r="117" spans="1:12">
      <c r="A117" s="231"/>
      <c r="B117" s="232"/>
      <c r="C117" s="232"/>
      <c r="D117" s="233"/>
      <c r="E117" s="233"/>
      <c r="F117" s="234"/>
      <c r="G117" s="233"/>
      <c r="H117" s="235"/>
      <c r="I117" s="233"/>
      <c r="J117" s="236"/>
      <c r="K117" s="230"/>
      <c r="L117" s="222"/>
    </row>
    <row r="118" spans="1:12">
      <c r="A118" s="231"/>
      <c r="B118" s="232"/>
      <c r="C118" s="232"/>
      <c r="D118" s="233"/>
      <c r="E118" s="233"/>
      <c r="F118" s="234"/>
      <c r="G118" s="233"/>
      <c r="H118" s="235"/>
      <c r="I118" s="233"/>
      <c r="J118" s="236"/>
      <c r="K118" s="230"/>
      <c r="L118" s="222"/>
    </row>
    <row r="119" spans="1:12">
      <c r="A119" s="231"/>
      <c r="B119" s="232"/>
      <c r="C119" s="232"/>
      <c r="D119" s="233"/>
      <c r="E119" s="233"/>
      <c r="F119" s="234"/>
      <c r="G119" s="233"/>
      <c r="H119" s="235"/>
      <c r="I119" s="233"/>
      <c r="J119" s="236"/>
      <c r="K119" s="230"/>
      <c r="L119" s="222"/>
    </row>
    <row r="120" spans="1:12">
      <c r="A120" s="231"/>
      <c r="B120" s="232"/>
      <c r="C120" s="232"/>
      <c r="D120" s="233"/>
      <c r="E120" s="233"/>
      <c r="F120" s="234"/>
      <c r="G120" s="233"/>
      <c r="H120" s="235"/>
      <c r="I120" s="233"/>
      <c r="J120" s="236"/>
      <c r="K120" s="230"/>
      <c r="L120" s="222"/>
    </row>
    <row r="121" spans="1:12">
      <c r="A121" s="231"/>
      <c r="B121" s="232"/>
      <c r="C121" s="232"/>
      <c r="D121" s="233"/>
      <c r="E121" s="233"/>
      <c r="F121" s="234"/>
      <c r="G121" s="233"/>
      <c r="H121" s="235"/>
      <c r="I121" s="233"/>
      <c r="J121" s="236"/>
      <c r="K121" s="230"/>
      <c r="L121" s="222"/>
    </row>
    <row r="122" spans="1:12">
      <c r="A122" s="231"/>
      <c r="B122" s="232"/>
      <c r="C122" s="232"/>
      <c r="D122" s="233"/>
      <c r="E122" s="233"/>
      <c r="F122" s="234"/>
      <c r="G122" s="233"/>
      <c r="H122" s="235"/>
      <c r="I122" s="233"/>
      <c r="J122" s="236"/>
      <c r="K122" s="230"/>
      <c r="L122" s="222"/>
    </row>
    <row r="123" spans="1:12">
      <c r="A123" s="231"/>
      <c r="B123" s="232"/>
      <c r="C123" s="232"/>
      <c r="D123" s="233"/>
      <c r="E123" s="233"/>
      <c r="F123" s="234"/>
      <c r="G123" s="233"/>
      <c r="H123" s="235"/>
      <c r="I123" s="233"/>
      <c r="J123" s="236"/>
      <c r="K123" s="230"/>
      <c r="L123" s="222"/>
    </row>
    <row r="124" spans="1:12">
      <c r="A124" s="231"/>
      <c r="B124" s="232"/>
      <c r="C124" s="232"/>
      <c r="D124" s="233"/>
      <c r="E124" s="233"/>
      <c r="F124" s="234"/>
      <c r="G124" s="233"/>
      <c r="H124" s="235"/>
      <c r="I124" s="233"/>
      <c r="J124" s="236"/>
      <c r="K124" s="230"/>
      <c r="L124" s="222"/>
    </row>
    <row r="125" spans="1:12">
      <c r="A125" s="231"/>
      <c r="B125" s="232"/>
      <c r="C125" s="232"/>
      <c r="D125" s="233"/>
      <c r="E125" s="233"/>
      <c r="F125" s="234"/>
      <c r="G125" s="233"/>
      <c r="H125" s="235"/>
      <c r="I125" s="233"/>
      <c r="J125" s="236"/>
      <c r="K125" s="230"/>
      <c r="L125" s="222"/>
    </row>
    <row r="126" spans="1:12">
      <c r="A126" s="231"/>
      <c r="B126" s="232"/>
      <c r="C126" s="232"/>
      <c r="D126" s="233"/>
      <c r="E126" s="233"/>
      <c r="F126" s="234"/>
      <c r="G126" s="233"/>
      <c r="H126" s="235"/>
      <c r="I126" s="233"/>
      <c r="J126" s="236"/>
      <c r="K126" s="230"/>
      <c r="L126" s="222"/>
    </row>
    <row r="127" spans="1:12">
      <c r="A127" s="231"/>
      <c r="B127" s="232"/>
      <c r="C127" s="232"/>
      <c r="D127" s="233"/>
      <c r="E127" s="233"/>
      <c r="F127" s="234"/>
      <c r="G127" s="233"/>
      <c r="H127" s="235"/>
      <c r="I127" s="233"/>
      <c r="J127" s="236"/>
      <c r="K127" s="230"/>
      <c r="L127" s="222"/>
    </row>
    <row r="128" spans="1:12">
      <c r="A128" s="231"/>
      <c r="B128" s="232"/>
      <c r="C128" s="232"/>
      <c r="D128" s="233"/>
      <c r="E128" s="233"/>
      <c r="F128" s="234"/>
      <c r="G128" s="233"/>
      <c r="H128" s="235"/>
      <c r="I128" s="233"/>
      <c r="J128" s="236"/>
      <c r="K128" s="230"/>
      <c r="L128" s="222"/>
    </row>
    <row r="129" spans="1:12">
      <c r="A129" s="231"/>
      <c r="B129" s="232"/>
      <c r="C129" s="232"/>
      <c r="D129" s="233"/>
      <c r="E129" s="233"/>
      <c r="F129" s="234"/>
      <c r="G129" s="233"/>
      <c r="H129" s="235"/>
      <c r="I129" s="233"/>
      <c r="J129" s="236"/>
      <c r="K129" s="230"/>
      <c r="L129" s="222"/>
    </row>
    <row r="130" spans="1:12">
      <c r="A130" s="231"/>
      <c r="B130" s="232"/>
      <c r="C130" s="232"/>
      <c r="D130" s="233"/>
      <c r="E130" s="233"/>
      <c r="F130" s="234"/>
      <c r="G130" s="233"/>
      <c r="H130" s="235"/>
      <c r="I130" s="233"/>
      <c r="J130" s="236"/>
      <c r="K130" s="230"/>
      <c r="L130" s="222"/>
    </row>
    <row r="131" spans="1:12">
      <c r="A131" s="231"/>
      <c r="B131" s="232"/>
      <c r="C131" s="232"/>
      <c r="D131" s="233"/>
      <c r="E131" s="233"/>
      <c r="F131" s="234"/>
      <c r="G131" s="233"/>
      <c r="H131" s="235"/>
      <c r="I131" s="233"/>
      <c r="J131" s="236"/>
      <c r="K131" s="230"/>
      <c r="L131" s="222"/>
    </row>
    <row r="132" spans="1:12">
      <c r="A132" s="237"/>
      <c r="B132" s="232"/>
      <c r="C132" s="232"/>
      <c r="D132" s="233"/>
      <c r="E132" s="233"/>
      <c r="F132" s="233"/>
      <c r="G132" s="233"/>
      <c r="H132" s="235"/>
      <c r="I132" s="233"/>
      <c r="J132" s="236"/>
      <c r="K132" s="230"/>
      <c r="L132" s="222"/>
    </row>
    <row r="133" spans="1:12">
      <c r="A133" s="237"/>
      <c r="B133" s="232"/>
      <c r="C133" s="232"/>
      <c r="D133" s="233"/>
      <c r="E133" s="233"/>
      <c r="F133" s="233"/>
      <c r="G133" s="233"/>
      <c r="H133" s="235"/>
      <c r="I133" s="233"/>
      <c r="J133" s="236"/>
      <c r="K133" s="230"/>
      <c r="L133" s="222"/>
    </row>
    <row r="134" spans="1:12">
      <c r="A134" s="237"/>
      <c r="B134" s="232"/>
      <c r="C134" s="232"/>
      <c r="D134" s="233"/>
      <c r="E134" s="233"/>
      <c r="F134" s="233"/>
      <c r="G134" s="233"/>
      <c r="H134" s="235"/>
      <c r="I134" s="233"/>
      <c r="J134" s="236"/>
      <c r="K134" s="230"/>
      <c r="L134" s="222"/>
    </row>
    <row r="135" spans="1:12">
      <c r="A135" s="237"/>
      <c r="B135" s="232"/>
      <c r="C135" s="232"/>
      <c r="D135" s="233"/>
      <c r="E135" s="233"/>
      <c r="F135" s="233"/>
      <c r="G135" s="233"/>
      <c r="H135" s="235"/>
      <c r="I135" s="233"/>
      <c r="J135" s="236"/>
      <c r="K135" s="230"/>
      <c r="L135" s="222"/>
    </row>
    <row r="136" spans="1:12">
      <c r="A136" s="237"/>
      <c r="B136" s="232"/>
      <c r="C136" s="232"/>
      <c r="D136" s="233"/>
      <c r="E136" s="233"/>
      <c r="F136" s="233"/>
      <c r="G136" s="233"/>
      <c r="H136" s="235"/>
      <c r="I136" s="233"/>
      <c r="J136" s="236"/>
      <c r="K136" s="230"/>
      <c r="L136" s="222"/>
    </row>
    <row r="137" spans="1:12">
      <c r="A137" s="237"/>
      <c r="B137" s="232"/>
      <c r="C137" s="232"/>
      <c r="D137" s="233"/>
      <c r="E137" s="233"/>
      <c r="F137" s="233"/>
      <c r="G137" s="233"/>
      <c r="H137" s="235"/>
      <c r="I137" s="233"/>
      <c r="J137" s="236"/>
      <c r="K137" s="230"/>
      <c r="L137" s="222"/>
    </row>
    <row r="138" spans="1:12">
      <c r="A138" s="237"/>
      <c r="B138" s="232"/>
      <c r="C138" s="232"/>
      <c r="D138" s="233"/>
      <c r="E138" s="233"/>
      <c r="F138" s="233"/>
      <c r="G138" s="233"/>
      <c r="H138" s="235"/>
      <c r="I138" s="233"/>
      <c r="J138" s="236"/>
      <c r="K138" s="230"/>
      <c r="L138" s="222"/>
    </row>
    <row r="139" spans="1:12">
      <c r="A139" s="237"/>
      <c r="B139" s="232"/>
      <c r="C139" s="232"/>
      <c r="D139" s="233"/>
      <c r="E139" s="233"/>
      <c r="F139" s="233"/>
      <c r="G139" s="233"/>
      <c r="H139" s="235"/>
      <c r="I139" s="233"/>
      <c r="J139" s="236"/>
      <c r="K139" s="230"/>
      <c r="L139" s="222"/>
    </row>
    <row r="140" spans="1:12">
      <c r="A140" s="237"/>
      <c r="B140" s="232"/>
      <c r="C140" s="232"/>
      <c r="D140" s="233"/>
      <c r="E140" s="233"/>
      <c r="F140" s="233"/>
      <c r="G140" s="233"/>
      <c r="H140" s="235"/>
      <c r="I140" s="233"/>
      <c r="J140" s="236"/>
      <c r="K140" s="230"/>
      <c r="L140" s="222"/>
    </row>
    <row r="141" spans="1:12">
      <c r="A141" s="237"/>
      <c r="B141" s="232"/>
      <c r="C141" s="232"/>
      <c r="D141" s="233"/>
      <c r="E141" s="233"/>
      <c r="F141" s="233"/>
      <c r="G141" s="233"/>
      <c r="H141" s="235"/>
      <c r="I141" s="233"/>
      <c r="J141" s="236"/>
      <c r="K141" s="230"/>
      <c r="L141" s="222"/>
    </row>
    <row r="142" spans="1:12">
      <c r="A142" s="237"/>
      <c r="B142" s="232"/>
      <c r="C142" s="232"/>
      <c r="D142" s="233"/>
      <c r="E142" s="233"/>
      <c r="F142" s="233"/>
      <c r="G142" s="233"/>
      <c r="H142" s="235"/>
      <c r="I142" s="233"/>
      <c r="J142" s="236"/>
      <c r="K142" s="230"/>
      <c r="L142" s="222"/>
    </row>
    <row r="143" spans="1:12">
      <c r="A143" s="237"/>
      <c r="B143" s="232"/>
      <c r="C143" s="232"/>
      <c r="D143" s="233"/>
      <c r="E143" s="233"/>
      <c r="F143" s="233"/>
      <c r="G143" s="233"/>
      <c r="H143" s="235"/>
      <c r="I143" s="233"/>
      <c r="J143" s="236"/>
      <c r="K143" s="230"/>
      <c r="L143" s="222"/>
    </row>
    <row r="144" spans="1:12">
      <c r="A144" s="237"/>
      <c r="B144" s="232"/>
      <c r="C144" s="232"/>
      <c r="D144" s="233"/>
      <c r="E144" s="233"/>
      <c r="F144" s="233"/>
      <c r="G144" s="233"/>
      <c r="H144" s="235"/>
      <c r="I144" s="233"/>
      <c r="J144" s="236"/>
      <c r="K144" s="230"/>
      <c r="L144" s="222"/>
    </row>
    <row r="145" spans="1:12">
      <c r="A145" s="237"/>
      <c r="B145" s="232"/>
      <c r="C145" s="232"/>
      <c r="D145" s="233"/>
      <c r="E145" s="233"/>
      <c r="F145" s="233"/>
      <c r="G145" s="233"/>
      <c r="H145" s="235"/>
      <c r="I145" s="233"/>
      <c r="J145" s="236"/>
      <c r="K145" s="230"/>
      <c r="L145" s="222"/>
    </row>
    <row r="146" spans="1:12">
      <c r="A146" s="237"/>
      <c r="B146" s="232"/>
      <c r="C146" s="232"/>
      <c r="D146" s="233"/>
      <c r="E146" s="233"/>
      <c r="F146" s="233"/>
      <c r="G146" s="233"/>
      <c r="H146" s="235"/>
      <c r="I146" s="233"/>
      <c r="J146" s="236"/>
      <c r="K146" s="230"/>
      <c r="L146" s="222"/>
    </row>
    <row r="147" spans="1:12">
      <c r="A147" s="237"/>
      <c r="B147" s="232"/>
      <c r="C147" s="232"/>
      <c r="D147" s="233"/>
      <c r="E147" s="233"/>
      <c r="F147" s="233"/>
      <c r="G147" s="233"/>
      <c r="H147" s="235"/>
      <c r="I147" s="233"/>
      <c r="J147" s="236"/>
      <c r="K147" s="230"/>
      <c r="L147" s="222"/>
    </row>
    <row r="148" spans="1:12">
      <c r="A148" s="237"/>
      <c r="B148" s="232"/>
      <c r="C148" s="232"/>
      <c r="D148" s="233"/>
      <c r="E148" s="233"/>
      <c r="F148" s="233"/>
      <c r="G148" s="233"/>
      <c r="H148" s="235"/>
      <c r="I148" s="233"/>
      <c r="J148" s="236"/>
      <c r="K148" s="230"/>
      <c r="L148" s="222"/>
    </row>
    <row r="149" spans="1:12">
      <c r="A149" s="237"/>
      <c r="B149" s="232"/>
      <c r="C149" s="232"/>
      <c r="D149" s="233"/>
      <c r="E149" s="233"/>
      <c r="F149" s="233"/>
      <c r="G149" s="233"/>
      <c r="H149" s="235"/>
      <c r="I149" s="233"/>
      <c r="J149" s="236"/>
      <c r="K149" s="230"/>
      <c r="L149" s="222"/>
    </row>
    <row r="150" spans="1:12">
      <c r="A150" s="237"/>
      <c r="B150" s="232"/>
      <c r="C150" s="232"/>
      <c r="D150" s="233"/>
      <c r="E150" s="233"/>
      <c r="F150" s="233"/>
      <c r="G150" s="233"/>
      <c r="H150" s="235"/>
      <c r="I150" s="233"/>
      <c r="J150" s="236"/>
      <c r="K150" s="230"/>
      <c r="L150" s="222"/>
    </row>
    <row r="151" spans="1:12">
      <c r="A151" s="237"/>
      <c r="B151" s="232"/>
      <c r="C151" s="232"/>
      <c r="D151" s="233"/>
      <c r="E151" s="233"/>
      <c r="F151" s="233"/>
      <c r="G151" s="233"/>
      <c r="H151" s="235"/>
      <c r="I151" s="233"/>
      <c r="J151" s="236"/>
      <c r="K151" s="230"/>
      <c r="L151" s="222"/>
    </row>
    <row r="152" spans="1:12">
      <c r="A152" s="237"/>
      <c r="B152" s="232"/>
      <c r="C152" s="232"/>
      <c r="D152" s="233"/>
      <c r="E152" s="233"/>
      <c r="F152" s="233"/>
      <c r="G152" s="233"/>
      <c r="H152" s="235"/>
      <c r="I152" s="233"/>
      <c r="J152" s="236"/>
      <c r="K152" s="230"/>
      <c r="L152" s="222"/>
    </row>
    <row r="153" spans="1:12">
      <c r="A153" s="237"/>
      <c r="B153" s="232"/>
      <c r="C153" s="232"/>
      <c r="D153" s="233"/>
      <c r="E153" s="233"/>
      <c r="F153" s="233"/>
      <c r="G153" s="233"/>
      <c r="H153" s="235"/>
      <c r="I153" s="233"/>
      <c r="J153" s="236"/>
      <c r="K153" s="230"/>
      <c r="L153" s="222"/>
    </row>
    <row r="154" spans="1:12">
      <c r="A154" s="237"/>
      <c r="B154" s="232"/>
      <c r="C154" s="232"/>
      <c r="D154" s="233"/>
      <c r="E154" s="233"/>
      <c r="F154" s="233"/>
      <c r="G154" s="233"/>
      <c r="H154" s="235"/>
      <c r="I154" s="233"/>
      <c r="J154" s="236"/>
      <c r="K154" s="230"/>
      <c r="L154" s="222"/>
    </row>
    <row r="155" spans="1:12">
      <c r="A155" s="237"/>
      <c r="B155" s="232"/>
      <c r="C155" s="232"/>
      <c r="D155" s="233"/>
      <c r="E155" s="233"/>
      <c r="F155" s="233"/>
      <c r="G155" s="233"/>
      <c r="H155" s="235"/>
      <c r="I155" s="233"/>
      <c r="J155" s="236"/>
      <c r="K155" s="230"/>
      <c r="L155" s="222"/>
    </row>
    <row r="156" spans="1:12">
      <c r="A156" s="237"/>
      <c r="B156" s="232"/>
      <c r="C156" s="232"/>
      <c r="D156" s="233"/>
      <c r="E156" s="233"/>
      <c r="F156" s="233"/>
      <c r="G156" s="233"/>
      <c r="H156" s="235"/>
      <c r="I156" s="233"/>
      <c r="J156" s="236"/>
      <c r="K156" s="230"/>
      <c r="L156" s="222"/>
    </row>
    <row r="157" spans="1:12">
      <c r="A157" s="237"/>
      <c r="B157" s="232"/>
      <c r="C157" s="232"/>
      <c r="D157" s="233"/>
      <c r="E157" s="233"/>
      <c r="F157" s="233"/>
      <c r="G157" s="233"/>
      <c r="H157" s="235"/>
      <c r="I157" s="233"/>
      <c r="J157" s="236"/>
      <c r="K157" s="230"/>
      <c r="L157" s="222"/>
    </row>
    <row r="158" spans="1:12">
      <c r="A158" s="237"/>
      <c r="B158" s="232"/>
      <c r="C158" s="232"/>
      <c r="D158" s="233"/>
      <c r="E158" s="233"/>
      <c r="F158" s="233"/>
      <c r="G158" s="233"/>
      <c r="H158" s="235"/>
      <c r="I158" s="233"/>
      <c r="J158" s="236"/>
      <c r="K158" s="230"/>
      <c r="L158" s="222"/>
    </row>
    <row r="159" spans="1:12">
      <c r="A159" s="237"/>
      <c r="B159" s="232"/>
      <c r="C159" s="232"/>
      <c r="D159" s="233"/>
      <c r="E159" s="233"/>
      <c r="F159" s="233"/>
      <c r="G159" s="233"/>
      <c r="H159" s="235"/>
      <c r="I159" s="233"/>
      <c r="J159" s="236"/>
      <c r="K159" s="230"/>
      <c r="L159" s="222"/>
    </row>
    <row r="160" spans="1:12">
      <c r="A160" s="237"/>
      <c r="B160" s="232"/>
      <c r="C160" s="232"/>
      <c r="D160" s="233"/>
      <c r="E160" s="233"/>
      <c r="F160" s="233"/>
      <c r="G160" s="233"/>
      <c r="H160" s="235"/>
      <c r="I160" s="233"/>
      <c r="J160" s="236"/>
      <c r="K160" s="230"/>
      <c r="L160" s="222"/>
    </row>
    <row r="161" spans="1:12">
      <c r="A161" s="237"/>
      <c r="B161" s="232"/>
      <c r="C161" s="232"/>
      <c r="D161" s="233"/>
      <c r="E161" s="233"/>
      <c r="F161" s="233"/>
      <c r="G161" s="233"/>
      <c r="H161" s="235"/>
      <c r="I161" s="233"/>
      <c r="J161" s="236"/>
      <c r="K161" s="230"/>
      <c r="L161" s="222"/>
    </row>
    <row r="162" spans="1:12">
      <c r="A162" s="237"/>
      <c r="B162" s="232"/>
      <c r="C162" s="232"/>
      <c r="D162" s="233"/>
      <c r="E162" s="233"/>
      <c r="F162" s="233"/>
      <c r="G162" s="233"/>
      <c r="H162" s="235"/>
      <c r="I162" s="233"/>
      <c r="J162" s="236"/>
      <c r="K162" s="230"/>
      <c r="L162" s="222"/>
    </row>
    <row r="163" spans="1:12">
      <c r="A163" s="237"/>
      <c r="B163" s="232"/>
      <c r="C163" s="232"/>
      <c r="D163" s="233"/>
      <c r="E163" s="233"/>
      <c r="F163" s="233"/>
      <c r="G163" s="233"/>
      <c r="H163" s="235"/>
      <c r="I163" s="233"/>
      <c r="J163" s="236"/>
      <c r="K163" s="230"/>
      <c r="L163" s="222"/>
    </row>
    <row r="164" spans="1:12">
      <c r="A164" s="237"/>
      <c r="B164" s="232"/>
      <c r="C164" s="232"/>
      <c r="D164" s="233"/>
      <c r="E164" s="233"/>
      <c r="F164" s="233"/>
      <c r="G164" s="233"/>
      <c r="H164" s="235"/>
      <c r="I164" s="233"/>
      <c r="J164" s="236"/>
      <c r="K164" s="230"/>
      <c r="L164" s="222"/>
    </row>
    <row r="165" spans="1:12">
      <c r="A165" s="237"/>
      <c r="B165" s="232"/>
      <c r="C165" s="232"/>
      <c r="D165" s="233"/>
      <c r="E165" s="233"/>
      <c r="F165" s="233"/>
      <c r="G165" s="233"/>
      <c r="H165" s="235"/>
      <c r="I165" s="233"/>
      <c r="J165" s="236"/>
      <c r="K165" s="230"/>
      <c r="L165" s="222"/>
    </row>
    <row r="166" spans="1:12">
      <c r="A166" s="237"/>
      <c r="B166" s="232"/>
      <c r="C166" s="232"/>
      <c r="D166" s="233"/>
      <c r="E166" s="233"/>
      <c r="F166" s="233"/>
      <c r="G166" s="233"/>
      <c r="H166" s="235"/>
      <c r="I166" s="233"/>
      <c r="J166" s="236"/>
      <c r="K166" s="230"/>
      <c r="L166" s="222"/>
    </row>
    <row r="167" spans="1:12">
      <c r="A167" s="237"/>
      <c r="B167" s="232"/>
      <c r="C167" s="232"/>
      <c r="D167" s="233"/>
      <c r="E167" s="233"/>
      <c r="F167" s="233"/>
      <c r="G167" s="233"/>
      <c r="H167" s="235"/>
      <c r="I167" s="233"/>
      <c r="J167" s="236"/>
      <c r="K167" s="230"/>
      <c r="L167" s="222"/>
    </row>
    <row r="168" spans="1:12">
      <c r="A168" s="237"/>
      <c r="B168" s="232"/>
      <c r="C168" s="232"/>
      <c r="D168" s="233"/>
      <c r="E168" s="233"/>
      <c r="F168" s="233"/>
      <c r="G168" s="233"/>
      <c r="H168" s="235"/>
      <c r="I168" s="233"/>
      <c r="J168" s="236"/>
      <c r="K168" s="230"/>
      <c r="L168" s="222"/>
    </row>
    <row r="169" spans="1:12">
      <c r="A169" s="237"/>
      <c r="B169" s="232"/>
      <c r="C169" s="232"/>
      <c r="D169" s="233"/>
      <c r="E169" s="233"/>
      <c r="F169" s="233"/>
      <c r="G169" s="233"/>
      <c r="H169" s="235"/>
      <c r="I169" s="233"/>
      <c r="J169" s="236"/>
      <c r="K169" s="230"/>
      <c r="L169" s="222"/>
    </row>
    <row r="170" spans="1:12">
      <c r="A170" s="238"/>
      <c r="B170" s="233"/>
      <c r="C170" s="233"/>
      <c r="D170" s="233"/>
      <c r="E170" s="233"/>
      <c r="F170" s="233"/>
      <c r="G170" s="233"/>
      <c r="H170" s="233"/>
      <c r="I170" s="233"/>
      <c r="J170" s="233"/>
      <c r="K170" s="230"/>
      <c r="L170" s="222"/>
    </row>
    <row r="171" spans="1:12">
      <c r="A171" s="238"/>
      <c r="B171" s="233"/>
      <c r="C171" s="233"/>
      <c r="D171" s="233"/>
      <c r="E171" s="233"/>
      <c r="F171" s="233"/>
      <c r="G171" s="233"/>
      <c r="H171" s="233"/>
      <c r="I171" s="233"/>
      <c r="J171" s="233"/>
      <c r="K171" s="230"/>
      <c r="L171" s="222"/>
    </row>
    <row r="172" spans="1:12">
      <c r="A172" s="238"/>
      <c r="B172" s="233"/>
      <c r="C172" s="233"/>
      <c r="D172" s="233"/>
      <c r="E172" s="233"/>
      <c r="F172" s="233"/>
      <c r="G172" s="233"/>
      <c r="H172" s="233"/>
      <c r="I172" s="233"/>
      <c r="J172" s="233"/>
      <c r="K172" s="230"/>
      <c r="L172" s="222"/>
    </row>
    <row r="173" spans="1:12">
      <c r="A173" s="238"/>
      <c r="B173" s="233"/>
      <c r="C173" s="233"/>
      <c r="D173" s="233"/>
      <c r="E173" s="233"/>
      <c r="F173" s="233"/>
      <c r="G173" s="233"/>
      <c r="H173" s="233"/>
      <c r="I173" s="233"/>
      <c r="J173" s="233"/>
      <c r="K173" s="230"/>
      <c r="L173" s="222"/>
    </row>
    <row r="174" spans="1:12">
      <c r="A174" s="238"/>
      <c r="B174" s="233"/>
      <c r="C174" s="233"/>
      <c r="D174" s="233"/>
      <c r="E174" s="233"/>
      <c r="F174" s="233"/>
      <c r="G174" s="233"/>
      <c r="H174" s="233"/>
      <c r="I174" s="233"/>
      <c r="J174" s="233"/>
      <c r="K174" s="230"/>
      <c r="L174" s="222"/>
    </row>
    <row r="175" spans="1:12">
      <c r="A175" s="238"/>
      <c r="B175" s="233"/>
      <c r="C175" s="233"/>
      <c r="D175" s="233"/>
      <c r="E175" s="233"/>
      <c r="F175" s="233"/>
      <c r="G175" s="233"/>
      <c r="H175" s="233"/>
      <c r="I175" s="233"/>
      <c r="J175" s="233"/>
      <c r="K175" s="230"/>
      <c r="L175" s="222"/>
    </row>
    <row r="176" spans="1:12">
      <c r="A176" s="238"/>
      <c r="B176" s="233"/>
      <c r="C176" s="233"/>
      <c r="D176" s="233"/>
      <c r="E176" s="233"/>
      <c r="F176" s="233"/>
      <c r="G176" s="233"/>
      <c r="H176" s="233"/>
      <c r="I176" s="233"/>
      <c r="J176" s="233"/>
      <c r="K176" s="230"/>
      <c r="L176" s="222"/>
    </row>
    <row r="177" spans="1:12">
      <c r="A177" s="238"/>
      <c r="B177" s="233"/>
      <c r="C177" s="233"/>
      <c r="D177" s="233"/>
      <c r="E177" s="233"/>
      <c r="F177" s="233"/>
      <c r="G177" s="233"/>
      <c r="H177" s="233"/>
      <c r="I177" s="233"/>
      <c r="J177" s="233"/>
      <c r="K177" s="230"/>
      <c r="L177" s="222"/>
    </row>
    <row r="178" spans="1:12">
      <c r="A178" s="238"/>
      <c r="B178" s="233"/>
      <c r="C178" s="233"/>
      <c r="D178" s="233"/>
      <c r="E178" s="233"/>
      <c r="F178" s="233"/>
      <c r="G178" s="233"/>
      <c r="H178" s="233"/>
      <c r="I178" s="233"/>
      <c r="J178" s="233"/>
      <c r="K178" s="230"/>
      <c r="L178" s="222"/>
    </row>
    <row r="179" spans="1:12">
      <c r="A179" s="238"/>
      <c r="B179" s="233"/>
      <c r="C179" s="233"/>
      <c r="D179" s="233"/>
      <c r="E179" s="233"/>
      <c r="F179" s="233"/>
      <c r="G179" s="233"/>
      <c r="H179" s="233"/>
      <c r="I179" s="233"/>
      <c r="J179" s="233"/>
      <c r="K179" s="230"/>
      <c r="L179" s="222"/>
    </row>
    <row r="180" spans="1:12">
      <c r="A180" s="238"/>
      <c r="B180" s="233"/>
      <c r="C180" s="233"/>
      <c r="D180" s="233"/>
      <c r="E180" s="233"/>
      <c r="F180" s="233"/>
      <c r="G180" s="233"/>
      <c r="H180" s="233"/>
      <c r="I180" s="233"/>
      <c r="J180" s="233"/>
      <c r="K180" s="230"/>
      <c r="L180" s="222"/>
    </row>
    <row r="181" spans="1:12">
      <c r="A181" s="238"/>
      <c r="B181" s="233"/>
      <c r="C181" s="233"/>
      <c r="D181" s="233"/>
      <c r="E181" s="233"/>
      <c r="F181" s="233"/>
      <c r="G181" s="233"/>
      <c r="H181" s="233"/>
      <c r="I181" s="233"/>
      <c r="J181" s="233"/>
      <c r="K181" s="230"/>
      <c r="L181" s="222"/>
    </row>
    <row r="182" spans="1:12">
      <c r="A182" s="238"/>
      <c r="B182" s="233"/>
      <c r="C182" s="233"/>
      <c r="D182" s="233"/>
      <c r="E182" s="233"/>
      <c r="F182" s="233"/>
      <c r="G182" s="233"/>
      <c r="H182" s="233"/>
      <c r="I182" s="233"/>
      <c r="J182" s="233"/>
      <c r="K182" s="230"/>
      <c r="L182" s="222"/>
    </row>
    <row r="183" spans="1:12">
      <c r="A183" s="238"/>
      <c r="B183" s="233"/>
      <c r="C183" s="233"/>
      <c r="D183" s="233"/>
      <c r="E183" s="233"/>
      <c r="F183" s="233"/>
      <c r="G183" s="233"/>
      <c r="H183" s="233"/>
      <c r="I183" s="233"/>
      <c r="J183" s="233"/>
      <c r="K183" s="230"/>
      <c r="L183" s="222"/>
    </row>
    <row r="184" spans="1:12">
      <c r="A184" s="238"/>
      <c r="B184" s="233"/>
      <c r="C184" s="233"/>
      <c r="D184" s="233"/>
      <c r="E184" s="233"/>
      <c r="F184" s="233"/>
      <c r="G184" s="233"/>
      <c r="H184" s="233"/>
      <c r="I184" s="233"/>
      <c r="J184" s="233"/>
      <c r="K184" s="230"/>
      <c r="L184" s="222"/>
    </row>
    <row r="185" spans="1:12">
      <c r="A185" s="238"/>
      <c r="B185" s="233"/>
      <c r="C185" s="233"/>
      <c r="D185" s="233"/>
      <c r="E185" s="233"/>
      <c r="F185" s="233"/>
      <c r="G185" s="233"/>
      <c r="H185" s="233"/>
      <c r="I185" s="233"/>
      <c r="J185" s="233"/>
      <c r="K185" s="230"/>
      <c r="L185" s="222"/>
    </row>
    <row r="186" spans="1:12">
      <c r="A186" s="238"/>
      <c r="B186" s="233"/>
      <c r="C186" s="233"/>
      <c r="D186" s="233"/>
      <c r="E186" s="233"/>
      <c r="F186" s="233"/>
      <c r="G186" s="233"/>
      <c r="H186" s="233"/>
      <c r="I186" s="233"/>
      <c r="J186" s="233"/>
      <c r="K186" s="230"/>
      <c r="L186" s="222"/>
    </row>
    <row r="187" spans="1:12">
      <c r="A187" s="238"/>
      <c r="B187" s="233"/>
      <c r="C187" s="233"/>
      <c r="D187" s="233"/>
      <c r="E187" s="233"/>
      <c r="F187" s="233"/>
      <c r="G187" s="233"/>
      <c r="H187" s="233"/>
      <c r="I187" s="233"/>
      <c r="J187" s="233"/>
      <c r="K187" s="230"/>
      <c r="L187" s="222"/>
    </row>
    <row r="188" spans="1:12">
      <c r="A188" s="238"/>
      <c r="B188" s="233"/>
      <c r="C188" s="233"/>
      <c r="D188" s="233"/>
      <c r="E188" s="233"/>
      <c r="F188" s="233"/>
      <c r="G188" s="233"/>
      <c r="H188" s="233"/>
      <c r="I188" s="233"/>
      <c r="J188" s="233"/>
      <c r="K188" s="230"/>
      <c r="L188" s="222"/>
    </row>
    <row r="189" spans="1:12">
      <c r="A189" s="238"/>
      <c r="B189" s="233"/>
      <c r="C189" s="233"/>
      <c r="D189" s="233"/>
      <c r="E189" s="233"/>
      <c r="F189" s="233"/>
      <c r="G189" s="233"/>
      <c r="H189" s="233"/>
      <c r="I189" s="233"/>
      <c r="J189" s="233"/>
      <c r="K189" s="230"/>
      <c r="L189" s="222"/>
    </row>
    <row r="190" spans="1:12">
      <c r="A190" s="238"/>
      <c r="B190" s="233"/>
      <c r="C190" s="233"/>
      <c r="D190" s="233"/>
      <c r="E190" s="233"/>
      <c r="F190" s="233"/>
      <c r="G190" s="233"/>
      <c r="H190" s="233"/>
      <c r="I190" s="233"/>
      <c r="J190" s="233"/>
      <c r="K190" s="230"/>
      <c r="L190" s="222"/>
    </row>
    <row r="191" spans="1:12">
      <c r="A191" s="238"/>
      <c r="B191" s="233"/>
      <c r="C191" s="233"/>
      <c r="D191" s="233"/>
      <c r="E191" s="233"/>
      <c r="F191" s="233"/>
      <c r="G191" s="233"/>
      <c r="H191" s="233"/>
      <c r="I191" s="233"/>
      <c r="J191" s="233"/>
      <c r="K191" s="230"/>
      <c r="L191" s="222"/>
    </row>
    <row r="192" spans="1:12">
      <c r="A192" s="238"/>
      <c r="B192" s="233"/>
      <c r="C192" s="233"/>
      <c r="D192" s="233"/>
      <c r="E192" s="233"/>
      <c r="F192" s="233"/>
      <c r="G192" s="233"/>
      <c r="H192" s="233"/>
      <c r="I192" s="233"/>
      <c r="J192" s="233"/>
      <c r="K192" s="230"/>
      <c r="L192" s="222"/>
    </row>
    <row r="193" spans="1:12">
      <c r="A193" s="238"/>
      <c r="B193" s="233"/>
      <c r="C193" s="233"/>
      <c r="D193" s="233"/>
      <c r="E193" s="233"/>
      <c r="F193" s="233"/>
      <c r="G193" s="233"/>
      <c r="H193" s="233"/>
      <c r="I193" s="233"/>
      <c r="J193" s="233"/>
      <c r="K193" s="230"/>
      <c r="L193" s="222"/>
    </row>
    <row r="194" spans="1:12">
      <c r="A194" s="238"/>
      <c r="B194" s="233"/>
      <c r="C194" s="233"/>
      <c r="D194" s="233"/>
      <c r="E194" s="233"/>
      <c r="F194" s="233"/>
      <c r="G194" s="233"/>
      <c r="H194" s="233"/>
      <c r="I194" s="233"/>
      <c r="J194" s="233"/>
      <c r="L194" s="222"/>
    </row>
    <row r="195" spans="1:12">
      <c r="A195" s="238"/>
      <c r="B195" s="233"/>
      <c r="C195" s="233"/>
      <c r="D195" s="233"/>
      <c r="E195" s="233"/>
      <c r="F195" s="233"/>
      <c r="G195" s="233"/>
      <c r="H195" s="233"/>
      <c r="I195" s="233"/>
      <c r="J195" s="233"/>
      <c r="L195" s="222"/>
    </row>
    <row r="196" spans="1:12">
      <c r="A196" s="238"/>
      <c r="B196" s="233"/>
      <c r="C196" s="233"/>
      <c r="D196" s="233"/>
      <c r="E196" s="233"/>
      <c r="F196" s="233"/>
      <c r="G196" s="233"/>
      <c r="H196" s="233"/>
      <c r="I196" s="233"/>
      <c r="J196" s="233"/>
    </row>
    <row r="197" spans="1:12">
      <c r="A197" s="238"/>
      <c r="B197" s="233"/>
      <c r="C197" s="233"/>
      <c r="D197" s="233"/>
      <c r="E197" s="233"/>
      <c r="F197" s="233"/>
      <c r="G197" s="233"/>
      <c r="H197" s="233"/>
      <c r="I197" s="233"/>
      <c r="J197" s="233"/>
    </row>
    <row r="198" spans="1:12">
      <c r="A198" s="238"/>
      <c r="B198" s="233"/>
      <c r="C198" s="233"/>
      <c r="D198" s="233"/>
      <c r="E198" s="233"/>
      <c r="F198" s="233"/>
      <c r="G198" s="233"/>
      <c r="H198" s="233"/>
      <c r="I198" s="233"/>
      <c r="J198" s="233"/>
    </row>
    <row r="199" spans="1:12">
      <c r="A199" s="238"/>
      <c r="B199" s="233"/>
      <c r="C199" s="233"/>
      <c r="D199" s="233"/>
      <c r="E199" s="233"/>
      <c r="F199" s="233"/>
      <c r="G199" s="233"/>
      <c r="H199" s="233"/>
      <c r="I199" s="233"/>
      <c r="J199" s="233"/>
    </row>
    <row r="200" spans="1:12">
      <c r="A200" s="238"/>
      <c r="B200" s="233"/>
      <c r="C200" s="233"/>
      <c r="D200" s="233"/>
      <c r="E200" s="233"/>
      <c r="F200" s="233"/>
      <c r="G200" s="233"/>
      <c r="H200" s="233"/>
      <c r="I200" s="233"/>
      <c r="J200" s="233"/>
    </row>
    <row r="201" spans="1:12">
      <c r="A201" s="238"/>
      <c r="B201" s="233"/>
      <c r="C201" s="233"/>
      <c r="D201" s="233"/>
      <c r="E201" s="233"/>
      <c r="F201" s="233"/>
      <c r="G201" s="233"/>
      <c r="H201" s="233"/>
      <c r="I201" s="233"/>
      <c r="J201" s="233"/>
    </row>
    <row r="202" spans="1:12">
      <c r="A202" s="238"/>
      <c r="B202" s="233"/>
      <c r="C202" s="233"/>
      <c r="D202" s="233"/>
      <c r="E202" s="233"/>
      <c r="F202" s="233"/>
      <c r="G202" s="233"/>
      <c r="H202" s="233"/>
      <c r="I202" s="233"/>
      <c r="J202" s="233"/>
    </row>
    <row r="203" spans="1:12">
      <c r="A203" s="238"/>
      <c r="B203" s="233"/>
      <c r="C203" s="233"/>
      <c r="D203" s="233"/>
      <c r="E203" s="233"/>
      <c r="F203" s="233"/>
      <c r="G203" s="233"/>
      <c r="H203" s="233"/>
      <c r="I203" s="233"/>
      <c r="J203" s="233"/>
    </row>
    <row r="204" spans="1:12">
      <c r="A204" s="238"/>
      <c r="B204" s="233"/>
      <c r="C204" s="233"/>
      <c r="D204" s="233"/>
      <c r="E204" s="233"/>
      <c r="F204" s="233"/>
      <c r="G204" s="233"/>
      <c r="H204" s="233"/>
      <c r="I204" s="233"/>
      <c r="J204" s="233"/>
    </row>
    <row r="205" spans="1:12">
      <c r="A205" s="238"/>
      <c r="B205" s="233"/>
      <c r="C205" s="233"/>
      <c r="D205" s="233"/>
      <c r="E205" s="233"/>
      <c r="F205" s="233"/>
      <c r="G205" s="233"/>
      <c r="H205" s="233"/>
      <c r="I205" s="233"/>
      <c r="J205" s="233"/>
    </row>
    <row r="206" spans="1:12">
      <c r="A206" s="238"/>
      <c r="B206" s="233"/>
      <c r="C206" s="233"/>
      <c r="D206" s="233"/>
      <c r="E206" s="233"/>
      <c r="F206" s="233"/>
      <c r="G206" s="233"/>
      <c r="H206" s="233"/>
      <c r="I206" s="233"/>
      <c r="J206" s="233"/>
    </row>
    <row r="207" spans="1:12">
      <c r="A207" s="238"/>
      <c r="B207" s="233"/>
      <c r="C207" s="233"/>
      <c r="D207" s="233"/>
      <c r="E207" s="233"/>
      <c r="F207" s="233"/>
      <c r="G207" s="233"/>
      <c r="H207" s="233"/>
      <c r="I207" s="233"/>
      <c r="J207" s="233"/>
    </row>
    <row r="208" spans="1:12">
      <c r="A208" s="238"/>
      <c r="B208" s="233"/>
      <c r="C208" s="233"/>
      <c r="D208" s="233"/>
      <c r="E208" s="233"/>
      <c r="F208" s="233"/>
      <c r="G208" s="233"/>
      <c r="H208" s="233"/>
      <c r="I208" s="233"/>
      <c r="J208" s="233"/>
    </row>
    <row r="209" spans="1:10">
      <c r="A209" s="238"/>
      <c r="B209" s="233"/>
      <c r="C209" s="233"/>
      <c r="D209" s="233"/>
      <c r="E209" s="233"/>
      <c r="F209" s="233"/>
      <c r="G209" s="233"/>
      <c r="H209" s="233"/>
      <c r="I209" s="233"/>
      <c r="J209" s="233"/>
    </row>
    <row r="210" spans="1:10">
      <c r="A210" s="238"/>
      <c r="B210" s="233"/>
      <c r="C210" s="233"/>
      <c r="D210" s="233"/>
      <c r="E210" s="233"/>
      <c r="F210" s="233"/>
      <c r="G210" s="233"/>
      <c r="H210" s="233"/>
      <c r="I210" s="233"/>
      <c r="J210" s="233"/>
    </row>
    <row r="211" spans="1:10">
      <c r="A211" s="238"/>
      <c r="B211" s="233"/>
      <c r="C211" s="233"/>
      <c r="D211" s="233"/>
      <c r="E211" s="233"/>
      <c r="F211" s="233"/>
      <c r="G211" s="233"/>
      <c r="H211" s="233"/>
      <c r="I211" s="233"/>
      <c r="J211" s="233"/>
    </row>
    <row r="212" spans="1:10">
      <c r="A212" s="238"/>
      <c r="B212" s="233"/>
      <c r="C212" s="233"/>
      <c r="D212" s="233"/>
      <c r="E212" s="233"/>
      <c r="F212" s="233"/>
      <c r="G212" s="233"/>
      <c r="H212" s="233"/>
      <c r="I212" s="233"/>
      <c r="J212" s="233"/>
    </row>
    <row r="213" spans="1:10">
      <c r="A213" s="238"/>
      <c r="B213" s="233"/>
      <c r="C213" s="233"/>
      <c r="D213" s="233"/>
      <c r="E213" s="233"/>
      <c r="F213" s="233"/>
      <c r="G213" s="233"/>
      <c r="H213" s="233"/>
      <c r="I213" s="233"/>
      <c r="J213" s="233"/>
    </row>
    <row r="214" spans="1:10">
      <c r="A214" s="238"/>
      <c r="B214" s="233"/>
      <c r="C214" s="233"/>
      <c r="D214" s="233"/>
      <c r="E214" s="233"/>
      <c r="F214" s="233"/>
      <c r="G214" s="233"/>
      <c r="H214" s="233"/>
      <c r="I214" s="233"/>
      <c r="J214" s="233"/>
    </row>
    <row r="215" spans="1:10">
      <c r="A215" s="238"/>
      <c r="B215" s="233"/>
      <c r="C215" s="233"/>
      <c r="D215" s="233"/>
      <c r="E215" s="233"/>
      <c r="F215" s="233"/>
      <c r="G215" s="233"/>
      <c r="H215" s="233"/>
      <c r="I215" s="233"/>
      <c r="J215" s="233"/>
    </row>
    <row r="216" spans="1:10">
      <c r="A216" s="238"/>
      <c r="B216" s="233"/>
      <c r="C216" s="233"/>
      <c r="D216" s="233"/>
      <c r="E216" s="233"/>
      <c r="F216" s="233"/>
      <c r="G216" s="233"/>
      <c r="H216" s="233"/>
      <c r="I216" s="233"/>
      <c r="J216" s="233"/>
    </row>
    <row r="217" spans="1:10">
      <c r="A217" s="238"/>
      <c r="B217" s="233"/>
      <c r="C217" s="233"/>
      <c r="D217" s="233"/>
      <c r="E217" s="233"/>
      <c r="F217" s="233"/>
      <c r="G217" s="233"/>
      <c r="H217" s="233"/>
      <c r="I217" s="233"/>
      <c r="J217" s="233"/>
    </row>
    <row r="218" spans="1:10">
      <c r="A218" s="238"/>
      <c r="B218" s="233"/>
      <c r="C218" s="233"/>
      <c r="D218" s="233"/>
      <c r="E218" s="233"/>
      <c r="F218" s="233"/>
      <c r="G218" s="233"/>
      <c r="H218" s="233"/>
      <c r="I218" s="233"/>
      <c r="J218" s="233"/>
    </row>
    <row r="219" spans="1:10">
      <c r="A219" s="238"/>
      <c r="B219" s="233"/>
      <c r="C219" s="233"/>
      <c r="D219" s="233"/>
      <c r="E219" s="233"/>
      <c r="F219" s="233"/>
      <c r="G219" s="233"/>
      <c r="H219" s="233"/>
      <c r="I219" s="233"/>
      <c r="J219" s="233"/>
    </row>
    <row r="220" spans="1:10">
      <c r="A220" s="238"/>
      <c r="B220" s="233"/>
      <c r="C220" s="233"/>
      <c r="D220" s="233"/>
      <c r="E220" s="233"/>
      <c r="F220" s="233"/>
      <c r="G220" s="233"/>
      <c r="H220" s="233"/>
      <c r="I220" s="233"/>
      <c r="J220" s="233"/>
    </row>
    <row r="221" spans="1:10">
      <c r="A221" s="238"/>
      <c r="B221" s="233"/>
      <c r="C221" s="233"/>
      <c r="D221" s="233"/>
      <c r="E221" s="233"/>
      <c r="F221" s="233"/>
      <c r="G221" s="233"/>
      <c r="H221" s="233"/>
      <c r="I221" s="233"/>
      <c r="J221" s="233"/>
    </row>
    <row r="222" spans="1:10">
      <c r="A222" s="238"/>
      <c r="B222" s="233"/>
      <c r="C222" s="233"/>
      <c r="D222" s="233"/>
      <c r="E222" s="233"/>
      <c r="F222" s="233"/>
      <c r="G222" s="233"/>
      <c r="H222" s="233"/>
      <c r="I222" s="233"/>
      <c r="J222" s="233"/>
    </row>
    <row r="223" spans="1:10">
      <c r="A223" s="238"/>
      <c r="B223" s="233"/>
      <c r="C223" s="233"/>
      <c r="D223" s="233"/>
      <c r="E223" s="233"/>
      <c r="F223" s="233"/>
      <c r="G223" s="233"/>
      <c r="H223" s="233"/>
      <c r="I223" s="233"/>
      <c r="J223" s="233"/>
    </row>
    <row r="224" spans="1:10">
      <c r="A224" s="238"/>
      <c r="B224" s="233"/>
      <c r="C224" s="233"/>
      <c r="D224" s="233"/>
      <c r="E224" s="233"/>
      <c r="F224" s="233"/>
      <c r="G224" s="233"/>
      <c r="H224" s="233"/>
      <c r="I224" s="233"/>
      <c r="J224" s="233"/>
    </row>
    <row r="225" spans="1:10">
      <c r="A225" s="238"/>
      <c r="B225" s="233"/>
      <c r="C225" s="233"/>
      <c r="D225" s="233"/>
      <c r="E225" s="233"/>
      <c r="F225" s="233"/>
      <c r="G225" s="233"/>
      <c r="H225" s="233"/>
      <c r="I225" s="233"/>
      <c r="J225" s="233"/>
    </row>
    <row r="226" spans="1:10">
      <c r="A226" s="238"/>
      <c r="B226" s="233"/>
      <c r="C226" s="233"/>
      <c r="D226" s="233"/>
      <c r="E226" s="233"/>
      <c r="F226" s="233"/>
      <c r="G226" s="233"/>
      <c r="H226" s="233"/>
      <c r="I226" s="233"/>
      <c r="J226" s="233"/>
    </row>
    <row r="227" spans="1:10">
      <c r="A227" s="238"/>
      <c r="B227" s="233"/>
      <c r="C227" s="233"/>
      <c r="D227" s="233"/>
      <c r="E227" s="233"/>
      <c r="F227" s="233"/>
      <c r="G227" s="233"/>
      <c r="H227" s="233"/>
      <c r="I227" s="233"/>
      <c r="J227" s="233"/>
    </row>
    <row r="228" spans="1:10">
      <c r="A228" s="238"/>
      <c r="B228" s="233"/>
      <c r="C228" s="233"/>
      <c r="D228" s="233"/>
      <c r="E228" s="233"/>
      <c r="F228" s="233"/>
      <c r="G228" s="233"/>
      <c r="H228" s="233"/>
      <c r="I228" s="233"/>
      <c r="J228" s="233"/>
    </row>
    <row r="229" spans="1:10">
      <c r="A229" s="238"/>
      <c r="B229" s="233"/>
      <c r="C229" s="233"/>
      <c r="D229" s="233"/>
      <c r="E229" s="233"/>
      <c r="F229" s="233"/>
      <c r="G229" s="233"/>
      <c r="H229" s="233"/>
      <c r="I229" s="233"/>
      <c r="J229" s="233"/>
    </row>
    <row r="230" spans="1:10">
      <c r="A230" s="238"/>
      <c r="B230" s="233"/>
      <c r="C230" s="233"/>
      <c r="D230" s="233"/>
      <c r="E230" s="233"/>
      <c r="F230" s="233"/>
      <c r="G230" s="233"/>
      <c r="H230" s="233"/>
      <c r="I230" s="233"/>
      <c r="J230" s="233"/>
    </row>
    <row r="231" spans="1:10">
      <c r="A231" s="238"/>
      <c r="B231" s="233"/>
      <c r="C231" s="233"/>
      <c r="D231" s="233"/>
      <c r="E231" s="233"/>
      <c r="F231" s="233"/>
      <c r="G231" s="233"/>
      <c r="H231" s="233"/>
      <c r="I231" s="233"/>
      <c r="J231" s="233"/>
    </row>
    <row r="232" spans="1:10">
      <c r="A232" s="238"/>
      <c r="B232" s="233"/>
      <c r="C232" s="233"/>
      <c r="D232" s="233"/>
      <c r="E232" s="233"/>
      <c r="F232" s="233"/>
      <c r="G232" s="233"/>
      <c r="H232" s="233"/>
      <c r="I232" s="233"/>
      <c r="J232" s="233"/>
    </row>
    <row r="233" spans="1:10">
      <c r="A233" s="238"/>
      <c r="B233" s="233"/>
      <c r="C233" s="233"/>
      <c r="D233" s="233"/>
      <c r="E233" s="233"/>
      <c r="F233" s="233"/>
      <c r="G233" s="233"/>
      <c r="H233" s="233"/>
      <c r="I233" s="233"/>
      <c r="J233" s="233"/>
    </row>
    <row r="234" spans="1:10">
      <c r="A234" s="238"/>
      <c r="B234" s="233"/>
      <c r="C234" s="233"/>
      <c r="D234" s="233"/>
      <c r="E234" s="233"/>
      <c r="F234" s="233"/>
      <c r="G234" s="233"/>
      <c r="H234" s="233"/>
      <c r="I234" s="233"/>
      <c r="J234" s="233"/>
    </row>
    <row r="235" spans="1:10">
      <c r="A235" s="238"/>
      <c r="B235" s="233"/>
      <c r="C235" s="233"/>
      <c r="D235" s="233"/>
      <c r="E235" s="233"/>
      <c r="F235" s="233"/>
      <c r="G235" s="233"/>
      <c r="H235" s="233"/>
      <c r="I235" s="233"/>
      <c r="J235" s="233"/>
    </row>
    <row r="236" spans="1:10">
      <c r="A236" s="238"/>
      <c r="B236" s="233"/>
      <c r="C236" s="233"/>
      <c r="D236" s="233"/>
      <c r="E236" s="233"/>
      <c r="F236" s="233"/>
      <c r="G236" s="233"/>
      <c r="H236" s="233"/>
      <c r="I236" s="233"/>
      <c r="J236" s="233"/>
    </row>
    <row r="237" spans="1:10">
      <c r="A237" s="238"/>
      <c r="B237" s="233"/>
      <c r="C237" s="233"/>
      <c r="D237" s="233"/>
      <c r="E237" s="233"/>
      <c r="F237" s="233"/>
      <c r="G237" s="233"/>
      <c r="H237" s="233"/>
      <c r="I237" s="233"/>
      <c r="J237" s="233"/>
    </row>
    <row r="238" spans="1:10">
      <c r="A238" s="238"/>
      <c r="B238" s="233"/>
      <c r="C238" s="233"/>
      <c r="D238" s="233"/>
      <c r="E238" s="233"/>
      <c r="F238" s="233"/>
      <c r="G238" s="233"/>
      <c r="H238" s="233"/>
      <c r="I238" s="233"/>
      <c r="J238" s="233"/>
    </row>
    <row r="239" spans="1:10">
      <c r="A239" s="238"/>
      <c r="B239" s="233"/>
      <c r="C239" s="233"/>
      <c r="D239" s="233"/>
      <c r="E239" s="233"/>
      <c r="F239" s="233"/>
      <c r="G239" s="233"/>
      <c r="H239" s="233"/>
      <c r="I239" s="233"/>
      <c r="J239" s="233"/>
    </row>
    <row r="240" spans="1:10">
      <c r="A240" s="238"/>
      <c r="B240" s="233"/>
      <c r="C240" s="233"/>
      <c r="D240" s="233"/>
      <c r="E240" s="233"/>
      <c r="F240" s="233"/>
      <c r="G240" s="233"/>
      <c r="H240" s="233"/>
      <c r="I240" s="233"/>
      <c r="J240" s="233"/>
    </row>
    <row r="241" spans="1:1">
      <c r="A241" s="222"/>
    </row>
    <row r="242" spans="1:1">
      <c r="A242" s="222"/>
    </row>
    <row r="243" spans="1:1">
      <c r="A243" s="222"/>
    </row>
    <row r="244" spans="1:1">
      <c r="A244" s="222"/>
    </row>
    <row r="245" spans="1:1">
      <c r="A245" s="222"/>
    </row>
    <row r="246" spans="1:1">
      <c r="A246" s="222"/>
    </row>
    <row r="247" spans="1:1">
      <c r="A247" s="222"/>
    </row>
    <row r="248" spans="1:1">
      <c r="A248" s="222"/>
    </row>
    <row r="249" spans="1:1">
      <c r="A249" s="222"/>
    </row>
    <row r="250" spans="1:1">
      <c r="A250" s="222"/>
    </row>
    <row r="251" spans="1:1">
      <c r="A251" s="222"/>
    </row>
    <row r="252" spans="1:1">
      <c r="A252" s="222"/>
    </row>
    <row r="253" spans="1:1">
      <c r="A253" s="222"/>
    </row>
    <row r="254" spans="1:1">
      <c r="A254" s="222"/>
    </row>
    <row r="255" spans="1:1">
      <c r="A255" s="222"/>
    </row>
    <row r="256" spans="1:1">
      <c r="A256" s="222"/>
    </row>
    <row r="257" spans="1:1">
      <c r="A257" s="222"/>
    </row>
    <row r="258" spans="1:1">
      <c r="A258" s="222"/>
    </row>
    <row r="259" spans="1:1">
      <c r="A259" s="222"/>
    </row>
    <row r="260" spans="1:1">
      <c r="A260" s="222"/>
    </row>
    <row r="261" spans="1:1">
      <c r="A261" s="222"/>
    </row>
    <row r="262" spans="1:1">
      <c r="A262" s="222"/>
    </row>
    <row r="263" spans="1:1">
      <c r="A263" s="222"/>
    </row>
    <row r="264" spans="1:1">
      <c r="A264" s="222"/>
    </row>
    <row r="265" spans="1:1">
      <c r="A265" s="222"/>
    </row>
    <row r="266" spans="1:1">
      <c r="A266" s="222"/>
    </row>
    <row r="267" spans="1:1">
      <c r="A267" s="222"/>
    </row>
    <row r="268" spans="1:1">
      <c r="A268" s="222"/>
    </row>
    <row r="269" spans="1:1">
      <c r="A269" s="222"/>
    </row>
    <row r="270" spans="1:1">
      <c r="A270" s="222"/>
    </row>
    <row r="271" spans="1:1">
      <c r="A271" s="222"/>
    </row>
    <row r="272" spans="1:1">
      <c r="A272" s="222"/>
    </row>
    <row r="273" spans="1:1">
      <c r="A273" s="222"/>
    </row>
    <row r="274" spans="1:1">
      <c r="A274" s="222"/>
    </row>
    <row r="275" spans="1:1">
      <c r="A275" s="222"/>
    </row>
    <row r="276" spans="1:1">
      <c r="A276" s="222"/>
    </row>
    <row r="277" spans="1:1">
      <c r="A277" s="222"/>
    </row>
    <row r="278" spans="1:1">
      <c r="A278" s="222"/>
    </row>
    <row r="279" spans="1:1">
      <c r="A279" s="222"/>
    </row>
    <row r="280" spans="1:1">
      <c r="A280" s="222"/>
    </row>
    <row r="281" spans="1:1">
      <c r="A281" s="222"/>
    </row>
    <row r="282" spans="1:1">
      <c r="A282" s="222"/>
    </row>
    <row r="283" spans="1:1">
      <c r="A283" s="222"/>
    </row>
    <row r="284" spans="1:1">
      <c r="A284" s="222"/>
    </row>
    <row r="285" spans="1:1">
      <c r="A285" s="222"/>
    </row>
    <row r="286" spans="1:1">
      <c r="A286" s="222"/>
    </row>
    <row r="287" spans="1:1">
      <c r="A287" s="222"/>
    </row>
    <row r="288" spans="1:1">
      <c r="A288" s="222"/>
    </row>
    <row r="289" spans="1:1">
      <c r="A289" s="222"/>
    </row>
    <row r="290" spans="1:1">
      <c r="A290" s="222"/>
    </row>
    <row r="291" spans="1:1">
      <c r="A291" s="222"/>
    </row>
    <row r="292" spans="1:1">
      <c r="A292" s="222"/>
    </row>
    <row r="293" spans="1:1">
      <c r="A293" s="222"/>
    </row>
    <row r="294" spans="1:1">
      <c r="A294" s="222"/>
    </row>
    <row r="295" spans="1:1">
      <c r="A295" s="222"/>
    </row>
    <row r="296" spans="1:1">
      <c r="A296" s="222"/>
    </row>
    <row r="297" spans="1:1">
      <c r="A297" s="222"/>
    </row>
    <row r="298" spans="1:1">
      <c r="A298" s="222"/>
    </row>
    <row r="299" spans="1:1">
      <c r="A299" s="222"/>
    </row>
    <row r="300" spans="1:1">
      <c r="A300" s="222"/>
    </row>
    <row r="301" spans="1:1">
      <c r="A301" s="222"/>
    </row>
    <row r="302" spans="1:1">
      <c r="A302" s="222"/>
    </row>
    <row r="303" spans="1:1">
      <c r="A303" s="222"/>
    </row>
    <row r="304" spans="1:1">
      <c r="A304" s="222"/>
    </row>
    <row r="305" spans="1:1">
      <c r="A305" s="222"/>
    </row>
    <row r="306" spans="1:1">
      <c r="A306" s="222"/>
    </row>
    <row r="307" spans="1:1">
      <c r="A307" s="222"/>
    </row>
    <row r="308" spans="1:1">
      <c r="A308" s="222"/>
    </row>
    <row r="309" spans="1:1">
      <c r="A309" s="222"/>
    </row>
    <row r="310" spans="1:1">
      <c r="A310" s="222"/>
    </row>
    <row r="311" spans="1:1">
      <c r="A311" s="222"/>
    </row>
    <row r="312" spans="1:1">
      <c r="A312" s="222"/>
    </row>
    <row r="313" spans="1:1">
      <c r="A313" s="222"/>
    </row>
    <row r="314" spans="1:1">
      <c r="A314" s="222"/>
    </row>
    <row r="315" spans="1:1">
      <c r="A315" s="222"/>
    </row>
    <row r="316" spans="1:1">
      <c r="A316" s="222"/>
    </row>
    <row r="317" spans="1:1">
      <c r="A317" s="222"/>
    </row>
    <row r="318" spans="1:1">
      <c r="A318" s="222"/>
    </row>
    <row r="319" spans="1:1">
      <c r="A319" s="222"/>
    </row>
    <row r="320" spans="1:1">
      <c r="A320" s="222"/>
    </row>
    <row r="321" spans="1:1">
      <c r="A321" s="222"/>
    </row>
    <row r="322" spans="1:1">
      <c r="A322" s="222"/>
    </row>
    <row r="323" spans="1:1">
      <c r="A323" s="222"/>
    </row>
    <row r="324" spans="1:1">
      <c r="A324" s="222"/>
    </row>
    <row r="325" spans="1:1">
      <c r="A325" s="222"/>
    </row>
    <row r="326" spans="1:1">
      <c r="A326" s="222"/>
    </row>
    <row r="327" spans="1:1">
      <c r="A327" s="222"/>
    </row>
    <row r="328" spans="1:1">
      <c r="A328" s="222"/>
    </row>
    <row r="329" spans="1:1">
      <c r="A329" s="222"/>
    </row>
    <row r="330" spans="1:1">
      <c r="A330" s="222"/>
    </row>
    <row r="331" spans="1:1">
      <c r="A331" s="222"/>
    </row>
    <row r="332" spans="1:1">
      <c r="A332" s="222"/>
    </row>
    <row r="333" spans="1:1">
      <c r="A333" s="222"/>
    </row>
    <row r="334" spans="1:1">
      <c r="A334" s="222"/>
    </row>
    <row r="335" spans="1:1">
      <c r="A335" s="222"/>
    </row>
    <row r="336" spans="1:1">
      <c r="A336" s="222"/>
    </row>
    <row r="337" spans="1:1">
      <c r="A337" s="222"/>
    </row>
    <row r="338" spans="1:1">
      <c r="A338" s="222"/>
    </row>
    <row r="339" spans="1:1">
      <c r="A339" s="222"/>
    </row>
    <row r="340" spans="1:1">
      <c r="A340" s="222"/>
    </row>
    <row r="341" spans="1:1">
      <c r="A341" s="222"/>
    </row>
    <row r="342" spans="1:1">
      <c r="A342" s="222"/>
    </row>
    <row r="343" spans="1:1">
      <c r="A343" s="222"/>
    </row>
    <row r="344" spans="1:1">
      <c r="A344" s="222"/>
    </row>
    <row r="345" spans="1:1">
      <c r="A345" s="222"/>
    </row>
    <row r="346" spans="1:1">
      <c r="A346" s="222"/>
    </row>
    <row r="347" spans="1:1">
      <c r="A347" s="222"/>
    </row>
    <row r="348" spans="1:1">
      <c r="A348" s="222"/>
    </row>
    <row r="349" spans="1:1">
      <c r="A349" s="222"/>
    </row>
    <row r="350" spans="1:1">
      <c r="A350" s="222"/>
    </row>
    <row r="351" spans="1:1">
      <c r="A351" s="222"/>
    </row>
    <row r="352" spans="1:1">
      <c r="A352" s="222"/>
    </row>
    <row r="353" spans="1:1">
      <c r="A353" s="222"/>
    </row>
    <row r="354" spans="1:1">
      <c r="A354" s="222"/>
    </row>
    <row r="355" spans="1:1">
      <c r="A355" s="222"/>
    </row>
    <row r="356" spans="1:1">
      <c r="A356" s="222"/>
    </row>
    <row r="357" spans="1:1">
      <c r="A357" s="222"/>
    </row>
    <row r="358" spans="1:1">
      <c r="A358" s="222"/>
    </row>
    <row r="359" spans="1:1">
      <c r="A359" s="222"/>
    </row>
    <row r="360" spans="1:1">
      <c r="A360" s="222"/>
    </row>
    <row r="361" spans="1:1">
      <c r="A361" s="222"/>
    </row>
    <row r="362" spans="1:1">
      <c r="A362" s="222"/>
    </row>
    <row r="363" spans="1:1">
      <c r="A363" s="222"/>
    </row>
    <row r="364" spans="1:1">
      <c r="A364" s="222"/>
    </row>
    <row r="365" spans="1:1">
      <c r="A365" s="222"/>
    </row>
    <row r="366" spans="1:1">
      <c r="A366" s="222"/>
    </row>
    <row r="367" spans="1:1">
      <c r="A367" s="222"/>
    </row>
    <row r="368" spans="1:1">
      <c r="A368" s="222"/>
    </row>
    <row r="369" spans="1:1">
      <c r="A369" s="222"/>
    </row>
    <row r="370" spans="1:1">
      <c r="A370" s="222"/>
    </row>
    <row r="371" spans="1:1">
      <c r="A371" s="222"/>
    </row>
    <row r="372" spans="1:1">
      <c r="A372" s="222"/>
    </row>
    <row r="373" spans="1:1">
      <c r="A373" s="222"/>
    </row>
    <row r="374" spans="1:1">
      <c r="A374" s="222"/>
    </row>
    <row r="375" spans="1:1">
      <c r="A375" s="222"/>
    </row>
    <row r="376" spans="1:1">
      <c r="A376" s="222"/>
    </row>
    <row r="377" spans="1:1">
      <c r="A377" s="222"/>
    </row>
    <row r="378" spans="1:1">
      <c r="A378" s="222"/>
    </row>
    <row r="379" spans="1:1">
      <c r="A379" s="222"/>
    </row>
    <row r="380" spans="1:1">
      <c r="A380" s="222"/>
    </row>
    <row r="381" spans="1:1">
      <c r="A381" s="222"/>
    </row>
  </sheetData>
  <sheetProtection password="EC1B"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legacyDrawing r:id="rId2"/>
  <oleObjects>
    <oleObject progId="Word.Picture.8" shapeId="17409" r:id="rId3"/>
  </oleObjects>
</worksheet>
</file>

<file path=xl/worksheets/sheet11.xml><?xml version="1.0" encoding="utf-8"?>
<worksheet xmlns="http://schemas.openxmlformats.org/spreadsheetml/2006/main" xmlns:r="http://schemas.openxmlformats.org/officeDocument/2006/relationships">
  <sheetPr codeName="Sheet15"/>
  <dimension ref="A1:AB55"/>
  <sheetViews>
    <sheetView showGridLines="0" zoomScale="80" zoomScaleNormal="80" workbookViewId="0">
      <selection sqref="A1:C1"/>
    </sheetView>
  </sheetViews>
  <sheetFormatPr defaultRowHeight="24.6" customHeight="1"/>
  <cols>
    <col min="1" max="23" width="9.7109375" style="632" customWidth="1"/>
    <col min="24" max="16384" width="9.140625" style="632"/>
  </cols>
  <sheetData>
    <row r="1" spans="1:28" ht="24.95" customHeight="1">
      <c r="A1" s="1197" t="s">
        <v>398</v>
      </c>
      <c r="B1" s="1198"/>
      <c r="C1" s="1199"/>
      <c r="D1" s="1200" t="s">
        <v>399</v>
      </c>
      <c r="E1" s="1201"/>
      <c r="F1" s="1201"/>
      <c r="G1" s="1201"/>
      <c r="H1" s="1201"/>
      <c r="I1" s="1201"/>
      <c r="J1" s="1201"/>
      <c r="K1" s="1201"/>
      <c r="L1" s="1201"/>
      <c r="M1" s="1201"/>
      <c r="N1" s="1201"/>
      <c r="O1" s="1201"/>
      <c r="P1" s="1201"/>
      <c r="Q1" s="1201"/>
      <c r="R1" s="1201"/>
      <c r="S1" s="1201"/>
      <c r="T1" s="1201"/>
      <c r="U1" s="1204" t="s">
        <v>69</v>
      </c>
      <c r="V1" s="1206">
        <v>42095</v>
      </c>
      <c r="W1" s="1207"/>
    </row>
    <row r="2" spans="1:28" ht="24.95" customHeight="1" thickBot="1">
      <c r="A2" s="1210" t="s">
        <v>558</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c r="A3" s="1213" t="s">
        <v>400</v>
      </c>
      <c r="B3" s="1214"/>
      <c r="C3" s="1215" t="str">
        <f>Menu!F3</f>
        <v xml:space="preserve">USCG </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c r="A4" s="1181" t="s">
        <v>401</v>
      </c>
      <c r="B4" s="1182"/>
      <c r="C4" s="1183" t="s">
        <v>402</v>
      </c>
      <c r="D4" s="1183"/>
      <c r="E4" s="1183"/>
      <c r="F4" s="1183"/>
      <c r="G4" s="1183"/>
      <c r="H4" s="1183"/>
      <c r="I4" s="1183"/>
      <c r="J4" s="1184"/>
      <c r="K4" s="745" t="s">
        <v>403</v>
      </c>
      <c r="L4" s="1185" t="s">
        <v>230</v>
      </c>
      <c r="M4" s="1185"/>
      <c r="N4" s="1185"/>
      <c r="O4" s="1185"/>
      <c r="P4" s="1185"/>
      <c r="Q4" s="1185"/>
      <c r="R4" s="1185"/>
      <c r="S4" s="1185"/>
      <c r="T4" s="1185"/>
      <c r="U4" s="1185"/>
      <c r="V4" s="1185"/>
      <c r="W4" s="1186"/>
      <c r="X4" s="1187" t="s">
        <v>404</v>
      </c>
      <c r="Y4" s="1188"/>
      <c r="Z4" s="1188"/>
      <c r="AA4" s="633" t="s">
        <v>410</v>
      </c>
      <c r="AB4" s="634"/>
    </row>
    <row r="5" spans="1:28" ht="32.25" customHeight="1" thickBot="1">
      <c r="A5" s="1189" t="s">
        <v>405</v>
      </c>
      <c r="B5" s="1190"/>
      <c r="C5" s="1190"/>
      <c r="D5" s="1191" t="s">
        <v>406</v>
      </c>
      <c r="E5" s="1191"/>
      <c r="F5" s="1191"/>
      <c r="G5" s="1191"/>
      <c r="H5" s="1191"/>
      <c r="I5" s="1191"/>
      <c r="J5" s="1192"/>
      <c r="K5" s="1193" t="s">
        <v>413</v>
      </c>
      <c r="L5" s="1194"/>
      <c r="M5" s="1194"/>
      <c r="N5" s="1194"/>
      <c r="O5" s="635">
        <f>IF(L4="Breakfast",'CG-3123'!AM3,IF(L4="Lunch",'CG-3123'!AN3,IF(L4="Dinner",'CG-3123'!AO3,0)))</f>
        <v>4.6500000000000004</v>
      </c>
      <c r="P5" s="1195" t="s">
        <v>448</v>
      </c>
      <c r="Q5" s="1196"/>
      <c r="R5" s="1196"/>
      <c r="S5" s="1196"/>
      <c r="T5" s="1196"/>
      <c r="U5" s="1196"/>
      <c r="V5" s="1196"/>
      <c r="W5" s="635">
        <f>IF(L4="Breakfast",'CG-3123'!AM41,IF(L4="Lunch",'CG-3123'!AN41,IF(L4="Dinner",'CG-3123'!AO41,0)))</f>
        <v>7.7</v>
      </c>
    </row>
    <row r="6" spans="1:28" ht="27.75" customHeight="1" thickBot="1">
      <c r="A6" s="1172" t="s">
        <v>407</v>
      </c>
      <c r="B6" s="1173"/>
      <c r="C6" s="1173"/>
      <c r="D6" s="1173"/>
      <c r="E6" s="1174"/>
      <c r="F6" s="638" t="s">
        <v>480</v>
      </c>
      <c r="G6" s="749" t="s">
        <v>481</v>
      </c>
      <c r="H6" s="1175" t="s">
        <v>492</v>
      </c>
      <c r="I6" s="1176"/>
      <c r="J6" s="1176"/>
      <c r="K6" s="675" t="s">
        <v>465</v>
      </c>
      <c r="L6" s="637" t="s">
        <v>436</v>
      </c>
      <c r="M6" s="636" t="s">
        <v>435</v>
      </c>
      <c r="N6" s="636" t="s">
        <v>466</v>
      </c>
      <c r="O6" s="719" t="s">
        <v>437</v>
      </c>
      <c r="P6" s="636" t="s">
        <v>434</v>
      </c>
      <c r="Q6" s="637" t="s">
        <v>433</v>
      </c>
      <c r="R6" s="638" t="s">
        <v>432</v>
      </c>
      <c r="S6" s="638" t="s">
        <v>467</v>
      </c>
      <c r="T6" s="638" t="s">
        <v>468</v>
      </c>
      <c r="U6" s="638" t="s">
        <v>431</v>
      </c>
      <c r="V6" s="638" t="s">
        <v>430</v>
      </c>
      <c r="W6" s="720" t="s">
        <v>429</v>
      </c>
    </row>
    <row r="7" spans="1:28" ht="24.95" customHeight="1">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c r="A37" s="655"/>
      <c r="B37" s="656"/>
      <c r="C37" s="656"/>
      <c r="D37" s="656"/>
      <c r="E37" s="1155" t="s">
        <v>408</v>
      </c>
      <c r="F37" s="1155"/>
      <c r="G37" s="1155"/>
      <c r="H37" s="1155"/>
      <c r="I37" s="1155"/>
      <c r="J37" s="1155"/>
      <c r="K37" s="657"/>
      <c r="L37" s="659"/>
      <c r="M37" s="658"/>
      <c r="N37" s="659"/>
      <c r="O37" s="660"/>
      <c r="P37" s="659"/>
      <c r="Q37" s="658"/>
      <c r="R37" s="642"/>
      <c r="S37" s="642"/>
      <c r="T37" s="642"/>
      <c r="U37" s="642"/>
      <c r="V37" s="642"/>
      <c r="W37" s="643"/>
    </row>
    <row r="38" spans="1:23" ht="24.95" customHeight="1" thickBot="1">
      <c r="A38" s="661" t="s">
        <v>409</v>
      </c>
      <c r="B38" s="662" t="s">
        <v>410</v>
      </c>
      <c r="C38" s="662" t="s">
        <v>411</v>
      </c>
      <c r="D38" s="663" t="str">
        <f>AA4</f>
        <v>X</v>
      </c>
      <c r="E38" s="1155" t="s">
        <v>412</v>
      </c>
      <c r="F38" s="1155"/>
      <c r="G38" s="1155"/>
      <c r="H38" s="1155"/>
      <c r="I38" s="1155"/>
      <c r="J38" s="1155"/>
      <c r="K38" s="664"/>
      <c r="L38" s="666"/>
      <c r="M38" s="665"/>
      <c r="N38" s="666"/>
      <c r="O38" s="667"/>
      <c r="P38" s="666"/>
      <c r="Q38" s="665"/>
      <c r="R38" s="668"/>
      <c r="S38" s="668"/>
      <c r="T38" s="668"/>
      <c r="U38" s="668"/>
      <c r="V38" s="668"/>
      <c r="W38" s="669"/>
    </row>
    <row r="40" spans="1:23" ht="24.6" customHeight="1" thickBot="1"/>
    <row r="41" spans="1:23" ht="24.6" customHeight="1" thickBot="1">
      <c r="A41" s="1156" t="s">
        <v>451</v>
      </c>
      <c r="B41" s="1157"/>
      <c r="C41" s="1157"/>
      <c r="D41" s="1157"/>
      <c r="E41" s="1157"/>
      <c r="F41" s="1157"/>
      <c r="G41" s="1157"/>
      <c r="H41" s="1157"/>
      <c r="I41" s="1157"/>
      <c r="J41" s="1157"/>
      <c r="K41" s="1157"/>
      <c r="L41" s="1157"/>
      <c r="M41" s="1157"/>
      <c r="N41" s="1157"/>
      <c r="O41" s="1157"/>
      <c r="P41" s="1157"/>
      <c r="Q41" s="1158"/>
    </row>
    <row r="42" spans="1:23" ht="24.6" customHeight="1">
      <c r="A42" s="1159" t="s">
        <v>452</v>
      </c>
      <c r="B42" s="1160"/>
      <c r="C42" s="1161" t="s">
        <v>464</v>
      </c>
      <c r="D42" s="1161"/>
      <c r="E42" s="1162" t="s">
        <v>482</v>
      </c>
      <c r="F42" s="1162"/>
      <c r="G42" s="1162"/>
      <c r="H42" s="1162"/>
      <c r="I42" s="1162"/>
      <c r="J42" s="1162"/>
      <c r="K42" s="1162"/>
      <c r="L42" s="1162"/>
      <c r="M42" s="1162"/>
      <c r="N42" s="1162"/>
      <c r="O42" s="1162"/>
      <c r="P42" s="1162"/>
      <c r="Q42" s="1163"/>
    </row>
    <row r="43" spans="1:23" ht="24.6" customHeight="1">
      <c r="A43" s="1137"/>
      <c r="B43" s="1138"/>
      <c r="C43" s="1150" t="s">
        <v>455</v>
      </c>
      <c r="D43" s="1164"/>
      <c r="E43" s="1152" t="s">
        <v>479</v>
      </c>
      <c r="F43" s="1153"/>
      <c r="G43" s="1153"/>
      <c r="H43" s="1153"/>
      <c r="I43" s="1153"/>
      <c r="J43" s="1153"/>
      <c r="K43" s="1153"/>
      <c r="L43" s="1153"/>
      <c r="M43" s="1153"/>
      <c r="N43" s="1153"/>
      <c r="O43" s="1153"/>
      <c r="P43" s="1153"/>
      <c r="Q43" s="1154"/>
    </row>
    <row r="44" spans="1:23" ht="24.6" customHeight="1">
      <c r="A44" s="1137"/>
      <c r="B44" s="1138"/>
      <c r="C44" s="1144" t="s">
        <v>456</v>
      </c>
      <c r="D44" s="1144"/>
      <c r="E44" s="1145" t="s">
        <v>478</v>
      </c>
      <c r="F44" s="1145"/>
      <c r="G44" s="1145"/>
      <c r="H44" s="1145"/>
      <c r="I44" s="1145"/>
      <c r="J44" s="1145"/>
      <c r="K44" s="1145"/>
      <c r="L44" s="1145"/>
      <c r="M44" s="1145"/>
      <c r="N44" s="1145"/>
      <c r="O44" s="1145"/>
      <c r="P44" s="1145"/>
      <c r="Q44" s="1146"/>
    </row>
    <row r="45" spans="1:23" ht="24.6" customHeight="1">
      <c r="A45" s="1137"/>
      <c r="B45" s="1138"/>
      <c r="C45" s="1144" t="s">
        <v>476</v>
      </c>
      <c r="D45" s="1144"/>
      <c r="E45" s="1145" t="s">
        <v>477</v>
      </c>
      <c r="F45" s="1145"/>
      <c r="G45" s="1145"/>
      <c r="H45" s="1145"/>
      <c r="I45" s="1145"/>
      <c r="J45" s="1145"/>
      <c r="K45" s="1145"/>
      <c r="L45" s="1145"/>
      <c r="M45" s="1145"/>
      <c r="N45" s="1145"/>
      <c r="O45" s="1145"/>
      <c r="P45" s="1145"/>
      <c r="Q45" s="1146"/>
    </row>
    <row r="46" spans="1:23" ht="24.6" customHeight="1" thickBot="1">
      <c r="A46" s="1137"/>
      <c r="B46" s="1138"/>
      <c r="C46" s="1165" t="s">
        <v>453</v>
      </c>
      <c r="D46" s="1165"/>
      <c r="E46" s="1166" t="s">
        <v>454</v>
      </c>
      <c r="F46" s="1166"/>
      <c r="G46" s="1166"/>
      <c r="H46" s="1166"/>
      <c r="I46" s="1166"/>
      <c r="J46" s="1166"/>
      <c r="K46" s="1166"/>
      <c r="L46" s="1166"/>
      <c r="M46" s="1166"/>
      <c r="N46" s="1166"/>
      <c r="O46" s="1166"/>
      <c r="P46" s="1166"/>
      <c r="Q46" s="1167"/>
    </row>
    <row r="47" spans="1:23" ht="24.6" customHeight="1" thickBot="1">
      <c r="A47" s="1134"/>
      <c r="B47" s="1135"/>
      <c r="C47" s="1135"/>
      <c r="D47" s="1135"/>
      <c r="E47" s="1135"/>
      <c r="F47" s="1135"/>
      <c r="G47" s="1135"/>
      <c r="H47" s="1135"/>
      <c r="I47" s="1135"/>
      <c r="J47" s="1135"/>
      <c r="K47" s="1135"/>
      <c r="L47" s="1135"/>
      <c r="M47" s="1135"/>
      <c r="N47" s="1135"/>
      <c r="O47" s="1135"/>
      <c r="P47" s="1135"/>
      <c r="Q47" s="1136"/>
    </row>
    <row r="48" spans="1:23" ht="24.6" customHeight="1">
      <c r="A48" s="1137" t="s">
        <v>483</v>
      </c>
      <c r="B48" s="1138"/>
      <c r="C48" s="1141" t="s">
        <v>457</v>
      </c>
      <c r="D48" s="1141"/>
      <c r="E48" s="1142" t="s">
        <v>469</v>
      </c>
      <c r="F48" s="1142"/>
      <c r="G48" s="1142"/>
      <c r="H48" s="1142"/>
      <c r="I48" s="1142"/>
      <c r="J48" s="1142"/>
      <c r="K48" s="1142"/>
      <c r="L48" s="1142"/>
      <c r="M48" s="1142"/>
      <c r="N48" s="1142"/>
      <c r="O48" s="1142"/>
      <c r="P48" s="1142"/>
      <c r="Q48" s="1143"/>
    </row>
    <row r="49" spans="1:17" ht="24.6" customHeight="1">
      <c r="A49" s="1137"/>
      <c r="B49" s="1138"/>
      <c r="C49" s="1144" t="s">
        <v>458</v>
      </c>
      <c r="D49" s="1144"/>
      <c r="E49" s="1145" t="s">
        <v>475</v>
      </c>
      <c r="F49" s="1145"/>
      <c r="G49" s="1145"/>
      <c r="H49" s="1145"/>
      <c r="I49" s="1145"/>
      <c r="J49" s="1145"/>
      <c r="K49" s="1145"/>
      <c r="L49" s="1145"/>
      <c r="M49" s="1145"/>
      <c r="N49" s="1145"/>
      <c r="O49" s="1145"/>
      <c r="P49" s="1145"/>
      <c r="Q49" s="1146"/>
    </row>
    <row r="50" spans="1:17" ht="24.6" customHeight="1">
      <c r="A50" s="1137"/>
      <c r="B50" s="1138"/>
      <c r="C50" s="1144" t="s">
        <v>459</v>
      </c>
      <c r="D50" s="1144"/>
      <c r="E50" s="1145" t="s">
        <v>474</v>
      </c>
      <c r="F50" s="1145"/>
      <c r="G50" s="1145"/>
      <c r="H50" s="1145"/>
      <c r="I50" s="1145"/>
      <c r="J50" s="1145"/>
      <c r="K50" s="1145"/>
      <c r="L50" s="1145"/>
      <c r="M50" s="1145"/>
      <c r="N50" s="1145"/>
      <c r="O50" s="1145"/>
      <c r="P50" s="1145"/>
      <c r="Q50" s="1146"/>
    </row>
    <row r="51" spans="1:17" ht="24.6" customHeight="1">
      <c r="A51" s="1137"/>
      <c r="B51" s="1138"/>
      <c r="C51" s="1150" t="s">
        <v>484</v>
      </c>
      <c r="D51" s="1151"/>
      <c r="E51" s="1152" t="s">
        <v>470</v>
      </c>
      <c r="F51" s="1153"/>
      <c r="G51" s="1153"/>
      <c r="H51" s="1153"/>
      <c r="I51" s="1153"/>
      <c r="J51" s="1153"/>
      <c r="K51" s="1153"/>
      <c r="L51" s="1153"/>
      <c r="M51" s="1153"/>
      <c r="N51" s="1153"/>
      <c r="O51" s="1153"/>
      <c r="P51" s="1153"/>
      <c r="Q51" s="1154"/>
    </row>
    <row r="52" spans="1:17" ht="24.6" customHeight="1">
      <c r="A52" s="1137"/>
      <c r="B52" s="1138"/>
      <c r="C52" s="1144" t="s">
        <v>473</v>
      </c>
      <c r="D52" s="1144"/>
      <c r="E52" s="1145" t="s">
        <v>472</v>
      </c>
      <c r="F52" s="1145"/>
      <c r="G52" s="1145"/>
      <c r="H52" s="1145"/>
      <c r="I52" s="1145"/>
      <c r="J52" s="1145"/>
      <c r="K52" s="1145"/>
      <c r="L52" s="1145"/>
      <c r="M52" s="1145"/>
      <c r="N52" s="1145"/>
      <c r="O52" s="1145"/>
      <c r="P52" s="1145"/>
      <c r="Q52" s="1146"/>
    </row>
    <row r="53" spans="1:17" ht="24.6" customHeight="1">
      <c r="A53" s="1137"/>
      <c r="B53" s="1138"/>
      <c r="C53" s="1144" t="s">
        <v>460</v>
      </c>
      <c r="D53" s="1144"/>
      <c r="E53" s="1145" t="s">
        <v>471</v>
      </c>
      <c r="F53" s="1145"/>
      <c r="G53" s="1145"/>
      <c r="H53" s="1145"/>
      <c r="I53" s="1145"/>
      <c r="J53" s="1145"/>
      <c r="K53" s="1145"/>
      <c r="L53" s="1145"/>
      <c r="M53" s="1145"/>
      <c r="N53" s="1145"/>
      <c r="O53" s="1145"/>
      <c r="P53" s="1145"/>
      <c r="Q53" s="1146"/>
    </row>
    <row r="54" spans="1:17" ht="24.6" customHeight="1">
      <c r="A54" s="1137"/>
      <c r="B54" s="1138"/>
      <c r="C54" s="1144" t="s">
        <v>461</v>
      </c>
      <c r="D54" s="1144"/>
      <c r="E54" s="1145" t="s">
        <v>462</v>
      </c>
      <c r="F54" s="1145"/>
      <c r="G54" s="1145"/>
      <c r="H54" s="1145"/>
      <c r="I54" s="1145"/>
      <c r="J54" s="1145"/>
      <c r="K54" s="1145"/>
      <c r="L54" s="1145"/>
      <c r="M54" s="1145"/>
      <c r="N54" s="1145"/>
      <c r="O54" s="1145"/>
      <c r="P54" s="1145"/>
      <c r="Q54" s="1146"/>
    </row>
    <row r="55" spans="1:17" ht="24.6" customHeight="1" thickBot="1">
      <c r="A55" s="1139"/>
      <c r="B55" s="1140"/>
      <c r="C55" s="1147" t="s">
        <v>463</v>
      </c>
      <c r="D55" s="1147"/>
      <c r="E55" s="1148" t="s">
        <v>485</v>
      </c>
      <c r="F55" s="1148"/>
      <c r="G55" s="1148"/>
      <c r="H55" s="1148"/>
      <c r="I55" s="1148"/>
      <c r="J55" s="1148"/>
      <c r="K55" s="1148"/>
      <c r="L55" s="1148"/>
      <c r="M55" s="1148"/>
      <c r="N55" s="1148"/>
      <c r="O55" s="1148"/>
      <c r="P55" s="1148"/>
      <c r="Q55" s="1149"/>
    </row>
  </sheetData>
  <sheetProtection password="EC1B"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legacyDrawing r:id="rId2"/>
</worksheet>
</file>

<file path=xl/worksheets/sheet12.xml><?xml version="1.0" encoding="utf-8"?>
<worksheet xmlns="http://schemas.openxmlformats.org/spreadsheetml/2006/main" xmlns:r="http://schemas.openxmlformats.org/officeDocument/2006/relationships">
  <sheetPr codeName="Sheet14">
    <pageSetUpPr fitToPage="1"/>
  </sheetPr>
  <dimension ref="A1:S101"/>
  <sheetViews>
    <sheetView zoomScale="80" zoomScaleNormal="80" workbookViewId="0">
      <selection activeCell="C5" sqref="C5:C97"/>
    </sheetView>
  </sheetViews>
  <sheetFormatPr defaultRowHeight="12.75"/>
  <cols>
    <col min="1" max="1" width="10.7109375" style="671" customWidth="1"/>
    <col min="2" max="2" width="14.42578125" style="670" customWidth="1"/>
    <col min="3" max="19" width="10.7109375" style="670" customWidth="1"/>
    <col min="20" max="16384" width="9.140625" style="670"/>
  </cols>
  <sheetData>
    <row r="1" spans="1:19" ht="24.95" customHeight="1">
      <c r="A1" s="1236" t="s">
        <v>398</v>
      </c>
      <c r="B1" s="1237"/>
      <c r="C1" s="1238"/>
      <c r="D1" s="1232" t="s">
        <v>414</v>
      </c>
      <c r="E1" s="1233"/>
      <c r="F1" s="1233"/>
      <c r="G1" s="1233"/>
      <c r="H1" s="1233"/>
      <c r="I1" s="1233"/>
      <c r="J1" s="1233"/>
      <c r="K1" s="1233"/>
      <c r="L1" s="1233"/>
      <c r="M1" s="1233"/>
      <c r="N1" s="1233"/>
      <c r="O1" s="1233"/>
      <c r="P1" s="1233"/>
      <c r="Q1" s="1228"/>
      <c r="R1" s="1228"/>
      <c r="S1" s="1229"/>
    </row>
    <row r="2" spans="1:19" ht="24.95" customHeight="1" thickBot="1">
      <c r="A2" s="1239" t="s">
        <v>559</v>
      </c>
      <c r="B2" s="1240"/>
      <c r="C2" s="1240"/>
      <c r="D2" s="1234"/>
      <c r="E2" s="1235"/>
      <c r="F2" s="1235"/>
      <c r="G2" s="1235"/>
      <c r="H2" s="1235"/>
      <c r="I2" s="1235"/>
      <c r="J2" s="1235"/>
      <c r="K2" s="1235"/>
      <c r="L2" s="1235"/>
      <c r="M2" s="1235"/>
      <c r="N2" s="1235"/>
      <c r="O2" s="1235"/>
      <c r="P2" s="1235"/>
      <c r="Q2" s="1230"/>
      <c r="R2" s="1230"/>
      <c r="S2" s="1231"/>
    </row>
    <row r="3" spans="1:19" ht="15.75" thickBot="1">
      <c r="C3" s="1225" t="s">
        <v>413</v>
      </c>
      <c r="D3" s="1226"/>
      <c r="E3" s="1226"/>
      <c r="F3" s="1226"/>
      <c r="G3" s="1227"/>
      <c r="H3" s="1222" t="s">
        <v>448</v>
      </c>
      <c r="I3" s="1223"/>
      <c r="J3" s="1223"/>
      <c r="K3" s="1223"/>
      <c r="L3" s="1223"/>
      <c r="M3" s="1223"/>
      <c r="N3" s="1223"/>
      <c r="O3" s="1224"/>
      <c r="P3" s="1219" t="s">
        <v>415</v>
      </c>
      <c r="Q3" s="1220"/>
      <c r="R3" s="1221"/>
      <c r="S3" s="672"/>
    </row>
    <row r="4" spans="1:19" ht="39" thickBot="1">
      <c r="A4" s="673" t="s">
        <v>416</v>
      </c>
      <c r="B4" s="674" t="s">
        <v>417</v>
      </c>
      <c r="C4" s="675" t="s">
        <v>465</v>
      </c>
      <c r="D4" s="744" t="s">
        <v>436</v>
      </c>
      <c r="E4" s="637" t="s">
        <v>435</v>
      </c>
      <c r="F4" s="636" t="s">
        <v>466</v>
      </c>
      <c r="G4" s="719" t="s">
        <v>437</v>
      </c>
      <c r="H4" s="637" t="s">
        <v>434</v>
      </c>
      <c r="I4" s="638" t="s">
        <v>433</v>
      </c>
      <c r="J4" s="638" t="s">
        <v>432</v>
      </c>
      <c r="K4" s="638" t="s">
        <v>467</v>
      </c>
      <c r="L4" s="638" t="s">
        <v>468</v>
      </c>
      <c r="M4" s="638" t="s">
        <v>431</v>
      </c>
      <c r="N4" s="638" t="s">
        <v>430</v>
      </c>
      <c r="O4" s="721" t="s">
        <v>429</v>
      </c>
      <c r="P4" s="676" t="s">
        <v>418</v>
      </c>
      <c r="Q4" s="638" t="s">
        <v>449</v>
      </c>
      <c r="R4" s="677" t="s">
        <v>419</v>
      </c>
      <c r="S4" s="678" t="s">
        <v>420</v>
      </c>
    </row>
    <row r="5" spans="1:19">
      <c r="A5" s="1241">
        <f>Menu!F5</f>
        <v>42583</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c r="A6" s="124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c r="A8" s="1217">
        <f>A5+1</f>
        <v>42584</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c r="A9" s="1217"/>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c r="A11" s="1217">
        <f>A8+1</f>
        <v>42585</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c r="A14" s="1217">
        <f>A11+1</f>
        <v>42586</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c r="A17" s="1217">
        <f>A14+1</f>
        <v>42587</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c r="A20" s="1217">
        <f>A17+1</f>
        <v>42588</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c r="A23" s="1217">
        <f>A20+1</f>
        <v>42589</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c r="A24" s="1217"/>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c r="A26" s="1217">
        <f>A23+1</f>
        <v>42590</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c r="A27" s="1217"/>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c r="A29" s="1217">
        <f>A26+1</f>
        <v>42591</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c r="A30" s="1217"/>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c r="A32" s="1217">
        <f>A29+1</f>
        <v>42592</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c r="A35" s="1217">
        <f>A32+1</f>
        <v>42593</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c r="A36" s="1217"/>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c r="A38" s="1217">
        <f>A35+1</f>
        <v>42594</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c r="A39" s="1217"/>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c r="A41" s="1217">
        <f>A38+1</f>
        <v>42595</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c r="A42" s="1217"/>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c r="A44" s="1217">
        <f>A41+1</f>
        <v>42596</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c r="A45" s="1217"/>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c r="A47" s="1217">
        <f>A44+1</f>
        <v>42597</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c r="A50" s="1217">
        <f>A47+1</f>
        <v>42598</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c r="A51" s="1217"/>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c r="A52" s="1217"/>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c r="A53" s="1217">
        <f>A50+1</f>
        <v>42599</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c r="A54" s="1217"/>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c r="A55" s="1217"/>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c r="A56" s="1217">
        <f>A53+1</f>
        <v>42600</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c r="A57" s="1217"/>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c r="A58" s="1217"/>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c r="A59" s="1217">
        <f>A56+1</f>
        <v>42601</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c r="A60" s="1217"/>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c r="A61" s="1217"/>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c r="A62" s="1217">
        <f>A59+1</f>
        <v>42602</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c r="A63" s="1217"/>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c r="A64" s="1217"/>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c r="A65" s="1217">
        <f>A62+1</f>
        <v>42603</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c r="A66" s="1217"/>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c r="A67" s="1217"/>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c r="A68" s="1217">
        <f>A65+1</f>
        <v>42604</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c r="A69" s="1217"/>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c r="A70" s="1217"/>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c r="A71" s="1217">
        <f>A68+1</f>
        <v>42605</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c r="A72" s="1217"/>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c r="A74" s="1217">
        <f>A71+1</f>
        <v>42606</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c r="A77" s="1217">
        <f>A74+1</f>
        <v>42607</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c r="A80" s="1217">
        <f>A77+1</f>
        <v>42608</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c r="A81" s="1217"/>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c r="A83" s="1217">
        <f>A80+1</f>
        <v>42609</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c r="A84" s="1217"/>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c r="A86" s="1217">
        <f>A83+1</f>
        <v>42610</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c r="A89" s="1217">
        <f>A86+1</f>
        <v>42611</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c r="A92" s="1217">
        <f>A89+1</f>
        <v>42612</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c r="A95" s="1217">
        <f>A92+1</f>
        <v>42613</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c r="A98" s="772"/>
      <c r="B98" s="683" t="s">
        <v>502</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c r="A99" s="772"/>
      <c r="B99" s="683" t="s">
        <v>501</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c r="A100" s="772"/>
      <c r="B100" s="683" t="s">
        <v>503</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c r="B101" s="683" t="s">
        <v>421</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password="EC1B"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legacyDrawing r:id="rId2"/>
</worksheet>
</file>

<file path=xl/worksheets/sheet13.xml><?xml version="1.0" encoding="utf-8"?>
<worksheet xmlns="http://schemas.openxmlformats.org/spreadsheetml/2006/main" xmlns:r="http://schemas.openxmlformats.org/officeDocument/2006/relationships">
  <sheetPr>
    <pageSetUpPr fitToPage="1"/>
  </sheetPr>
  <dimension ref="A1:A109"/>
  <sheetViews>
    <sheetView view="pageBreakPreview" zoomScale="60" zoomScaleNormal="100" workbookViewId="0"/>
  </sheetViews>
  <sheetFormatPr defaultRowHeight="12.75"/>
  <cols>
    <col min="1" max="1" width="116.140625" bestFit="1" customWidth="1"/>
  </cols>
  <sheetData>
    <row r="1" spans="1:1" ht="25.5">
      <c r="A1" s="1" t="s">
        <v>248</v>
      </c>
    </row>
    <row r="2" spans="1:1" ht="18.75">
      <c r="A2" s="784" t="s">
        <v>550</v>
      </c>
    </row>
    <row r="3" spans="1:1">
      <c r="A3" t="s">
        <v>247</v>
      </c>
    </row>
    <row r="4" spans="1:1">
      <c r="A4" t="s">
        <v>507</v>
      </c>
    </row>
    <row r="5" spans="1:1">
      <c r="A5" t="s">
        <v>508</v>
      </c>
    </row>
    <row r="6" spans="1:1">
      <c r="A6" t="s">
        <v>509</v>
      </c>
    </row>
    <row r="7" spans="1:1">
      <c r="A7" t="s">
        <v>510</v>
      </c>
    </row>
    <row r="8" spans="1:1">
      <c r="A8" t="s">
        <v>511</v>
      </c>
    </row>
    <row r="9" spans="1:1">
      <c r="A9" t="s">
        <v>512</v>
      </c>
    </row>
    <row r="10" spans="1:1">
      <c r="A10" t="s">
        <v>513</v>
      </c>
    </row>
    <row r="11" spans="1:1">
      <c r="A11" t="s">
        <v>514</v>
      </c>
    </row>
    <row r="12" spans="1:1">
      <c r="A12" t="s">
        <v>515</v>
      </c>
    </row>
    <row r="13" spans="1:1">
      <c r="A13" t="s">
        <v>516</v>
      </c>
    </row>
    <row r="14" spans="1:1">
      <c r="A14" t="s">
        <v>517</v>
      </c>
    </row>
    <row r="15" spans="1:1">
      <c r="A15" t="s">
        <v>518</v>
      </c>
    </row>
    <row r="16" spans="1:1">
      <c r="A16" t="s">
        <v>519</v>
      </c>
    </row>
    <row r="17" spans="1:1">
      <c r="A17" t="s">
        <v>520</v>
      </c>
    </row>
    <row r="18" spans="1:1">
      <c r="A18" t="s">
        <v>521</v>
      </c>
    </row>
    <row r="19" spans="1:1">
      <c r="A19" t="s">
        <v>522</v>
      </c>
    </row>
    <row r="20" spans="1:1">
      <c r="A20" t="s">
        <v>523</v>
      </c>
    </row>
    <row r="21" spans="1:1">
      <c r="A21" t="s">
        <v>524</v>
      </c>
    </row>
    <row r="22" spans="1:1">
      <c r="A22" t="s">
        <v>525</v>
      </c>
    </row>
    <row r="23" spans="1:1">
      <c r="A23" t="s">
        <v>526</v>
      </c>
    </row>
    <row r="24" spans="1:1">
      <c r="A24" t="s">
        <v>527</v>
      </c>
    </row>
    <row r="25" spans="1:1">
      <c r="A25" t="s">
        <v>528</v>
      </c>
    </row>
    <row r="26" spans="1:1">
      <c r="A26" t="s">
        <v>529</v>
      </c>
    </row>
    <row r="27" spans="1:1">
      <c r="A27" t="s">
        <v>530</v>
      </c>
    </row>
    <row r="28" spans="1:1">
      <c r="A28" t="s">
        <v>531</v>
      </c>
    </row>
    <row r="29" spans="1:1">
      <c r="A29" t="s">
        <v>532</v>
      </c>
    </row>
    <row r="30" spans="1:1">
      <c r="A30" t="s">
        <v>533</v>
      </c>
    </row>
    <row r="31" spans="1:1">
      <c r="A31" t="s">
        <v>534</v>
      </c>
    </row>
    <row r="32" spans="1:1">
      <c r="A32" t="s">
        <v>535</v>
      </c>
    </row>
    <row r="33" spans="1:1">
      <c r="A33" t="s">
        <v>536</v>
      </c>
    </row>
    <row r="34" spans="1:1">
      <c r="A34" t="s">
        <v>537</v>
      </c>
    </row>
    <row r="35" spans="1:1">
      <c r="A35" t="s">
        <v>538</v>
      </c>
    </row>
    <row r="36" spans="1:1">
      <c r="A36" t="s">
        <v>539</v>
      </c>
    </row>
    <row r="37" spans="1:1">
      <c r="A37" t="s">
        <v>510</v>
      </c>
    </row>
    <row r="38" spans="1:1">
      <c r="A38" t="s">
        <v>511</v>
      </c>
    </row>
    <row r="39" spans="1:1">
      <c r="A39" t="s">
        <v>540</v>
      </c>
    </row>
    <row r="40" spans="1:1">
      <c r="A40" t="s">
        <v>541</v>
      </c>
    </row>
    <row r="41" spans="1:1">
      <c r="A41" t="s">
        <v>542</v>
      </c>
    </row>
    <row r="42" spans="1:1">
      <c r="A42" t="s">
        <v>515</v>
      </c>
    </row>
    <row r="43" spans="1:1">
      <c r="A43" t="s">
        <v>516</v>
      </c>
    </row>
    <row r="44" spans="1:1">
      <c r="A44" t="s">
        <v>517</v>
      </c>
    </row>
    <row r="45" spans="1:1">
      <c r="A45" t="s">
        <v>518</v>
      </c>
    </row>
    <row r="46" spans="1:1">
      <c r="A46" t="s">
        <v>519</v>
      </c>
    </row>
    <row r="47" spans="1:1">
      <c r="A47" t="s">
        <v>520</v>
      </c>
    </row>
    <row r="48" spans="1:1">
      <c r="A48" t="s">
        <v>521</v>
      </c>
    </row>
    <row r="49" spans="1:1">
      <c r="A49" t="s">
        <v>522</v>
      </c>
    </row>
    <row r="50" spans="1:1">
      <c r="A50" t="s">
        <v>523</v>
      </c>
    </row>
    <row r="51" spans="1:1">
      <c r="A51" t="s">
        <v>524</v>
      </c>
    </row>
    <row r="52" spans="1:1">
      <c r="A52" t="s">
        <v>525</v>
      </c>
    </row>
    <row r="53" spans="1:1">
      <c r="A53" t="s">
        <v>526</v>
      </c>
    </row>
    <row r="54" spans="1:1">
      <c r="A54" t="s">
        <v>527</v>
      </c>
    </row>
    <row r="55" spans="1:1">
      <c r="A55" t="s">
        <v>528</v>
      </c>
    </row>
    <row r="56" spans="1:1">
      <c r="A56" t="s">
        <v>529</v>
      </c>
    </row>
    <row r="57" spans="1:1">
      <c r="A57" t="s">
        <v>543</v>
      </c>
    </row>
    <row r="58" spans="1:1">
      <c r="A58" t="s">
        <v>544</v>
      </c>
    </row>
    <row r="59" spans="1:1">
      <c r="A59" t="s">
        <v>545</v>
      </c>
    </row>
    <row r="60" spans="1:1">
      <c r="A60" t="s">
        <v>546</v>
      </c>
    </row>
    <row r="61" spans="1:1">
      <c r="A61" t="s">
        <v>510</v>
      </c>
    </row>
    <row r="62" spans="1:1">
      <c r="A62" t="s">
        <v>511</v>
      </c>
    </row>
    <row r="63" spans="1:1">
      <c r="A63" t="s">
        <v>540</v>
      </c>
    </row>
    <row r="64" spans="1:1">
      <c r="A64" t="s">
        <v>541</v>
      </c>
    </row>
    <row r="65" spans="1:1">
      <c r="A65" t="s">
        <v>542</v>
      </c>
    </row>
    <row r="66" spans="1:1">
      <c r="A66" t="s">
        <v>515</v>
      </c>
    </row>
    <row r="67" spans="1:1">
      <c r="A67" t="s">
        <v>516</v>
      </c>
    </row>
    <row r="68" spans="1:1">
      <c r="A68" t="s">
        <v>517</v>
      </c>
    </row>
    <row r="69" spans="1:1">
      <c r="A69" t="s">
        <v>518</v>
      </c>
    </row>
    <row r="70" spans="1:1">
      <c r="A70" t="s">
        <v>519</v>
      </c>
    </row>
    <row r="71" spans="1:1">
      <c r="A71" t="s">
        <v>520</v>
      </c>
    </row>
    <row r="72" spans="1:1">
      <c r="A72" t="s">
        <v>521</v>
      </c>
    </row>
    <row r="73" spans="1:1">
      <c r="A73" t="s">
        <v>522</v>
      </c>
    </row>
    <row r="74" spans="1:1">
      <c r="A74" t="s">
        <v>523</v>
      </c>
    </row>
    <row r="75" spans="1:1">
      <c r="A75" t="s">
        <v>524</v>
      </c>
    </row>
    <row r="76" spans="1:1">
      <c r="A76" t="s">
        <v>525</v>
      </c>
    </row>
    <row r="77" spans="1:1">
      <c r="A77" t="s">
        <v>526</v>
      </c>
    </row>
    <row r="78" spans="1:1">
      <c r="A78" t="s">
        <v>527</v>
      </c>
    </row>
    <row r="79" spans="1:1">
      <c r="A79" t="s">
        <v>528</v>
      </c>
    </row>
    <row r="80" spans="1:1">
      <c r="A80" t="s">
        <v>529</v>
      </c>
    </row>
    <row r="81" spans="1:1">
      <c r="A81" t="s">
        <v>543</v>
      </c>
    </row>
    <row r="82" spans="1:1">
      <c r="A82" t="s">
        <v>544</v>
      </c>
    </row>
    <row r="83" spans="1:1">
      <c r="A83" t="s">
        <v>545</v>
      </c>
    </row>
    <row r="84" spans="1:1">
      <c r="A84" t="s">
        <v>546</v>
      </c>
    </row>
    <row r="85" spans="1:1">
      <c r="A85" t="s">
        <v>510</v>
      </c>
    </row>
    <row r="86" spans="1:1">
      <c r="A86" t="s">
        <v>511</v>
      </c>
    </row>
    <row r="87" spans="1:1">
      <c r="A87" t="s">
        <v>540</v>
      </c>
    </row>
    <row r="88" spans="1:1">
      <c r="A88" t="s">
        <v>541</v>
      </c>
    </row>
    <row r="89" spans="1:1">
      <c r="A89" t="s">
        <v>542</v>
      </c>
    </row>
    <row r="90" spans="1:1">
      <c r="A90" t="s">
        <v>515</v>
      </c>
    </row>
    <row r="91" spans="1:1">
      <c r="A91" t="s">
        <v>516</v>
      </c>
    </row>
    <row r="92" spans="1:1">
      <c r="A92" t="s">
        <v>517</v>
      </c>
    </row>
    <row r="93" spans="1:1">
      <c r="A93" t="s">
        <v>518</v>
      </c>
    </row>
    <row r="94" spans="1:1">
      <c r="A94" t="s">
        <v>519</v>
      </c>
    </row>
    <row r="95" spans="1:1">
      <c r="A95" t="s">
        <v>520</v>
      </c>
    </row>
    <row r="96" spans="1:1">
      <c r="A96" t="s">
        <v>521</v>
      </c>
    </row>
    <row r="97" spans="1:1">
      <c r="A97" t="s">
        <v>522</v>
      </c>
    </row>
    <row r="98" spans="1:1">
      <c r="A98" t="s">
        <v>523</v>
      </c>
    </row>
    <row r="99" spans="1:1">
      <c r="A99" t="s">
        <v>524</v>
      </c>
    </row>
    <row r="100" spans="1:1">
      <c r="A100" t="s">
        <v>525</v>
      </c>
    </row>
    <row r="101" spans="1:1">
      <c r="A101" t="s">
        <v>526</v>
      </c>
    </row>
    <row r="102" spans="1:1">
      <c r="A102" t="s">
        <v>527</v>
      </c>
    </row>
    <row r="103" spans="1:1">
      <c r="A103" t="s">
        <v>528</v>
      </c>
    </row>
    <row r="104" spans="1:1">
      <c r="A104" t="s">
        <v>529</v>
      </c>
    </row>
    <row r="105" spans="1:1">
      <c r="A105" t="s">
        <v>543</v>
      </c>
    </row>
    <row r="106" spans="1:1">
      <c r="A106" t="s">
        <v>544</v>
      </c>
    </row>
    <row r="107" spans="1:1">
      <c r="A107" t="s">
        <v>545</v>
      </c>
    </row>
    <row r="108" spans="1:1">
      <c r="A108" t="s">
        <v>546</v>
      </c>
    </row>
    <row r="109" spans="1:1">
      <c r="A109" t="s">
        <v>547</v>
      </c>
    </row>
  </sheetData>
  <pageMargins left="0.7" right="0.7" top="0.75" bottom="0.75" header="0.3" footer="0.3"/>
  <pageSetup scale="65"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DC3HDHFYPPD6-123-68</_dlc_DocId>
    <_dlc_DocIdUrl xmlns="b9d87d8e-2e07-46b2-92a5-8b8b5755d768">
      <Url>https://cg.portal.uscg.mil/communities/erats/CS/_layouts/DocIdRedir.aspx?ID=DC3HDHFYPPD6-123-68</Url>
      <Description>DC3HDHFYPPD6-123-68</Description>
    </_dlc_DocIdUrl>
    <Position xmlns="e0984440-7a45-4087-81ea-1e5ebf810dd5">FSO-PVA</Position>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2D79565C87A42489981C664E40346DB" ma:contentTypeVersion="1" ma:contentTypeDescription="Create a new document." ma:contentTypeScope="" ma:versionID="c177687987868aad18747b87d373a0cc">
  <xsd:schema xmlns:xsd="http://www.w3.org/2001/XMLSchema" xmlns:xs="http://www.w3.org/2001/XMLSchema" xmlns:p="http://schemas.microsoft.com/office/2006/metadata/properties" xmlns:ns2="b9d87d8e-2e07-46b2-92a5-8b8b5755d768" xmlns:ns3="e0984440-7a45-4087-81ea-1e5ebf810dd5" targetNamespace="http://schemas.microsoft.com/office/2006/metadata/properties" ma:root="true" ma:fieldsID="f1c4160bd6d24909a33b169e9d3253f2" ns2:_="" ns3:_="">
    <xsd:import namespace="b9d87d8e-2e07-46b2-92a5-8b8b5755d768"/>
    <xsd:import namespace="e0984440-7a45-4087-81ea-1e5ebf810dd5"/>
    <xsd:element name="properties">
      <xsd:complexType>
        <xsd:sequence>
          <xsd:element name="documentManagement">
            <xsd:complexType>
              <xsd:all>
                <xsd:element ref="ns2:_dlc_DocId" minOccurs="0"/>
                <xsd:element ref="ns2:_dlc_DocIdUrl" minOccurs="0"/>
                <xsd:element ref="ns2:_dlc_DocIdPersistId" minOccurs="0"/>
                <xsd:element ref="ns3:Position"/>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0984440-7a45-4087-81ea-1e5ebf810dd5" elementFormDefault="qualified">
    <xsd:import namespace="http://schemas.microsoft.com/office/2006/documentManagement/types"/>
    <xsd:import namespace="http://schemas.microsoft.com/office/infopath/2007/PartnerControls"/>
    <xsd:element name="Position" ma:index="11" ma:displayName="Position" ma:default="FSO-PVA" ma:format="Dropdown" ma:internalName="Position">
      <xsd:simpleType>
        <xsd:restriction base="dms:Choice">
          <xsd:enumeration value="FSO-PVA"/>
          <xsd:enumeration value="FSO-PI"/>
          <xsd:enumeration value="Both"/>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BC4F18B-928C-458F-94F6-7CA1F6769211}">
  <ds:schemaRef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http://purl.org/dc/elements/1.1/"/>
    <ds:schemaRef ds:uri="b9d87d8e-2e07-46b2-92a5-8b8b5755d768"/>
    <ds:schemaRef ds:uri="http://schemas.microsoft.com/office/2006/metadata/properties"/>
    <ds:schemaRef ds:uri="http://purl.org/dc/dcmitype/"/>
    <ds:schemaRef ds:uri="http://www.w3.org/XML/1998/namespace"/>
  </ds:schemaRefs>
</ds:datastoreItem>
</file>

<file path=customXml/itemProps2.xml><?xml version="1.0" encoding="utf-8"?>
<ds:datastoreItem xmlns:ds="http://schemas.openxmlformats.org/officeDocument/2006/customXml" ds:itemID="{F1285076-1541-4DCB-83C6-0C1B4D006F73}"/>
</file>

<file path=customXml/itemProps3.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4.xml><?xml version="1.0" encoding="utf-8"?>
<ds:datastoreItem xmlns:ds="http://schemas.openxmlformats.org/officeDocument/2006/customXml" ds:itemID="{15CB1235-7B10-4D6B-88B7-9394BA30A707}">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DPWebb</cp:lastModifiedBy>
  <cp:lastPrinted>2016-09-26T14:31:22Z</cp:lastPrinted>
  <dcterms:created xsi:type="dcterms:W3CDTF">1998-12-05T13:40:23Z</dcterms:created>
  <dcterms:modified xsi:type="dcterms:W3CDTF">2016-09-30T19:43:51Z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0x01010072D79565C87A42489981C664E40346DB</vt:lpwstr>
  </property>
  <property fmtid="{D5CDD505-2E9C-101B-9397-08002B2CF9AE}" pid="3" name="_dlc_DocIdItemGuid">
    <vt:lpwstr>4dd5505d-4ab0-4659-8215-49596ae96566</vt:lpwstr>
  </property>
  <property fmtid="{D5CDD505-2E9C-101B-9397-08002B2CF9AE}" pid="4" name="Order">
    <vt:r8>6800</vt:r8>
  </property>
</Properties>
</file>