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6L1_SIK Rations\"/>
    </mc:Choice>
  </mc:AlternateContent>
  <bookViews>
    <workbookView xWindow="-15" yWindow="330" windowWidth="12000" windowHeight="9990" activeTab="3"/>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D30" i="3"/>
  <c r="D28" i="3"/>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9" i="3" l="1"/>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T38" i="3"/>
  <c r="AU38" i="3"/>
  <c r="V94" i="3" s="1"/>
  <c r="AD95" i="3"/>
  <c r="AK10" i="3"/>
  <c r="AX46" i="3" s="1"/>
  <c r="AH87" i="3" l="1"/>
  <c r="AG87" i="3"/>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9" i="3" l="1"/>
  <c r="O29" i="3" s="1"/>
  <c r="M28" i="3"/>
  <c r="O28" i="3" s="1"/>
  <c r="M30" i="3"/>
  <c r="O30"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29" i="3" l="1"/>
  <c r="P30" i="3"/>
  <c r="R30" i="3" s="1"/>
  <c r="P28" i="3"/>
  <c r="R28" i="3" s="1"/>
  <c r="R29"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I28" i="3" s="1"/>
  <c r="G29" i="3"/>
  <c r="I29"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29" i="3" l="1"/>
  <c r="S30" i="3"/>
  <c r="S28" i="3"/>
  <c r="I34" i="3"/>
  <c r="U28" i="3"/>
  <c r="U30" i="3"/>
  <c r="U29" i="3"/>
  <c r="BO75" i="18"/>
  <c r="BO114" i="18" s="1"/>
  <c r="U34" i="3" l="1"/>
</calcChain>
</file>

<file path=xl/sharedStrings.xml><?xml version="1.0" encoding="utf-8"?>
<sst xmlns="http://schemas.openxmlformats.org/spreadsheetml/2006/main" count="2804" uniqueCount="560">
  <si>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</si>
  <si>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</si>
  <si>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</si>
  <si>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</si>
  <si>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</si>
  <si>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</si>
  <si>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</si>
  <si>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</si>
  <si>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</si>
  <si>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</si>
  <si>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</si>
  <si>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</si>
  <si>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</si>
  <si>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</si>
  <si>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</si>
  <si>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</si>
  <si>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</si>
  <si>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</si>
  <si>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</si>
  <si>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</si>
  <si>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</si>
  <si>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</si>
  <si>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</si>
  <si>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</si>
  <si>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</si>
  <si>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</si>
  <si>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</si>
  <si>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</si>
  <si>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</si>
  <si>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</si>
  <si>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</si>
  <si>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</si>
  <si>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</si>
  <si>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</si>
  <si>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</si>
  <si>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</si>
  <si>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</si>
  <si>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</si>
  <si>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</si>
  <si>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</si>
  <si>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</si>
  <si>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</si>
  <si>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</si>
  <si>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</si>
  <si>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</si>
  <si>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</si>
  <si>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</si>
  <si>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</si>
  <si>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</si>
  <si>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</si>
  <si>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</si>
  <si>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</si>
  <si>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</si>
  <si>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</si>
  <si>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</si>
  <si>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</si>
  <si>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</si>
  <si>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</si>
  <si>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</si>
  <si>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</si>
  <si>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</si>
  <si>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</si>
  <si>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</si>
  <si>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</si>
  <si>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</si>
  <si>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</si>
  <si>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</si>
  <si>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</si>
  <si>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</si>
  <si>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</si>
  <si>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</si>
  <si>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</si>
  <si>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</si>
  <si>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</si>
  <si>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</si>
  <si>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</si>
  <si>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</si>
  <si>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</si>
  <si>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</si>
  <si>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</si>
  <si>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</si>
  <si>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</si>
  <si>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</si>
  <si>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</si>
  <si>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</si>
  <si>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</si>
  <si>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</si>
  <si>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</si>
  <si>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</si>
  <si>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</si>
  <si>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</si>
  <si>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</si>
  <si>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</si>
  <si>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</si>
  <si>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</si>
  <si>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</si>
  <si>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</si>
  <si>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</si>
  <si>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</si>
  <si>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</si>
  <si>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</si>
  <si>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</si>
  <si>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</si>
  <si>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</si>
  <si>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</si>
  <si>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</si>
  <si>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</si>
  <si>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</si>
  <si>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</si>
  <si>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</si>
  <si>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</si>
  <si>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</si>
  <si>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</si>
  <si>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</si>
  <si>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</si>
  <si>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</si>
  <si>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</si>
  <si>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</si>
  <si>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</si>
  <si>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</si>
  <si>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</si>
  <si>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</si>
  <si>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</si>
  <si>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</si>
  <si>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</si>
  <si>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</si>
  <si>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</si>
  <si>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</si>
  <si>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</si>
  <si>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</si>
  <si>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</si>
  <si>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</si>
  <si>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</si>
  <si>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</si>
  <si>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</si>
  <si>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</si>
  <si>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</si>
  <si>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</si>
  <si>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</si>
  <si>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</si>
  <si>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</si>
  <si>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</si>
  <si>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</si>
  <si>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</si>
  <si>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</si>
  <si>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</si>
  <si>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</si>
  <si>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</si>
  <si>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</si>
  <si>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</si>
  <si>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</si>
  <si>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</si>
  <si>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</si>
  <si>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</si>
  <si>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</si>
  <si>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</si>
  <si>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</si>
  <si>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</si>
  <si>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</si>
  <si>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</si>
  <si>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</si>
  <si>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</si>
  <si>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</si>
  <si>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</si>
  <si>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</si>
  <si>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</si>
  <si>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</si>
  <si>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</si>
  <si>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</si>
  <si>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</si>
  <si>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</si>
  <si>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</si>
  <si>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</si>
  <si>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</si>
  <si>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</si>
  <si>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</si>
  <si>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</si>
  <si>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</si>
  <si>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</si>
  <si>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</si>
  <si>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</si>
  <si>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</si>
  <si>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</si>
  <si>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</si>
  <si>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</si>
  <si>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</si>
  <si>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</si>
  <si>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</si>
  <si>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</si>
  <si>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</si>
  <si>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</si>
  <si>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</si>
  <si>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</si>
  <si>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</si>
  <si>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</si>
  <si>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</si>
  <si>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</si>
  <si>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</si>
  <si>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</si>
  <si>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</si>
  <si>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</si>
  <si>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</si>
  <si>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</si>
  <si>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</si>
  <si>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</si>
  <si>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</si>
  <si>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</si>
  <si>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</si>
  <si>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</si>
  <si>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</si>
  <si>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</si>
  <si>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</si>
  <si>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</si>
  <si>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</si>
  <si>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</si>
  <si>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</si>
  <si>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</si>
  <si>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</si>
  <si>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</si>
  <si>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</si>
  <si>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</si>
  <si>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</si>
  <si>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</si>
  <si>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</si>
  <si>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</si>
  <si>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</si>
  <si>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</si>
  <si>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</si>
  <si>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</si>
  <si>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</si>
  <si>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</si>
  <si>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</si>
  <si>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</si>
  <si>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</si>
  <si>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</si>
  <si>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</si>
  <si>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</si>
  <si>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</si>
  <si>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</si>
  <si>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</si>
  <si>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</si>
  <si>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</si>
  <si>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</si>
  <si>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</si>
  <si>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</si>
  <si>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</si>
  <si>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</si>
  <si>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</si>
  <si>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</si>
  <si>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</si>
  <si>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</si>
  <si>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</si>
  <si>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</si>
  <si>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</si>
  <si>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</si>
  <si>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</si>
  <si>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</si>
  <si>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</si>
  <si>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</si>
  <si>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</si>
  <si>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</si>
  <si>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</si>
  <si>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</si>
  <si>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</si>
  <si>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</si>
  <si>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</si>
  <si>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</si>
  <si>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</si>
  <si>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</si>
  <si>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</si>
  <si>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</si>
  <si>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</si>
  <si>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</si>
  <si>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</si>
  <si>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</si>
  <si>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</si>
  <si>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</si>
  <si>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</si>
  <si>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</si>
  <si>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</si>
  <si>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</si>
  <si>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</si>
  <si>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</si>
  <si>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</si>
  <si>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</si>
  <si>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</si>
  <si>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</si>
  <si>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</si>
  <si>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</si>
  <si>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</si>
  <si>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</si>
  <si>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</si>
  <si>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</si>
  <si>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</si>
  <si>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</si>
  <si>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</si>
  <si>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</si>
  <si>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</si>
  <si>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</si>
  <si>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</si>
  <si>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</si>
  <si>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</si>
  <si>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</si>
  <si>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</si>
  <si>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</si>
  <si>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</si>
  <si>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</si>
  <si>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</si>
  <si>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</si>
  <si>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</si>
  <si>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</si>
  <si>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</si>
  <si>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</si>
  <si>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</si>
  <si>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</si>
  <si>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</si>
  <si>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</si>
  <si>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</si>
  <si>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</si>
  <si>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</si>
  <si>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</si>
  <si>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</si>
  <si>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</si>
  <si>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</si>
  <si>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</si>
  <si>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</si>
  <si>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</si>
  <si>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</si>
  <si>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</si>
  <si>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</si>
  <si>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</si>
  <si>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</si>
  <si>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</si>
  <si>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</si>
  <si>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</si>
  <si>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</si>
  <si>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</si>
  <si>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</si>
  <si>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</si>
  <si>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</si>
  <si>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</si>
  <si>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</si>
  <si>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</si>
  <si>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</si>
  <si>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</si>
  <si>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</si>
  <si>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</si>
  <si>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</si>
  <si>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</si>
  <si>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</si>
  <si>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</si>
  <si>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</si>
  <si>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</si>
  <si>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</si>
  <si>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</si>
  <si>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</si>
  <si>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</si>
  <si>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</si>
  <si>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</si>
  <si>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</si>
  <si>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</si>
  <si>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</si>
  <si>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</si>
  <si>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</si>
  <si>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</si>
  <si>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</si>
  <si>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</si>
  <si>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</si>
  <si>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</si>
  <si>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</si>
  <si>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</si>
  <si>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</si>
  <si>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</si>
  <si>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</si>
  <si>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</si>
  <si>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</si>
  <si>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</si>
  <si>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</si>
  <si>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</si>
  <si>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</si>
  <si>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</si>
  <si>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</si>
  <si>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</si>
  <si>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</si>
  <si>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</si>
  <si>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</si>
  <si>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</si>
  <si>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</si>
  <si>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</si>
  <si>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</si>
  <si>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</si>
  <si>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</si>
  <si>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</si>
  <si>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</si>
  <si>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</si>
  <si>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</si>
  <si>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</si>
  <si>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</si>
  <si>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</si>
  <si>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</si>
  <si>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</si>
  <si>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</si>
  <si>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</si>
  <si>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</si>
  <si>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</si>
  <si>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</si>
  <si>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</si>
  <si>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</si>
  <si>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</si>
  <si>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</si>
  <si>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</si>
  <si>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</si>
  <si>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</si>
  <si>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</si>
  <si>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</si>
  <si>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</si>
  <si>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</si>
  <si>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</si>
  <si>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</si>
  <si>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</si>
  <si>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</si>
  <si>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</si>
  <si>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</si>
  <si>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</si>
  <si>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</si>
  <si>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</si>
  <si>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</si>
  <si>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</si>
  <si>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</si>
  <si>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</si>
  <si>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</si>
  <si>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</si>
  <si>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</si>
  <si>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</si>
  <si>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</si>
  <si>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</si>
  <si>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</si>
  <si>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</si>
  <si>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</si>
  <si>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</si>
  <si>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</si>
  <si>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</si>
  <si>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</si>
  <si>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</si>
  <si>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</si>
  <si>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</si>
  <si>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</si>
  <si>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</si>
  <si>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</si>
  <si>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</si>
  <si>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</si>
  <si>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</si>
  <si>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</si>
  <si>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</si>
  <si>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</si>
  <si>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</si>
  <si>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</si>
  <si>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</si>
  <si>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</si>
  <si>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</si>
  <si>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</si>
  <si>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</si>
  <si>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</si>
  <si>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</si>
  <si>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</si>
  <si>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</si>
  <si>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</si>
  <si>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</si>
  <si>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</si>
  <si>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</si>
  <si>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</si>
  <si>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</si>
  <si>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</si>
  <si>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</si>
  <si>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</si>
  <si>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</si>
  <si>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</si>
  <si>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</si>
  <si>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</si>
  <si>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</si>
  <si>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</si>
  <si>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</si>
  <si>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</si>
  <si>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</si>
  <si>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</si>
  <si>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</si>
  <si>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</si>
  <si>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</si>
  <si>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</si>
  <si>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</si>
  <si>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</si>
  <si>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</si>
  <si>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</si>
  <si>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</si>
  <si>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</si>
  <si>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</si>
  <si>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</si>
  <si>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</si>
  <si>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</si>
  <si>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</si>
  <si>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</si>
  <si>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</si>
  <si>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</si>
  <si>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</si>
  <si>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</si>
  <si>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</si>
  <si>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</si>
  <si>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</si>
  <si>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</si>
  <si>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</si>
  <si>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</si>
  <si>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</si>
  <si>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</si>
  <si>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</si>
  <si>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</si>
  <si>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</si>
  <si>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</si>
  <si>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</si>
  <si>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</si>
  <si>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</si>
  <si>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</si>
  <si>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</si>
  <si>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</si>
  <si>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</si>
  <si>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</si>
  <si>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</si>
  <si>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</si>
  <si>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</si>
  <si>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</si>
  <si>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</si>
  <si>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</si>
  <si>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</si>
  <si>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</si>
  <si>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</si>
  <si>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</si>
  <si>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</si>
  <si>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</si>
  <si>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</si>
  <si>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</si>
  <si>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</si>
  <si>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</si>
  <si>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</si>
  <si>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</si>
  <si>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</si>
  <si>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</si>
  <si>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</si>
  <si>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</si>
  <si>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</si>
  <si>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</si>
  <si>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</si>
  <si>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</si>
  <si>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</si>
  <si>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</si>
  <si>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</si>
  <si>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</si>
  <si>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</si>
  <si>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</si>
  <si>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</si>
  <si>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t>
  </si>
  <si>
    <t>12-34567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</si>
</sst>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topLeftCell="B1" zoomScale="80" zoomScaleNormal="80" workbookViewId="0">
      <pane ySplit="2" topLeftCell="A3" activePane="bottomLeft" state="frozen"/>
      <selection pane="bottomLeft" activeCell="F12" sqref="F12"/>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558</v>
      </c>
    </row>
    <row r="4" spans="1:6" ht="30" customHeight="1" x14ac:dyDescent="0.2">
      <c r="A4" s="255" t="s">
        <v>315</v>
      </c>
      <c r="B4" s="193" t="s">
        <v>367</v>
      </c>
      <c r="C4" s="201" t="s">
        <v>368</v>
      </c>
      <c r="D4" s="197"/>
      <c r="E4" s="195" t="s">
        <v>318</v>
      </c>
      <c r="F4" s="199" t="s">
        <v>559</v>
      </c>
    </row>
    <row r="5" spans="1:6" ht="30" customHeight="1" x14ac:dyDescent="0.2">
      <c r="A5" s="255" t="s">
        <v>217</v>
      </c>
      <c r="B5" s="193" t="s">
        <v>317</v>
      </c>
      <c r="C5" s="201" t="s">
        <v>353</v>
      </c>
      <c r="E5" s="195" t="s">
        <v>321</v>
      </c>
      <c r="F5" s="198">
        <v>43891</v>
      </c>
    </row>
    <row r="6" spans="1:6" ht="30" customHeight="1" x14ac:dyDescent="0.2">
      <c r="A6" s="257" t="s">
        <v>319</v>
      </c>
      <c r="B6" s="194" t="s">
        <v>320</v>
      </c>
      <c r="C6" s="201" t="s">
        <v>362</v>
      </c>
      <c r="E6" s="195" t="s">
        <v>323</v>
      </c>
      <c r="F6" s="198">
        <v>43921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fLvArTzt2NBurPiwfU+L8JGAto6dcaEO6MiMwnBeW289D5u+B1JRsAiqSszI8TcUeBNLo713wXsNK4kZSioaXg==" saltValue="1+oHWNU/Q7ARqBvGuB7W4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xeuUqI3eHMyEa+OcZKGLTl2NubRO5K5CvqtoZwcabWKBWyAz5BVsrAXMGoKYqKccLaBnEOFUSyK1Lg3qQ4dN7g==" saltValue="59PWB7eaJtPDCxKuElm0lA=="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551</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504</v>
      </c>
      <c r="BJ5" s="945"/>
      <c r="BK5" s="945"/>
      <c r="BL5" s="945"/>
      <c r="BM5" s="946"/>
      <c r="BN5" s="358"/>
      <c r="BO5" s="944" t="s">
        <v>504</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3503.5</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v>
      </c>
      <c r="B8" s="834"/>
      <c r="C8" s="834"/>
      <c r="D8" s="835"/>
      <c r="E8" s="836"/>
      <c r="F8" s="388" t="str">
        <f>Menu!F7</f>
        <v>AFLOAT</v>
      </c>
      <c r="G8" s="387"/>
      <c r="H8" s="389" t="s">
        <v>17</v>
      </c>
      <c r="I8" s="387"/>
      <c r="J8" s="389" t="s">
        <v>18</v>
      </c>
      <c r="K8" s="387"/>
      <c r="L8" s="390" t="s">
        <v>19</v>
      </c>
      <c r="M8" s="391">
        <f>Menu!F5</f>
        <v>43891</v>
      </c>
      <c r="N8" s="392">
        <f>Menu!F6</f>
        <v>43921</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3503.5</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3503.5</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3503.5</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0</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KueANVhuBnoNLS34bPjV69Ppk/W1adaf5ymT3hyKh6Dy5JttalVItphBEBalovtXXXLY2edDp5Wsb6AuoZLpjQ==" saltValue="7e0sjb7MAWA5I0oRYUl6SQ=="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Z1" transitionEvaluation="1" codeName="Sheet3"/>
  <dimension ref="A1:CE499"/>
  <sheetViews>
    <sheetView showGridLines="0" tabSelected="1" topLeftCell="Z1" zoomScale="115" zoomScaleNormal="115" workbookViewId="0">
      <selection activeCell="AB12" sqref="AB12"/>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12.25</v>
      </c>
      <c r="AB2" s="461">
        <v>0</v>
      </c>
      <c r="AC2" s="461">
        <v>0</v>
      </c>
      <c r="AD2" s="35"/>
      <c r="AE2" s="32"/>
      <c r="AF2" s="32"/>
      <c r="AG2" s="32"/>
      <c r="AH2" s="32"/>
      <c r="AI2" s="32"/>
      <c r="AJ2" s="32"/>
      <c r="AK2" s="32"/>
      <c r="AL2" s="36" t="s">
        <v>209</v>
      </c>
      <c r="AU2" s="965" t="s">
        <v>96</v>
      </c>
      <c r="AV2" s="965"/>
      <c r="AW2" s="966"/>
      <c r="AX2" s="37"/>
      <c r="BD2" s="965" t="s">
        <v>96</v>
      </c>
      <c r="BE2" s="966"/>
      <c r="BF2" s="36" t="s">
        <v>494</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986" t="s">
        <v>553</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43891</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43891</v>
      </c>
      <c r="AY6" s="31"/>
      <c r="AZ6" s="31"/>
      <c r="BA6" s="31"/>
      <c r="BB6" s="59"/>
      <c r="BC6" s="31"/>
      <c r="BD6" s="31"/>
      <c r="BE6" s="619" t="s">
        <v>96</v>
      </c>
      <c r="BF6" s="43">
        <f>($Z$10)</f>
        <v>43891</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43892</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43892</v>
      </c>
      <c r="AY7" s="31"/>
      <c r="AZ7" s="31"/>
      <c r="BA7" s="31"/>
      <c r="BB7" s="59"/>
      <c r="BC7" s="31"/>
      <c r="BD7" s="31"/>
      <c r="BE7" s="619" t="s">
        <v>96</v>
      </c>
      <c r="BF7" s="43">
        <f t="shared" ref="BF7:BF36" si="4">(BF6)+1</f>
        <v>43892</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43893</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43893</v>
      </c>
      <c r="AY8" s="31"/>
      <c r="AZ8" s="31"/>
      <c r="BA8" s="31"/>
      <c r="BB8" s="59"/>
      <c r="BC8" s="31"/>
      <c r="BD8" s="31"/>
      <c r="BE8" s="619" t="s">
        <v>96</v>
      </c>
      <c r="BF8" s="43">
        <f t="shared" si="4"/>
        <v>43893</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43894</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43894</v>
      </c>
      <c r="AY9" s="31"/>
      <c r="AZ9" s="31"/>
      <c r="BA9" s="31"/>
      <c r="BB9" s="59"/>
      <c r="BC9" s="31"/>
      <c r="BD9" s="31"/>
      <c r="BE9" s="619" t="s">
        <v>96</v>
      </c>
      <c r="BF9" s="43">
        <f t="shared" si="4"/>
        <v>43894</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43891</v>
      </c>
      <c r="AA10" s="53">
        <v>10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v>12.25</v>
      </c>
      <c r="AK10" s="55">
        <f t="shared" ref="AK10:AK40" si="9">(AU6+AU44+AU82)</f>
        <v>0</v>
      </c>
      <c r="AL10" s="43">
        <f t="shared" si="2"/>
        <v>43895</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43895</v>
      </c>
      <c r="AY10" s="31"/>
      <c r="AZ10" s="31"/>
      <c r="BA10" s="31"/>
      <c r="BB10" s="59"/>
      <c r="BC10" s="31"/>
      <c r="BD10" s="31"/>
      <c r="BE10" s="619" t="s">
        <v>96</v>
      </c>
      <c r="BF10" s="43">
        <f t="shared" si="4"/>
        <v>43895</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43892</v>
      </c>
      <c r="AA11" s="53">
        <v>10</v>
      </c>
      <c r="AB11" s="53"/>
      <c r="AC11" s="53"/>
      <c r="AD11" s="54">
        <f>(AT7+AT45+AT83+AT121)</f>
        <v>0</v>
      </c>
      <c r="AE11" s="54">
        <f t="shared" si="5"/>
        <v>0</v>
      </c>
      <c r="AF11" s="207"/>
      <c r="AG11" s="54">
        <f t="shared" si="6"/>
        <v>0</v>
      </c>
      <c r="AH11" s="54">
        <f t="shared" si="7"/>
        <v>0</v>
      </c>
      <c r="AI11" s="54">
        <f t="shared" si="8"/>
        <v>0</v>
      </c>
      <c r="AJ11" s="31">
        <v>12.25</v>
      </c>
      <c r="AK11" s="55">
        <f t="shared" si="9"/>
        <v>0</v>
      </c>
      <c r="AL11" s="43">
        <f t="shared" si="2"/>
        <v>43896</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43896</v>
      </c>
      <c r="AY11" s="31"/>
      <c r="AZ11" s="31"/>
      <c r="BA11" s="31"/>
      <c r="BB11" s="59"/>
      <c r="BC11" s="31"/>
      <c r="BD11" s="31"/>
      <c r="BE11" s="619" t="s">
        <v>96</v>
      </c>
      <c r="BF11" s="43">
        <f t="shared" si="4"/>
        <v>43896</v>
      </c>
      <c r="BG11" s="31"/>
      <c r="BH11" s="31"/>
      <c r="BI11" s="31"/>
      <c r="BJ11" s="31"/>
      <c r="BK11" s="31"/>
      <c r="BL11" s="31"/>
    </row>
    <row r="12" spans="1:64" x14ac:dyDescent="0.2">
      <c r="A12" s="996">
        <v>43891</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43893</v>
      </c>
      <c r="AA12" s="53">
        <v>10</v>
      </c>
      <c r="AB12" s="53"/>
      <c r="AC12" s="53"/>
      <c r="AD12" s="54">
        <f t="shared" ref="AD12:AD39" si="11">(AT8+AT46+AT84+AT122)</f>
        <v>0</v>
      </c>
      <c r="AE12" s="54">
        <f t="shared" si="5"/>
        <v>0</v>
      </c>
      <c r="AF12" s="207"/>
      <c r="AG12" s="54">
        <f t="shared" si="6"/>
        <v>0</v>
      </c>
      <c r="AH12" s="54">
        <f t="shared" si="7"/>
        <v>0</v>
      </c>
      <c r="AI12" s="54">
        <f t="shared" si="8"/>
        <v>0</v>
      </c>
      <c r="AJ12" s="31">
        <v>12.25</v>
      </c>
      <c r="AK12" s="55">
        <f t="shared" si="9"/>
        <v>0</v>
      </c>
      <c r="AL12" s="43">
        <f t="shared" si="2"/>
        <v>43897</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43897</v>
      </c>
      <c r="AY12" s="31"/>
      <c r="AZ12" s="31"/>
      <c r="BA12" s="31"/>
      <c r="BB12" s="59"/>
      <c r="BC12" s="31"/>
      <c r="BD12" s="31"/>
      <c r="BE12" s="619" t="s">
        <v>96</v>
      </c>
      <c r="BF12" s="43">
        <f t="shared" si="4"/>
        <v>43897</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43894</v>
      </c>
      <c r="AA13" s="53">
        <v>10</v>
      </c>
      <c r="AB13" s="53"/>
      <c r="AC13" s="53"/>
      <c r="AD13" s="54">
        <f t="shared" si="11"/>
        <v>0</v>
      </c>
      <c r="AE13" s="54">
        <f t="shared" si="5"/>
        <v>0</v>
      </c>
      <c r="AF13" s="207"/>
      <c r="AG13" s="54">
        <f t="shared" si="6"/>
        <v>0</v>
      </c>
      <c r="AH13" s="54">
        <f t="shared" si="7"/>
        <v>0</v>
      </c>
      <c r="AI13" s="54">
        <f t="shared" si="8"/>
        <v>0</v>
      </c>
      <c r="AJ13" s="31">
        <v>12.25</v>
      </c>
      <c r="AK13" s="55">
        <f t="shared" si="9"/>
        <v>0</v>
      </c>
      <c r="AL13" s="43">
        <f t="shared" si="2"/>
        <v>43898</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43898</v>
      </c>
      <c r="AY13" s="31"/>
      <c r="AZ13" s="31"/>
      <c r="BA13" s="31"/>
      <c r="BB13" s="59"/>
      <c r="BC13" s="31"/>
      <c r="BD13" s="31"/>
      <c r="BE13" s="619" t="s">
        <v>96</v>
      </c>
      <c r="BF13" s="43">
        <f t="shared" si="4"/>
        <v>43898</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12.25</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43895</v>
      </c>
      <c r="AA14" s="53">
        <v>10</v>
      </c>
      <c r="AB14" s="53"/>
      <c r="AC14" s="53"/>
      <c r="AD14" s="54">
        <f t="shared" si="11"/>
        <v>0</v>
      </c>
      <c r="AE14" s="54">
        <f t="shared" si="5"/>
        <v>0</v>
      </c>
      <c r="AF14" s="207"/>
      <c r="AG14" s="54">
        <f t="shared" si="6"/>
        <v>0</v>
      </c>
      <c r="AH14" s="54">
        <f t="shared" si="7"/>
        <v>0</v>
      </c>
      <c r="AI14" s="54">
        <f t="shared" si="8"/>
        <v>0</v>
      </c>
      <c r="AJ14" s="31">
        <v>12.25</v>
      </c>
      <c r="AK14" s="55">
        <f t="shared" si="9"/>
        <v>0</v>
      </c>
      <c r="AL14" s="43">
        <f t="shared" si="2"/>
        <v>43899</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43899</v>
      </c>
      <c r="AY14" s="31"/>
      <c r="AZ14" s="31"/>
      <c r="BA14" s="31"/>
      <c r="BB14" s="59"/>
      <c r="BC14" s="31"/>
      <c r="BD14" s="31"/>
      <c r="BE14" s="619" t="s">
        <v>96</v>
      </c>
      <c r="BF14" s="43">
        <f t="shared" si="4"/>
        <v>43899</v>
      </c>
      <c r="BG14" s="31"/>
      <c r="BH14" s="31"/>
      <c r="BI14" s="31"/>
      <c r="BJ14" s="31"/>
      <c r="BK14" s="31"/>
      <c r="BL14" s="31"/>
    </row>
    <row r="15" spans="1:64" x14ac:dyDescent="0.2">
      <c r="A15" s="998">
        <f>Menu!F5</f>
        <v>43891</v>
      </c>
      <c r="B15" s="999"/>
      <c r="C15" s="990"/>
      <c r="D15" s="1000">
        <f>Menu!F6</f>
        <v>43921</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43896</v>
      </c>
      <c r="AA15" s="53">
        <v>9</v>
      </c>
      <c r="AB15" s="53"/>
      <c r="AC15" s="53"/>
      <c r="AD15" s="54">
        <f t="shared" si="11"/>
        <v>0</v>
      </c>
      <c r="AE15" s="54">
        <f t="shared" si="5"/>
        <v>0</v>
      </c>
      <c r="AF15" s="207"/>
      <c r="AG15" s="54">
        <f t="shared" si="6"/>
        <v>0</v>
      </c>
      <c r="AH15" s="54">
        <f t="shared" si="7"/>
        <v>0</v>
      </c>
      <c r="AI15" s="54">
        <f t="shared" si="8"/>
        <v>0</v>
      </c>
      <c r="AJ15" s="31">
        <v>12.25</v>
      </c>
      <c r="AK15" s="55">
        <f t="shared" si="9"/>
        <v>0</v>
      </c>
      <c r="AL15" s="43">
        <f t="shared" si="2"/>
        <v>43900</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43900</v>
      </c>
      <c r="AY15" s="31"/>
      <c r="AZ15" s="31"/>
      <c r="BA15" s="31"/>
      <c r="BB15" s="59"/>
      <c r="BC15" s="31"/>
      <c r="BD15" s="31"/>
      <c r="BE15" s="619" t="s">
        <v>96</v>
      </c>
      <c r="BF15" s="43">
        <f t="shared" si="4"/>
        <v>43900</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10</v>
      </c>
      <c r="J16" s="490"/>
      <c r="K16" s="490"/>
      <c r="L16" s="490">
        <f>IF(J14&gt;0,VLOOKUP($A$12,$Z$10:$AJ$40,2),0)</f>
        <v>0</v>
      </c>
      <c r="M16" s="491"/>
      <c r="N16" s="492"/>
      <c r="O16" s="492"/>
      <c r="P16" s="475"/>
      <c r="Q16" s="475"/>
      <c r="R16" s="480"/>
      <c r="S16" s="967">
        <f>(I16+L16)</f>
        <v>10</v>
      </c>
      <c r="T16" s="910"/>
      <c r="U16" s="910"/>
      <c r="V16" s="627" t="str">
        <f>IF(S16&gt;0,"/","")</f>
        <v>/</v>
      </c>
      <c r="W16" s="493">
        <f>ROUND(((I16*$G$14)+(L16*$J$14)),3)</f>
        <v>122.5</v>
      </c>
      <c r="X16" s="32"/>
      <c r="Y16" s="32"/>
      <c r="Z16" s="56">
        <f t="shared" si="10"/>
        <v>43897</v>
      </c>
      <c r="AA16" s="53">
        <v>9</v>
      </c>
      <c r="AB16" s="53"/>
      <c r="AC16" s="53"/>
      <c r="AD16" s="54">
        <f t="shared" si="11"/>
        <v>0</v>
      </c>
      <c r="AE16" s="54">
        <f t="shared" si="5"/>
        <v>0</v>
      </c>
      <c r="AF16" s="207"/>
      <c r="AG16" s="54">
        <f t="shared" si="6"/>
        <v>0</v>
      </c>
      <c r="AH16" s="54">
        <f t="shared" si="7"/>
        <v>0</v>
      </c>
      <c r="AI16" s="54">
        <f t="shared" si="8"/>
        <v>0</v>
      </c>
      <c r="AJ16" s="31">
        <v>12.25</v>
      </c>
      <c r="AK16" s="55">
        <f t="shared" si="9"/>
        <v>0</v>
      </c>
      <c r="AL16" s="43">
        <f t="shared" si="2"/>
        <v>43901</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43901</v>
      </c>
      <c r="AY16" s="31"/>
      <c r="AZ16" s="31"/>
      <c r="BA16" s="31"/>
      <c r="BB16" s="59"/>
      <c r="BC16" s="31"/>
      <c r="BD16" s="31"/>
      <c r="BE16" s="619" t="s">
        <v>96</v>
      </c>
      <c r="BF16" s="43">
        <f t="shared" si="4"/>
        <v>43901</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43898</v>
      </c>
      <c r="AA17" s="53">
        <v>9</v>
      </c>
      <c r="AB17" s="53"/>
      <c r="AC17" s="53"/>
      <c r="AD17" s="54">
        <f t="shared" si="11"/>
        <v>0</v>
      </c>
      <c r="AE17" s="54">
        <f t="shared" si="5"/>
        <v>0</v>
      </c>
      <c r="AF17" s="207"/>
      <c r="AG17" s="54">
        <f t="shared" si="6"/>
        <v>0</v>
      </c>
      <c r="AH17" s="54">
        <f t="shared" si="7"/>
        <v>0</v>
      </c>
      <c r="AI17" s="54">
        <f t="shared" si="8"/>
        <v>0</v>
      </c>
      <c r="AJ17" s="31">
        <v>12.25</v>
      </c>
      <c r="AK17" s="55">
        <f t="shared" si="9"/>
        <v>0</v>
      </c>
      <c r="AL17" s="43">
        <f t="shared" si="2"/>
        <v>43902</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43902</v>
      </c>
      <c r="AY17" s="31"/>
      <c r="AZ17" s="31"/>
      <c r="BA17" s="31"/>
      <c r="BB17" s="59"/>
      <c r="BC17" s="31"/>
      <c r="BD17" s="31"/>
      <c r="BE17" s="619" t="s">
        <v>96</v>
      </c>
      <c r="BF17" s="43">
        <f t="shared" si="4"/>
        <v>43902</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43899</v>
      </c>
      <c r="AA18" s="53">
        <v>8</v>
      </c>
      <c r="AB18" s="53"/>
      <c r="AC18" s="53"/>
      <c r="AD18" s="54">
        <f t="shared" si="11"/>
        <v>0</v>
      </c>
      <c r="AE18" s="54">
        <f t="shared" si="5"/>
        <v>0</v>
      </c>
      <c r="AF18" s="207"/>
      <c r="AG18" s="54">
        <f t="shared" si="6"/>
        <v>0</v>
      </c>
      <c r="AH18" s="54">
        <f t="shared" si="7"/>
        <v>0</v>
      </c>
      <c r="AI18" s="54">
        <f t="shared" si="8"/>
        <v>0</v>
      </c>
      <c r="AJ18" s="31">
        <v>12.25</v>
      </c>
      <c r="AK18" s="55">
        <f t="shared" si="9"/>
        <v>0</v>
      </c>
      <c r="AL18" s="43">
        <f t="shared" si="2"/>
        <v>43903</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43903</v>
      </c>
      <c r="AY18" s="31"/>
      <c r="AZ18" s="31"/>
      <c r="BA18" s="31"/>
      <c r="BB18" s="59"/>
      <c r="BC18" s="31"/>
      <c r="BD18" s="31"/>
      <c r="BE18" s="619" t="s">
        <v>96</v>
      </c>
      <c r="BF18" s="43">
        <f t="shared" si="4"/>
        <v>43903</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43900</v>
      </c>
      <c r="AA19" s="53">
        <v>8</v>
      </c>
      <c r="AB19" s="53"/>
      <c r="AC19" s="53"/>
      <c r="AD19" s="54">
        <f t="shared" si="11"/>
        <v>0</v>
      </c>
      <c r="AE19" s="54">
        <f t="shared" si="5"/>
        <v>0</v>
      </c>
      <c r="AF19" s="207"/>
      <c r="AG19" s="54">
        <f t="shared" si="6"/>
        <v>0</v>
      </c>
      <c r="AH19" s="54">
        <f t="shared" si="7"/>
        <v>0</v>
      </c>
      <c r="AI19" s="54">
        <f t="shared" si="8"/>
        <v>0</v>
      </c>
      <c r="AJ19" s="31">
        <v>12.25</v>
      </c>
      <c r="AK19" s="55">
        <f t="shared" si="9"/>
        <v>0</v>
      </c>
      <c r="AL19" s="43">
        <f t="shared" si="2"/>
        <v>43904</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43904</v>
      </c>
      <c r="AY19" s="31"/>
      <c r="AZ19" s="31"/>
      <c r="BA19" s="31"/>
      <c r="BB19" s="59"/>
      <c r="BC19" s="31"/>
      <c r="BD19" s="31"/>
      <c r="BE19" s="619" t="s">
        <v>96</v>
      </c>
      <c r="BF19" s="43">
        <f t="shared" si="4"/>
        <v>43904</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43901</v>
      </c>
      <c r="AA20" s="53">
        <v>8</v>
      </c>
      <c r="AB20" s="53"/>
      <c r="AC20" s="53"/>
      <c r="AD20" s="54">
        <f t="shared" si="11"/>
        <v>0</v>
      </c>
      <c r="AE20" s="54">
        <f t="shared" si="5"/>
        <v>0</v>
      </c>
      <c r="AF20" s="207"/>
      <c r="AG20" s="54">
        <f t="shared" si="6"/>
        <v>0</v>
      </c>
      <c r="AH20" s="54">
        <f t="shared" si="7"/>
        <v>0</v>
      </c>
      <c r="AI20" s="54">
        <f t="shared" si="8"/>
        <v>0</v>
      </c>
      <c r="AJ20" s="31">
        <v>12.25</v>
      </c>
      <c r="AK20" s="55">
        <f t="shared" si="9"/>
        <v>0</v>
      </c>
      <c r="AL20" s="43">
        <f t="shared" si="2"/>
        <v>43905</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43905</v>
      </c>
      <c r="AY20" s="31"/>
      <c r="AZ20" s="31"/>
      <c r="BA20" s="31"/>
      <c r="BB20" s="59"/>
      <c r="BC20" s="31"/>
      <c r="BD20" s="31"/>
      <c r="BE20" s="619" t="s">
        <v>96</v>
      </c>
      <c r="BF20" s="43">
        <f t="shared" si="4"/>
        <v>43905</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43902</v>
      </c>
      <c r="AA21" s="53">
        <v>8</v>
      </c>
      <c r="AB21" s="53"/>
      <c r="AC21" s="53"/>
      <c r="AD21" s="54">
        <f t="shared" si="11"/>
        <v>0</v>
      </c>
      <c r="AE21" s="54">
        <f t="shared" si="5"/>
        <v>0</v>
      </c>
      <c r="AF21" s="207"/>
      <c r="AG21" s="54">
        <f t="shared" si="6"/>
        <v>0</v>
      </c>
      <c r="AH21" s="54">
        <f t="shared" si="7"/>
        <v>0</v>
      </c>
      <c r="AI21" s="54">
        <f t="shared" si="8"/>
        <v>0</v>
      </c>
      <c r="AJ21" s="31">
        <v>12.25</v>
      </c>
      <c r="AK21" s="55">
        <f t="shared" si="9"/>
        <v>0</v>
      </c>
      <c r="AL21" s="43">
        <f t="shared" si="2"/>
        <v>43906</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43906</v>
      </c>
      <c r="AY21" s="31"/>
      <c r="AZ21" s="31"/>
      <c r="BA21" s="31"/>
      <c r="BB21" s="59"/>
      <c r="BC21" s="31"/>
      <c r="BD21" s="31"/>
      <c r="BE21" s="619" t="s">
        <v>96</v>
      </c>
      <c r="BF21" s="43">
        <f t="shared" si="4"/>
        <v>43906</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43903</v>
      </c>
      <c r="AA22" s="53">
        <v>8</v>
      </c>
      <c r="AB22" s="53"/>
      <c r="AC22" s="53"/>
      <c r="AD22" s="54">
        <f t="shared" si="11"/>
        <v>0</v>
      </c>
      <c r="AE22" s="54">
        <f t="shared" si="5"/>
        <v>0</v>
      </c>
      <c r="AF22" s="207"/>
      <c r="AG22" s="54">
        <f t="shared" si="6"/>
        <v>0</v>
      </c>
      <c r="AH22" s="54">
        <f t="shared" si="7"/>
        <v>0</v>
      </c>
      <c r="AI22" s="54">
        <f t="shared" si="8"/>
        <v>0</v>
      </c>
      <c r="AJ22" s="31">
        <v>12.25</v>
      </c>
      <c r="AK22" s="55">
        <f t="shared" si="9"/>
        <v>0</v>
      </c>
      <c r="AL22" s="43">
        <f t="shared" si="2"/>
        <v>43907</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43907</v>
      </c>
      <c r="AY22" s="31"/>
      <c r="AZ22" s="31"/>
      <c r="BA22" s="31"/>
      <c r="BB22" s="59"/>
      <c r="BC22" s="31"/>
      <c r="BD22" s="31"/>
      <c r="BE22" s="619" t="s">
        <v>96</v>
      </c>
      <c r="BF22" s="43">
        <f t="shared" si="4"/>
        <v>43907</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43904</v>
      </c>
      <c r="AA23" s="53">
        <v>9</v>
      </c>
      <c r="AB23" s="53"/>
      <c r="AC23" s="53"/>
      <c r="AD23" s="54">
        <f t="shared" si="11"/>
        <v>0</v>
      </c>
      <c r="AE23" s="54">
        <f t="shared" si="5"/>
        <v>0</v>
      </c>
      <c r="AF23" s="207"/>
      <c r="AG23" s="54">
        <f t="shared" si="6"/>
        <v>0</v>
      </c>
      <c r="AH23" s="54">
        <f t="shared" si="7"/>
        <v>0</v>
      </c>
      <c r="AI23" s="54">
        <f t="shared" si="8"/>
        <v>0</v>
      </c>
      <c r="AJ23" s="31">
        <v>12.25</v>
      </c>
      <c r="AK23" s="55">
        <f t="shared" si="9"/>
        <v>0</v>
      </c>
      <c r="AL23" s="43">
        <f t="shared" ref="AL23:AL36" si="14">(Z27)</f>
        <v>43908</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43908</v>
      </c>
      <c r="AY23" s="31"/>
      <c r="AZ23" s="31"/>
      <c r="BA23" s="31"/>
      <c r="BB23" s="59"/>
      <c r="BC23" s="31"/>
      <c r="BD23" s="31"/>
      <c r="BE23" s="619" t="s">
        <v>96</v>
      </c>
      <c r="BF23" s="43">
        <f t="shared" si="4"/>
        <v>43908</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43905</v>
      </c>
      <c r="AA24" s="53">
        <v>9</v>
      </c>
      <c r="AB24" s="53"/>
      <c r="AC24" s="53"/>
      <c r="AD24" s="54">
        <f t="shared" si="11"/>
        <v>0</v>
      </c>
      <c r="AE24" s="54">
        <f t="shared" si="5"/>
        <v>0</v>
      </c>
      <c r="AF24" s="207"/>
      <c r="AG24" s="54">
        <f t="shared" si="6"/>
        <v>0</v>
      </c>
      <c r="AH24" s="54">
        <f t="shared" si="7"/>
        <v>0</v>
      </c>
      <c r="AI24" s="54">
        <f t="shared" si="8"/>
        <v>0</v>
      </c>
      <c r="AJ24" s="31">
        <v>12.25</v>
      </c>
      <c r="AK24" s="55">
        <f t="shared" si="9"/>
        <v>0</v>
      </c>
      <c r="AL24" s="43">
        <f t="shared" si="14"/>
        <v>43909</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43909</v>
      </c>
      <c r="AY24" s="31"/>
      <c r="AZ24" s="31"/>
      <c r="BA24" s="31"/>
      <c r="BB24" s="59"/>
      <c r="BC24" s="31"/>
      <c r="BD24" s="31"/>
      <c r="BE24" s="619" t="s">
        <v>96</v>
      </c>
      <c r="BF24" s="43">
        <f t="shared" si="4"/>
        <v>43909</v>
      </c>
      <c r="BG24" s="31"/>
      <c r="BH24" s="31"/>
      <c r="BI24" s="31"/>
      <c r="BJ24" s="31"/>
      <c r="BK24" s="31"/>
      <c r="BL24" s="31"/>
    </row>
    <row r="25" spans="1:64" ht="13.5" thickBot="1" x14ac:dyDescent="0.25">
      <c r="A25" s="505"/>
      <c r="B25" s="506" t="s">
        <v>397</v>
      </c>
      <c r="C25" s="507"/>
      <c r="D25" s="507"/>
      <c r="E25" s="507"/>
      <c r="F25" s="508"/>
      <c r="G25" s="509"/>
      <c r="H25" s="509"/>
      <c r="I25" s="510">
        <f>SUM(I16:I24)</f>
        <v>10</v>
      </c>
      <c r="J25" s="511"/>
      <c r="K25" s="511"/>
      <c r="L25" s="511">
        <f>SUM(L16:L24)</f>
        <v>0</v>
      </c>
      <c r="M25" s="512"/>
      <c r="N25" s="513"/>
      <c r="O25" s="513"/>
      <c r="P25" s="514"/>
      <c r="Q25" s="514"/>
      <c r="R25" s="515"/>
      <c r="S25" s="967">
        <f t="shared" ref="S25" si="15">(I25+L25)</f>
        <v>10</v>
      </c>
      <c r="T25" s="910"/>
      <c r="U25" s="910"/>
      <c r="V25" s="516" t="s">
        <v>147</v>
      </c>
      <c r="W25" s="517">
        <f>ROUND(SUM(W16:W24),2)</f>
        <v>122.5</v>
      </c>
      <c r="X25" s="32"/>
      <c r="Y25" s="32"/>
      <c r="Z25" s="56">
        <f t="shared" si="10"/>
        <v>43906</v>
      </c>
      <c r="AA25" s="53">
        <v>9</v>
      </c>
      <c r="AB25" s="53"/>
      <c r="AC25" s="53"/>
      <c r="AD25" s="54">
        <f t="shared" si="11"/>
        <v>0</v>
      </c>
      <c r="AE25" s="54">
        <f t="shared" si="5"/>
        <v>0</v>
      </c>
      <c r="AF25" s="207"/>
      <c r="AG25" s="54">
        <f t="shared" si="6"/>
        <v>0</v>
      </c>
      <c r="AH25" s="54">
        <f t="shared" si="7"/>
        <v>0</v>
      </c>
      <c r="AI25" s="54">
        <f t="shared" si="8"/>
        <v>0</v>
      </c>
      <c r="AJ25" s="31">
        <v>12.25</v>
      </c>
      <c r="AK25" s="55">
        <f t="shared" si="9"/>
        <v>0</v>
      </c>
      <c r="AL25" s="43">
        <f t="shared" si="14"/>
        <v>43910</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43910</v>
      </c>
      <c r="AY25" s="31"/>
      <c r="AZ25" s="31"/>
      <c r="BA25" s="31"/>
      <c r="BB25" s="59"/>
      <c r="BC25" s="31"/>
      <c r="BD25" s="31"/>
      <c r="BE25" s="619" t="s">
        <v>96</v>
      </c>
      <c r="BF25" s="43">
        <f t="shared" si="4"/>
        <v>43910</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43907</v>
      </c>
      <c r="AA26" s="53">
        <v>9</v>
      </c>
      <c r="AB26" s="53"/>
      <c r="AC26" s="53"/>
      <c r="AD26" s="54">
        <f t="shared" si="11"/>
        <v>0</v>
      </c>
      <c r="AE26" s="54">
        <f t="shared" si="5"/>
        <v>0</v>
      </c>
      <c r="AF26" s="207"/>
      <c r="AG26" s="54">
        <f t="shared" si="6"/>
        <v>0</v>
      </c>
      <c r="AH26" s="54">
        <f t="shared" si="7"/>
        <v>0</v>
      </c>
      <c r="AI26" s="54">
        <f t="shared" si="8"/>
        <v>0</v>
      </c>
      <c r="AJ26" s="31">
        <v>12.25</v>
      </c>
      <c r="AK26" s="55">
        <f t="shared" si="9"/>
        <v>0</v>
      </c>
      <c r="AL26" s="43">
        <f t="shared" si="14"/>
        <v>43911</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43911</v>
      </c>
      <c r="AY26" s="31"/>
      <c r="AZ26" s="31"/>
      <c r="BA26" s="31"/>
      <c r="BB26" s="59"/>
      <c r="BC26" s="31"/>
      <c r="BD26" s="31"/>
      <c r="BE26" s="619" t="s">
        <v>96</v>
      </c>
      <c r="BF26" s="43">
        <f t="shared" si="4"/>
        <v>43911</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43908</v>
      </c>
      <c r="AA27" s="53">
        <v>8</v>
      </c>
      <c r="AB27" s="53"/>
      <c r="AC27" s="53"/>
      <c r="AD27" s="54">
        <f t="shared" si="11"/>
        <v>0</v>
      </c>
      <c r="AE27" s="54">
        <f t="shared" si="5"/>
        <v>0</v>
      </c>
      <c r="AF27" s="207"/>
      <c r="AG27" s="54">
        <f t="shared" si="6"/>
        <v>0</v>
      </c>
      <c r="AH27" s="54">
        <f t="shared" si="7"/>
        <v>0</v>
      </c>
      <c r="AI27" s="54">
        <f t="shared" si="8"/>
        <v>0</v>
      </c>
      <c r="AJ27" s="31">
        <v>12.25</v>
      </c>
      <c r="AK27" s="55">
        <f t="shared" si="9"/>
        <v>0</v>
      </c>
      <c r="AL27" s="43">
        <f t="shared" si="14"/>
        <v>43912</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43912</v>
      </c>
      <c r="AY27" s="31"/>
      <c r="AZ27" s="31"/>
      <c r="BA27" s="31"/>
      <c r="BB27" s="59"/>
      <c r="BC27" s="31"/>
      <c r="BD27" s="31"/>
      <c r="BE27" s="619" t="s">
        <v>96</v>
      </c>
      <c r="BF27" s="43">
        <f t="shared" si="4"/>
        <v>43912</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43909</v>
      </c>
      <c r="AA28" s="53">
        <v>8</v>
      </c>
      <c r="AB28" s="53"/>
      <c r="AC28" s="53"/>
      <c r="AD28" s="54">
        <f t="shared" si="11"/>
        <v>0</v>
      </c>
      <c r="AE28" s="54">
        <f t="shared" si="5"/>
        <v>0</v>
      </c>
      <c r="AF28" s="207"/>
      <c r="AG28" s="54">
        <f t="shared" si="6"/>
        <v>0</v>
      </c>
      <c r="AH28" s="54">
        <f t="shared" si="7"/>
        <v>0</v>
      </c>
      <c r="AI28" s="54">
        <f t="shared" si="8"/>
        <v>0</v>
      </c>
      <c r="AJ28" s="31">
        <v>12.25</v>
      </c>
      <c r="AK28" s="55">
        <f t="shared" si="9"/>
        <v>0</v>
      </c>
      <c r="AL28" s="43">
        <f t="shared" si="14"/>
        <v>43913</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43913</v>
      </c>
      <c r="AY28" s="31"/>
      <c r="AZ28" s="31"/>
      <c r="BA28" s="31"/>
      <c r="BB28" s="59"/>
      <c r="BC28" s="31"/>
      <c r="BD28" s="31"/>
      <c r="BE28" s="619" t="s">
        <v>96</v>
      </c>
      <c r="BF28" s="43">
        <f t="shared" si="4"/>
        <v>43913</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43910</v>
      </c>
      <c r="AA29" s="53">
        <v>9</v>
      </c>
      <c r="AB29" s="53"/>
      <c r="AC29" s="53"/>
      <c r="AD29" s="54">
        <f t="shared" si="11"/>
        <v>0</v>
      </c>
      <c r="AE29" s="54">
        <f t="shared" si="5"/>
        <v>0</v>
      </c>
      <c r="AF29" s="207"/>
      <c r="AG29" s="54">
        <f t="shared" si="6"/>
        <v>0</v>
      </c>
      <c r="AH29" s="54">
        <f t="shared" si="7"/>
        <v>0</v>
      </c>
      <c r="AI29" s="54">
        <f t="shared" si="8"/>
        <v>0</v>
      </c>
      <c r="AJ29" s="31">
        <v>12.25</v>
      </c>
      <c r="AK29" s="55">
        <f t="shared" si="9"/>
        <v>0</v>
      </c>
      <c r="AL29" s="43">
        <f t="shared" si="14"/>
        <v>43914</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43914</v>
      </c>
      <c r="AY29" s="31"/>
      <c r="AZ29" s="31"/>
      <c r="BA29" s="31"/>
      <c r="BB29" s="59"/>
      <c r="BC29" s="31"/>
      <c r="BD29" s="31"/>
      <c r="BE29" s="619" t="s">
        <v>96</v>
      </c>
      <c r="BF29" s="43">
        <f t="shared" si="4"/>
        <v>43914</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43911</v>
      </c>
      <c r="AA30" s="53">
        <v>9</v>
      </c>
      <c r="AB30" s="53"/>
      <c r="AC30" s="53"/>
      <c r="AD30" s="54">
        <f t="shared" si="11"/>
        <v>0</v>
      </c>
      <c r="AE30" s="54">
        <f t="shared" si="5"/>
        <v>0</v>
      </c>
      <c r="AF30" s="207"/>
      <c r="AG30" s="54">
        <f t="shared" si="6"/>
        <v>0</v>
      </c>
      <c r="AH30" s="54">
        <f>(BG26*$AM$4)+(BH26*$AN$4)+(BI26*$AO$4)+(BJ26*$AP$4)+(BK26*$AQ$4)+(BL26*$AR$4)</f>
        <v>0</v>
      </c>
      <c r="AI30" s="54">
        <f t="shared" si="8"/>
        <v>0</v>
      </c>
      <c r="AJ30" s="31">
        <v>12.25</v>
      </c>
      <c r="AK30" s="55">
        <f t="shared" si="9"/>
        <v>0</v>
      </c>
      <c r="AL30" s="43">
        <f t="shared" si="14"/>
        <v>43915</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43915</v>
      </c>
      <c r="AY30" s="31"/>
      <c r="AZ30" s="31"/>
      <c r="BA30" s="31"/>
      <c r="BB30" s="59"/>
      <c r="BC30" s="31"/>
      <c r="BD30" s="31"/>
      <c r="BE30" s="619" t="s">
        <v>96</v>
      </c>
      <c r="BF30" s="43">
        <f t="shared" si="4"/>
        <v>43915</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43912</v>
      </c>
      <c r="AA31" s="53">
        <v>9</v>
      </c>
      <c r="AB31" s="53"/>
      <c r="AC31" s="53"/>
      <c r="AD31" s="54">
        <f t="shared" si="11"/>
        <v>0</v>
      </c>
      <c r="AE31" s="54">
        <f t="shared" si="5"/>
        <v>0</v>
      </c>
      <c r="AF31" s="207"/>
      <c r="AG31" s="54">
        <f t="shared" si="6"/>
        <v>0</v>
      </c>
      <c r="AH31" s="54">
        <f t="shared" ref="AH31:AH40" si="21">(BG27*$AM$4)+(BH27*$AN$4)+(BI27*$AO$4)+(BJ27*$AP$4)+(BK27*$AQ$4)+(BL27*$AR$4)</f>
        <v>0</v>
      </c>
      <c r="AI31" s="54">
        <f t="shared" si="8"/>
        <v>0</v>
      </c>
      <c r="AJ31" s="31">
        <v>12.25</v>
      </c>
      <c r="AK31" s="55">
        <f t="shared" si="9"/>
        <v>0</v>
      </c>
      <c r="AL31" s="43">
        <f t="shared" si="14"/>
        <v>43916</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43916</v>
      </c>
      <c r="AY31" s="31"/>
      <c r="AZ31" s="31"/>
      <c r="BA31" s="31"/>
      <c r="BB31" s="59"/>
      <c r="BC31" s="31"/>
      <c r="BD31" s="31"/>
      <c r="BE31" s="619" t="s">
        <v>96</v>
      </c>
      <c r="BF31" s="43">
        <f t="shared" si="4"/>
        <v>43916</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43913</v>
      </c>
      <c r="AA32" s="53">
        <v>10</v>
      </c>
      <c r="AB32" s="53"/>
      <c r="AC32" s="53"/>
      <c r="AD32" s="54">
        <f t="shared" si="11"/>
        <v>0</v>
      </c>
      <c r="AE32" s="54">
        <f t="shared" si="5"/>
        <v>0</v>
      </c>
      <c r="AF32" s="207"/>
      <c r="AG32" s="54">
        <f t="shared" si="6"/>
        <v>0</v>
      </c>
      <c r="AH32" s="54">
        <f t="shared" si="21"/>
        <v>0</v>
      </c>
      <c r="AI32" s="54">
        <f t="shared" si="8"/>
        <v>0</v>
      </c>
      <c r="AJ32" s="31">
        <v>12.25</v>
      </c>
      <c r="AK32" s="55">
        <f t="shared" si="9"/>
        <v>0</v>
      </c>
      <c r="AL32" s="43">
        <f t="shared" si="14"/>
        <v>43917</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43917</v>
      </c>
      <c r="AY32" s="31"/>
      <c r="AZ32" s="31"/>
      <c r="BA32" s="31"/>
      <c r="BB32" s="59"/>
      <c r="BC32" s="31"/>
      <c r="BD32" s="31"/>
      <c r="BE32" s="619" t="s">
        <v>96</v>
      </c>
      <c r="BF32" s="43">
        <f t="shared" si="4"/>
        <v>43917</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43914</v>
      </c>
      <c r="AA33" s="53">
        <v>10</v>
      </c>
      <c r="AB33" s="53"/>
      <c r="AC33" s="53"/>
      <c r="AD33" s="54">
        <f t="shared" si="11"/>
        <v>0</v>
      </c>
      <c r="AE33" s="54">
        <f t="shared" si="5"/>
        <v>0</v>
      </c>
      <c r="AF33" s="207"/>
      <c r="AG33" s="54">
        <f t="shared" si="6"/>
        <v>0</v>
      </c>
      <c r="AH33" s="54">
        <f t="shared" si="21"/>
        <v>0</v>
      </c>
      <c r="AI33" s="54">
        <f t="shared" si="8"/>
        <v>0</v>
      </c>
      <c r="AJ33" s="31">
        <v>12.25</v>
      </c>
      <c r="AK33" s="55">
        <f t="shared" si="9"/>
        <v>0</v>
      </c>
      <c r="AL33" s="43">
        <f t="shared" si="14"/>
        <v>43918</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43918</v>
      </c>
      <c r="AY33" s="31"/>
      <c r="AZ33" s="31"/>
      <c r="BA33" s="31"/>
      <c r="BB33" s="59"/>
      <c r="BC33" s="31"/>
      <c r="BD33" s="31"/>
      <c r="BE33" s="619" t="s">
        <v>96</v>
      </c>
      <c r="BF33" s="43">
        <f t="shared" si="4"/>
        <v>43918</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43915</v>
      </c>
      <c r="AA34" s="53">
        <v>10</v>
      </c>
      <c r="AB34" s="53"/>
      <c r="AC34" s="53"/>
      <c r="AD34" s="54">
        <f t="shared" si="11"/>
        <v>0</v>
      </c>
      <c r="AE34" s="54">
        <f t="shared" si="5"/>
        <v>0</v>
      </c>
      <c r="AF34" s="207"/>
      <c r="AG34" s="54">
        <f t="shared" si="6"/>
        <v>0</v>
      </c>
      <c r="AH34" s="54">
        <f t="shared" si="21"/>
        <v>0</v>
      </c>
      <c r="AI34" s="54">
        <f t="shared" si="8"/>
        <v>0</v>
      </c>
      <c r="AJ34" s="31">
        <v>12.25</v>
      </c>
      <c r="AK34" s="55">
        <f t="shared" si="9"/>
        <v>0</v>
      </c>
      <c r="AL34" s="43">
        <f t="shared" si="14"/>
        <v>43919</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43919</v>
      </c>
      <c r="AY34" s="31"/>
      <c r="AZ34" s="31"/>
      <c r="BA34" s="31"/>
      <c r="BB34" s="59"/>
      <c r="BC34" s="31"/>
      <c r="BD34" s="31"/>
      <c r="BE34" s="619" t="s">
        <v>96</v>
      </c>
      <c r="BF34" s="43">
        <f t="shared" si="4"/>
        <v>43919</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43916</v>
      </c>
      <c r="AA35" s="53">
        <v>10</v>
      </c>
      <c r="AB35" s="53"/>
      <c r="AC35" s="53"/>
      <c r="AD35" s="54">
        <f t="shared" si="11"/>
        <v>0</v>
      </c>
      <c r="AE35" s="54">
        <f t="shared" si="5"/>
        <v>0</v>
      </c>
      <c r="AF35" s="207"/>
      <c r="AG35" s="54">
        <f t="shared" si="6"/>
        <v>0</v>
      </c>
      <c r="AH35" s="54">
        <f t="shared" si="21"/>
        <v>0</v>
      </c>
      <c r="AI35" s="54">
        <f t="shared" si="8"/>
        <v>0</v>
      </c>
      <c r="AJ35" s="31">
        <v>12.25</v>
      </c>
      <c r="AK35" s="55">
        <f t="shared" si="9"/>
        <v>0</v>
      </c>
      <c r="AL35" s="43">
        <f t="shared" si="14"/>
        <v>43920</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43920</v>
      </c>
      <c r="AY35" s="31"/>
      <c r="AZ35" s="31"/>
      <c r="BA35" s="31"/>
      <c r="BB35" s="59"/>
      <c r="BC35" s="31"/>
      <c r="BD35" s="31"/>
      <c r="BE35" s="619" t="s">
        <v>96</v>
      </c>
      <c r="BF35" s="43">
        <f t="shared" si="4"/>
        <v>43920</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43917</v>
      </c>
      <c r="AA36" s="53">
        <v>10</v>
      </c>
      <c r="AB36" s="53"/>
      <c r="AC36" s="53"/>
      <c r="AD36" s="54">
        <f t="shared" si="11"/>
        <v>0</v>
      </c>
      <c r="AE36" s="54">
        <f t="shared" si="5"/>
        <v>0</v>
      </c>
      <c r="AF36" s="207"/>
      <c r="AG36" s="54">
        <f t="shared" si="6"/>
        <v>0</v>
      </c>
      <c r="AH36" s="54">
        <f t="shared" si="21"/>
        <v>0</v>
      </c>
      <c r="AI36" s="54">
        <f t="shared" si="8"/>
        <v>0</v>
      </c>
      <c r="AJ36" s="31">
        <v>12.25</v>
      </c>
      <c r="AK36" s="55">
        <f t="shared" si="9"/>
        <v>0</v>
      </c>
      <c r="AL36" s="43">
        <f t="shared" si="14"/>
        <v>43921</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43921</v>
      </c>
      <c r="AY36" s="31"/>
      <c r="AZ36" s="31"/>
      <c r="BA36" s="31"/>
      <c r="BB36" s="59"/>
      <c r="BC36" s="31"/>
      <c r="BD36" s="31"/>
      <c r="BE36" s="619" t="s">
        <v>96</v>
      </c>
      <c r="BF36" s="43">
        <f t="shared" si="4"/>
        <v>43921</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43918</v>
      </c>
      <c r="AA37" s="53">
        <v>10</v>
      </c>
      <c r="AB37" s="53"/>
      <c r="AC37" s="53"/>
      <c r="AD37" s="54">
        <f t="shared" si="11"/>
        <v>0</v>
      </c>
      <c r="AE37" s="54">
        <f t="shared" si="5"/>
        <v>0</v>
      </c>
      <c r="AF37" s="207"/>
      <c r="AG37" s="54">
        <f t="shared" si="6"/>
        <v>0</v>
      </c>
      <c r="AH37" s="54">
        <f t="shared" si="21"/>
        <v>0</v>
      </c>
      <c r="AI37" s="54">
        <f t="shared" si="8"/>
        <v>0</v>
      </c>
      <c r="AJ37" s="31">
        <v>12.25</v>
      </c>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43919</v>
      </c>
      <c r="AA38" s="53">
        <v>10</v>
      </c>
      <c r="AB38" s="53"/>
      <c r="AC38" s="53"/>
      <c r="AD38" s="54">
        <f t="shared" si="11"/>
        <v>0</v>
      </c>
      <c r="AE38" s="54">
        <f t="shared" si="5"/>
        <v>0</v>
      </c>
      <c r="AF38" s="207"/>
      <c r="AG38" s="54">
        <f t="shared" si="6"/>
        <v>0</v>
      </c>
      <c r="AH38" s="54">
        <f t="shared" si="21"/>
        <v>0</v>
      </c>
      <c r="AI38" s="54">
        <f t="shared" si="8"/>
        <v>0</v>
      </c>
      <c r="AJ38" s="31">
        <v>12.25</v>
      </c>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43920</v>
      </c>
      <c r="AA39" s="53">
        <v>10</v>
      </c>
      <c r="AB39" s="53"/>
      <c r="AC39" s="53"/>
      <c r="AD39" s="54">
        <f t="shared" si="11"/>
        <v>0</v>
      </c>
      <c r="AE39" s="54">
        <f t="shared" si="5"/>
        <v>0</v>
      </c>
      <c r="AF39" s="207"/>
      <c r="AG39" s="54">
        <f t="shared" si="6"/>
        <v>0</v>
      </c>
      <c r="AH39" s="54">
        <f t="shared" si="21"/>
        <v>0</v>
      </c>
      <c r="AI39" s="54">
        <f t="shared" si="8"/>
        <v>0</v>
      </c>
      <c r="AJ39" s="31">
        <v>12.25</v>
      </c>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43921</v>
      </c>
      <c r="AA40" s="53">
        <v>10</v>
      </c>
      <c r="AB40" s="53"/>
      <c r="AC40" s="53"/>
      <c r="AD40" s="54">
        <f>(AT36+AT74+AT112+AT150)</f>
        <v>0</v>
      </c>
      <c r="AE40" s="54">
        <f t="shared" si="5"/>
        <v>0</v>
      </c>
      <c r="AF40" s="208"/>
      <c r="AG40" s="54">
        <f t="shared" si="6"/>
        <v>0</v>
      </c>
      <c r="AH40" s="54">
        <f t="shared" si="21"/>
        <v>0</v>
      </c>
      <c r="AI40" s="54">
        <f t="shared" si="8"/>
        <v>0</v>
      </c>
      <c r="AJ40" s="31">
        <v>12.25</v>
      </c>
      <c r="AK40" s="55">
        <f t="shared" si="9"/>
        <v>0</v>
      </c>
      <c r="AL40" s="36" t="s">
        <v>446</v>
      </c>
      <c r="AW40" s="619" t="s">
        <v>96</v>
      </c>
      <c r="AX40" s="36" t="s">
        <v>492</v>
      </c>
      <c r="BE40" s="619" t="s">
        <v>96</v>
      </c>
      <c r="BF40" s="36" t="s">
        <v>495</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43922</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43923</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43924</v>
      </c>
      <c r="AL44" s="43">
        <f t="shared" ref="AL44:AL74" si="26">(AL6)</f>
        <v>43891</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43891</v>
      </c>
      <c r="AY44" s="31"/>
      <c r="AZ44" s="31"/>
      <c r="BA44" s="31"/>
      <c r="BB44" s="31"/>
      <c r="BC44" s="31"/>
      <c r="BD44" s="31"/>
      <c r="BE44" s="619" t="s">
        <v>96</v>
      </c>
      <c r="BF44" s="43">
        <f>($Z$10)</f>
        <v>43891</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43925</v>
      </c>
      <c r="AL45" s="43">
        <f t="shared" si="26"/>
        <v>43892</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43892</v>
      </c>
      <c r="AY45" s="31"/>
      <c r="AZ45" s="31"/>
      <c r="BA45" s="31"/>
      <c r="BB45" s="31"/>
      <c r="BC45" s="31"/>
      <c r="BD45" s="31"/>
      <c r="BE45" s="619" t="s">
        <v>96</v>
      </c>
      <c r="BF45" s="43">
        <f t="shared" ref="BF45:BF74" si="30">(BF44)+1</f>
        <v>43892</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43926</v>
      </c>
      <c r="AL46" s="43">
        <f t="shared" si="26"/>
        <v>43893</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43893</v>
      </c>
      <c r="AY46" s="31"/>
      <c r="AZ46" s="31"/>
      <c r="BA46" s="31"/>
      <c r="BB46" s="31"/>
      <c r="BC46" s="31"/>
      <c r="BD46" s="31"/>
      <c r="BE46" s="619" t="s">
        <v>96</v>
      </c>
      <c r="BF46" s="43">
        <f t="shared" si="30"/>
        <v>43893</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43927</v>
      </c>
      <c r="AL47" s="43">
        <f t="shared" si="26"/>
        <v>43894</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43894</v>
      </c>
      <c r="AY47" s="31"/>
      <c r="AZ47" s="31"/>
      <c r="BA47" s="31"/>
      <c r="BB47" s="31"/>
      <c r="BC47" s="31"/>
      <c r="BD47" s="31"/>
      <c r="BE47" s="619" t="s">
        <v>96</v>
      </c>
      <c r="BF47" s="43">
        <f>(BF46)+1</f>
        <v>43894</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43928</v>
      </c>
      <c r="AL48" s="43">
        <f t="shared" si="26"/>
        <v>43895</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43895</v>
      </c>
      <c r="AY48" s="31"/>
      <c r="AZ48" s="31"/>
      <c r="BA48" s="31"/>
      <c r="BB48" s="31"/>
      <c r="BC48" s="31"/>
      <c r="BD48" s="31"/>
      <c r="BE48" s="619" t="s">
        <v>96</v>
      </c>
      <c r="BF48" s="43">
        <f t="shared" si="30"/>
        <v>43895</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43929</v>
      </c>
      <c r="AL49" s="43">
        <f t="shared" si="26"/>
        <v>43896</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43896</v>
      </c>
      <c r="AY49" s="31"/>
      <c r="AZ49" s="31"/>
      <c r="BA49" s="31"/>
      <c r="BB49" s="31"/>
      <c r="BC49" s="31"/>
      <c r="BD49" s="31"/>
      <c r="BE49" s="619" t="s">
        <v>96</v>
      </c>
      <c r="BF49" s="43">
        <f t="shared" si="30"/>
        <v>43896</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43930</v>
      </c>
      <c r="AL50" s="43">
        <f t="shared" si="26"/>
        <v>43897</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43897</v>
      </c>
      <c r="AY50" s="31"/>
      <c r="AZ50" s="31"/>
      <c r="BA50" s="31"/>
      <c r="BB50" s="31"/>
      <c r="BC50" s="31"/>
      <c r="BD50" s="31"/>
      <c r="BE50" s="619" t="s">
        <v>96</v>
      </c>
      <c r="BF50" s="43">
        <f t="shared" si="30"/>
        <v>43897</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43898</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43898</v>
      </c>
      <c r="AY51" s="31"/>
      <c r="AZ51" s="31"/>
      <c r="BA51" s="31"/>
      <c r="BB51" s="31"/>
      <c r="BC51" s="31"/>
      <c r="BD51" s="31"/>
      <c r="BE51" s="619" t="s">
        <v>96</v>
      </c>
      <c r="BF51" s="43">
        <f t="shared" si="30"/>
        <v>43898</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43899</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43899</v>
      </c>
      <c r="AY52" s="31"/>
      <c r="AZ52" s="31"/>
      <c r="BA52" s="31"/>
      <c r="BB52" s="31"/>
      <c r="BC52" s="31"/>
      <c r="BD52" s="31"/>
      <c r="BE52" s="619" t="s">
        <v>96</v>
      </c>
      <c r="BF52" s="43">
        <f t="shared" si="30"/>
        <v>43899</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43900</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43900</v>
      </c>
      <c r="AY53" s="31"/>
      <c r="AZ53" s="31"/>
      <c r="BA53" s="31"/>
      <c r="BB53" s="31"/>
      <c r="BC53" s="31"/>
      <c r="BD53" s="31"/>
      <c r="BE53" s="619" t="s">
        <v>96</v>
      </c>
      <c r="BF53" s="43">
        <f t="shared" si="30"/>
        <v>43900</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43901</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43901</v>
      </c>
      <c r="AY54" s="31"/>
      <c r="AZ54" s="31"/>
      <c r="BA54" s="31"/>
      <c r="BB54" s="31"/>
      <c r="BC54" s="31"/>
      <c r="BD54" s="31"/>
      <c r="BE54" s="619" t="s">
        <v>96</v>
      </c>
      <c r="BF54" s="43">
        <f t="shared" si="30"/>
        <v>43901</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43902</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43902</v>
      </c>
      <c r="AY55" s="31"/>
      <c r="AZ55" s="31"/>
      <c r="BA55" s="31"/>
      <c r="BB55" s="31"/>
      <c r="BC55" s="31"/>
      <c r="BD55" s="31"/>
      <c r="BE55" s="619" t="s">
        <v>96</v>
      </c>
      <c r="BF55" s="43">
        <f t="shared" si="30"/>
        <v>43902</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10</v>
      </c>
      <c r="AB56" s="58">
        <f t="shared" si="32"/>
        <v>0</v>
      </c>
      <c r="AC56" s="58">
        <f t="shared" si="33"/>
        <v>0</v>
      </c>
      <c r="AD56" s="58">
        <f t="shared" si="34"/>
        <v>0</v>
      </c>
      <c r="AE56" s="58">
        <f t="shared" si="35"/>
        <v>0</v>
      </c>
      <c r="AG56" s="58">
        <f t="shared" si="36"/>
        <v>0</v>
      </c>
      <c r="AH56" s="58">
        <f t="shared" si="37"/>
        <v>0</v>
      </c>
      <c r="AI56" s="58">
        <f t="shared" si="38"/>
        <v>0</v>
      </c>
      <c r="AL56" s="43">
        <f t="shared" si="26"/>
        <v>43903</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43903</v>
      </c>
      <c r="AY56" s="31"/>
      <c r="AZ56" s="31"/>
      <c r="BA56" s="31"/>
      <c r="BB56" s="31"/>
      <c r="BC56" s="31"/>
      <c r="BD56" s="31"/>
      <c r="BE56" s="619" t="s">
        <v>96</v>
      </c>
      <c r="BF56" s="43">
        <f t="shared" si="30"/>
        <v>43903</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10</v>
      </c>
      <c r="AB57" s="58">
        <f t="shared" si="32"/>
        <v>0</v>
      </c>
      <c r="AC57" s="58">
        <f t="shared" si="33"/>
        <v>0</v>
      </c>
      <c r="AD57" s="58">
        <f t="shared" si="34"/>
        <v>0</v>
      </c>
      <c r="AE57" s="58">
        <f t="shared" si="35"/>
        <v>0</v>
      </c>
      <c r="AG57" s="58">
        <f t="shared" si="36"/>
        <v>0</v>
      </c>
      <c r="AH57" s="58">
        <f t="shared" si="37"/>
        <v>0</v>
      </c>
      <c r="AI57" s="58">
        <f t="shared" si="38"/>
        <v>0</v>
      </c>
      <c r="AL57" s="43">
        <f t="shared" si="26"/>
        <v>43904</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43904</v>
      </c>
      <c r="AY57" s="31"/>
      <c r="AZ57" s="31"/>
      <c r="BA57" s="31"/>
      <c r="BB57" s="31"/>
      <c r="BC57" s="31"/>
      <c r="BD57" s="31"/>
      <c r="BE57" s="619" t="s">
        <v>96</v>
      </c>
      <c r="BF57" s="43">
        <f t="shared" si="30"/>
        <v>43904</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10</v>
      </c>
      <c r="AB58" s="58">
        <f t="shared" si="32"/>
        <v>0</v>
      </c>
      <c r="AC58" s="58">
        <f t="shared" si="33"/>
        <v>0</v>
      </c>
      <c r="AD58" s="58">
        <f t="shared" si="34"/>
        <v>0</v>
      </c>
      <c r="AE58" s="58">
        <f t="shared" si="35"/>
        <v>0</v>
      </c>
      <c r="AG58" s="58">
        <f t="shared" si="36"/>
        <v>0</v>
      </c>
      <c r="AH58" s="58">
        <f t="shared" si="37"/>
        <v>0</v>
      </c>
      <c r="AI58" s="58">
        <f t="shared" si="38"/>
        <v>0</v>
      </c>
      <c r="AL58" s="43">
        <f t="shared" si="26"/>
        <v>43905</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43905</v>
      </c>
      <c r="AY58" s="31"/>
      <c r="AZ58" s="31"/>
      <c r="BA58" s="31"/>
      <c r="BB58" s="31"/>
      <c r="BC58" s="31"/>
      <c r="BD58" s="31"/>
      <c r="BE58" s="619" t="s">
        <v>96</v>
      </c>
      <c r="BF58" s="43">
        <f t="shared" si="30"/>
        <v>43905</v>
      </c>
      <c r="BG58" s="31"/>
      <c r="BH58" s="31"/>
      <c r="BI58" s="31"/>
      <c r="BJ58" s="31"/>
      <c r="BK58" s="31"/>
      <c r="BL58" s="31"/>
    </row>
    <row r="59" spans="1:64" ht="13.5" thickBot="1" x14ac:dyDescent="0.25">
      <c r="A59" s="530" t="s">
        <v>164</v>
      </c>
      <c r="B59" s="531"/>
      <c r="AA59" s="58">
        <f t="shared" si="31"/>
        <v>10</v>
      </c>
      <c r="AB59" s="58">
        <f t="shared" si="32"/>
        <v>0</v>
      </c>
      <c r="AC59" s="58">
        <f t="shared" si="33"/>
        <v>0</v>
      </c>
      <c r="AD59" s="58">
        <f t="shared" si="34"/>
        <v>0</v>
      </c>
      <c r="AE59" s="58">
        <f t="shared" si="35"/>
        <v>0</v>
      </c>
      <c r="AG59" s="58">
        <f t="shared" si="36"/>
        <v>0</v>
      </c>
      <c r="AH59" s="58">
        <f t="shared" si="37"/>
        <v>0</v>
      </c>
      <c r="AI59" s="58">
        <f t="shared" si="38"/>
        <v>0</v>
      </c>
      <c r="AL59" s="43">
        <f t="shared" si="26"/>
        <v>43906</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43906</v>
      </c>
      <c r="AY59" s="31"/>
      <c r="AZ59" s="31"/>
      <c r="BA59" s="31"/>
      <c r="BB59" s="31"/>
      <c r="BC59" s="31"/>
      <c r="BD59" s="31"/>
      <c r="BE59" s="619" t="s">
        <v>96</v>
      </c>
      <c r="BF59" s="43">
        <f t="shared" si="30"/>
        <v>43906</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9</v>
      </c>
      <c r="AB60" s="58">
        <f t="shared" si="32"/>
        <v>0</v>
      </c>
      <c r="AC60" s="58">
        <f t="shared" si="33"/>
        <v>0</v>
      </c>
      <c r="AD60" s="58">
        <f t="shared" si="34"/>
        <v>0</v>
      </c>
      <c r="AE60" s="58">
        <f t="shared" si="35"/>
        <v>0</v>
      </c>
      <c r="AG60" s="58">
        <f t="shared" si="36"/>
        <v>0</v>
      </c>
      <c r="AH60" s="58">
        <f t="shared" si="37"/>
        <v>0</v>
      </c>
      <c r="AI60" s="58">
        <f t="shared" si="38"/>
        <v>0</v>
      </c>
      <c r="AL60" s="43">
        <f t="shared" si="26"/>
        <v>43907</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43907</v>
      </c>
      <c r="AY60" s="31"/>
      <c r="AZ60" s="31"/>
      <c r="BA60" s="31"/>
      <c r="BB60" s="31"/>
      <c r="BC60" s="31"/>
      <c r="BD60" s="31"/>
      <c r="BE60" s="619" t="s">
        <v>96</v>
      </c>
      <c r="BF60" s="43">
        <f t="shared" si="30"/>
        <v>43907</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9</v>
      </c>
      <c r="AB61" s="58">
        <f t="shared" si="32"/>
        <v>0</v>
      </c>
      <c r="AC61" s="58">
        <f t="shared" si="33"/>
        <v>0</v>
      </c>
      <c r="AD61" s="58">
        <f t="shared" si="34"/>
        <v>0</v>
      </c>
      <c r="AE61" s="58">
        <f t="shared" si="35"/>
        <v>0</v>
      </c>
      <c r="AG61" s="58">
        <f t="shared" si="36"/>
        <v>0</v>
      </c>
      <c r="AH61" s="58">
        <f t="shared" si="37"/>
        <v>0</v>
      </c>
      <c r="AI61" s="58">
        <f t="shared" si="38"/>
        <v>0</v>
      </c>
      <c r="AL61" s="43">
        <f t="shared" si="26"/>
        <v>43908</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43908</v>
      </c>
      <c r="AY61" s="31"/>
      <c r="AZ61" s="31"/>
      <c r="BA61" s="31"/>
      <c r="BB61" s="31"/>
      <c r="BC61" s="31"/>
      <c r="BD61" s="31"/>
      <c r="BE61" s="619" t="s">
        <v>96</v>
      </c>
      <c r="BF61" s="43">
        <f t="shared" si="30"/>
        <v>43908</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9</v>
      </c>
      <c r="AB62" s="58">
        <f t="shared" si="32"/>
        <v>0</v>
      </c>
      <c r="AC62" s="58">
        <f t="shared" si="33"/>
        <v>0</v>
      </c>
      <c r="AD62" s="58">
        <f t="shared" si="34"/>
        <v>0</v>
      </c>
      <c r="AE62" s="58">
        <f t="shared" si="35"/>
        <v>0</v>
      </c>
      <c r="AG62" s="58">
        <f t="shared" si="36"/>
        <v>0</v>
      </c>
      <c r="AH62" s="58">
        <f t="shared" si="37"/>
        <v>0</v>
      </c>
      <c r="AI62" s="58">
        <f t="shared" si="38"/>
        <v>0</v>
      </c>
      <c r="AL62" s="43">
        <f t="shared" si="26"/>
        <v>43909</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43909</v>
      </c>
      <c r="AY62" s="31"/>
      <c r="AZ62" s="31"/>
      <c r="BA62" s="31"/>
      <c r="BB62" s="31"/>
      <c r="BC62" s="31"/>
      <c r="BD62" s="31"/>
      <c r="BE62" s="619" t="s">
        <v>96</v>
      </c>
      <c r="BF62" s="43">
        <f t="shared" si="30"/>
        <v>43909</v>
      </c>
      <c r="BG62" s="31"/>
      <c r="BH62" s="31"/>
      <c r="BI62" s="31"/>
      <c r="BJ62" s="31"/>
      <c r="BK62" s="31"/>
      <c r="BL62" s="31"/>
    </row>
    <row r="63" spans="1:64" x14ac:dyDescent="0.2">
      <c r="A63" s="986" t="s">
        <v>553</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8</v>
      </c>
      <c r="AB63" s="58">
        <f t="shared" si="32"/>
        <v>0</v>
      </c>
      <c r="AC63" s="58">
        <f t="shared" si="33"/>
        <v>0</v>
      </c>
      <c r="AD63" s="58">
        <f t="shared" si="34"/>
        <v>0</v>
      </c>
      <c r="AE63" s="58">
        <f t="shared" si="35"/>
        <v>0</v>
      </c>
      <c r="AG63" s="58">
        <f t="shared" si="36"/>
        <v>0</v>
      </c>
      <c r="AH63" s="58">
        <f t="shared" si="37"/>
        <v>0</v>
      </c>
      <c r="AI63" s="58">
        <f t="shared" si="38"/>
        <v>0</v>
      </c>
      <c r="AL63" s="43">
        <f t="shared" si="26"/>
        <v>43910</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43910</v>
      </c>
      <c r="AY63" s="31"/>
      <c r="AZ63" s="31"/>
      <c r="BA63" s="31"/>
      <c r="BB63" s="31"/>
      <c r="BC63" s="31"/>
      <c r="BD63" s="31"/>
      <c r="BE63" s="619" t="s">
        <v>96</v>
      </c>
      <c r="BF63" s="43">
        <f t="shared" si="30"/>
        <v>43910</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8</v>
      </c>
      <c r="AB64" s="58">
        <f t="shared" si="32"/>
        <v>0</v>
      </c>
      <c r="AC64" s="58">
        <f t="shared" si="33"/>
        <v>0</v>
      </c>
      <c r="AD64" s="58">
        <f t="shared" si="34"/>
        <v>0</v>
      </c>
      <c r="AE64" s="58">
        <f t="shared" si="35"/>
        <v>0</v>
      </c>
      <c r="AG64" s="58">
        <f t="shared" si="36"/>
        <v>0</v>
      </c>
      <c r="AH64" s="58">
        <f t="shared" si="37"/>
        <v>0</v>
      </c>
      <c r="AI64" s="58">
        <f t="shared" si="38"/>
        <v>0</v>
      </c>
      <c r="AL64" s="43">
        <f t="shared" si="26"/>
        <v>43911</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43911</v>
      </c>
      <c r="AY64" s="31"/>
      <c r="AZ64" s="31"/>
      <c r="BA64" s="31"/>
      <c r="BB64" s="31"/>
      <c r="BC64" s="31"/>
      <c r="BD64" s="31"/>
      <c r="BE64" s="619" t="s">
        <v>96</v>
      </c>
      <c r="BF64" s="43">
        <f t="shared" si="30"/>
        <v>43911</v>
      </c>
      <c r="BG64" s="31"/>
      <c r="BH64" s="31"/>
      <c r="BI64" s="31"/>
      <c r="BJ64" s="31"/>
      <c r="BK64" s="31"/>
      <c r="BL64" s="31"/>
    </row>
    <row r="65" spans="1:64" x14ac:dyDescent="0.2">
      <c r="A65" s="1011" t="str">
        <f>A6</f>
        <v>USCGC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8</v>
      </c>
      <c r="AB65" s="58">
        <f t="shared" si="32"/>
        <v>0</v>
      </c>
      <c r="AC65" s="58">
        <f t="shared" si="33"/>
        <v>0</v>
      </c>
      <c r="AD65" s="58">
        <f t="shared" si="34"/>
        <v>0</v>
      </c>
      <c r="AE65" s="58">
        <f t="shared" si="35"/>
        <v>0</v>
      </c>
      <c r="AG65" s="58">
        <f t="shared" si="36"/>
        <v>0</v>
      </c>
      <c r="AH65" s="58">
        <f t="shared" si="37"/>
        <v>0</v>
      </c>
      <c r="AI65" s="58">
        <f t="shared" si="38"/>
        <v>0</v>
      </c>
      <c r="AL65" s="43">
        <f t="shared" si="26"/>
        <v>43912</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43912</v>
      </c>
      <c r="AY65" s="31"/>
      <c r="AZ65" s="31"/>
      <c r="BA65" s="31"/>
      <c r="BB65" s="31"/>
      <c r="BC65" s="31"/>
      <c r="BD65" s="31"/>
      <c r="BE65" s="619" t="s">
        <v>96</v>
      </c>
      <c r="BF65" s="43">
        <f t="shared" si="30"/>
        <v>43912</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8</v>
      </c>
      <c r="AB66" s="58">
        <f t="shared" si="32"/>
        <v>0</v>
      </c>
      <c r="AC66" s="58">
        <f t="shared" si="33"/>
        <v>0</v>
      </c>
      <c r="AD66" s="58">
        <f t="shared" si="34"/>
        <v>0</v>
      </c>
      <c r="AE66" s="58">
        <f t="shared" si="35"/>
        <v>0</v>
      </c>
      <c r="AG66" s="58">
        <f t="shared" si="36"/>
        <v>0</v>
      </c>
      <c r="AH66" s="58">
        <f t="shared" si="37"/>
        <v>0</v>
      </c>
      <c r="AI66" s="58">
        <f t="shared" si="38"/>
        <v>0</v>
      </c>
      <c r="AL66" s="43">
        <f t="shared" si="26"/>
        <v>43913</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43913</v>
      </c>
      <c r="AY66" s="31"/>
      <c r="AZ66" s="31"/>
      <c r="BA66" s="31"/>
      <c r="BB66" s="31"/>
      <c r="BC66" s="31"/>
      <c r="BD66" s="31"/>
      <c r="BE66" s="619" t="s">
        <v>96</v>
      </c>
      <c r="BF66" s="43">
        <f t="shared" si="30"/>
        <v>43913</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8</v>
      </c>
      <c r="AB67" s="58">
        <f t="shared" si="32"/>
        <v>0</v>
      </c>
      <c r="AC67" s="58">
        <f t="shared" si="33"/>
        <v>0</v>
      </c>
      <c r="AD67" s="58">
        <f t="shared" si="34"/>
        <v>0</v>
      </c>
      <c r="AE67" s="58">
        <f t="shared" si="35"/>
        <v>0</v>
      </c>
      <c r="AG67" s="58">
        <f t="shared" si="36"/>
        <v>0</v>
      </c>
      <c r="AH67" s="58">
        <f t="shared" si="37"/>
        <v>0</v>
      </c>
      <c r="AI67" s="58">
        <f t="shared" si="38"/>
        <v>0</v>
      </c>
      <c r="AL67" s="43">
        <f t="shared" si="26"/>
        <v>43914</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43914</v>
      </c>
      <c r="AY67" s="31"/>
      <c r="AZ67" s="31"/>
      <c r="BA67" s="31"/>
      <c r="BB67" s="31"/>
      <c r="BC67" s="31"/>
      <c r="BD67" s="31"/>
      <c r="BE67" s="619" t="s">
        <v>96</v>
      </c>
      <c r="BF67" s="43">
        <f t="shared" si="30"/>
        <v>43914</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9</v>
      </c>
      <c r="AB68" s="58">
        <f t="shared" si="32"/>
        <v>0</v>
      </c>
      <c r="AC68" s="58">
        <f t="shared" si="33"/>
        <v>0</v>
      </c>
      <c r="AD68" s="58">
        <f t="shared" si="34"/>
        <v>0</v>
      </c>
      <c r="AE68" s="58">
        <f t="shared" si="35"/>
        <v>0</v>
      </c>
      <c r="AG68" s="58">
        <f t="shared" si="36"/>
        <v>0</v>
      </c>
      <c r="AH68" s="58">
        <f t="shared" si="37"/>
        <v>0</v>
      </c>
      <c r="AI68" s="58">
        <f t="shared" si="38"/>
        <v>0</v>
      </c>
      <c r="AL68" s="43">
        <f t="shared" si="26"/>
        <v>43915</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43915</v>
      </c>
      <c r="AY68" s="31"/>
      <c r="AZ68" s="31"/>
      <c r="BA68" s="31"/>
      <c r="BB68" s="31"/>
      <c r="BC68" s="31"/>
      <c r="BD68" s="31"/>
      <c r="BE68" s="619" t="s">
        <v>96</v>
      </c>
      <c r="BF68" s="43">
        <f t="shared" si="30"/>
        <v>43915</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9</v>
      </c>
      <c r="AB69" s="58">
        <f t="shared" si="32"/>
        <v>0</v>
      </c>
      <c r="AC69" s="58">
        <f t="shared" si="33"/>
        <v>0</v>
      </c>
      <c r="AD69" s="58">
        <f t="shared" si="34"/>
        <v>0</v>
      </c>
      <c r="AE69" s="58">
        <f t="shared" si="35"/>
        <v>0</v>
      </c>
      <c r="AG69" s="58">
        <f t="shared" si="36"/>
        <v>0</v>
      </c>
      <c r="AH69" s="58">
        <f t="shared" si="37"/>
        <v>0</v>
      </c>
      <c r="AI69" s="58">
        <f t="shared" si="38"/>
        <v>0</v>
      </c>
      <c r="AL69" s="43">
        <f t="shared" si="26"/>
        <v>43916</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43916</v>
      </c>
      <c r="AY69" s="31"/>
      <c r="AZ69" s="31"/>
      <c r="BA69" s="31"/>
      <c r="BB69" s="31"/>
      <c r="BC69" s="31"/>
      <c r="BD69" s="31"/>
      <c r="BE69" s="619" t="s">
        <v>96</v>
      </c>
      <c r="BF69" s="43">
        <f t="shared" si="30"/>
        <v>43916</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9</v>
      </c>
      <c r="AB70" s="58">
        <f t="shared" si="32"/>
        <v>0</v>
      </c>
      <c r="AC70" s="58">
        <f t="shared" si="33"/>
        <v>0</v>
      </c>
      <c r="AD70" s="58">
        <f t="shared" si="34"/>
        <v>0</v>
      </c>
      <c r="AE70" s="58">
        <f t="shared" si="35"/>
        <v>0</v>
      </c>
      <c r="AG70" s="58">
        <f t="shared" si="36"/>
        <v>0</v>
      </c>
      <c r="AH70" s="58">
        <f t="shared" si="37"/>
        <v>0</v>
      </c>
      <c r="AI70" s="58">
        <f t="shared" si="38"/>
        <v>0</v>
      </c>
      <c r="AL70" s="43">
        <f t="shared" si="26"/>
        <v>43917</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43917</v>
      </c>
      <c r="AY70" s="31"/>
      <c r="AZ70" s="31"/>
      <c r="BA70" s="31"/>
      <c r="BB70" s="31"/>
      <c r="BC70" s="31"/>
      <c r="BD70" s="31"/>
      <c r="BE70" s="619" t="s">
        <v>96</v>
      </c>
      <c r="BF70" s="43">
        <f t="shared" si="30"/>
        <v>43917</v>
      </c>
      <c r="BG70" s="31"/>
      <c r="BH70" s="31"/>
      <c r="BI70" s="31"/>
      <c r="BJ70" s="31"/>
      <c r="BK70" s="31"/>
      <c r="BL70" s="31"/>
    </row>
    <row r="71" spans="1:64" x14ac:dyDescent="0.2">
      <c r="A71" s="998">
        <f>Menu!F6</f>
        <v>43921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9</v>
      </c>
      <c r="AB71" s="58">
        <f t="shared" si="32"/>
        <v>0</v>
      </c>
      <c r="AC71" s="58">
        <f t="shared" si="33"/>
        <v>0</v>
      </c>
      <c r="AD71" s="58">
        <f t="shared" si="34"/>
        <v>0</v>
      </c>
      <c r="AE71" s="58">
        <f t="shared" si="35"/>
        <v>0</v>
      </c>
      <c r="AG71" s="58">
        <f t="shared" si="36"/>
        <v>0</v>
      </c>
      <c r="AH71" s="58">
        <f t="shared" si="37"/>
        <v>0</v>
      </c>
      <c r="AI71" s="58">
        <f t="shared" si="38"/>
        <v>0</v>
      </c>
      <c r="AL71" s="43">
        <f t="shared" si="26"/>
        <v>43918</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43918</v>
      </c>
      <c r="AY71" s="31"/>
      <c r="AZ71" s="31"/>
      <c r="BA71" s="31"/>
      <c r="BB71" s="31"/>
      <c r="BC71" s="31"/>
      <c r="BD71" s="31"/>
      <c r="BE71" s="619" t="s">
        <v>96</v>
      </c>
      <c r="BF71" s="43">
        <f t="shared" si="30"/>
        <v>43918</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8</v>
      </c>
      <c r="AB72" s="58">
        <f t="shared" si="32"/>
        <v>0</v>
      </c>
      <c r="AC72" s="58">
        <f t="shared" si="33"/>
        <v>0</v>
      </c>
      <c r="AD72" s="58">
        <f t="shared" si="34"/>
        <v>0</v>
      </c>
      <c r="AE72" s="58">
        <f t="shared" si="35"/>
        <v>0</v>
      </c>
      <c r="AG72" s="58">
        <f t="shared" si="36"/>
        <v>0</v>
      </c>
      <c r="AH72" s="58">
        <f t="shared" si="37"/>
        <v>0</v>
      </c>
      <c r="AI72" s="58">
        <f t="shared" si="38"/>
        <v>0</v>
      </c>
      <c r="AL72" s="43">
        <f t="shared" si="26"/>
        <v>43919</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43919</v>
      </c>
      <c r="AY72" s="31"/>
      <c r="AZ72" s="31"/>
      <c r="BA72" s="31"/>
      <c r="BB72" s="31"/>
      <c r="BC72" s="31"/>
      <c r="BD72" s="31"/>
      <c r="BE72" s="619" t="s">
        <v>96</v>
      </c>
      <c r="BF72" s="43">
        <f t="shared" si="30"/>
        <v>43919</v>
      </c>
      <c r="BG72" s="31"/>
      <c r="BH72" s="31"/>
      <c r="BI72" s="31"/>
      <c r="BJ72" s="31"/>
      <c r="BK72" s="31"/>
      <c r="BL72" s="31"/>
    </row>
    <row r="73" spans="1:64" x14ac:dyDescent="0.2">
      <c r="A73" s="468" t="s">
        <v>132</v>
      </c>
      <c r="B73" s="466"/>
      <c r="C73" s="469"/>
      <c r="D73" s="465" t="s">
        <v>133</v>
      </c>
      <c r="E73" s="466"/>
      <c r="F73" s="469"/>
      <c r="G73" s="992">
        <f>IF(D12="AFLOAT",AA2,AB2)</f>
        <v>12.25</v>
      </c>
      <c r="H73" s="981"/>
      <c r="I73" s="993"/>
      <c r="J73" s="1040">
        <f>(AC2)</f>
        <v>0</v>
      </c>
      <c r="K73" s="981"/>
      <c r="L73" s="981"/>
      <c r="M73" s="1041"/>
      <c r="N73" s="995"/>
      <c r="O73" s="995"/>
      <c r="P73" s="475"/>
      <c r="Q73" s="475"/>
      <c r="R73" s="480"/>
      <c r="S73" s="1046" t="s">
        <v>309</v>
      </c>
      <c r="T73" s="981"/>
      <c r="U73" s="981"/>
      <c r="V73" s="981"/>
      <c r="W73" s="982"/>
      <c r="AA73" s="58">
        <f t="shared" si="31"/>
        <v>8</v>
      </c>
      <c r="AB73" s="58">
        <f t="shared" si="32"/>
        <v>0</v>
      </c>
      <c r="AC73" s="58">
        <f t="shared" si="33"/>
        <v>0</v>
      </c>
      <c r="AD73" s="58">
        <f t="shared" si="34"/>
        <v>0</v>
      </c>
      <c r="AE73" s="58">
        <f t="shared" si="35"/>
        <v>0</v>
      </c>
      <c r="AG73" s="58">
        <f t="shared" si="36"/>
        <v>0</v>
      </c>
      <c r="AH73" s="58">
        <f t="shared" si="37"/>
        <v>0</v>
      </c>
      <c r="AI73" s="58">
        <f t="shared" si="38"/>
        <v>0</v>
      </c>
      <c r="AL73" s="43">
        <f t="shared" si="26"/>
        <v>43920</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43920</v>
      </c>
      <c r="AY73" s="31"/>
      <c r="AZ73" s="31"/>
      <c r="BA73" s="31"/>
      <c r="BB73" s="31"/>
      <c r="BC73" s="31"/>
      <c r="BD73" s="31"/>
      <c r="BE73" s="619" t="s">
        <v>96</v>
      </c>
      <c r="BF73" s="43">
        <f t="shared" si="30"/>
        <v>43920</v>
      </c>
      <c r="BG73" s="31"/>
      <c r="BH73" s="31"/>
      <c r="BI73" s="31"/>
      <c r="BJ73" s="31"/>
      <c r="BK73" s="31"/>
      <c r="BL73" s="31"/>
    </row>
    <row r="74" spans="1:64" x14ac:dyDescent="0.2">
      <c r="A74" s="998">
        <f>Menu!F5</f>
        <v>43891</v>
      </c>
      <c r="B74" s="999"/>
      <c r="C74" s="990"/>
      <c r="D74" s="1000">
        <f>Menu!F6</f>
        <v>43921</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9</v>
      </c>
      <c r="AB74" s="58">
        <f t="shared" si="32"/>
        <v>0</v>
      </c>
      <c r="AC74" s="58">
        <f t="shared" si="33"/>
        <v>0</v>
      </c>
      <c r="AD74" s="58">
        <f t="shared" si="34"/>
        <v>0</v>
      </c>
      <c r="AE74" s="58">
        <f t="shared" si="35"/>
        <v>0</v>
      </c>
      <c r="AG74" s="58">
        <f t="shared" si="36"/>
        <v>0</v>
      </c>
      <c r="AH74" s="58">
        <f t="shared" si="37"/>
        <v>0</v>
      </c>
      <c r="AI74" s="58">
        <f t="shared" si="38"/>
        <v>0</v>
      </c>
      <c r="AL74" s="43">
        <f t="shared" si="26"/>
        <v>43921</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43921</v>
      </c>
      <c r="AY74" s="31"/>
      <c r="AZ74" s="31"/>
      <c r="BA74" s="31"/>
      <c r="BB74" s="31"/>
      <c r="BC74" s="31"/>
      <c r="BD74" s="31"/>
      <c r="BE74" s="619" t="s">
        <v>96</v>
      </c>
      <c r="BF74" s="43">
        <f t="shared" si="30"/>
        <v>43921</v>
      </c>
      <c r="BG74" s="31"/>
      <c r="BH74" s="31"/>
      <c r="BI74" s="31"/>
      <c r="BJ74" s="31"/>
      <c r="BK74" s="31"/>
      <c r="BL74" s="31"/>
    </row>
    <row r="75" spans="1:64" x14ac:dyDescent="0.2">
      <c r="A75" s="487" t="s">
        <v>136</v>
      </c>
      <c r="B75" s="472" t="s">
        <v>137</v>
      </c>
      <c r="C75" s="630"/>
      <c r="D75" s="630"/>
      <c r="E75" s="630"/>
      <c r="F75" s="471"/>
      <c r="G75" s="488"/>
      <c r="H75" s="488"/>
      <c r="I75" s="489">
        <f>AA87</f>
        <v>286</v>
      </c>
      <c r="J75" s="490"/>
      <c r="K75" s="490"/>
      <c r="L75" s="490">
        <f>AA127</f>
        <v>0</v>
      </c>
      <c r="M75" s="491"/>
      <c r="N75" s="492"/>
      <c r="O75" s="492"/>
      <c r="P75" s="475"/>
      <c r="Q75" s="475"/>
      <c r="R75" s="480"/>
      <c r="S75" s="1042">
        <f>SUM(I75:L75)</f>
        <v>286</v>
      </c>
      <c r="T75" s="910"/>
      <c r="U75" s="910"/>
      <c r="V75" s="627" t="str">
        <f>IF(S75&gt;0,"/","")</f>
        <v>/</v>
      </c>
      <c r="W75" s="532">
        <f>ROUND(((I75*$G$73)+(L75*$J$73)),3)</f>
        <v>3503.5</v>
      </c>
      <c r="AA75" s="58">
        <f t="shared" si="31"/>
        <v>9</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9</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10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10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10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10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10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10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43891</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43891</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10</v>
      </c>
      <c r="AB83" s="58">
        <f t="shared" si="32"/>
        <v>0</v>
      </c>
      <c r="AC83" s="58">
        <f t="shared" si="33"/>
        <v>0</v>
      </c>
      <c r="AD83" s="58">
        <f t="shared" si="34"/>
        <v>0</v>
      </c>
      <c r="AE83" s="58">
        <f t="shared" si="35"/>
        <v>0</v>
      </c>
      <c r="AG83" s="58">
        <f t="shared" si="36"/>
        <v>0</v>
      </c>
      <c r="AH83" s="58">
        <f t="shared" si="37"/>
        <v>0</v>
      </c>
      <c r="AI83" s="58">
        <f t="shared" si="38"/>
        <v>0</v>
      </c>
      <c r="AL83" s="43">
        <f t="shared" si="44"/>
        <v>43892</v>
      </c>
      <c r="AM83" s="31"/>
      <c r="AN83" s="31"/>
      <c r="AO83" s="31"/>
      <c r="AP83" s="39"/>
      <c r="AQ83" s="39"/>
      <c r="AR83" s="39"/>
      <c r="AS83" s="39"/>
      <c r="AT83" s="32">
        <f t="shared" si="45"/>
        <v>0</v>
      </c>
      <c r="AU83" s="40">
        <f t="shared" si="46"/>
        <v>0</v>
      </c>
      <c r="AV83" s="716"/>
      <c r="AW83" s="631" t="s">
        <v>96</v>
      </c>
      <c r="AX83" s="43">
        <f t="shared" ref="AX83:AX112" si="47">(AX82)+1</f>
        <v>43892</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286</v>
      </c>
      <c r="J84" s="511"/>
      <c r="K84" s="511"/>
      <c r="L84" s="511">
        <f>SUM(L75:L83)</f>
        <v>0</v>
      </c>
      <c r="M84" s="512"/>
      <c r="N84" s="513"/>
      <c r="O84" s="513"/>
      <c r="P84" s="514"/>
      <c r="Q84" s="514"/>
      <c r="R84" s="515"/>
      <c r="S84" s="1042">
        <f>SUM(I84:L84)</f>
        <v>286</v>
      </c>
      <c r="T84" s="910"/>
      <c r="U84" s="910"/>
      <c r="V84" s="516" t="s">
        <v>147</v>
      </c>
      <c r="W84" s="535">
        <f>ROUND(SUM(W75:W83),2)</f>
        <v>3503.5</v>
      </c>
      <c r="AA84" s="58">
        <f t="shared" si="31"/>
        <v>10</v>
      </c>
      <c r="AB84" s="58">
        <f t="shared" si="32"/>
        <v>0</v>
      </c>
      <c r="AC84" s="58">
        <f t="shared" si="33"/>
        <v>0</v>
      </c>
      <c r="AD84" s="58">
        <f t="shared" si="34"/>
        <v>0</v>
      </c>
      <c r="AE84" s="58">
        <f t="shared" si="35"/>
        <v>0</v>
      </c>
      <c r="AG84" s="58">
        <f t="shared" si="36"/>
        <v>0</v>
      </c>
      <c r="AH84" s="58">
        <f t="shared" si="37"/>
        <v>0</v>
      </c>
      <c r="AI84" s="58">
        <f t="shared" si="38"/>
        <v>0</v>
      </c>
      <c r="AL84" s="43">
        <f t="shared" si="44"/>
        <v>43893</v>
      </c>
      <c r="AM84" s="31"/>
      <c r="AN84" s="31"/>
      <c r="AO84" s="31"/>
      <c r="AP84" s="39"/>
      <c r="AQ84" s="39"/>
      <c r="AR84" s="39"/>
      <c r="AS84" s="39"/>
      <c r="AT84" s="32">
        <f t="shared" si="45"/>
        <v>0</v>
      </c>
      <c r="AU84" s="40">
        <f t="shared" si="46"/>
        <v>0</v>
      </c>
      <c r="AV84" s="716"/>
      <c r="AW84" s="631" t="s">
        <v>96</v>
      </c>
      <c r="AX84" s="43">
        <f t="shared" si="47"/>
        <v>43893</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10</v>
      </c>
      <c r="AB85" s="58">
        <f t="shared" si="32"/>
        <v>0</v>
      </c>
      <c r="AC85" s="58">
        <f t="shared" si="33"/>
        <v>0</v>
      </c>
      <c r="AD85" s="58">
        <f t="shared" si="34"/>
        <v>0</v>
      </c>
      <c r="AE85" s="58">
        <f t="shared" si="35"/>
        <v>0</v>
      </c>
      <c r="AG85" s="58">
        <f t="shared" si="36"/>
        <v>0</v>
      </c>
      <c r="AH85" s="58">
        <f t="shared" si="37"/>
        <v>0</v>
      </c>
      <c r="AI85" s="58">
        <f t="shared" si="38"/>
        <v>0</v>
      </c>
      <c r="AL85" s="43">
        <f t="shared" si="44"/>
        <v>43894</v>
      </c>
      <c r="AM85" s="31"/>
      <c r="AN85" s="31"/>
      <c r="AO85" s="31"/>
      <c r="AP85" s="39"/>
      <c r="AQ85" s="39"/>
      <c r="AR85" s="39"/>
      <c r="AS85" s="39"/>
      <c r="AT85" s="32">
        <f t="shared" si="45"/>
        <v>0</v>
      </c>
      <c r="AU85" s="40">
        <f t="shared" si="46"/>
        <v>0</v>
      </c>
      <c r="AV85" s="716"/>
      <c r="AW85" s="631" t="s">
        <v>96</v>
      </c>
      <c r="AX85" s="43">
        <f t="shared" si="47"/>
        <v>43894</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43895</v>
      </c>
      <c r="AM86" s="31"/>
      <c r="AN86" s="31"/>
      <c r="AO86" s="31"/>
      <c r="AP86" s="39"/>
      <c r="AQ86" s="39"/>
      <c r="AR86" s="39"/>
      <c r="AS86" s="39"/>
      <c r="AT86" s="32">
        <f t="shared" si="45"/>
        <v>0</v>
      </c>
      <c r="AU86" s="40">
        <f t="shared" si="46"/>
        <v>0</v>
      </c>
      <c r="AV86" s="716"/>
      <c r="AW86" s="631" t="s">
        <v>96</v>
      </c>
      <c r="AX86" s="43">
        <f t="shared" si="47"/>
        <v>43895</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286</v>
      </c>
      <c r="AB87" s="58">
        <f t="shared" si="48"/>
        <v>0</v>
      </c>
      <c r="AC87" s="58">
        <f t="shared" si="48"/>
        <v>0</v>
      </c>
      <c r="AD87" s="58">
        <f t="shared" si="48"/>
        <v>0</v>
      </c>
      <c r="AE87" s="58">
        <f t="shared" si="48"/>
        <v>0</v>
      </c>
      <c r="AG87" s="58">
        <f t="shared" si="48"/>
        <v>0</v>
      </c>
      <c r="AH87" s="58">
        <f t="shared" si="48"/>
        <v>0</v>
      </c>
      <c r="AI87" s="58">
        <f t="shared" si="48"/>
        <v>0</v>
      </c>
      <c r="AL87" s="43">
        <f t="shared" si="44"/>
        <v>43896</v>
      </c>
      <c r="AM87" s="31"/>
      <c r="AN87" s="31"/>
      <c r="AO87" s="31"/>
      <c r="AP87" s="39"/>
      <c r="AQ87" s="39"/>
      <c r="AR87" s="39"/>
      <c r="AS87" s="39"/>
      <c r="AT87" s="32">
        <f t="shared" si="45"/>
        <v>0</v>
      </c>
      <c r="AU87" s="40">
        <f t="shared" si="46"/>
        <v>0</v>
      </c>
      <c r="AV87" s="716"/>
      <c r="AW87" s="631" t="s">
        <v>96</v>
      </c>
      <c r="AX87" s="43">
        <f t="shared" si="47"/>
        <v>43896</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43897</v>
      </c>
      <c r="AM88" s="31"/>
      <c r="AN88" s="31"/>
      <c r="AO88" s="31"/>
      <c r="AP88" s="39"/>
      <c r="AQ88" s="39"/>
      <c r="AR88" s="39"/>
      <c r="AS88" s="39"/>
      <c r="AT88" s="32">
        <f t="shared" si="45"/>
        <v>0</v>
      </c>
      <c r="AU88" s="40">
        <f t="shared" si="46"/>
        <v>0</v>
      </c>
      <c r="AV88" s="716"/>
      <c r="AW88" s="631" t="s">
        <v>96</v>
      </c>
      <c r="AX88" s="43">
        <f t="shared" si="47"/>
        <v>43897</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43898</v>
      </c>
      <c r="AM89" s="31"/>
      <c r="AN89" s="31"/>
      <c r="AO89" s="31"/>
      <c r="AP89" s="39"/>
      <c r="AQ89" s="39"/>
      <c r="AR89" s="39"/>
      <c r="AS89" s="39"/>
      <c r="AT89" s="32">
        <f t="shared" si="45"/>
        <v>0</v>
      </c>
      <c r="AU89" s="40">
        <f t="shared" si="46"/>
        <v>0</v>
      </c>
      <c r="AV89" s="716"/>
      <c r="AW89" s="631" t="s">
        <v>96</v>
      </c>
      <c r="AX89" s="43">
        <f t="shared" si="47"/>
        <v>43898</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43899</v>
      </c>
      <c r="AM90" s="31"/>
      <c r="AN90" s="31"/>
      <c r="AO90" s="31"/>
      <c r="AP90" s="39"/>
      <c r="AQ90" s="39"/>
      <c r="AR90" s="39"/>
      <c r="AS90" s="39"/>
      <c r="AT90" s="32">
        <f t="shared" si="45"/>
        <v>0</v>
      </c>
      <c r="AU90" s="40">
        <f t="shared" si="46"/>
        <v>0</v>
      </c>
      <c r="AV90" s="716"/>
      <c r="AW90" s="631" t="s">
        <v>96</v>
      </c>
      <c r="AX90" s="43">
        <f t="shared" si="47"/>
        <v>43899</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43900</v>
      </c>
      <c r="AM91" s="31"/>
      <c r="AN91" s="31"/>
      <c r="AO91" s="31"/>
      <c r="AP91" s="39"/>
      <c r="AQ91" s="39"/>
      <c r="AR91" s="39"/>
      <c r="AS91" s="39"/>
      <c r="AT91" s="32">
        <f t="shared" si="45"/>
        <v>0</v>
      </c>
      <c r="AU91" s="40">
        <f t="shared" si="46"/>
        <v>0</v>
      </c>
      <c r="AV91" s="716"/>
      <c r="AW91" s="631" t="s">
        <v>96</v>
      </c>
      <c r="AX91" s="43">
        <f t="shared" si="47"/>
        <v>43900</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43901</v>
      </c>
      <c r="AM92" s="31"/>
      <c r="AN92" s="31"/>
      <c r="AO92" s="31"/>
      <c r="AP92" s="39"/>
      <c r="AQ92" s="39"/>
      <c r="AR92" s="39"/>
      <c r="AS92" s="39"/>
      <c r="AT92" s="32">
        <f t="shared" si="45"/>
        <v>0</v>
      </c>
      <c r="AU92" s="40">
        <f t="shared" si="46"/>
        <v>0</v>
      </c>
      <c r="AV92" s="716"/>
      <c r="AW92" s="631" t="s">
        <v>96</v>
      </c>
      <c r="AX92" s="43">
        <f t="shared" si="47"/>
        <v>43901</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43902</v>
      </c>
      <c r="AM93" s="31"/>
      <c r="AN93" s="31"/>
      <c r="AO93" s="31"/>
      <c r="AP93" s="39"/>
      <c r="AQ93" s="39"/>
      <c r="AR93" s="39"/>
      <c r="AS93" s="39"/>
      <c r="AT93" s="32">
        <f t="shared" si="45"/>
        <v>0</v>
      </c>
      <c r="AU93" s="40">
        <f t="shared" si="46"/>
        <v>0</v>
      </c>
      <c r="AV93" s="716"/>
      <c r="AW93" s="631" t="s">
        <v>96</v>
      </c>
      <c r="AX93" s="43">
        <f t="shared" si="47"/>
        <v>43902</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43903</v>
      </c>
      <c r="AM94" s="31"/>
      <c r="AN94" s="31"/>
      <c r="AO94" s="31"/>
      <c r="AP94" s="39"/>
      <c r="AQ94" s="39"/>
      <c r="AR94" s="39"/>
      <c r="AS94" s="39"/>
      <c r="AT94" s="32">
        <f t="shared" si="45"/>
        <v>0</v>
      </c>
      <c r="AU94" s="40">
        <f t="shared" si="46"/>
        <v>0</v>
      </c>
      <c r="AV94" s="716"/>
      <c r="AW94" s="631" t="s">
        <v>96</v>
      </c>
      <c r="AX94" s="43">
        <f t="shared" si="47"/>
        <v>43903</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43904</v>
      </c>
      <c r="AM95" s="31"/>
      <c r="AN95" s="31"/>
      <c r="AO95" s="31"/>
      <c r="AP95" s="39"/>
      <c r="AQ95" s="39"/>
      <c r="AR95" s="39"/>
      <c r="AS95" s="39"/>
      <c r="AT95" s="32">
        <f t="shared" si="45"/>
        <v>0</v>
      </c>
      <c r="AU95" s="40">
        <f t="shared" si="46"/>
        <v>0</v>
      </c>
      <c r="AV95" s="716"/>
      <c r="AW95" s="631" t="s">
        <v>96</v>
      </c>
      <c r="AX95" s="43">
        <f t="shared" si="47"/>
        <v>43904</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43905</v>
      </c>
      <c r="AM96" s="31"/>
      <c r="AN96" s="31"/>
      <c r="AO96" s="31"/>
      <c r="AP96" s="39"/>
      <c r="AQ96" s="39"/>
      <c r="AR96" s="39"/>
      <c r="AS96" s="39"/>
      <c r="AT96" s="32">
        <f t="shared" si="45"/>
        <v>0</v>
      </c>
      <c r="AU96" s="40">
        <f t="shared" si="46"/>
        <v>0</v>
      </c>
      <c r="AV96" s="716"/>
      <c r="AW96" s="631" t="s">
        <v>96</v>
      </c>
      <c r="AX96" s="43">
        <f t="shared" si="47"/>
        <v>43905</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43906</v>
      </c>
      <c r="AM97" s="31"/>
      <c r="AN97" s="31"/>
      <c r="AO97" s="31"/>
      <c r="AP97" s="39"/>
      <c r="AQ97" s="39"/>
      <c r="AR97" s="39"/>
      <c r="AS97" s="39"/>
      <c r="AT97" s="32">
        <f t="shared" si="45"/>
        <v>0</v>
      </c>
      <c r="AU97" s="40">
        <f t="shared" si="46"/>
        <v>0</v>
      </c>
      <c r="AV97" s="716"/>
      <c r="AW97" s="631" t="s">
        <v>96</v>
      </c>
      <c r="AX97" s="43">
        <f t="shared" si="47"/>
        <v>43906</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43907</v>
      </c>
      <c r="AM98" s="31"/>
      <c r="AN98" s="31"/>
      <c r="AO98" s="31"/>
      <c r="AP98" s="39"/>
      <c r="AQ98" s="39"/>
      <c r="AR98" s="39"/>
      <c r="AS98" s="39"/>
      <c r="AT98" s="32">
        <f t="shared" si="45"/>
        <v>0</v>
      </c>
      <c r="AU98" s="40">
        <f t="shared" si="46"/>
        <v>0</v>
      </c>
      <c r="AV98" s="716"/>
      <c r="AW98" s="631" t="s">
        <v>96</v>
      </c>
      <c r="AX98" s="43">
        <f t="shared" si="47"/>
        <v>43907</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43908</v>
      </c>
      <c r="AM99" s="31"/>
      <c r="AN99" s="31"/>
      <c r="AO99" s="31"/>
      <c r="AP99" s="39"/>
      <c r="AQ99" s="39"/>
      <c r="AR99" s="39"/>
      <c r="AS99" s="39"/>
      <c r="AT99" s="32">
        <f t="shared" si="45"/>
        <v>0</v>
      </c>
      <c r="AU99" s="40">
        <f t="shared" si="46"/>
        <v>0</v>
      </c>
      <c r="AV99" s="716"/>
      <c r="AW99" s="631" t="s">
        <v>96</v>
      </c>
      <c r="AX99" s="43">
        <f t="shared" si="47"/>
        <v>43908</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43909</v>
      </c>
      <c r="AM100" s="31"/>
      <c r="AN100" s="31"/>
      <c r="AO100" s="31"/>
      <c r="AP100" s="39"/>
      <c r="AQ100" s="39"/>
      <c r="AR100" s="39"/>
      <c r="AS100" s="39"/>
      <c r="AT100" s="32">
        <f t="shared" si="45"/>
        <v>0</v>
      </c>
      <c r="AU100" s="40">
        <f t="shared" si="46"/>
        <v>0</v>
      </c>
      <c r="AV100" s="716"/>
      <c r="AW100" s="631" t="s">
        <v>96</v>
      </c>
      <c r="AX100" s="43">
        <f t="shared" si="47"/>
        <v>43909</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43910</v>
      </c>
      <c r="AM101" s="31"/>
      <c r="AN101" s="31"/>
      <c r="AO101" s="31"/>
      <c r="AP101" s="39"/>
      <c r="AQ101" s="39"/>
      <c r="AR101" s="39"/>
      <c r="AS101" s="39"/>
      <c r="AT101" s="32">
        <f t="shared" si="45"/>
        <v>0</v>
      </c>
      <c r="AU101" s="40">
        <f t="shared" si="46"/>
        <v>0</v>
      </c>
      <c r="AV101" s="716"/>
      <c r="AW101" s="631" t="s">
        <v>96</v>
      </c>
      <c r="AX101" s="43">
        <f t="shared" si="47"/>
        <v>43910</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43911</v>
      </c>
      <c r="AM102" s="31"/>
      <c r="AN102" s="31"/>
      <c r="AO102" s="31"/>
      <c r="AP102" s="39"/>
      <c r="AQ102" s="39"/>
      <c r="AR102" s="39"/>
      <c r="AS102" s="39"/>
      <c r="AT102" s="32">
        <f t="shared" si="45"/>
        <v>0</v>
      </c>
      <c r="AU102" s="40">
        <f t="shared" si="46"/>
        <v>0</v>
      </c>
      <c r="AV102" s="716"/>
      <c r="AW102" s="631" t="s">
        <v>96</v>
      </c>
      <c r="AX102" s="43">
        <f t="shared" si="47"/>
        <v>43911</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43912</v>
      </c>
      <c r="AM103" s="31"/>
      <c r="AN103" s="31"/>
      <c r="AO103" s="31"/>
      <c r="AP103" s="39"/>
      <c r="AQ103" s="39"/>
      <c r="AR103" s="39"/>
      <c r="AS103" s="39"/>
      <c r="AT103" s="32">
        <f t="shared" si="45"/>
        <v>0</v>
      </c>
      <c r="AU103" s="40">
        <f t="shared" si="46"/>
        <v>0</v>
      </c>
      <c r="AV103" s="716"/>
      <c r="AW103" s="631" t="s">
        <v>96</v>
      </c>
      <c r="AX103" s="43">
        <f t="shared" si="47"/>
        <v>43912</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43913</v>
      </c>
      <c r="AM104" s="31"/>
      <c r="AN104" s="31"/>
      <c r="AO104" s="31"/>
      <c r="AP104" s="39"/>
      <c r="AQ104" s="39"/>
      <c r="AR104" s="39"/>
      <c r="AS104" s="39"/>
      <c r="AT104" s="32">
        <f t="shared" si="45"/>
        <v>0</v>
      </c>
      <c r="AU104" s="40">
        <f t="shared" si="46"/>
        <v>0</v>
      </c>
      <c r="AV104" s="716"/>
      <c r="AW104" s="631" t="s">
        <v>96</v>
      </c>
      <c r="AX104" s="43">
        <f t="shared" si="47"/>
        <v>43913</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43914</v>
      </c>
      <c r="AM105" s="31"/>
      <c r="AN105" s="31"/>
      <c r="AO105" s="31"/>
      <c r="AP105" s="39"/>
      <c r="AQ105" s="39"/>
      <c r="AR105" s="39"/>
      <c r="AS105" s="39"/>
      <c r="AT105" s="32">
        <f t="shared" si="45"/>
        <v>0</v>
      </c>
      <c r="AU105" s="40">
        <f t="shared" si="46"/>
        <v>0</v>
      </c>
      <c r="AV105" s="716"/>
      <c r="AW105" s="631" t="s">
        <v>96</v>
      </c>
      <c r="AX105" s="43">
        <f t="shared" si="47"/>
        <v>43914</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43915</v>
      </c>
      <c r="AM106" s="31"/>
      <c r="AN106" s="31"/>
      <c r="AO106" s="31"/>
      <c r="AP106" s="39"/>
      <c r="AQ106" s="39"/>
      <c r="AR106" s="39"/>
      <c r="AS106" s="39"/>
      <c r="AT106" s="32">
        <f t="shared" si="45"/>
        <v>0</v>
      </c>
      <c r="AU106" s="40">
        <f t="shared" si="46"/>
        <v>0</v>
      </c>
      <c r="AV106" s="716"/>
      <c r="AW106" s="631" t="s">
        <v>96</v>
      </c>
      <c r="AX106" s="43">
        <f t="shared" si="47"/>
        <v>43915</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43916</v>
      </c>
      <c r="AM107" s="31"/>
      <c r="AN107" s="31"/>
      <c r="AO107" s="31"/>
      <c r="AP107" s="39"/>
      <c r="AQ107" s="39"/>
      <c r="AR107" s="39"/>
      <c r="AS107" s="39"/>
      <c r="AT107" s="32">
        <f t="shared" si="45"/>
        <v>0</v>
      </c>
      <c r="AU107" s="40">
        <f t="shared" si="46"/>
        <v>0</v>
      </c>
      <c r="AV107" s="716"/>
      <c r="AW107" s="631" t="s">
        <v>96</v>
      </c>
      <c r="AX107" s="43">
        <f t="shared" si="47"/>
        <v>43916</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43917</v>
      </c>
      <c r="AM108" s="31"/>
      <c r="AN108" s="31"/>
      <c r="AO108" s="31"/>
      <c r="AP108" s="39"/>
      <c r="AQ108" s="39"/>
      <c r="AR108" s="39"/>
      <c r="AS108" s="39"/>
      <c r="AT108" s="32">
        <f t="shared" si="45"/>
        <v>0</v>
      </c>
      <c r="AU108" s="40">
        <f t="shared" si="46"/>
        <v>0</v>
      </c>
      <c r="AV108" s="716"/>
      <c r="AW108" s="631" t="s">
        <v>96</v>
      </c>
      <c r="AX108" s="43">
        <f t="shared" si="47"/>
        <v>43917</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43918</v>
      </c>
      <c r="AM109" s="31"/>
      <c r="AN109" s="31"/>
      <c r="AO109" s="31"/>
      <c r="AP109" s="39"/>
      <c r="AQ109" s="39"/>
      <c r="AR109" s="39"/>
      <c r="AS109" s="39"/>
      <c r="AT109" s="32">
        <f t="shared" si="45"/>
        <v>0</v>
      </c>
      <c r="AU109" s="40">
        <f t="shared" si="46"/>
        <v>0</v>
      </c>
      <c r="AV109" s="716"/>
      <c r="AW109" s="631" t="s">
        <v>96</v>
      </c>
      <c r="AX109" s="43">
        <f t="shared" si="47"/>
        <v>43918</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43919</v>
      </c>
      <c r="AM110" s="31"/>
      <c r="AN110" s="31"/>
      <c r="AO110" s="31"/>
      <c r="AP110" s="39"/>
      <c r="AQ110" s="39"/>
      <c r="AR110" s="39"/>
      <c r="AS110" s="39"/>
      <c r="AT110" s="32">
        <f t="shared" si="45"/>
        <v>0</v>
      </c>
      <c r="AU110" s="40">
        <f t="shared" si="46"/>
        <v>0</v>
      </c>
      <c r="AV110" s="716"/>
      <c r="AW110" s="631" t="s">
        <v>96</v>
      </c>
      <c r="AX110" s="43">
        <f t="shared" si="47"/>
        <v>43919</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43920</v>
      </c>
      <c r="AM111" s="31"/>
      <c r="AN111" s="31"/>
      <c r="AO111" s="31"/>
      <c r="AP111" s="39"/>
      <c r="AQ111" s="39"/>
      <c r="AR111" s="39"/>
      <c r="AS111" s="39"/>
      <c r="AT111" s="32">
        <f t="shared" si="45"/>
        <v>0</v>
      </c>
      <c r="AU111" s="40">
        <f t="shared" si="46"/>
        <v>0</v>
      </c>
      <c r="AV111" s="716"/>
      <c r="AW111" s="631" t="s">
        <v>96</v>
      </c>
      <c r="AX111" s="43">
        <f t="shared" si="47"/>
        <v>43920</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43921</v>
      </c>
      <c r="AM112" s="31"/>
      <c r="AN112" s="31"/>
      <c r="AO112" s="31"/>
      <c r="AP112" s="39"/>
      <c r="AQ112" s="39"/>
      <c r="AR112" s="39"/>
      <c r="AS112" s="39"/>
      <c r="AT112" s="32">
        <f t="shared" si="45"/>
        <v>0</v>
      </c>
      <c r="AU112" s="40">
        <f t="shared" si="46"/>
        <v>0</v>
      </c>
      <c r="AV112" s="716"/>
      <c r="AW112" s="631" t="s">
        <v>96</v>
      </c>
      <c r="AX112" s="43">
        <f t="shared" si="47"/>
        <v>43921</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43891</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43892</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43893</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43894</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43895</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43896</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43897</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43898</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43899</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43900</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43901</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43902</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43903</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43904</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43905</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43906</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43907</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43908</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43909</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43910</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43911</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43912</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43913</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43914</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43915</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43916</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43917</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43918</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43919</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43920</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43921</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43891</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43892</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43893</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43894</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43895</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43896</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43897</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43898</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43899</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43900</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43901</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43902</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43903</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43904</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43905</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43906</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43907</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43908</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43909</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43910</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43911</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43912</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43913</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43914</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43915</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43916</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43917</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43918</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43919</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43920</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43921</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1047">
        <f>Z10</f>
        <v>43891</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43892</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43893</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43894</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43895</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43896</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43897</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43898</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43899</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43900</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43901</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43902</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43903</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43904</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43905</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43906</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43907</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43908</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43909</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43910</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43911</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43912</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43913</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43914</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43915</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43916</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43917</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43918</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43919</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43920</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43921</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9</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9</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9</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8</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8</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8</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8</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8</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9</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9</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9</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9</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8</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8</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9</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9</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9</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10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10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10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10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10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10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10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fmcRk9JBKNyVNcXNfB8pclNV5lymaCIWnx2dtScsI5N5BOWr8sOKDkkY841970BO3xQis4JImxhmzjeG5L7EpA==" saltValue="p97MlCD1uwIIXxcla+M/Xg=="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sqref="A1:C1"/>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554</v>
      </c>
      <c r="B4" s="953"/>
      <c r="C4" s="954"/>
      <c r="D4" s="155"/>
      <c r="E4" s="156"/>
      <c r="F4" s="622"/>
      <c r="G4" s="622"/>
      <c r="H4" s="622"/>
      <c r="I4" s="623"/>
      <c r="J4" s="2" t="str">
        <f>'CG-3123'!$A$6</f>
        <v>USCGC</v>
      </c>
      <c r="K4" s="622"/>
      <c r="L4" s="157"/>
      <c r="M4" s="157"/>
      <c r="N4" s="539">
        <f>Menu!F5</f>
        <v>43891</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10</v>
      </c>
      <c r="C12" s="545">
        <f t="array" ref="C12:C42">'CG-3123'!$AA$219:$AA$249</f>
        <v>0</v>
      </c>
      <c r="D12" s="545">
        <f t="array" ref="D12:D42">'CG-3123'!$Z$219:$Z$249</f>
        <v>0</v>
      </c>
      <c r="E12" s="546">
        <f>B12+C12+D12</f>
        <v>10</v>
      </c>
      <c r="F12" s="546">
        <f t="array" ref="F12:F42">'CG-3123'!$Y$350:$Y$380</f>
        <v>0</v>
      </c>
      <c r="G12" s="547">
        <f t="array" ref="G12:G42">'CG-3123'!$AJ$10:$AJ$40</f>
        <v>12.25</v>
      </c>
      <c r="H12" s="546">
        <f>ROUND((E12*G12),3)</f>
        <v>122.5</v>
      </c>
      <c r="I12" s="179"/>
      <c r="J12" s="546">
        <f>IF(H12-I12&gt;0,H12-I12,0)</f>
        <v>122.5</v>
      </c>
      <c r="K12" s="546">
        <f>IF(H12-I12&lt;0,H12-I12,0)</f>
        <v>0</v>
      </c>
      <c r="L12" s="548">
        <f t="shared" ref="L12:L42" si="0">(L11+J12+K12)</f>
        <v>122.5</v>
      </c>
      <c r="M12" s="1048"/>
      <c r="N12" s="1049"/>
      <c r="O12" s="1050"/>
    </row>
    <row r="13" spans="1:15" x14ac:dyDescent="0.2">
      <c r="A13" s="543">
        <v>2</v>
      </c>
      <c r="B13" s="549">
        <v>10</v>
      </c>
      <c r="C13" s="545">
        <v>0</v>
      </c>
      <c r="D13" s="545">
        <v>0</v>
      </c>
      <c r="E13" s="546">
        <f t="shared" ref="E13:E42" si="1">B13+C13+D13</f>
        <v>10</v>
      </c>
      <c r="F13" s="546">
        <v>0</v>
      </c>
      <c r="G13" s="547">
        <v>12.25</v>
      </c>
      <c r="H13" s="546">
        <f t="shared" ref="H13:H42" si="2">ROUND((E13*G13),3)</f>
        <v>122.5</v>
      </c>
      <c r="I13" s="179"/>
      <c r="J13" s="546">
        <f t="shared" ref="J13:J28" si="3">IF(H13-I13&gt;0,H13-I13,0)</f>
        <v>122.5</v>
      </c>
      <c r="K13" s="546">
        <f t="shared" ref="K13:K28" si="4">IF(H13-I13&lt;0,H13-I13,0)</f>
        <v>0</v>
      </c>
      <c r="L13" s="548">
        <f t="shared" si="0"/>
        <v>245</v>
      </c>
      <c r="M13" s="1048"/>
      <c r="N13" s="1049"/>
      <c r="O13" s="1050"/>
    </row>
    <row r="14" spans="1:15" x14ac:dyDescent="0.2">
      <c r="A14" s="543">
        <v>3</v>
      </c>
      <c r="B14" s="549">
        <v>10</v>
      </c>
      <c r="C14" s="545">
        <v>0</v>
      </c>
      <c r="D14" s="545">
        <v>0</v>
      </c>
      <c r="E14" s="546">
        <f t="shared" si="1"/>
        <v>10</v>
      </c>
      <c r="F14" s="546">
        <v>0</v>
      </c>
      <c r="G14" s="547">
        <v>12.25</v>
      </c>
      <c r="H14" s="546">
        <f t="shared" si="2"/>
        <v>122.5</v>
      </c>
      <c r="I14" s="179"/>
      <c r="J14" s="546">
        <f t="shared" si="3"/>
        <v>122.5</v>
      </c>
      <c r="K14" s="546">
        <f t="shared" si="4"/>
        <v>0</v>
      </c>
      <c r="L14" s="548">
        <f t="shared" si="0"/>
        <v>367.5</v>
      </c>
      <c r="M14" s="1048"/>
      <c r="N14" s="1049"/>
      <c r="O14" s="1050"/>
    </row>
    <row r="15" spans="1:15" x14ac:dyDescent="0.2">
      <c r="A15" s="543">
        <v>4</v>
      </c>
      <c r="B15" s="549">
        <v>10</v>
      </c>
      <c r="C15" s="545">
        <v>0</v>
      </c>
      <c r="D15" s="545">
        <v>0</v>
      </c>
      <c r="E15" s="546">
        <f t="shared" si="1"/>
        <v>10</v>
      </c>
      <c r="F15" s="546">
        <v>0</v>
      </c>
      <c r="G15" s="547">
        <v>12.25</v>
      </c>
      <c r="H15" s="546">
        <f t="shared" si="2"/>
        <v>122.5</v>
      </c>
      <c r="I15" s="179"/>
      <c r="J15" s="546">
        <f t="shared" si="3"/>
        <v>122.5</v>
      </c>
      <c r="K15" s="546">
        <f t="shared" si="4"/>
        <v>0</v>
      </c>
      <c r="L15" s="548">
        <f t="shared" si="0"/>
        <v>490</v>
      </c>
      <c r="M15" s="1048"/>
      <c r="N15" s="1049"/>
      <c r="O15" s="1050"/>
    </row>
    <row r="16" spans="1:15" x14ac:dyDescent="0.2">
      <c r="A16" s="543">
        <v>5</v>
      </c>
      <c r="B16" s="549">
        <v>10</v>
      </c>
      <c r="C16" s="545">
        <v>0</v>
      </c>
      <c r="D16" s="545">
        <v>0</v>
      </c>
      <c r="E16" s="546">
        <f t="shared" si="1"/>
        <v>10</v>
      </c>
      <c r="F16" s="546">
        <v>0</v>
      </c>
      <c r="G16" s="547">
        <v>12.25</v>
      </c>
      <c r="H16" s="546">
        <f t="shared" si="2"/>
        <v>122.5</v>
      </c>
      <c r="I16" s="179"/>
      <c r="J16" s="546">
        <f t="shared" si="3"/>
        <v>122.5</v>
      </c>
      <c r="K16" s="546">
        <f t="shared" si="4"/>
        <v>0</v>
      </c>
      <c r="L16" s="548">
        <f t="shared" si="0"/>
        <v>612.5</v>
      </c>
      <c r="M16" s="1048"/>
      <c r="N16" s="1049"/>
      <c r="O16" s="1050"/>
    </row>
    <row r="17" spans="1:15" x14ac:dyDescent="0.2">
      <c r="A17" s="543">
        <v>6</v>
      </c>
      <c r="B17" s="549">
        <v>9</v>
      </c>
      <c r="C17" s="545">
        <v>0</v>
      </c>
      <c r="D17" s="545">
        <v>0</v>
      </c>
      <c r="E17" s="546">
        <f t="shared" si="1"/>
        <v>9</v>
      </c>
      <c r="F17" s="546">
        <v>0</v>
      </c>
      <c r="G17" s="547">
        <v>12.25</v>
      </c>
      <c r="H17" s="546">
        <f t="shared" si="2"/>
        <v>110.25</v>
      </c>
      <c r="I17" s="179"/>
      <c r="J17" s="546">
        <f t="shared" si="3"/>
        <v>110.25</v>
      </c>
      <c r="K17" s="546">
        <f t="shared" si="4"/>
        <v>0</v>
      </c>
      <c r="L17" s="548">
        <f t="shared" si="0"/>
        <v>722.75</v>
      </c>
      <c r="M17" s="1048"/>
      <c r="N17" s="1049"/>
      <c r="O17" s="1050"/>
    </row>
    <row r="18" spans="1:15" x14ac:dyDescent="0.2">
      <c r="A18" s="543">
        <v>7</v>
      </c>
      <c r="B18" s="549">
        <v>9</v>
      </c>
      <c r="C18" s="545">
        <v>0</v>
      </c>
      <c r="D18" s="545">
        <v>0</v>
      </c>
      <c r="E18" s="546">
        <f t="shared" si="1"/>
        <v>9</v>
      </c>
      <c r="F18" s="546">
        <v>0</v>
      </c>
      <c r="G18" s="547">
        <v>12.25</v>
      </c>
      <c r="H18" s="546">
        <f t="shared" si="2"/>
        <v>110.25</v>
      </c>
      <c r="I18" s="179"/>
      <c r="J18" s="546">
        <f t="shared" si="3"/>
        <v>110.25</v>
      </c>
      <c r="K18" s="546">
        <f t="shared" si="4"/>
        <v>0</v>
      </c>
      <c r="L18" s="548">
        <f t="shared" si="0"/>
        <v>833</v>
      </c>
      <c r="M18" s="1048"/>
      <c r="N18" s="1049"/>
      <c r="O18" s="1050"/>
    </row>
    <row r="19" spans="1:15" x14ac:dyDescent="0.2">
      <c r="A19" s="543">
        <v>8</v>
      </c>
      <c r="B19" s="549">
        <v>9</v>
      </c>
      <c r="C19" s="545">
        <v>0</v>
      </c>
      <c r="D19" s="545">
        <v>0</v>
      </c>
      <c r="E19" s="546">
        <f t="shared" si="1"/>
        <v>9</v>
      </c>
      <c r="F19" s="546">
        <v>0</v>
      </c>
      <c r="G19" s="547">
        <v>12.25</v>
      </c>
      <c r="H19" s="546">
        <f t="shared" si="2"/>
        <v>110.25</v>
      </c>
      <c r="I19" s="179"/>
      <c r="J19" s="546">
        <f t="shared" si="3"/>
        <v>110.25</v>
      </c>
      <c r="K19" s="546">
        <f t="shared" si="4"/>
        <v>0</v>
      </c>
      <c r="L19" s="548">
        <f t="shared" si="0"/>
        <v>943.25</v>
      </c>
      <c r="M19" s="1048"/>
      <c r="N19" s="1049"/>
      <c r="O19" s="1050"/>
    </row>
    <row r="20" spans="1:15" x14ac:dyDescent="0.2">
      <c r="A20" s="543">
        <v>9</v>
      </c>
      <c r="B20" s="549">
        <v>8</v>
      </c>
      <c r="C20" s="545">
        <v>0</v>
      </c>
      <c r="D20" s="545">
        <v>0</v>
      </c>
      <c r="E20" s="546">
        <f t="shared" si="1"/>
        <v>8</v>
      </c>
      <c r="F20" s="546">
        <v>0</v>
      </c>
      <c r="G20" s="547">
        <v>12.25</v>
      </c>
      <c r="H20" s="546">
        <f t="shared" si="2"/>
        <v>98</v>
      </c>
      <c r="I20" s="179"/>
      <c r="J20" s="546">
        <f t="shared" si="3"/>
        <v>98</v>
      </c>
      <c r="K20" s="546">
        <f t="shared" si="4"/>
        <v>0</v>
      </c>
      <c r="L20" s="548">
        <f t="shared" si="0"/>
        <v>1041.25</v>
      </c>
      <c r="M20" s="349"/>
      <c r="N20" s="350"/>
      <c r="O20" s="351"/>
    </row>
    <row r="21" spans="1:15" x14ac:dyDescent="0.2">
      <c r="A21" s="543">
        <v>10</v>
      </c>
      <c r="B21" s="549">
        <v>8</v>
      </c>
      <c r="C21" s="545">
        <v>0</v>
      </c>
      <c r="D21" s="545">
        <v>0</v>
      </c>
      <c r="E21" s="546">
        <f t="shared" si="1"/>
        <v>8</v>
      </c>
      <c r="F21" s="546">
        <v>0</v>
      </c>
      <c r="G21" s="547">
        <v>12.25</v>
      </c>
      <c r="H21" s="546">
        <f t="shared" si="2"/>
        <v>98</v>
      </c>
      <c r="I21" s="179"/>
      <c r="J21" s="546">
        <f t="shared" si="3"/>
        <v>98</v>
      </c>
      <c r="K21" s="546">
        <f t="shared" si="4"/>
        <v>0</v>
      </c>
      <c r="L21" s="548">
        <f t="shared" si="0"/>
        <v>1139.25</v>
      </c>
      <c r="M21" s="1048"/>
      <c r="N21" s="1049"/>
      <c r="O21" s="1050"/>
    </row>
    <row r="22" spans="1:15" x14ac:dyDescent="0.2">
      <c r="A22" s="543">
        <v>11</v>
      </c>
      <c r="B22" s="549">
        <v>8</v>
      </c>
      <c r="C22" s="545">
        <v>0</v>
      </c>
      <c r="D22" s="545">
        <v>0</v>
      </c>
      <c r="E22" s="546">
        <f t="shared" si="1"/>
        <v>8</v>
      </c>
      <c r="F22" s="546">
        <v>0</v>
      </c>
      <c r="G22" s="547">
        <v>12.25</v>
      </c>
      <c r="H22" s="546">
        <f t="shared" si="2"/>
        <v>98</v>
      </c>
      <c r="I22" s="179"/>
      <c r="J22" s="546">
        <f t="shared" si="3"/>
        <v>98</v>
      </c>
      <c r="K22" s="546">
        <f t="shared" si="4"/>
        <v>0</v>
      </c>
      <c r="L22" s="548">
        <f t="shared" si="0"/>
        <v>1237.25</v>
      </c>
      <c r="M22" s="1048"/>
      <c r="N22" s="1049"/>
      <c r="O22" s="1050"/>
    </row>
    <row r="23" spans="1:15" x14ac:dyDescent="0.2">
      <c r="A23" s="543">
        <v>12</v>
      </c>
      <c r="B23" s="549">
        <v>8</v>
      </c>
      <c r="C23" s="545">
        <v>0</v>
      </c>
      <c r="D23" s="545">
        <v>0</v>
      </c>
      <c r="E23" s="546">
        <f t="shared" si="1"/>
        <v>8</v>
      </c>
      <c r="F23" s="546">
        <v>0</v>
      </c>
      <c r="G23" s="547">
        <v>12.25</v>
      </c>
      <c r="H23" s="546">
        <f t="shared" si="2"/>
        <v>98</v>
      </c>
      <c r="I23" s="179"/>
      <c r="J23" s="546">
        <f t="shared" si="3"/>
        <v>98</v>
      </c>
      <c r="K23" s="546">
        <f t="shared" si="4"/>
        <v>0</v>
      </c>
      <c r="L23" s="548">
        <f t="shared" si="0"/>
        <v>1335.25</v>
      </c>
      <c r="M23" s="1048"/>
      <c r="N23" s="1049"/>
      <c r="O23" s="1050"/>
    </row>
    <row r="24" spans="1:15" x14ac:dyDescent="0.2">
      <c r="A24" s="543">
        <v>13</v>
      </c>
      <c r="B24" s="549">
        <v>8</v>
      </c>
      <c r="C24" s="545">
        <v>0</v>
      </c>
      <c r="D24" s="545">
        <v>0</v>
      </c>
      <c r="E24" s="546">
        <f t="shared" si="1"/>
        <v>8</v>
      </c>
      <c r="F24" s="546">
        <v>0</v>
      </c>
      <c r="G24" s="547">
        <v>12.25</v>
      </c>
      <c r="H24" s="546">
        <f t="shared" si="2"/>
        <v>98</v>
      </c>
      <c r="I24" s="179"/>
      <c r="J24" s="546">
        <f t="shared" si="3"/>
        <v>98</v>
      </c>
      <c r="K24" s="546">
        <f t="shared" si="4"/>
        <v>0</v>
      </c>
      <c r="L24" s="548">
        <f t="shared" si="0"/>
        <v>1433.25</v>
      </c>
      <c r="M24" s="1048"/>
      <c r="N24" s="1049"/>
      <c r="O24" s="1050"/>
    </row>
    <row r="25" spans="1:15" x14ac:dyDescent="0.2">
      <c r="A25" s="543">
        <v>14</v>
      </c>
      <c r="B25" s="549">
        <v>9</v>
      </c>
      <c r="C25" s="545">
        <v>0</v>
      </c>
      <c r="D25" s="545">
        <v>0</v>
      </c>
      <c r="E25" s="546">
        <f t="shared" si="1"/>
        <v>9</v>
      </c>
      <c r="F25" s="546">
        <v>0</v>
      </c>
      <c r="G25" s="547">
        <v>12.25</v>
      </c>
      <c r="H25" s="546">
        <f t="shared" si="2"/>
        <v>110.25</v>
      </c>
      <c r="I25" s="179"/>
      <c r="J25" s="546">
        <f t="shared" si="3"/>
        <v>110.25</v>
      </c>
      <c r="K25" s="546">
        <f t="shared" si="4"/>
        <v>0</v>
      </c>
      <c r="L25" s="548">
        <f t="shared" si="0"/>
        <v>1543.5</v>
      </c>
      <c r="M25" s="1048"/>
      <c r="N25" s="1049"/>
      <c r="O25" s="1050"/>
    </row>
    <row r="26" spans="1:15" x14ac:dyDescent="0.2">
      <c r="A26" s="543">
        <v>15</v>
      </c>
      <c r="B26" s="549">
        <v>9</v>
      </c>
      <c r="C26" s="545">
        <v>0</v>
      </c>
      <c r="D26" s="545">
        <v>0</v>
      </c>
      <c r="E26" s="546">
        <f t="shared" si="1"/>
        <v>9</v>
      </c>
      <c r="F26" s="546">
        <v>0</v>
      </c>
      <c r="G26" s="547">
        <v>12.25</v>
      </c>
      <c r="H26" s="546">
        <f t="shared" si="2"/>
        <v>110.25</v>
      </c>
      <c r="I26" s="179"/>
      <c r="J26" s="546">
        <f t="shared" si="3"/>
        <v>110.25</v>
      </c>
      <c r="K26" s="546">
        <f t="shared" si="4"/>
        <v>0</v>
      </c>
      <c r="L26" s="548">
        <f t="shared" si="0"/>
        <v>1653.75</v>
      </c>
      <c r="M26" s="1048"/>
      <c r="N26" s="1049"/>
      <c r="O26" s="1050"/>
    </row>
    <row r="27" spans="1:15" x14ac:dyDescent="0.2">
      <c r="A27" s="543">
        <v>16</v>
      </c>
      <c r="B27" s="549">
        <v>9</v>
      </c>
      <c r="C27" s="545">
        <v>0</v>
      </c>
      <c r="D27" s="545">
        <v>0</v>
      </c>
      <c r="E27" s="546">
        <f t="shared" si="1"/>
        <v>9</v>
      </c>
      <c r="F27" s="546">
        <v>0</v>
      </c>
      <c r="G27" s="547">
        <v>12.25</v>
      </c>
      <c r="H27" s="546">
        <f t="shared" si="2"/>
        <v>110.25</v>
      </c>
      <c r="I27" s="179"/>
      <c r="J27" s="546">
        <f t="shared" si="3"/>
        <v>110.25</v>
      </c>
      <c r="K27" s="546">
        <f t="shared" si="4"/>
        <v>0</v>
      </c>
      <c r="L27" s="548">
        <f t="shared" si="0"/>
        <v>1764</v>
      </c>
      <c r="M27" s="1048"/>
      <c r="N27" s="1049"/>
      <c r="O27" s="1050"/>
    </row>
    <row r="28" spans="1:15" x14ac:dyDescent="0.2">
      <c r="A28" s="543">
        <v>17</v>
      </c>
      <c r="B28" s="549">
        <v>9</v>
      </c>
      <c r="C28" s="545">
        <v>0</v>
      </c>
      <c r="D28" s="545">
        <v>0</v>
      </c>
      <c r="E28" s="546">
        <f t="shared" si="1"/>
        <v>9</v>
      </c>
      <c r="F28" s="546">
        <v>0</v>
      </c>
      <c r="G28" s="547">
        <v>12.25</v>
      </c>
      <c r="H28" s="546">
        <f t="shared" si="2"/>
        <v>110.25</v>
      </c>
      <c r="I28" s="179"/>
      <c r="J28" s="546">
        <f t="shared" si="3"/>
        <v>110.25</v>
      </c>
      <c r="K28" s="546">
        <f t="shared" si="4"/>
        <v>0</v>
      </c>
      <c r="L28" s="548">
        <f t="shared" si="0"/>
        <v>1874.25</v>
      </c>
      <c r="M28" s="1048"/>
      <c r="N28" s="1049"/>
      <c r="O28" s="1050"/>
    </row>
    <row r="29" spans="1:15" x14ac:dyDescent="0.2">
      <c r="A29" s="543">
        <v>18</v>
      </c>
      <c r="B29" s="549">
        <v>8</v>
      </c>
      <c r="C29" s="545">
        <v>0</v>
      </c>
      <c r="D29" s="545">
        <v>0</v>
      </c>
      <c r="E29" s="546">
        <f t="shared" si="1"/>
        <v>8</v>
      </c>
      <c r="F29" s="546">
        <v>0</v>
      </c>
      <c r="G29" s="547">
        <v>12.25</v>
      </c>
      <c r="H29" s="546">
        <f t="shared" si="2"/>
        <v>98</v>
      </c>
      <c r="I29" s="179"/>
      <c r="J29" s="546">
        <f t="shared" ref="J29:J42" si="5">IF(H29-I29&gt;0,H29-I29,0)</f>
        <v>98</v>
      </c>
      <c r="K29" s="546">
        <f t="shared" ref="K29:K42" si="6">IF(H29-I29&lt;0,H29-I29,0)</f>
        <v>0</v>
      </c>
      <c r="L29" s="548">
        <f t="shared" si="0"/>
        <v>1972.25</v>
      </c>
      <c r="M29" s="1048"/>
      <c r="N29" s="1049"/>
      <c r="O29" s="1050"/>
    </row>
    <row r="30" spans="1:15" x14ac:dyDescent="0.2">
      <c r="A30" s="543">
        <v>19</v>
      </c>
      <c r="B30" s="549">
        <v>8</v>
      </c>
      <c r="C30" s="545">
        <v>0</v>
      </c>
      <c r="D30" s="545">
        <v>0</v>
      </c>
      <c r="E30" s="546">
        <f t="shared" si="1"/>
        <v>8</v>
      </c>
      <c r="F30" s="546">
        <v>0</v>
      </c>
      <c r="G30" s="547">
        <v>12.25</v>
      </c>
      <c r="H30" s="546">
        <f t="shared" si="2"/>
        <v>98</v>
      </c>
      <c r="I30" s="179"/>
      <c r="J30" s="546">
        <f t="shared" si="5"/>
        <v>98</v>
      </c>
      <c r="K30" s="546">
        <f t="shared" si="6"/>
        <v>0</v>
      </c>
      <c r="L30" s="548">
        <f t="shared" si="0"/>
        <v>2070.25</v>
      </c>
      <c r="M30" s="1048"/>
      <c r="N30" s="1049"/>
      <c r="O30" s="1050"/>
    </row>
    <row r="31" spans="1:15" x14ac:dyDescent="0.2">
      <c r="A31" s="543">
        <v>20</v>
      </c>
      <c r="B31" s="549">
        <v>9</v>
      </c>
      <c r="C31" s="545">
        <v>0</v>
      </c>
      <c r="D31" s="545">
        <v>0</v>
      </c>
      <c r="E31" s="546">
        <f t="shared" si="1"/>
        <v>9</v>
      </c>
      <c r="F31" s="546">
        <v>0</v>
      </c>
      <c r="G31" s="547">
        <v>12.25</v>
      </c>
      <c r="H31" s="546">
        <f t="shared" si="2"/>
        <v>110.25</v>
      </c>
      <c r="I31" s="179"/>
      <c r="J31" s="546">
        <f t="shared" si="5"/>
        <v>110.25</v>
      </c>
      <c r="K31" s="546">
        <f t="shared" si="6"/>
        <v>0</v>
      </c>
      <c r="L31" s="548">
        <f t="shared" si="0"/>
        <v>2180.5</v>
      </c>
      <c r="M31" s="1048"/>
      <c r="N31" s="1049"/>
      <c r="O31" s="1050"/>
    </row>
    <row r="32" spans="1:15" x14ac:dyDescent="0.2">
      <c r="A32" s="543">
        <v>21</v>
      </c>
      <c r="B32" s="549">
        <v>9</v>
      </c>
      <c r="C32" s="545">
        <v>0</v>
      </c>
      <c r="D32" s="545">
        <v>0</v>
      </c>
      <c r="E32" s="546">
        <f t="shared" si="1"/>
        <v>9</v>
      </c>
      <c r="F32" s="546">
        <v>0</v>
      </c>
      <c r="G32" s="547">
        <v>12.25</v>
      </c>
      <c r="H32" s="546">
        <f t="shared" si="2"/>
        <v>110.25</v>
      </c>
      <c r="I32" s="179"/>
      <c r="J32" s="546">
        <f t="shared" si="5"/>
        <v>110.25</v>
      </c>
      <c r="K32" s="546">
        <f t="shared" si="6"/>
        <v>0</v>
      </c>
      <c r="L32" s="548">
        <f t="shared" si="0"/>
        <v>2290.75</v>
      </c>
      <c r="M32" s="1048"/>
      <c r="N32" s="1049"/>
      <c r="O32" s="1050"/>
    </row>
    <row r="33" spans="1:15" x14ac:dyDescent="0.2">
      <c r="A33" s="543">
        <v>22</v>
      </c>
      <c r="B33" s="549">
        <v>9</v>
      </c>
      <c r="C33" s="545">
        <v>0</v>
      </c>
      <c r="D33" s="545">
        <v>0</v>
      </c>
      <c r="E33" s="546">
        <f t="shared" si="1"/>
        <v>9</v>
      </c>
      <c r="F33" s="546">
        <v>0</v>
      </c>
      <c r="G33" s="547">
        <v>12.25</v>
      </c>
      <c r="H33" s="546">
        <f t="shared" si="2"/>
        <v>110.25</v>
      </c>
      <c r="I33" s="179"/>
      <c r="J33" s="546">
        <f t="shared" si="5"/>
        <v>110.25</v>
      </c>
      <c r="K33" s="546">
        <f t="shared" si="6"/>
        <v>0</v>
      </c>
      <c r="L33" s="548">
        <f t="shared" si="0"/>
        <v>2401</v>
      </c>
      <c r="M33" s="1048"/>
      <c r="N33" s="1049"/>
      <c r="O33" s="1050"/>
    </row>
    <row r="34" spans="1:15" x14ac:dyDescent="0.2">
      <c r="A34" s="543">
        <v>23</v>
      </c>
      <c r="B34" s="549">
        <v>10</v>
      </c>
      <c r="C34" s="545">
        <v>0</v>
      </c>
      <c r="D34" s="545">
        <v>0</v>
      </c>
      <c r="E34" s="546">
        <f t="shared" si="1"/>
        <v>10</v>
      </c>
      <c r="F34" s="546">
        <v>0</v>
      </c>
      <c r="G34" s="547">
        <v>12.25</v>
      </c>
      <c r="H34" s="546">
        <f t="shared" si="2"/>
        <v>122.5</v>
      </c>
      <c r="I34" s="179"/>
      <c r="J34" s="546">
        <f t="shared" si="5"/>
        <v>122.5</v>
      </c>
      <c r="K34" s="546">
        <f t="shared" si="6"/>
        <v>0</v>
      </c>
      <c r="L34" s="548">
        <f t="shared" si="0"/>
        <v>2523.5</v>
      </c>
      <c r="M34" s="1048"/>
      <c r="N34" s="1049"/>
      <c r="O34" s="1050"/>
    </row>
    <row r="35" spans="1:15" x14ac:dyDescent="0.2">
      <c r="A35" s="543">
        <v>24</v>
      </c>
      <c r="B35" s="549">
        <v>10</v>
      </c>
      <c r="C35" s="545">
        <v>0</v>
      </c>
      <c r="D35" s="545">
        <v>0</v>
      </c>
      <c r="E35" s="546">
        <f t="shared" si="1"/>
        <v>10</v>
      </c>
      <c r="F35" s="546">
        <v>0</v>
      </c>
      <c r="G35" s="547">
        <v>12.25</v>
      </c>
      <c r="H35" s="546">
        <f t="shared" si="2"/>
        <v>122.5</v>
      </c>
      <c r="I35" s="179"/>
      <c r="J35" s="546">
        <f t="shared" si="5"/>
        <v>122.5</v>
      </c>
      <c r="K35" s="546">
        <f t="shared" si="6"/>
        <v>0</v>
      </c>
      <c r="L35" s="548">
        <f t="shared" si="0"/>
        <v>2646</v>
      </c>
      <c r="M35" s="1048"/>
      <c r="N35" s="1049"/>
      <c r="O35" s="1050"/>
    </row>
    <row r="36" spans="1:15" x14ac:dyDescent="0.2">
      <c r="A36" s="543">
        <v>25</v>
      </c>
      <c r="B36" s="549">
        <v>10</v>
      </c>
      <c r="C36" s="545">
        <v>0</v>
      </c>
      <c r="D36" s="545">
        <v>0</v>
      </c>
      <c r="E36" s="546">
        <f t="shared" si="1"/>
        <v>10</v>
      </c>
      <c r="F36" s="546">
        <v>0</v>
      </c>
      <c r="G36" s="547">
        <v>12.25</v>
      </c>
      <c r="H36" s="546">
        <f t="shared" si="2"/>
        <v>122.5</v>
      </c>
      <c r="I36" s="179"/>
      <c r="J36" s="546">
        <f t="shared" si="5"/>
        <v>122.5</v>
      </c>
      <c r="K36" s="546">
        <f t="shared" si="6"/>
        <v>0</v>
      </c>
      <c r="L36" s="548">
        <f t="shared" si="0"/>
        <v>2768.5</v>
      </c>
      <c r="M36" s="1048"/>
      <c r="N36" s="1049"/>
      <c r="O36" s="1050"/>
    </row>
    <row r="37" spans="1:15" x14ac:dyDescent="0.2">
      <c r="A37" s="543">
        <v>26</v>
      </c>
      <c r="B37" s="549">
        <v>10</v>
      </c>
      <c r="C37" s="545">
        <v>0</v>
      </c>
      <c r="D37" s="545">
        <v>0</v>
      </c>
      <c r="E37" s="546">
        <f t="shared" si="1"/>
        <v>10</v>
      </c>
      <c r="F37" s="546">
        <v>0</v>
      </c>
      <c r="G37" s="547">
        <v>12.25</v>
      </c>
      <c r="H37" s="546">
        <f t="shared" si="2"/>
        <v>122.5</v>
      </c>
      <c r="I37" s="179"/>
      <c r="J37" s="546">
        <f t="shared" si="5"/>
        <v>122.5</v>
      </c>
      <c r="K37" s="546">
        <f t="shared" si="6"/>
        <v>0</v>
      </c>
      <c r="L37" s="548">
        <f t="shared" si="0"/>
        <v>2891</v>
      </c>
      <c r="M37" s="1048"/>
      <c r="N37" s="1049"/>
      <c r="O37" s="1050"/>
    </row>
    <row r="38" spans="1:15" x14ac:dyDescent="0.2">
      <c r="A38" s="543">
        <v>27</v>
      </c>
      <c r="B38" s="549">
        <v>10</v>
      </c>
      <c r="C38" s="545">
        <v>0</v>
      </c>
      <c r="D38" s="545">
        <v>0</v>
      </c>
      <c r="E38" s="546">
        <f t="shared" si="1"/>
        <v>10</v>
      </c>
      <c r="F38" s="546">
        <v>0</v>
      </c>
      <c r="G38" s="547">
        <v>12.25</v>
      </c>
      <c r="H38" s="546">
        <f t="shared" si="2"/>
        <v>122.5</v>
      </c>
      <c r="I38" s="179"/>
      <c r="J38" s="546">
        <f t="shared" si="5"/>
        <v>122.5</v>
      </c>
      <c r="K38" s="546">
        <f t="shared" si="6"/>
        <v>0</v>
      </c>
      <c r="L38" s="548">
        <f t="shared" si="0"/>
        <v>3013.5</v>
      </c>
      <c r="M38" s="1048"/>
      <c r="N38" s="1049"/>
      <c r="O38" s="1050"/>
    </row>
    <row r="39" spans="1:15" x14ac:dyDescent="0.2">
      <c r="A39" s="543">
        <v>28</v>
      </c>
      <c r="B39" s="549">
        <v>10</v>
      </c>
      <c r="C39" s="545">
        <v>0</v>
      </c>
      <c r="D39" s="545">
        <v>0</v>
      </c>
      <c r="E39" s="546">
        <f t="shared" si="1"/>
        <v>10</v>
      </c>
      <c r="F39" s="546">
        <v>0</v>
      </c>
      <c r="G39" s="547">
        <v>12.25</v>
      </c>
      <c r="H39" s="546">
        <f t="shared" si="2"/>
        <v>122.5</v>
      </c>
      <c r="I39" s="179"/>
      <c r="J39" s="546">
        <f t="shared" si="5"/>
        <v>122.5</v>
      </c>
      <c r="K39" s="546">
        <f t="shared" si="6"/>
        <v>0</v>
      </c>
      <c r="L39" s="548">
        <f t="shared" si="0"/>
        <v>3136</v>
      </c>
      <c r="M39" s="1048"/>
      <c r="N39" s="1049"/>
      <c r="O39" s="1050"/>
    </row>
    <row r="40" spans="1:15" x14ac:dyDescent="0.2">
      <c r="A40" s="543">
        <v>29</v>
      </c>
      <c r="B40" s="549">
        <v>10</v>
      </c>
      <c r="C40" s="545">
        <v>0</v>
      </c>
      <c r="D40" s="545">
        <v>0</v>
      </c>
      <c r="E40" s="546">
        <f t="shared" si="1"/>
        <v>10</v>
      </c>
      <c r="F40" s="546">
        <v>0</v>
      </c>
      <c r="G40" s="547">
        <v>12.25</v>
      </c>
      <c r="H40" s="546">
        <f t="shared" si="2"/>
        <v>122.5</v>
      </c>
      <c r="I40" s="179"/>
      <c r="J40" s="546">
        <f t="shared" si="5"/>
        <v>122.5</v>
      </c>
      <c r="K40" s="546">
        <f t="shared" si="6"/>
        <v>0</v>
      </c>
      <c r="L40" s="548">
        <f t="shared" si="0"/>
        <v>3258.5</v>
      </c>
      <c r="M40" s="1048"/>
      <c r="N40" s="1049"/>
      <c r="O40" s="1050"/>
    </row>
    <row r="41" spans="1:15" x14ac:dyDescent="0.2">
      <c r="A41" s="543">
        <v>30</v>
      </c>
      <c r="B41" s="549">
        <v>10</v>
      </c>
      <c r="C41" s="545">
        <v>0</v>
      </c>
      <c r="D41" s="545">
        <v>0</v>
      </c>
      <c r="E41" s="546">
        <f t="shared" si="1"/>
        <v>10</v>
      </c>
      <c r="F41" s="546">
        <v>0</v>
      </c>
      <c r="G41" s="547">
        <v>12.25</v>
      </c>
      <c r="H41" s="546">
        <f t="shared" si="2"/>
        <v>122.5</v>
      </c>
      <c r="I41" s="179"/>
      <c r="J41" s="546">
        <f t="shared" si="5"/>
        <v>122.5</v>
      </c>
      <c r="K41" s="546">
        <f t="shared" si="6"/>
        <v>0</v>
      </c>
      <c r="L41" s="548">
        <f t="shared" si="0"/>
        <v>3381</v>
      </c>
      <c r="M41" s="1048"/>
      <c r="N41" s="1049"/>
      <c r="O41" s="1050"/>
    </row>
    <row r="42" spans="1:15" ht="13.5" thickBot="1" x14ac:dyDescent="0.25">
      <c r="A42" s="550">
        <v>31</v>
      </c>
      <c r="B42" s="551">
        <v>10</v>
      </c>
      <c r="C42" s="552">
        <v>0</v>
      </c>
      <c r="D42" s="552">
        <v>0</v>
      </c>
      <c r="E42" s="553">
        <f t="shared" si="1"/>
        <v>10</v>
      </c>
      <c r="F42" s="554">
        <v>0</v>
      </c>
      <c r="G42" s="555">
        <v>12.25</v>
      </c>
      <c r="H42" s="546">
        <f t="shared" si="2"/>
        <v>122.5</v>
      </c>
      <c r="I42" s="180"/>
      <c r="J42" s="554">
        <f t="shared" si="5"/>
        <v>122.5</v>
      </c>
      <c r="K42" s="554">
        <f t="shared" si="6"/>
        <v>0</v>
      </c>
      <c r="L42" s="556">
        <f t="shared" si="0"/>
        <v>3503.5</v>
      </c>
      <c r="M42" s="1051"/>
      <c r="N42" s="1052"/>
      <c r="O42" s="1053"/>
    </row>
    <row r="43" spans="1:15" ht="27.75" thickBot="1" x14ac:dyDescent="0.25">
      <c r="A43" s="557" t="s">
        <v>43</v>
      </c>
      <c r="B43" s="558">
        <f>SUM(B12:B42)</f>
        <v>286</v>
      </c>
      <c r="C43" s="558">
        <f>SUM(C12:C42)</f>
        <v>0</v>
      </c>
      <c r="D43" s="558">
        <f t="shared" ref="D43:E43" si="7">SUM(D12:D42)</f>
        <v>0</v>
      </c>
      <c r="E43" s="558">
        <f t="shared" si="7"/>
        <v>286</v>
      </c>
      <c r="F43" s="558">
        <f>ROUND(SUM(F12:F42),2)</f>
        <v>0</v>
      </c>
      <c r="G43" s="559"/>
      <c r="H43" s="558">
        <f>ROUND(SUM(H12:H42),2)</f>
        <v>3503.5</v>
      </c>
      <c r="I43" s="558">
        <f>ROUND(SUM(I12:I42),2)</f>
        <v>0</v>
      </c>
      <c r="J43" s="559"/>
      <c r="K43" s="560"/>
      <c r="L43" s="561">
        <f>ROUND(L11+H43-I43,2)</f>
        <v>3503.5</v>
      </c>
      <c r="M43" s="1054"/>
      <c r="N43" s="1055"/>
      <c r="O43" s="1056"/>
    </row>
  </sheetData>
  <sheetProtection algorithmName="SHA-512" hashValue="C8I7MTvojOS/i4E6wHEBjEedTGlf1jJqsjY1euGKQGSZ7lIlF3BMdIjX7NLU2NqECO7c84s/DHuoinpp5Xh7yg==" saltValue="8Y7v/FeX3L3xeoC9qxfdmQ=="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c r="BU4" s="1063" t="s">
        <v>555</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v>
      </c>
      <c r="B6" s="1098"/>
      <c r="C6" s="1098"/>
      <c r="D6" s="1098"/>
      <c r="E6" s="1098"/>
      <c r="F6" s="1099"/>
      <c r="G6" s="1094">
        <v>43952</v>
      </c>
      <c r="H6" s="1082"/>
      <c r="I6" s="1082"/>
      <c r="J6" s="1083"/>
      <c r="K6" s="569"/>
      <c r="L6" s="578"/>
      <c r="M6" s="1097" t="str">
        <f>A6</f>
        <v>USCGC</v>
      </c>
      <c r="N6" s="1098"/>
      <c r="O6" s="1098"/>
      <c r="P6" s="1098"/>
      <c r="Q6" s="1098"/>
      <c r="R6" s="1099"/>
      <c r="S6" s="1094"/>
      <c r="T6" s="1082"/>
      <c r="U6" s="1082"/>
      <c r="V6" s="1083"/>
      <c r="W6" s="569"/>
      <c r="X6" s="578"/>
      <c r="Y6" s="1102" t="str">
        <f>A6</f>
        <v>USCGC</v>
      </c>
      <c r="Z6" s="1098"/>
      <c r="AA6" s="1098"/>
      <c r="AB6" s="1098"/>
      <c r="AC6" s="1098"/>
      <c r="AD6" s="1099"/>
      <c r="AE6" s="1094"/>
      <c r="AF6" s="1082"/>
      <c r="AG6" s="1082"/>
      <c r="AH6" s="1083"/>
      <c r="AI6" s="569"/>
      <c r="AJ6" s="578"/>
      <c r="AK6" s="1097" t="str">
        <f>A6</f>
        <v>USCGC</v>
      </c>
      <c r="AL6" s="1098"/>
      <c r="AM6" s="1098"/>
      <c r="AN6" s="1098"/>
      <c r="AO6" s="1098"/>
      <c r="AP6" s="1099"/>
      <c r="AQ6" s="1094">
        <v>41609</v>
      </c>
      <c r="AR6" s="1082"/>
      <c r="AS6" s="1082"/>
      <c r="AT6" s="1083"/>
      <c r="AU6" s="569"/>
      <c r="AV6" s="578"/>
      <c r="AW6" s="1097" t="str">
        <f>A6</f>
        <v>USCGC</v>
      </c>
      <c r="AX6" s="1098"/>
      <c r="AY6" s="1098"/>
      <c r="AZ6" s="1098"/>
      <c r="BA6" s="1098"/>
      <c r="BB6" s="1099"/>
      <c r="BC6" s="1094">
        <v>41609</v>
      </c>
      <c r="BD6" s="1082"/>
      <c r="BE6" s="1082"/>
      <c r="BF6" s="1083"/>
      <c r="BG6" s="569"/>
      <c r="BH6" s="578"/>
      <c r="BI6" s="1097" t="str">
        <f>A6</f>
        <v>USCGC</v>
      </c>
      <c r="BJ6" s="1098"/>
      <c r="BK6" s="1098"/>
      <c r="BL6" s="1098"/>
      <c r="BM6" s="1098"/>
      <c r="BN6" s="1099"/>
      <c r="BO6" s="1094">
        <v>41609</v>
      </c>
      <c r="BP6" s="1082"/>
      <c r="BQ6" s="1082"/>
      <c r="BR6" s="1083"/>
      <c r="BS6" s="569"/>
      <c r="BT6" s="578"/>
      <c r="BU6" s="1097" t="str">
        <f>A6</f>
        <v>USCGC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c r="BU39" s="606" t="s">
        <v>93</v>
      </c>
      <c r="BZ39" s="569"/>
      <c r="CA39" s="569" t="s">
        <v>94</v>
      </c>
      <c r="CB39" s="569"/>
      <c r="CC39" s="607">
        <f ca="1">TODAY()</f>
        <v>43957</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c r="BU43" s="1063" t="s">
        <v>555</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v>
      </c>
      <c r="B45" s="1082"/>
      <c r="C45" s="1082"/>
      <c r="D45" s="1082"/>
      <c r="E45" s="1082"/>
      <c r="F45" s="1083"/>
      <c r="G45" s="1084">
        <f>G6</f>
        <v>43952</v>
      </c>
      <c r="H45" s="1082"/>
      <c r="I45" s="1082"/>
      <c r="J45" s="1083"/>
      <c r="K45" s="569"/>
      <c r="L45" s="578"/>
      <c r="M45" s="1081" t="str">
        <f>M6</f>
        <v>USCGC</v>
      </c>
      <c r="N45" s="1082"/>
      <c r="O45" s="1082"/>
      <c r="P45" s="1082"/>
      <c r="Q45" s="1082"/>
      <c r="R45" s="1083"/>
      <c r="S45" s="1084">
        <f>S6</f>
        <v>0</v>
      </c>
      <c r="T45" s="1082"/>
      <c r="U45" s="1082"/>
      <c r="V45" s="1083"/>
      <c r="W45" s="569"/>
      <c r="X45" s="578"/>
      <c r="Y45" s="1081" t="str">
        <f>Y6</f>
        <v>USCGC</v>
      </c>
      <c r="Z45" s="1082"/>
      <c r="AA45" s="1082"/>
      <c r="AB45" s="1082"/>
      <c r="AC45" s="1082"/>
      <c r="AD45" s="1083"/>
      <c r="AE45" s="1084">
        <f>AE6</f>
        <v>0</v>
      </c>
      <c r="AF45" s="1082"/>
      <c r="AG45" s="1082"/>
      <c r="AH45" s="1083"/>
      <c r="AI45" s="569"/>
      <c r="AJ45" s="578"/>
      <c r="AK45" s="1081" t="str">
        <f>AK6</f>
        <v>USCGC</v>
      </c>
      <c r="AL45" s="1082"/>
      <c r="AM45" s="1082"/>
      <c r="AN45" s="1082"/>
      <c r="AO45" s="1082"/>
      <c r="AP45" s="1083"/>
      <c r="AQ45" s="1084">
        <f>AQ6</f>
        <v>41609</v>
      </c>
      <c r="AR45" s="1082"/>
      <c r="AS45" s="1082"/>
      <c r="AT45" s="1083"/>
      <c r="AU45" s="569"/>
      <c r="AV45" s="578"/>
      <c r="AW45" s="1081" t="str">
        <f>AW6</f>
        <v>USCGC</v>
      </c>
      <c r="AX45" s="1082"/>
      <c r="AY45" s="1082"/>
      <c r="AZ45" s="1082"/>
      <c r="BA45" s="1082"/>
      <c r="BB45" s="1083"/>
      <c r="BC45" s="1084">
        <f>BC6</f>
        <v>41609</v>
      </c>
      <c r="BD45" s="1082"/>
      <c r="BE45" s="1082"/>
      <c r="BF45" s="1083"/>
      <c r="BG45" s="569"/>
      <c r="BH45" s="578"/>
      <c r="BI45" s="1081" t="str">
        <f>BI6</f>
        <v>USCGC</v>
      </c>
      <c r="BJ45" s="1082"/>
      <c r="BK45" s="1082"/>
      <c r="BL45" s="1082"/>
      <c r="BM45" s="1082"/>
      <c r="BN45" s="1083"/>
      <c r="BO45" s="1084">
        <f>BO6</f>
        <v>41609</v>
      </c>
      <c r="BP45" s="1082"/>
      <c r="BQ45" s="1082"/>
      <c r="BR45" s="1083"/>
      <c r="BS45" s="569"/>
      <c r="BT45" s="578"/>
      <c r="BU45" s="1081" t="str">
        <f>BU6</f>
        <v>USCGC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c r="BU78" s="606" t="s">
        <v>93</v>
      </c>
      <c r="BZ78" s="569"/>
      <c r="CA78" s="569" t="s">
        <v>94</v>
      </c>
      <c r="CB78" s="569"/>
      <c r="CC78" s="607">
        <f ca="1">TODAY()</f>
        <v>43957</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c r="BU82" s="1063" t="s">
        <v>555</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v>
      </c>
      <c r="B84" s="1082"/>
      <c r="C84" s="1082"/>
      <c r="D84" s="1082"/>
      <c r="E84" s="1082"/>
      <c r="F84" s="1083"/>
      <c r="G84" s="1084">
        <f>G45</f>
        <v>43952</v>
      </c>
      <c r="H84" s="1082"/>
      <c r="I84" s="1082"/>
      <c r="J84" s="1083"/>
      <c r="K84" s="569"/>
      <c r="L84" s="578"/>
      <c r="M84" s="1081" t="str">
        <f>M45</f>
        <v>USCGC</v>
      </c>
      <c r="N84" s="1082"/>
      <c r="O84" s="1082"/>
      <c r="P84" s="1082"/>
      <c r="Q84" s="1082"/>
      <c r="R84" s="1083"/>
      <c r="S84" s="1084">
        <f>S45</f>
        <v>0</v>
      </c>
      <c r="T84" s="1082"/>
      <c r="U84" s="1082"/>
      <c r="V84" s="1083"/>
      <c r="W84" s="569"/>
      <c r="X84" s="578"/>
      <c r="Y84" s="1081" t="str">
        <f>Y45</f>
        <v>USCGC</v>
      </c>
      <c r="Z84" s="1082"/>
      <c r="AA84" s="1082"/>
      <c r="AB84" s="1082"/>
      <c r="AC84" s="1082"/>
      <c r="AD84" s="1083"/>
      <c r="AE84" s="1084">
        <f>AE45</f>
        <v>0</v>
      </c>
      <c r="AF84" s="1082"/>
      <c r="AG84" s="1082"/>
      <c r="AH84" s="1083"/>
      <c r="AI84" s="569"/>
      <c r="AJ84" s="578"/>
      <c r="AK84" s="1081" t="str">
        <f>AK45</f>
        <v>USCGC</v>
      </c>
      <c r="AL84" s="1082"/>
      <c r="AM84" s="1082"/>
      <c r="AN84" s="1082"/>
      <c r="AO84" s="1082"/>
      <c r="AP84" s="1083"/>
      <c r="AQ84" s="1084">
        <f>AQ45</f>
        <v>41609</v>
      </c>
      <c r="AR84" s="1082"/>
      <c r="AS84" s="1082"/>
      <c r="AT84" s="1083"/>
      <c r="AU84" s="569"/>
      <c r="AV84" s="578"/>
      <c r="AW84" s="1081" t="str">
        <f>AW45</f>
        <v>USCGC</v>
      </c>
      <c r="AX84" s="1082"/>
      <c r="AY84" s="1082"/>
      <c r="AZ84" s="1082"/>
      <c r="BA84" s="1082"/>
      <c r="BB84" s="1083"/>
      <c r="BC84" s="1084">
        <f>BC45</f>
        <v>41609</v>
      </c>
      <c r="BD84" s="1082"/>
      <c r="BE84" s="1082"/>
      <c r="BF84" s="1083"/>
      <c r="BG84" s="569"/>
      <c r="BH84" s="578"/>
      <c r="BI84" s="1081" t="str">
        <f>BI45</f>
        <v>USCGC</v>
      </c>
      <c r="BJ84" s="1082"/>
      <c r="BK84" s="1082"/>
      <c r="BL84" s="1082"/>
      <c r="BM84" s="1082"/>
      <c r="BN84" s="1083"/>
      <c r="BO84" s="1084">
        <f>BO45</f>
        <v>41609</v>
      </c>
      <c r="BP84" s="1082"/>
      <c r="BQ84" s="1082"/>
      <c r="BR84" s="1083"/>
      <c r="BS84" s="569"/>
      <c r="BT84" s="578"/>
      <c r="BU84" s="1081" t="str">
        <f>BU45</f>
        <v>USCGC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c r="BU117" s="606" t="s">
        <v>93</v>
      </c>
      <c r="BZ117" s="569"/>
      <c r="CA117" s="569" t="s">
        <v>94</v>
      </c>
      <c r="CB117" s="569"/>
      <c r="CC117" s="607">
        <f ca="1">TODAY()</f>
        <v>43957</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RJ4nGt5Sjm0jyOCux+PAPeGxlBu3/g3m8AtYqh3psh34fn0c/sDpVjE0mGOWhkF/A6D2K0FDUR4Rx0RO8NTsWQ==" saltValue="tnpv4+EQhUhDBKrd1bgpUQ=="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v>
      </c>
      <c r="B6" s="1098"/>
      <c r="C6" s="1098"/>
      <c r="D6" s="1098"/>
      <c r="E6" s="1098"/>
      <c r="F6" s="1099"/>
      <c r="G6" s="1094">
        <v>43952</v>
      </c>
      <c r="H6" s="1082"/>
      <c r="I6" s="1082"/>
      <c r="J6" s="1083"/>
      <c r="K6" s="569"/>
      <c r="L6" s="578"/>
      <c r="M6" s="1097" t="str">
        <f>A6</f>
        <v>USCGC</v>
      </c>
      <c r="N6" s="1098"/>
      <c r="O6" s="1098"/>
      <c r="P6" s="1098"/>
      <c r="Q6" s="1098"/>
      <c r="R6" s="1099"/>
      <c r="S6" s="1094"/>
      <c r="T6" s="1082"/>
      <c r="U6" s="1082"/>
      <c r="V6" s="1083"/>
      <c r="W6" s="569"/>
      <c r="X6" s="578"/>
      <c r="Y6" s="1097" t="str">
        <f>A6</f>
        <v>USCGC</v>
      </c>
      <c r="Z6" s="1098"/>
      <c r="AA6" s="1098"/>
      <c r="AB6" s="1098"/>
      <c r="AC6" s="1098"/>
      <c r="AD6" s="1099"/>
      <c r="AE6" s="1094"/>
      <c r="AF6" s="1082"/>
      <c r="AG6" s="1082"/>
      <c r="AH6" s="1083"/>
      <c r="AI6" s="569"/>
      <c r="AJ6" s="578"/>
      <c r="AK6" s="1097" t="str">
        <f>A6</f>
        <v>USCGC</v>
      </c>
      <c r="AL6" s="1098"/>
      <c r="AM6" s="1098"/>
      <c r="AN6" s="1098"/>
      <c r="AO6" s="1098"/>
      <c r="AP6" s="1099"/>
      <c r="AQ6" s="1094">
        <v>41609</v>
      </c>
      <c r="AR6" s="1082"/>
      <c r="AS6" s="1082"/>
      <c r="AT6" s="1083"/>
      <c r="AU6" s="569"/>
      <c r="AV6" s="578"/>
      <c r="AW6" s="1097" t="str">
        <f>A6</f>
        <v>USCGC</v>
      </c>
      <c r="AX6" s="1098"/>
      <c r="AY6" s="1098"/>
      <c r="AZ6" s="1098"/>
      <c r="BA6" s="1098"/>
      <c r="BB6" s="1099"/>
      <c r="BC6" s="1094">
        <v>41609</v>
      </c>
      <c r="BD6" s="1082"/>
      <c r="BE6" s="1082"/>
      <c r="BF6" s="1083"/>
      <c r="BG6" s="569"/>
      <c r="BH6" s="578"/>
      <c r="BI6" s="1097" t="str">
        <f>A6</f>
        <v>USCGC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v>
      </c>
      <c r="B45" s="1082"/>
      <c r="C45" s="1082"/>
      <c r="D45" s="1082"/>
      <c r="E45" s="1082"/>
      <c r="F45" s="1083"/>
      <c r="G45" s="1084">
        <f>G6</f>
        <v>43952</v>
      </c>
      <c r="H45" s="1082"/>
      <c r="I45" s="1082"/>
      <c r="J45" s="1083"/>
      <c r="K45" s="569"/>
      <c r="L45" s="578"/>
      <c r="M45" s="1081" t="str">
        <f>M6</f>
        <v>USCGC</v>
      </c>
      <c r="N45" s="1082"/>
      <c r="O45" s="1082"/>
      <c r="P45" s="1082"/>
      <c r="Q45" s="1082"/>
      <c r="R45" s="1083"/>
      <c r="S45" s="1084">
        <f>S6</f>
        <v>0</v>
      </c>
      <c r="T45" s="1082"/>
      <c r="U45" s="1082"/>
      <c r="V45" s="1083"/>
      <c r="W45" s="569"/>
      <c r="X45" s="578"/>
      <c r="Y45" s="1081" t="str">
        <f>Y6</f>
        <v>USCGC</v>
      </c>
      <c r="Z45" s="1082"/>
      <c r="AA45" s="1082"/>
      <c r="AB45" s="1082"/>
      <c r="AC45" s="1082"/>
      <c r="AD45" s="1083"/>
      <c r="AE45" s="1084">
        <f>AE6</f>
        <v>0</v>
      </c>
      <c r="AF45" s="1082"/>
      <c r="AG45" s="1082"/>
      <c r="AH45" s="1083"/>
      <c r="AI45" s="569"/>
      <c r="AJ45" s="578"/>
      <c r="AK45" s="1081" t="str">
        <f>AK6</f>
        <v>USCGC</v>
      </c>
      <c r="AL45" s="1082"/>
      <c r="AM45" s="1082"/>
      <c r="AN45" s="1082"/>
      <c r="AO45" s="1082"/>
      <c r="AP45" s="1083"/>
      <c r="AQ45" s="1084">
        <f>AQ6</f>
        <v>41609</v>
      </c>
      <c r="AR45" s="1082"/>
      <c r="AS45" s="1082"/>
      <c r="AT45" s="1083"/>
      <c r="AU45" s="569"/>
      <c r="AV45" s="578"/>
      <c r="AW45" s="1081" t="str">
        <f>AW6</f>
        <v>USCGC</v>
      </c>
      <c r="AX45" s="1082"/>
      <c r="AY45" s="1082"/>
      <c r="AZ45" s="1082"/>
      <c r="BA45" s="1082"/>
      <c r="BB45" s="1083"/>
      <c r="BC45" s="1084">
        <f>BC6</f>
        <v>41609</v>
      </c>
      <c r="BD45" s="1082"/>
      <c r="BE45" s="1082"/>
      <c r="BF45" s="1083"/>
      <c r="BG45" s="569"/>
      <c r="BH45" s="578"/>
      <c r="BI45" s="1081" t="str">
        <f>BI6</f>
        <v>USCGC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v>
      </c>
      <c r="B84" s="1082"/>
      <c r="C84" s="1082"/>
      <c r="D84" s="1082"/>
      <c r="E84" s="1082"/>
      <c r="F84" s="1083"/>
      <c r="G84" s="1084">
        <f>G45</f>
        <v>43952</v>
      </c>
      <c r="H84" s="1082"/>
      <c r="I84" s="1082"/>
      <c r="J84" s="1083"/>
      <c r="K84" s="569"/>
      <c r="L84" s="578"/>
      <c r="M84" s="1081" t="str">
        <f>M45</f>
        <v>USCGC</v>
      </c>
      <c r="N84" s="1082"/>
      <c r="O84" s="1082"/>
      <c r="P84" s="1082"/>
      <c r="Q84" s="1082"/>
      <c r="R84" s="1083"/>
      <c r="S84" s="1084">
        <f>S45</f>
        <v>0</v>
      </c>
      <c r="T84" s="1082"/>
      <c r="U84" s="1082"/>
      <c r="V84" s="1083"/>
      <c r="W84" s="569"/>
      <c r="X84" s="578"/>
      <c r="Y84" s="1081" t="str">
        <f>Y45</f>
        <v>USCGC</v>
      </c>
      <c r="Z84" s="1082"/>
      <c r="AA84" s="1082"/>
      <c r="AB84" s="1082"/>
      <c r="AC84" s="1082"/>
      <c r="AD84" s="1083"/>
      <c r="AE84" s="1084">
        <f>AE45</f>
        <v>0</v>
      </c>
      <c r="AF84" s="1082"/>
      <c r="AG84" s="1082"/>
      <c r="AH84" s="1083"/>
      <c r="AI84" s="569"/>
      <c r="AJ84" s="578"/>
      <c r="AK84" s="1081" t="str">
        <f>AK45</f>
        <v>USCGC</v>
      </c>
      <c r="AL84" s="1082"/>
      <c r="AM84" s="1082"/>
      <c r="AN84" s="1082"/>
      <c r="AO84" s="1082"/>
      <c r="AP84" s="1083"/>
      <c r="AQ84" s="1084">
        <f>AQ45</f>
        <v>41609</v>
      </c>
      <c r="AR84" s="1082"/>
      <c r="AS84" s="1082"/>
      <c r="AT84" s="1083"/>
      <c r="AU84" s="569"/>
      <c r="AV84" s="578"/>
      <c r="AW84" s="1081" t="str">
        <f>AW45</f>
        <v>USCGC</v>
      </c>
      <c r="AX84" s="1082"/>
      <c r="AY84" s="1082"/>
      <c r="AZ84" s="1082"/>
      <c r="BA84" s="1082"/>
      <c r="BB84" s="1083"/>
      <c r="BC84" s="1084">
        <f>BC45</f>
        <v>41609</v>
      </c>
      <c r="BD84" s="1082"/>
      <c r="BE84" s="1082"/>
      <c r="BF84" s="1083"/>
      <c r="BG84" s="569"/>
      <c r="BH84" s="578"/>
      <c r="BI84" s="1081" t="str">
        <f>BI45</f>
        <v>USCGC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Xk0yTl/5Q2JX6p8sJAyOqPZOC3rJNgNb9lwBge9KHjd+LWML/JgbI9p/imyB4DJ/gKIVIQiRq0pPDAmT5ZaB4w==" saltValue="FksZT7UMd0RcsRkkpSGwRg=="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USCGC</v>
      </c>
      <c r="B6" s="1114"/>
      <c r="C6" s="1114"/>
      <c r="D6" s="1115"/>
      <c r="E6" s="1113" t="str">
        <f>Menu!F4</f>
        <v>12-34567</v>
      </c>
      <c r="F6" s="1116"/>
      <c r="G6" s="1117">
        <f>Menu!F6</f>
        <v>43921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UW6jDMOYCNyNflGuPmQFOenbVo0pThtrAp6IZlmCiZIoH62AerQfvdzjm60zQlZIKApaXbajTIgg+mJi/okbLA==" saltValue="2QZ0xYHP0w7oX/IO2XYTFw=="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nAZSsmYU+ZFIMsioB2qIBBXh7O0K1BhWu+K415qAvoRnlznUcEMmcRBLdDMpoHHC3wdIuTjuVhMLltZcVIEFAA==" saltValue="RI4npuMyXP2dbMpuonfhAg=="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USCGC</v>
      </c>
      <c r="H2" s="1126"/>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29" t="s">
        <v>550</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USCGC</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axAztdasgzCTOhLhugrLjr1FP6GUBzn4iMyLVKibR2VQ9lT/ktxFxGwifZGqa5jt3WpqbLRnx/s7ea5LSSUITQ==" saltValue="vpSQIfmVdSxn/RpQxYb4ww=="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556</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USCGC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155</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2.5499999999999998</v>
      </c>
      <c r="P5" s="1195" t="s">
        <v>448</v>
      </c>
      <c r="Q5" s="1196"/>
      <c r="R5" s="1196"/>
      <c r="S5" s="1196"/>
      <c r="T5" s="1196"/>
      <c r="U5" s="1196"/>
      <c r="V5" s="1196"/>
      <c r="W5" s="635">
        <f>IF(L4="Breakfast",'CG-3123'!AM41,IF(L4="Lunch",'CG-3123'!AN41,IF(L4="Dinner",'CG-3123'!AO41,0)))</f>
        <v>4.0999999999999996</v>
      </c>
    </row>
    <row r="6" spans="1:28" ht="27.75" customHeight="1" thickBot="1" x14ac:dyDescent="0.25">
      <c r="A6" s="1172" t="s">
        <v>407</v>
      </c>
      <c r="B6" s="1173"/>
      <c r="C6" s="1173"/>
      <c r="D6" s="1173"/>
      <c r="E6" s="1174"/>
      <c r="F6" s="638" t="s">
        <v>480</v>
      </c>
      <c r="G6" s="749" t="s">
        <v>481</v>
      </c>
      <c r="H6" s="1175" t="s">
        <v>491</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RyYER/Z2us6FvgNviO8HC0ODLG4bDqQE7i+0042al95AFf/UhGYVe74PzDQK/8MTyK8F30jFTEFnU9d0z8KkqQ==" saltValue="IVVtlo/nvcRB5RW/Av/lDw=="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557</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43891</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43892</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43893</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43894</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43895</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43896</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43897</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43898</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43899</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43900</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43901</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43902</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43903</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43904</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43905</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43906</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43907</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43908</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43909</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43910</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43911</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43912</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43913</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43914</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43915</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43916</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43917</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43918</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43919</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43920</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43921</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EuVuMTh+F+HQAoV3J5bpuiP60Uu2XeZx0rr1kj0IysBDW1YPOukyG38QHsHwG4MFOwgOiLrotWtZXLAZ1sQq5g==" saltValue="aBp1ZCu55G6fltc7XNEtCg=="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DC3HDHFYPPD6-1774941245-14</_dlc_DocId>
    <_dlc_DocIdUrl xmlns="b9d87d8e-2e07-46b2-92a5-8b8b5755d768">
      <Url>https://cg.portal.uscg.mil/communities/erats/CS/FSO-PVA FOT/_layouts/DocIdRedir.aspx?ID=DC3HDHFYPPD6-1774941245-14</Url>
      <Description>DC3HDHFYPPD6-1774941245-14</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F57B41A12518841849AE1045EF6A413" ma:contentTypeVersion="0" ma:contentTypeDescription="Create a new document." ma:contentTypeScope="" ma:versionID="d27d1cd3de869791748ba5fb27764ad2">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C4F18B-928C-458F-94F6-7CA1F676921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e0984440-7a45-4087-81ea-1e5ebf810dd5"/>
    <ds:schemaRef ds:uri="http://schemas.microsoft.com/office/infopath/2007/PartnerControls"/>
    <ds:schemaRef ds:uri="b9d87d8e-2e07-46b2-92a5-8b8b5755d768"/>
    <ds:schemaRef ds:uri="http://www.w3.org/XML/1998/namespace"/>
    <ds:schemaRef ds:uri="http://purl.org/dc/dcmitype/"/>
  </ds:schemaRefs>
</ds:datastoreItem>
</file>

<file path=customXml/itemProps2.xml><?xml version="1.0" encoding="utf-8"?>
<ds:datastoreItem xmlns:ds="http://schemas.openxmlformats.org/officeDocument/2006/customXml" ds:itemID="{545D32C2-A9F6-4C45-B386-219959F8A9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4.xml><?xml version="1.0" encoding="utf-8"?>
<ds:datastoreItem xmlns:ds="http://schemas.openxmlformats.org/officeDocument/2006/customXml" ds:itemID="{15CB1235-7B10-4D6B-88B7-9394BA30A70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2020-05-06T18:11:06Z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0x010100FF57B41A12518841849AE1045EF6A413</vt:lpwstr>
  </property>
  <property fmtid="{D5CDD505-2E9C-101B-9397-08002B2CF9AE}" pid="3" name="_dlc_DocIdItemGuid">
    <vt:lpwstr>52d04c4f-f2af-412e-9220-9eca7c63183d</vt:lpwstr>
  </property>
  <property fmtid="{D5CDD505-2E9C-101B-9397-08002B2CF9AE}" pid="4" name="Order">
    <vt:r8>6800</vt:r8>
  </property>
</Properties>
</file>