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7L4_Transmit CGDF Funds\"/>
    </mc:Choice>
  </mc:AlternateContent>
  <bookViews>
    <workbookView xWindow="-15" yWindow="330" windowWidth="12000" windowHeight="9990" firstSheet="2" activeTab="7"/>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<sst xmlns="http://schemas.openxmlformats.org/spreadsheetml/2006/main" count="2819" uniqueCount="569">
  <si>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</si>
  <si>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</si>
  <si>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</si>
  <si>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</si>
  <si>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</si>
  <si>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</si>
  <si>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</si>
  <si>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</si>
  <si>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</si>
  <si>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</si>
  <si>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</si>
  <si>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</si>
  <si>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</si>
  <si>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</si>
  <si>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</si>
  <si>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</si>
  <si>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</si>
  <si>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</si>
  <si>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</si>
  <si>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</si>
  <si>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</si>
  <si>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</si>
  <si>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</si>
  <si>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</si>
  <si>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</si>
  <si>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</si>
  <si>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</si>
  <si>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</si>
  <si>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</si>
  <si>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</si>
  <si>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</si>
  <si>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</si>
  <si>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</si>
  <si>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</si>
  <si>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</si>
  <si>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</si>
  <si>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</si>
  <si>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</si>
  <si>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</si>
  <si>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</si>
  <si>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</si>
  <si>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</si>
  <si>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</si>
  <si>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</si>
  <si>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</si>
  <si>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</si>
  <si>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</si>
  <si>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</si>
  <si>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</si>
  <si>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</si>
  <si>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</si>
  <si>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</si>
  <si>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</si>
  <si>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</si>
  <si>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</si>
  <si>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</si>
  <si>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</si>
  <si>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</si>
  <si>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</si>
  <si>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</si>
  <si>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</si>
  <si>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</si>
  <si>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</si>
  <si>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</si>
  <si>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</si>
  <si>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</si>
  <si>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</si>
  <si>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</si>
  <si>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</si>
  <si>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</si>
  <si>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</si>
  <si>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</si>
  <si>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</si>
  <si>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</si>
  <si>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</si>
  <si>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</si>
  <si>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</si>
  <si>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</si>
  <si>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</si>
  <si>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</si>
  <si>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</si>
  <si>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</si>
  <si>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</si>
  <si>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</si>
  <si>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</si>
  <si>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</si>
  <si>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</si>
  <si>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</si>
  <si>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</si>
  <si>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</si>
  <si>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</si>
  <si>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</si>
  <si>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</si>
  <si>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</si>
  <si>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</si>
  <si>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</si>
  <si>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</si>
  <si>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</si>
  <si>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</si>
  <si>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</si>
  <si>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</si>
  <si>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</si>
  <si>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</si>
  <si>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</si>
  <si>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</si>
  <si>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</si>
  <si>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</si>
  <si>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</si>
  <si>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</si>
  <si>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</si>
  <si>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</si>
  <si>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</si>
  <si>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</si>
  <si>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</si>
  <si>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</si>
  <si>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</si>
  <si>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</si>
  <si>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</si>
  <si>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</si>
  <si>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</si>
  <si>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</si>
  <si>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</si>
  <si>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</si>
  <si>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</si>
  <si>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</si>
  <si>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</si>
  <si>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</si>
  <si>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</si>
  <si>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</si>
  <si>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</si>
  <si>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</si>
  <si>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</si>
  <si>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</si>
  <si>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</si>
  <si>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</si>
  <si>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</si>
  <si>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</si>
  <si>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</si>
  <si>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</si>
  <si>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</si>
  <si>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</si>
  <si>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</si>
  <si>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</si>
  <si>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</si>
  <si>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</si>
  <si>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</si>
  <si>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</si>
  <si>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</si>
  <si>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</si>
  <si>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</si>
  <si>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</si>
  <si>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</si>
  <si>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</si>
  <si>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</si>
  <si>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</si>
  <si>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</si>
  <si>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</si>
  <si>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</si>
  <si>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</si>
  <si>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</si>
  <si>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</si>
  <si>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</si>
  <si>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</si>
  <si>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</si>
  <si>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</si>
  <si>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</si>
  <si>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</si>
  <si>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</si>
  <si>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</si>
  <si>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</si>
  <si>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</si>
  <si>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</si>
  <si>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</si>
  <si>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</si>
  <si>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</si>
  <si>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</si>
  <si>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</si>
  <si>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</si>
  <si>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</si>
  <si>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</si>
  <si>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</si>
  <si>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</si>
  <si>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</si>
  <si>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</si>
  <si>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</si>
  <si>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</si>
  <si>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</si>
  <si>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</si>
  <si>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</si>
  <si>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</si>
  <si>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</si>
  <si>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</si>
  <si>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</si>
  <si>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</si>
  <si>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</si>
  <si>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</si>
  <si>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</si>
  <si>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</si>
  <si>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</si>
  <si>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</si>
  <si>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</si>
  <si>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</si>
  <si>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</si>
  <si>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</si>
  <si>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</si>
  <si>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</si>
  <si>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</si>
  <si>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</si>
  <si>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</si>
  <si>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</si>
  <si>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</si>
  <si>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</si>
  <si>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</si>
  <si>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</si>
  <si>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</si>
  <si>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</si>
  <si>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</si>
  <si>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</si>
  <si>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</si>
  <si>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</si>
  <si>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</si>
  <si>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</si>
  <si>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</si>
  <si>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</si>
  <si>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</si>
  <si>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</si>
  <si>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</si>
  <si>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</si>
  <si>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</si>
  <si>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</si>
  <si>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</si>
  <si>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</si>
  <si>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</si>
  <si>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</si>
  <si>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</si>
  <si>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</si>
  <si>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</si>
  <si>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</si>
  <si>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</si>
  <si>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</si>
  <si>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</si>
  <si>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</si>
  <si>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</si>
  <si>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</si>
  <si>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</si>
  <si>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</si>
  <si>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</si>
  <si>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</si>
  <si>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</si>
  <si>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</si>
  <si>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</si>
  <si>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</si>
  <si>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</si>
  <si>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</si>
  <si>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</si>
  <si>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</si>
  <si>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</si>
  <si>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</si>
  <si>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</si>
  <si>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</si>
  <si>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</si>
  <si>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</si>
  <si>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</si>
  <si>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</si>
  <si>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</si>
  <si>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</si>
  <si>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</si>
  <si>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</si>
  <si>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</si>
  <si>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</si>
  <si>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</si>
  <si>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</si>
  <si>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</si>
  <si>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</si>
  <si>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</si>
  <si>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</si>
  <si>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</si>
  <si>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</si>
  <si>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</si>
  <si>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</si>
  <si>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</si>
  <si>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</si>
  <si>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</si>
  <si>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</si>
  <si>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</si>
  <si>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</si>
  <si>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</si>
  <si>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</si>
  <si>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</si>
  <si>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</si>
  <si>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</si>
  <si>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</si>
  <si>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</si>
  <si>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</si>
  <si>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</si>
  <si>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</si>
  <si>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</si>
  <si>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</si>
  <si>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</si>
  <si>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</si>
  <si>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</si>
  <si>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</si>
  <si>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</si>
  <si>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</si>
  <si>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</si>
  <si>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</si>
  <si>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</si>
  <si>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</si>
  <si>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</si>
  <si>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</si>
  <si>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</si>
  <si>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</si>
  <si>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</si>
  <si>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</si>
  <si>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</si>
  <si>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</si>
  <si>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</si>
  <si>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</si>
  <si>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</si>
  <si>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</si>
  <si>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</si>
  <si>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</si>
  <si>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</si>
  <si>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</si>
  <si>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</si>
  <si>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</si>
  <si>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</si>
  <si>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</si>
  <si>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</si>
  <si>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</si>
  <si>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</si>
  <si>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</si>
  <si>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</si>
  <si>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</si>
  <si>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</si>
  <si>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</si>
  <si>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</si>
  <si>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</si>
  <si>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</si>
  <si>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</si>
  <si>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</si>
  <si>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</si>
  <si>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</si>
  <si>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</si>
  <si>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</si>
  <si>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</si>
  <si>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</si>
  <si>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</si>
  <si>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</si>
  <si>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</si>
  <si>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</si>
  <si>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</si>
  <si>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</si>
  <si>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</si>
  <si>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</si>
  <si>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</si>
  <si>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</si>
  <si>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</si>
  <si>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</si>
  <si>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</si>
  <si>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</si>
  <si>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</si>
  <si>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</si>
  <si>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</si>
  <si>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</si>
  <si>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</si>
  <si>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</si>
  <si>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</si>
  <si>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</si>
  <si>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</si>
  <si>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</si>
  <si>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</si>
  <si>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</si>
  <si>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</si>
  <si>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</si>
  <si>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</si>
  <si>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</si>
  <si>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</si>
  <si>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</si>
  <si>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</si>
  <si>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</si>
  <si>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</si>
  <si>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</si>
  <si>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</si>
  <si>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</si>
  <si>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</si>
  <si>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</si>
  <si>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</si>
  <si>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</si>
  <si>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</si>
  <si>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</si>
  <si>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</si>
  <si>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</si>
  <si>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</si>
  <si>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</si>
  <si>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</si>
  <si>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</si>
  <si>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</si>
  <si>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</si>
  <si>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</si>
  <si>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</si>
  <si>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</si>
  <si>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</si>
  <si>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</si>
  <si>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</si>
  <si>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</si>
  <si>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</si>
  <si>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</si>
  <si>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</si>
  <si>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</si>
  <si>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</si>
  <si>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</si>
  <si>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</si>
  <si>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</si>
  <si>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</si>
  <si>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</si>
  <si>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</si>
  <si>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</si>
  <si>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</si>
  <si>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</si>
  <si>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</si>
  <si>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</si>
  <si>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</si>
  <si>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</si>
  <si>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</si>
  <si>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</si>
  <si>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</si>
  <si>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</si>
  <si>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</si>
  <si>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</si>
  <si>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</si>
  <si>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</si>
  <si>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</si>
  <si>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</si>
  <si>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</si>
  <si>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</si>
  <si>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</si>
  <si>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</si>
  <si>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</si>
  <si>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</si>
  <si>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</si>
  <si>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</si>
  <si>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</si>
  <si>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</si>
  <si>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</si>
  <si>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</si>
  <si>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</si>
  <si>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</si>
  <si>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</si>
  <si>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</si>
  <si>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</si>
  <si>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</si>
  <si>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</si>
  <si>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</si>
  <si>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</si>
  <si>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</si>
  <si>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</si>
  <si>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</si>
  <si>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</si>
  <si>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</si>
  <si>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</si>
  <si>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</si>
  <si>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</si>
  <si>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</si>
  <si>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</si>
  <si>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</si>
  <si>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</si>
  <si>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</si>
  <si>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</si>
  <si>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</si>
  <si>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</si>
  <si>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</si>
  <si>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</si>
  <si>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</si>
  <si>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</si>
  <si>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</si>
  <si>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</si>
  <si>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</si>
  <si>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</si>
  <si>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</si>
  <si>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</si>
  <si>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</si>
  <si>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</si>
  <si>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</si>
  <si>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</si>
  <si>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</si>
  <si>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</si>
  <si>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</si>
  <si>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</si>
  <si>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</si>
  <si>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</si>
  <si>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</si>
  <si>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</si>
  <si>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</si>
  <si>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Fax: (###) ###-####</t>
  </si>
  <si>
    <t>Email: john.doe@uscg.mil</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</si>
  <si>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</si>
  <si>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</si>
  <si>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</si>
  <si>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</si>
  <si>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</si>
  <si>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</si>
  <si>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</si>
  <si>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</si>
  <si>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</si>
  <si>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</si>
  <si>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</si>
  <si>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</si>
  <si>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</si>
  <si>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</si>
  <si>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</si>
  <si>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</si>
  <si>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</si>
  <si>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</si>
  <si>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</si>
  <si>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</si>
  <si>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</si>
  <si>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</si>
  <si>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</si>
  <si>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</si>
  <si>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</si>
  <si>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</si>
  <si>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</si>
  <si>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</si>
  <si>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</si>
  <si>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</si>
  <si>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</si>
  <si>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</si>
  <si>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</si>
  <si>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</si>
  <si>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</si>
  <si>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</si>
  <si>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</si>
  <si>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</si>
  <si>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</si>
  <si>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</si>
  <si>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</si>
  <si>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</si>
  <si>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</si>
  <si>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</si>
  <si>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</si>
  <si>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</si>
  <si>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</si>
  <si>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</si>
  <si>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</si>
  <si>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</si>
  <si>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</si>
  <si>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</si>
  <si>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</si>
  <si>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</si>
  <si>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</si>
  <si>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</si>
  <si>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</si>
  <si>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</si>
  <si>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</si>
  <si>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PACIFIC</t>
  </si>
  <si>
    <t>200 Coast Guard Drive</t>
  </si>
  <si>
    <t>Petaluma, CA, 94952</t>
  </si>
  <si>
    <t>Phone: (123) 456-7890</t>
  </si>
  <si>
    <t>CS2 Gregory Logan</t>
  </si>
  <si>
    <t>7794875934875</t>
  </si>
  <si>
    <t>0897324067234</t>
  </si>
  <si>
    <t>LT WASHINGTON</t>
  </si>
  <si>
    <t>LTJG JEFFERSON</t>
  </si>
  <si>
    <t>TRANSMITTAL OF FUNDS</t>
  </si>
  <si>
    <t>OGD495632841</t>
  </si>
  <si>
    <t>LT WASHINGTON PAID</t>
  </si>
  <si>
    <t>LTJG JEFFERSON PAID</t>
  </si>
  <si>
    <t>GJL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</si>
</sst>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12" sqref="A12"/>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546</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555</v>
      </c>
    </row>
    <row r="4" spans="1:6" ht="30" customHeight="1" x14ac:dyDescent="0.2">
      <c r="A4" s="255" t="s">
        <v>315</v>
      </c>
      <c r="B4" s="193" t="s">
        <v>367</v>
      </c>
      <c r="C4" s="201" t="s">
        <v>368</v>
      </c>
      <c r="D4" s="197"/>
      <c r="E4" s="195" t="s">
        <v>318</v>
      </c>
      <c r="F4" s="199" t="s">
        <v>554</v>
      </c>
    </row>
    <row r="5" spans="1:6" ht="30" customHeight="1" x14ac:dyDescent="0.2">
      <c r="A5" s="255" t="s">
        <v>217</v>
      </c>
      <c r="B5" s="193" t="s">
        <v>317</v>
      </c>
      <c r="C5" s="201" t="s">
        <v>353</v>
      </c>
      <c r="E5" s="195" t="s">
        <v>321</v>
      </c>
      <c r="F5" s="198">
        <v>43952</v>
      </c>
    </row>
    <row r="6" spans="1:6" ht="30" customHeight="1" x14ac:dyDescent="0.2">
      <c r="A6" s="257" t="s">
        <v>319</v>
      </c>
      <c r="B6" s="194" t="s">
        <v>320</v>
      </c>
      <c r="C6" s="201" t="s">
        <v>362</v>
      </c>
      <c r="E6" s="195" t="s">
        <v>323</v>
      </c>
      <c r="F6" s="198">
        <v>43982</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394</v>
      </c>
      <c r="B12" s="194" t="s">
        <v>394</v>
      </c>
      <c r="C12" s="202" t="s">
        <v>425</v>
      </c>
    </row>
    <row r="13" spans="1:6" ht="30" customHeight="1" x14ac:dyDescent="0.2">
      <c r="A13" s="255" t="s">
        <v>420</v>
      </c>
      <c r="B13" s="194" t="s">
        <v>421</v>
      </c>
      <c r="C13" s="202" t="s">
        <v>424</v>
      </c>
    </row>
    <row r="14" spans="1:6" ht="30" customHeight="1" thickBot="1" x14ac:dyDescent="0.25">
      <c r="A14" s="256" t="s">
        <v>422</v>
      </c>
      <c r="B14" s="687" t="s">
        <v>422</v>
      </c>
      <c r="C14" s="688" t="s">
        <v>423</v>
      </c>
    </row>
  </sheetData>
  <sheetProtection algorithmName="SHA-512" hashValue="shjYxOBGZBtoLLnZOFFaLNIiodHQudvDiT0qnbRvkXlofLrkMRbX3CajwYbN93tWmqVyKw40pzJyAiNrqvAP9A==" saltValue="dv0Zym7QMuFTsC9XsUBsH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546</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448</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Sugxsb2wKmt7LmiizJFn4ZSTLNFYvEX7dPaysvCzKwg1hVrfVwUYZGVvV511Hzha5rhnlSI/vDNeUydA4LtVdA==" saltValue="b8EqGqTV9pyzBwb3hszwdg=="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547</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548</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500</v>
      </c>
      <c r="BJ5" s="945"/>
      <c r="BK5" s="945"/>
      <c r="BL5" s="945"/>
      <c r="BM5" s="946"/>
      <c r="BN5" s="358"/>
      <c r="BO5" s="944" t="s">
        <v>500</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0</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PACIFIC</v>
      </c>
      <c r="B8" s="834"/>
      <c r="C8" s="834"/>
      <c r="D8" s="835"/>
      <c r="E8" s="836"/>
      <c r="F8" s="388" t="str">
        <f>Menu!F7</f>
        <v>AFLOAT</v>
      </c>
      <c r="G8" s="387"/>
      <c r="H8" s="389" t="s">
        <v>17</v>
      </c>
      <c r="I8" s="387"/>
      <c r="J8" s="389" t="s">
        <v>18</v>
      </c>
      <c r="K8" s="387"/>
      <c r="L8" s="390" t="s">
        <v>19</v>
      </c>
      <c r="M8" s="391">
        <f>Menu!F5</f>
        <v>43952</v>
      </c>
      <c r="N8" s="392">
        <f>Menu!F6</f>
        <v>43982</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0</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155.25</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0</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0</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155.25</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0</v>
      </c>
      <c r="G22" s="408" t="s">
        <v>47</v>
      </c>
      <c r="H22" s="358"/>
      <c r="I22" s="358"/>
      <c r="J22" s="358"/>
      <c r="K22" s="358"/>
      <c r="L22" s="358"/>
      <c r="M22" s="358"/>
      <c r="N22" s="417">
        <f>N15-N21</f>
        <v>-155.25</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v>43964</v>
      </c>
      <c r="U31" s="804"/>
      <c r="V31" s="24" t="s">
        <v>565</v>
      </c>
      <c r="W31" s="141">
        <v>155.25</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499</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0</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440</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0</v>
      </c>
      <c r="G37" s="850" t="s">
        <v>438</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441</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155.25</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b7j3kEIOjZph/xiWcDqHq8oqa7tvjKU2WSCrtoI+askDgUk3eEkG+Ne3MphDI4INrA39z0LcoOEgL4yWMJSHug==" saltValue="yjLhShWz8KLkUt4s/OPKMg=="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AO118" sqref="AO118"/>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492</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487</v>
      </c>
      <c r="AW3" s="619" t="s">
        <v>96</v>
      </c>
      <c r="AX3" s="39"/>
      <c r="BE3" s="619" t="s">
        <v>96</v>
      </c>
    </row>
    <row r="4" spans="1:64" x14ac:dyDescent="0.2">
      <c r="A4" s="986" t="s">
        <v>549</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486</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PACIFIC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43952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43952</v>
      </c>
      <c r="AY6" s="31"/>
      <c r="AZ6" s="31"/>
      <c r="BA6" s="31"/>
      <c r="BB6" s="59"/>
      <c r="BC6" s="31"/>
      <c r="BD6" s="31"/>
      <c r="BE6" s="619" t="s">
        <v>96</v>
      </c>
      <c r="BF6" s="43">
        <f>($Z$10)</f>
        <v>43952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43953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43953</v>
      </c>
      <c r="AY7" s="31"/>
      <c r="AZ7" s="31"/>
      <c r="BA7" s="31"/>
      <c r="BB7" s="59"/>
      <c r="BC7" s="31"/>
      <c r="BD7" s="31"/>
      <c r="BE7" s="619" t="s">
        <v>96</v>
      </c>
      <c r="BF7" s="43">
        <f t="shared" ref="BF7:BF36" si="4">(BF6)+1</f>
        <v>43953</v>
      </c>
      <c r="BG7" s="31"/>
      <c r="BH7" s="31"/>
      <c r="BI7" s="31"/>
      <c r="BJ7" s="31"/>
      <c r="BK7" s="31"/>
      <c r="BL7" s="31"/>
    </row>
    <row r="8" spans="1:64" ht="15.75" x14ac:dyDescent="0.2">
      <c r="A8" s="470" t="s">
        <v>542</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43954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43954</v>
      </c>
      <c r="AY8" s="31"/>
      <c r="AZ8" s="31"/>
      <c r="BA8" s="31"/>
      <c r="BB8" s="59"/>
      <c r="BC8" s="31"/>
      <c r="BD8" s="31"/>
      <c r="BE8" s="619" t="s">
        <v>96</v>
      </c>
      <c r="BF8" s="43">
        <f t="shared" si="4"/>
        <v>43954</v>
      </c>
      <c r="BG8" s="31"/>
      <c r="BH8" s="31"/>
      <c r="BI8" s="31"/>
      <c r="BJ8" s="31"/>
      <c r="BK8" s="31"/>
      <c r="BL8" s="31"/>
    </row>
    <row r="9" spans="1:64" x14ac:dyDescent="0.2">
      <c r="A9" s="470" t="s">
        <v>543</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43955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43955</v>
      </c>
      <c r="AY9" s="31"/>
      <c r="AZ9" s="31"/>
      <c r="BA9" s="31"/>
      <c r="BB9" s="59"/>
      <c r="BC9" s="31"/>
      <c r="BD9" s="31"/>
      <c r="BE9" s="619" t="s">
        <v>96</v>
      </c>
      <c r="BF9" s="43">
        <f t="shared" si="4"/>
        <v>43955</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43952</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43956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43956</v>
      </c>
      <c r="AY10" s="31"/>
      <c r="AZ10" s="31"/>
      <c r="BA10" s="31"/>
      <c r="BB10" s="59"/>
      <c r="BC10" s="31"/>
      <c r="BD10" s="31"/>
      <c r="BE10" s="619" t="s">
        <v>96</v>
      </c>
      <c r="BF10" s="43">
        <f t="shared" si="4"/>
        <v>43956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43953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43957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43957</v>
      </c>
      <c r="AY11" s="31"/>
      <c r="AZ11" s="31"/>
      <c r="BA11" s="31"/>
      <c r="BB11" s="59"/>
      <c r="BC11" s="31"/>
      <c r="BD11" s="31"/>
      <c r="BE11" s="619" t="s">
        <v>96</v>
      </c>
      <c r="BF11" s="43">
        <f t="shared" si="4"/>
        <v>43957</v>
      </c>
      <c r="BG11" s="31"/>
      <c r="BH11" s="31"/>
      <c r="BI11" s="31"/>
      <c r="BJ11" s="31"/>
      <c r="BK11" s="31"/>
      <c r="BL11" s="31"/>
    </row>
    <row r="12" spans="1:64" x14ac:dyDescent="0.2">
      <c r="A12" s="996">
        <v>43952</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43954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43958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43958</v>
      </c>
      <c r="AY12" s="31"/>
      <c r="AZ12" s="31"/>
      <c r="BA12" s="31"/>
      <c r="BB12" s="59"/>
      <c r="BC12" s="31"/>
      <c r="BD12" s="31"/>
      <c r="BE12" s="619" t="s">
        <v>96</v>
      </c>
      <c r="BF12" s="43">
        <f t="shared" si="4"/>
        <v>43958</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43955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43959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43959</v>
      </c>
      <c r="AY13" s="31"/>
      <c r="AZ13" s="31"/>
      <c r="BA13" s="31"/>
      <c r="BB13" s="59"/>
      <c r="BC13" s="31"/>
      <c r="BD13" s="31"/>
      <c r="BE13" s="619" t="s">
        <v>96</v>
      </c>
      <c r="BF13" s="43">
        <f t="shared" si="4"/>
        <v>43959</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43956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43960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43960</v>
      </c>
      <c r="AY14" s="31"/>
      <c r="AZ14" s="31"/>
      <c r="BA14" s="31"/>
      <c r="BB14" s="59"/>
      <c r="BC14" s="31"/>
      <c r="BD14" s="31"/>
      <c r="BE14" s="619" t="s">
        <v>96</v>
      </c>
      <c r="BF14" s="43">
        <f t="shared" si="4"/>
        <v>43960</v>
      </c>
      <c r="BG14" s="31"/>
      <c r="BH14" s="31"/>
      <c r="BI14" s="31"/>
      <c r="BJ14" s="31"/>
      <c r="BK14" s="31"/>
      <c r="BL14" s="31"/>
    </row>
    <row r="15" spans="1:64" x14ac:dyDescent="0.2">
      <c r="A15" s="998">
        <f>Menu!F5</f>
        <v>43952</v>
      </c>
      <c r="B15" s="999"/>
      <c r="C15" s="990"/>
      <c r="D15" s="1000">
        <f>Menu!F6</f>
        <v>43982</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43957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43961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43961</v>
      </c>
      <c r="AY15" s="31"/>
      <c r="AZ15" s="31"/>
      <c r="BA15" s="31"/>
      <c r="BB15" s="59"/>
      <c r="BC15" s="31"/>
      <c r="BD15" s="31"/>
      <c r="BE15" s="619" t="s">
        <v>96</v>
      </c>
      <c r="BF15" s="43">
        <f t="shared" si="4"/>
        <v>43961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43958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43962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43962</v>
      </c>
      <c r="AY16" s="31"/>
      <c r="AZ16" s="31"/>
      <c r="BA16" s="31"/>
      <c r="BB16" s="59"/>
      <c r="BC16" s="31"/>
      <c r="BD16" s="31"/>
      <c r="BE16" s="619" t="s">
        <v>96</v>
      </c>
      <c r="BF16" s="43">
        <f t="shared" si="4"/>
        <v>43962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43959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43963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43963</v>
      </c>
      <c r="AY17" s="31"/>
      <c r="AZ17" s="31"/>
      <c r="BA17" s="31"/>
      <c r="BB17" s="59"/>
      <c r="BC17" s="31"/>
      <c r="BD17" s="31"/>
      <c r="BE17" s="619" t="s">
        <v>96</v>
      </c>
      <c r="BF17" s="43">
        <f t="shared" si="4"/>
        <v>43963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43960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43964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43964</v>
      </c>
      <c r="AY18" s="31"/>
      <c r="AZ18" s="31"/>
      <c r="BA18" s="31"/>
      <c r="BB18" s="59"/>
      <c r="BC18" s="31"/>
      <c r="BD18" s="31"/>
      <c r="BE18" s="619" t="s">
        <v>96</v>
      </c>
      <c r="BF18" s="43">
        <f t="shared" si="4"/>
        <v>43964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43961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43965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43965</v>
      </c>
      <c r="AY19" s="31"/>
      <c r="AZ19" s="31"/>
      <c r="BA19" s="31"/>
      <c r="BB19" s="59"/>
      <c r="BC19" s="31"/>
      <c r="BD19" s="31"/>
      <c r="BE19" s="619" t="s">
        <v>96</v>
      </c>
      <c r="BF19" s="43">
        <f t="shared" si="4"/>
        <v>43965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43962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43966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43966</v>
      </c>
      <c r="AY20" s="31"/>
      <c r="AZ20" s="31"/>
      <c r="BA20" s="31"/>
      <c r="BB20" s="59"/>
      <c r="BC20" s="31"/>
      <c r="BD20" s="31"/>
      <c r="BE20" s="619" t="s">
        <v>96</v>
      </c>
      <c r="BF20" s="43">
        <f t="shared" si="4"/>
        <v>43966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43963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43967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43967</v>
      </c>
      <c r="AY21" s="31"/>
      <c r="AZ21" s="31"/>
      <c r="BA21" s="31"/>
      <c r="BB21" s="59"/>
      <c r="BC21" s="31"/>
      <c r="BD21" s="31"/>
      <c r="BE21" s="619" t="s">
        <v>96</v>
      </c>
      <c r="BF21" s="43">
        <f t="shared" si="4"/>
        <v>43967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43964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43968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43968</v>
      </c>
      <c r="AY22" s="31"/>
      <c r="AZ22" s="31"/>
      <c r="BA22" s="31"/>
      <c r="BB22" s="59"/>
      <c r="BC22" s="31"/>
      <c r="BD22" s="31"/>
      <c r="BE22" s="619" t="s">
        <v>96</v>
      </c>
      <c r="BF22" s="43">
        <f t="shared" si="4"/>
        <v>43968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43965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43969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43969</v>
      </c>
      <c r="AY23" s="31"/>
      <c r="AZ23" s="31"/>
      <c r="BA23" s="31"/>
      <c r="BB23" s="59"/>
      <c r="BC23" s="31"/>
      <c r="BD23" s="31"/>
      <c r="BE23" s="619" t="s">
        <v>96</v>
      </c>
      <c r="BF23" s="43">
        <f t="shared" si="4"/>
        <v>43969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43966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43970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43970</v>
      </c>
      <c r="AY24" s="31"/>
      <c r="AZ24" s="31"/>
      <c r="BA24" s="31"/>
      <c r="BB24" s="59"/>
      <c r="BC24" s="31"/>
      <c r="BD24" s="31"/>
      <c r="BE24" s="619" t="s">
        <v>96</v>
      </c>
      <c r="BF24" s="43">
        <f t="shared" si="4"/>
        <v>43970</v>
      </c>
      <c r="BG24" s="31"/>
      <c r="BH24" s="31"/>
      <c r="BI24" s="31"/>
      <c r="BJ24" s="31"/>
      <c r="BK24" s="31"/>
      <c r="BL24" s="31"/>
    </row>
    <row r="25" spans="1:64" ht="13.5" thickBot="1" x14ac:dyDescent="0.25">
      <c r="A25" s="505"/>
      <c r="B25" s="506" t="s">
        <v>395</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43967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43971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43971</v>
      </c>
      <c r="AY25" s="31"/>
      <c r="AZ25" s="31"/>
      <c r="BA25" s="31"/>
      <c r="BB25" s="59"/>
      <c r="BC25" s="31"/>
      <c r="BD25" s="31"/>
      <c r="BE25" s="619" t="s">
        <v>96</v>
      </c>
      <c r="BF25" s="43">
        <f t="shared" si="4"/>
        <v>43971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43968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43972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43972</v>
      </c>
      <c r="AY26" s="31"/>
      <c r="AZ26" s="31"/>
      <c r="BA26" s="31"/>
      <c r="BB26" s="59"/>
      <c r="BC26" s="31"/>
      <c r="BD26" s="31"/>
      <c r="BE26" s="619" t="s">
        <v>96</v>
      </c>
      <c r="BF26" s="43">
        <f t="shared" si="4"/>
        <v>43972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43969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43973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43973</v>
      </c>
      <c r="AY27" s="31"/>
      <c r="AZ27" s="31"/>
      <c r="BA27" s="31"/>
      <c r="BB27" s="59"/>
      <c r="BC27" s="31"/>
      <c r="BD27" s="31"/>
      <c r="BE27" s="619" t="s">
        <v>96</v>
      </c>
      <c r="BF27" s="43">
        <f t="shared" si="4"/>
        <v>43973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43970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43974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43974</v>
      </c>
      <c r="AY28" s="31"/>
      <c r="AZ28" s="31"/>
      <c r="BA28" s="31"/>
      <c r="BB28" s="59"/>
      <c r="BC28" s="31"/>
      <c r="BD28" s="31"/>
      <c r="BE28" s="619" t="s">
        <v>96</v>
      </c>
      <c r="BF28" s="43">
        <f t="shared" si="4"/>
        <v>43974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43971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43975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43975</v>
      </c>
      <c r="AY29" s="31"/>
      <c r="AZ29" s="31"/>
      <c r="BA29" s="31"/>
      <c r="BB29" s="59"/>
      <c r="BC29" s="31"/>
      <c r="BD29" s="31"/>
      <c r="BE29" s="619" t="s">
        <v>96</v>
      </c>
      <c r="BF29" s="43">
        <f t="shared" si="4"/>
        <v>43975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43972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43976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43976</v>
      </c>
      <c r="AY30" s="31"/>
      <c r="AZ30" s="31"/>
      <c r="BA30" s="31"/>
      <c r="BB30" s="59"/>
      <c r="BC30" s="31"/>
      <c r="BD30" s="31"/>
      <c r="BE30" s="619" t="s">
        <v>96</v>
      </c>
      <c r="BF30" s="43">
        <f t="shared" si="4"/>
        <v>43976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43973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43977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43977</v>
      </c>
      <c r="AY31" s="31"/>
      <c r="AZ31" s="31"/>
      <c r="BA31" s="31"/>
      <c r="BB31" s="59"/>
      <c r="BC31" s="31"/>
      <c r="BD31" s="31"/>
      <c r="BE31" s="619" t="s">
        <v>96</v>
      </c>
      <c r="BF31" s="43">
        <f t="shared" si="4"/>
        <v>43977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43974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43978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43978</v>
      </c>
      <c r="AY32" s="31"/>
      <c r="AZ32" s="31"/>
      <c r="BA32" s="31"/>
      <c r="BB32" s="59"/>
      <c r="BC32" s="31"/>
      <c r="BD32" s="31"/>
      <c r="BE32" s="619" t="s">
        <v>96</v>
      </c>
      <c r="BF32" s="43">
        <f t="shared" si="4"/>
        <v>43978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43975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43979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43979</v>
      </c>
      <c r="AY33" s="31"/>
      <c r="AZ33" s="31"/>
      <c r="BA33" s="31"/>
      <c r="BB33" s="59"/>
      <c r="BC33" s="31"/>
      <c r="BD33" s="31"/>
      <c r="BE33" s="619" t="s">
        <v>96</v>
      </c>
      <c r="BF33" s="43">
        <f t="shared" si="4"/>
        <v>43979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43976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43980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43980</v>
      </c>
      <c r="AY34" s="31"/>
      <c r="AZ34" s="31"/>
      <c r="BA34" s="31"/>
      <c r="BB34" s="59"/>
      <c r="BC34" s="31"/>
      <c r="BD34" s="31"/>
      <c r="BE34" s="619" t="s">
        <v>96</v>
      </c>
      <c r="BF34" s="43">
        <f t="shared" si="4"/>
        <v>43980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43977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43981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43981</v>
      </c>
      <c r="AY35" s="31"/>
      <c r="AZ35" s="31"/>
      <c r="BA35" s="31"/>
      <c r="BB35" s="59"/>
      <c r="BC35" s="31"/>
      <c r="BD35" s="31"/>
      <c r="BE35" s="619" t="s">
        <v>96</v>
      </c>
      <c r="BF35" s="43">
        <f t="shared" si="4"/>
        <v>43981</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43978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43982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43982</v>
      </c>
      <c r="AY36" s="31"/>
      <c r="AZ36" s="31"/>
      <c r="BA36" s="31"/>
      <c r="BB36" s="59"/>
      <c r="BC36" s="31"/>
      <c r="BD36" s="31"/>
      <c r="BE36" s="619" t="s">
        <v>96</v>
      </c>
      <c r="BF36" s="43">
        <f t="shared" si="4"/>
        <v>43982</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43979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43980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43981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43982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444</v>
      </c>
      <c r="AW40" s="619" t="s">
        <v>96</v>
      </c>
      <c r="AX40" s="36" t="s">
        <v>490</v>
      </c>
      <c r="BE40" s="619" t="s">
        <v>96</v>
      </c>
      <c r="BF40" s="36" t="s">
        <v>493</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488</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43983</v>
      </c>
      <c r="AM42" s="40">
        <f>AM4</f>
        <v>0.2</v>
      </c>
      <c r="AN42" s="40">
        <f>AN4</f>
        <v>0.4</v>
      </c>
      <c r="AO42" s="40">
        <f>AO4</f>
        <v>0.4</v>
      </c>
      <c r="AP42" s="728"/>
      <c r="AQ42" s="728"/>
      <c r="AR42" s="728"/>
      <c r="AS42" s="41"/>
      <c r="AT42" s="36" t="s">
        <v>98</v>
      </c>
      <c r="AU42" s="36" t="s">
        <v>99</v>
      </c>
      <c r="AV42" s="42" t="s">
        <v>422</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43984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43985</v>
      </c>
      <c r="AL44" s="43">
        <f t="shared" ref="AL44:AL74" si="26">(AL6)</f>
        <v>43952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43952</v>
      </c>
      <c r="AY44" s="31"/>
      <c r="AZ44" s="31"/>
      <c r="BA44" s="31"/>
      <c r="BB44" s="31"/>
      <c r="BC44" s="31"/>
      <c r="BD44" s="31"/>
      <c r="BE44" s="619" t="s">
        <v>96</v>
      </c>
      <c r="BF44" s="43">
        <f>($Z$10)</f>
        <v>43952</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43986</v>
      </c>
      <c r="AL45" s="43">
        <f t="shared" si="26"/>
        <v>43953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43953</v>
      </c>
      <c r="AY45" s="31"/>
      <c r="AZ45" s="31"/>
      <c r="BA45" s="31"/>
      <c r="BB45" s="31"/>
      <c r="BC45" s="31"/>
      <c r="BD45" s="31"/>
      <c r="BE45" s="619" t="s">
        <v>96</v>
      </c>
      <c r="BF45" s="43">
        <f t="shared" ref="BF45:BF74" si="30">(BF44)+1</f>
        <v>43953</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43987</v>
      </c>
      <c r="AL46" s="43">
        <f t="shared" si="26"/>
        <v>43954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43954</v>
      </c>
      <c r="AY46" s="31"/>
      <c r="AZ46" s="31"/>
      <c r="BA46" s="31"/>
      <c r="BB46" s="31"/>
      <c r="BC46" s="31"/>
      <c r="BD46" s="31"/>
      <c r="BE46" s="619" t="s">
        <v>96</v>
      </c>
      <c r="BF46" s="43">
        <f t="shared" si="30"/>
        <v>43954</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43988</v>
      </c>
      <c r="AL47" s="43">
        <f t="shared" si="26"/>
        <v>43955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43955</v>
      </c>
      <c r="AY47" s="31"/>
      <c r="AZ47" s="31"/>
      <c r="BA47" s="31"/>
      <c r="BB47" s="31"/>
      <c r="BC47" s="31"/>
      <c r="BD47" s="31"/>
      <c r="BE47" s="619" t="s">
        <v>96</v>
      </c>
      <c r="BF47" s="43">
        <f>(BF46)+1</f>
        <v>43955</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43989</v>
      </c>
      <c r="AL48" s="43">
        <f t="shared" si="26"/>
        <v>43956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43956</v>
      </c>
      <c r="AY48" s="31"/>
      <c r="AZ48" s="31"/>
      <c r="BA48" s="31"/>
      <c r="BB48" s="31"/>
      <c r="BC48" s="31"/>
      <c r="BD48" s="31"/>
      <c r="BE48" s="619" t="s">
        <v>96</v>
      </c>
      <c r="BF48" s="43">
        <f t="shared" si="30"/>
        <v>43956</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43990</v>
      </c>
      <c r="AL49" s="43">
        <f t="shared" si="26"/>
        <v>43957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43957</v>
      </c>
      <c r="AY49" s="31"/>
      <c r="AZ49" s="31"/>
      <c r="BA49" s="31"/>
      <c r="BB49" s="31"/>
      <c r="BC49" s="31"/>
      <c r="BD49" s="31"/>
      <c r="BE49" s="619" t="s">
        <v>96</v>
      </c>
      <c r="BF49" s="43">
        <f t="shared" si="30"/>
        <v>43957</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43991</v>
      </c>
      <c r="AL50" s="43">
        <f t="shared" si="26"/>
        <v>43958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43958</v>
      </c>
      <c r="AY50" s="31"/>
      <c r="AZ50" s="31"/>
      <c r="BA50" s="31"/>
      <c r="BB50" s="31"/>
      <c r="BC50" s="31"/>
      <c r="BD50" s="31"/>
      <c r="BE50" s="619" t="s">
        <v>96</v>
      </c>
      <c r="BF50" s="43">
        <f t="shared" si="30"/>
        <v>43958</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442</v>
      </c>
      <c r="T51" s="1018"/>
      <c r="U51" s="1018"/>
      <c r="V51" s="731" t="s">
        <v>437</v>
      </c>
      <c r="W51" s="737" t="s">
        <v>443</v>
      </c>
      <c r="AA51" s="58">
        <v>4.55</v>
      </c>
      <c r="AL51" s="43">
        <f t="shared" si="26"/>
        <v>43959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43959</v>
      </c>
      <c r="AY51" s="31"/>
      <c r="AZ51" s="31"/>
      <c r="BA51" s="31"/>
      <c r="BB51" s="31"/>
      <c r="BC51" s="31"/>
      <c r="BD51" s="31"/>
      <c r="BE51" s="619" t="s">
        <v>96</v>
      </c>
      <c r="BF51" s="43">
        <f t="shared" si="30"/>
        <v>43959</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43960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43960</v>
      </c>
      <c r="AY52" s="31"/>
      <c r="AZ52" s="31"/>
      <c r="BA52" s="31"/>
      <c r="BB52" s="31"/>
      <c r="BC52" s="31"/>
      <c r="BD52" s="31"/>
      <c r="BE52" s="619" t="s">
        <v>96</v>
      </c>
      <c r="BF52" s="43">
        <f t="shared" si="30"/>
        <v>43960</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43961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43961</v>
      </c>
      <c r="AY53" s="31"/>
      <c r="AZ53" s="31"/>
      <c r="BA53" s="31"/>
      <c r="BB53" s="31"/>
      <c r="BC53" s="31"/>
      <c r="BD53" s="31"/>
      <c r="BE53" s="619" t="s">
        <v>96</v>
      </c>
      <c r="BF53" s="43">
        <f t="shared" si="30"/>
        <v>43961</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43962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43962</v>
      </c>
      <c r="AY54" s="31"/>
      <c r="AZ54" s="31"/>
      <c r="BA54" s="31"/>
      <c r="BB54" s="31"/>
      <c r="BC54" s="31"/>
      <c r="BD54" s="31"/>
      <c r="BE54" s="619" t="s">
        <v>96</v>
      </c>
      <c r="BF54" s="43">
        <f t="shared" si="30"/>
        <v>43962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43963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43963</v>
      </c>
      <c r="AY55" s="31"/>
      <c r="AZ55" s="31"/>
      <c r="BA55" s="31"/>
      <c r="BB55" s="31"/>
      <c r="BC55" s="31"/>
      <c r="BD55" s="31"/>
      <c r="BE55" s="619" t="s">
        <v>96</v>
      </c>
      <c r="BF55" s="43">
        <f t="shared" si="30"/>
        <v>43963</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43964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43964</v>
      </c>
      <c r="AY56" s="31"/>
      <c r="AZ56" s="31"/>
      <c r="BA56" s="31"/>
      <c r="BB56" s="31"/>
      <c r="BC56" s="31"/>
      <c r="BD56" s="31"/>
      <c r="BE56" s="619" t="s">
        <v>96</v>
      </c>
      <c r="BF56" s="43">
        <f t="shared" si="30"/>
        <v>43964</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43965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43965</v>
      </c>
      <c r="AY57" s="31"/>
      <c r="AZ57" s="31"/>
      <c r="BA57" s="31"/>
      <c r="BB57" s="31"/>
      <c r="BC57" s="31"/>
      <c r="BD57" s="31"/>
      <c r="BE57" s="619" t="s">
        <v>96</v>
      </c>
      <c r="BF57" s="43">
        <f t="shared" si="30"/>
        <v>43965</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43966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43966</v>
      </c>
      <c r="AY58" s="31"/>
      <c r="AZ58" s="31"/>
      <c r="BA58" s="31"/>
      <c r="BB58" s="31"/>
      <c r="BC58" s="31"/>
      <c r="BD58" s="31"/>
      <c r="BE58" s="619" t="s">
        <v>96</v>
      </c>
      <c r="BF58" s="43">
        <f t="shared" si="30"/>
        <v>43966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43967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43967</v>
      </c>
      <c r="AY59" s="31"/>
      <c r="AZ59" s="31"/>
      <c r="BA59" s="31"/>
      <c r="BB59" s="31"/>
      <c r="BC59" s="31"/>
      <c r="BD59" s="31"/>
      <c r="BE59" s="619" t="s">
        <v>96</v>
      </c>
      <c r="BF59" s="43">
        <f t="shared" si="30"/>
        <v>43967</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43968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43968</v>
      </c>
      <c r="AY60" s="31"/>
      <c r="AZ60" s="31"/>
      <c r="BA60" s="31"/>
      <c r="BB60" s="31"/>
      <c r="BC60" s="31"/>
      <c r="BD60" s="31"/>
      <c r="BE60" s="619" t="s">
        <v>96</v>
      </c>
      <c r="BF60" s="43">
        <f t="shared" si="30"/>
        <v>43968</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43969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43969</v>
      </c>
      <c r="AY61" s="31"/>
      <c r="AZ61" s="31"/>
      <c r="BA61" s="31"/>
      <c r="BB61" s="31"/>
      <c r="BC61" s="31"/>
      <c r="BD61" s="31"/>
      <c r="BE61" s="619" t="s">
        <v>96</v>
      </c>
      <c r="BF61" s="43">
        <f t="shared" si="30"/>
        <v>43969</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43970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43970</v>
      </c>
      <c r="AY62" s="31"/>
      <c r="AZ62" s="31"/>
      <c r="BA62" s="31"/>
      <c r="BB62" s="31"/>
      <c r="BC62" s="31"/>
      <c r="BD62" s="31"/>
      <c r="BE62" s="619" t="s">
        <v>96</v>
      </c>
      <c r="BF62" s="43">
        <f t="shared" si="30"/>
        <v>43970</v>
      </c>
      <c r="BG62" s="31"/>
      <c r="BH62" s="31"/>
      <c r="BI62" s="31"/>
      <c r="BJ62" s="31"/>
      <c r="BK62" s="31"/>
      <c r="BL62" s="31"/>
    </row>
    <row r="63" spans="1:64" x14ac:dyDescent="0.2">
      <c r="A63" s="986" t="s">
        <v>549</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43971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43971</v>
      </c>
      <c r="AY63" s="31"/>
      <c r="AZ63" s="31"/>
      <c r="BA63" s="31"/>
      <c r="BB63" s="31"/>
      <c r="BC63" s="31"/>
      <c r="BD63" s="31"/>
      <c r="BE63" s="619" t="s">
        <v>96</v>
      </c>
      <c r="BF63" s="43">
        <f t="shared" si="30"/>
        <v>43971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43972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43972</v>
      </c>
      <c r="AY64" s="31"/>
      <c r="AZ64" s="31"/>
      <c r="BA64" s="31"/>
      <c r="BB64" s="31"/>
      <c r="BC64" s="31"/>
      <c r="BD64" s="31"/>
      <c r="BE64" s="619" t="s">
        <v>96</v>
      </c>
      <c r="BF64" s="43">
        <f t="shared" si="30"/>
        <v>43972</v>
      </c>
      <c r="BG64" s="31"/>
      <c r="BH64" s="31"/>
      <c r="BI64" s="31"/>
      <c r="BJ64" s="31"/>
      <c r="BK64" s="31"/>
      <c r="BL64" s="31"/>
    </row>
    <row r="65" spans="1:64" x14ac:dyDescent="0.2">
      <c r="A65" s="1011" t="str">
        <f>A6</f>
        <v>USCGC PACIFIC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43973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43973</v>
      </c>
      <c r="AY65" s="31"/>
      <c r="AZ65" s="31"/>
      <c r="BA65" s="31"/>
      <c r="BB65" s="31"/>
      <c r="BC65" s="31"/>
      <c r="BD65" s="31"/>
      <c r="BE65" s="619" t="s">
        <v>96</v>
      </c>
      <c r="BF65" s="43">
        <f t="shared" si="30"/>
        <v>43973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43974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43974</v>
      </c>
      <c r="AY66" s="31"/>
      <c r="AZ66" s="31"/>
      <c r="BA66" s="31"/>
      <c r="BB66" s="31"/>
      <c r="BC66" s="31"/>
      <c r="BD66" s="31"/>
      <c r="BE66" s="619" t="s">
        <v>96</v>
      </c>
      <c r="BF66" s="43">
        <f t="shared" si="30"/>
        <v>43974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43975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43975</v>
      </c>
      <c r="AY67" s="31"/>
      <c r="AZ67" s="31"/>
      <c r="BA67" s="31"/>
      <c r="BB67" s="31"/>
      <c r="BC67" s="31"/>
      <c r="BD67" s="31"/>
      <c r="BE67" s="619" t="s">
        <v>96</v>
      </c>
      <c r="BF67" s="43">
        <f t="shared" si="30"/>
        <v>43975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43976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43976</v>
      </c>
      <c r="AY68" s="31"/>
      <c r="AZ68" s="31"/>
      <c r="BA68" s="31"/>
      <c r="BB68" s="31"/>
      <c r="BC68" s="31"/>
      <c r="BD68" s="31"/>
      <c r="BE68" s="619" t="s">
        <v>96</v>
      </c>
      <c r="BF68" s="43">
        <f t="shared" si="30"/>
        <v>43976</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43977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43977</v>
      </c>
      <c r="AY69" s="31"/>
      <c r="AZ69" s="31"/>
      <c r="BA69" s="31"/>
      <c r="BB69" s="31"/>
      <c r="BC69" s="31"/>
      <c r="BD69" s="31"/>
      <c r="BE69" s="619" t="s">
        <v>96</v>
      </c>
      <c r="BF69" s="43">
        <f t="shared" si="30"/>
        <v>43977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43978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43978</v>
      </c>
      <c r="AY70" s="31"/>
      <c r="AZ70" s="31"/>
      <c r="BA70" s="31"/>
      <c r="BB70" s="31"/>
      <c r="BC70" s="31"/>
      <c r="BD70" s="31"/>
      <c r="BE70" s="619" t="s">
        <v>96</v>
      </c>
      <c r="BF70" s="43">
        <f t="shared" si="30"/>
        <v>43978</v>
      </c>
      <c r="BG70" s="31"/>
      <c r="BH70" s="31"/>
      <c r="BI70" s="31"/>
      <c r="BJ70" s="31"/>
      <c r="BK70" s="31"/>
      <c r="BL70" s="31"/>
    </row>
    <row r="71" spans="1:64" x14ac:dyDescent="0.2">
      <c r="A71" s="998">
        <f>Menu!F6</f>
        <v>43982</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43979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43979</v>
      </c>
      <c r="AY71" s="31"/>
      <c r="AZ71" s="31"/>
      <c r="BA71" s="31"/>
      <c r="BB71" s="31"/>
      <c r="BC71" s="31"/>
      <c r="BD71" s="31"/>
      <c r="BE71" s="619" t="s">
        <v>96</v>
      </c>
      <c r="BF71" s="43">
        <f t="shared" si="30"/>
        <v>43979</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43980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43980</v>
      </c>
      <c r="AY72" s="31"/>
      <c r="AZ72" s="31"/>
      <c r="BA72" s="31"/>
      <c r="BB72" s="31"/>
      <c r="BC72" s="31"/>
      <c r="BD72" s="31"/>
      <c r="BE72" s="619" t="s">
        <v>96</v>
      </c>
      <c r="BF72" s="43">
        <f t="shared" si="30"/>
        <v>43980</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43981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43981</v>
      </c>
      <c r="AY73" s="31"/>
      <c r="AZ73" s="31"/>
      <c r="BA73" s="31"/>
      <c r="BB73" s="31"/>
      <c r="BC73" s="31"/>
      <c r="BD73" s="31"/>
      <c r="BE73" s="619" t="s">
        <v>96</v>
      </c>
      <c r="BF73" s="43">
        <f t="shared" si="30"/>
        <v>43981</v>
      </c>
      <c r="BG73" s="31"/>
      <c r="BH73" s="31"/>
      <c r="BI73" s="31"/>
      <c r="BJ73" s="31"/>
      <c r="BK73" s="31"/>
      <c r="BL73" s="31"/>
    </row>
    <row r="74" spans="1:64" x14ac:dyDescent="0.2">
      <c r="A74" s="998">
        <f>Menu!F5</f>
        <v>43952</v>
      </c>
      <c r="B74" s="999"/>
      <c r="C74" s="990"/>
      <c r="D74" s="1000">
        <f>Menu!F6</f>
        <v>43982</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43982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43982</v>
      </c>
      <c r="AY74" s="31"/>
      <c r="AZ74" s="31"/>
      <c r="BA74" s="31"/>
      <c r="BB74" s="31"/>
      <c r="BC74" s="31"/>
      <c r="BD74" s="31"/>
      <c r="BE74" s="619" t="s">
        <v>96</v>
      </c>
      <c r="BF74" s="43">
        <f t="shared" si="30"/>
        <v>43982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436</v>
      </c>
      <c r="AW78" s="631" t="s">
        <v>96</v>
      </c>
      <c r="AX78" s="36" t="s">
        <v>491</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43952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43952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43953</v>
      </c>
      <c r="AM83" s="31"/>
      <c r="AN83" s="31"/>
      <c r="AO83" s="31"/>
      <c r="AP83" s="39"/>
      <c r="AQ83" s="39"/>
      <c r="AR83" s="39"/>
      <c r="AS83" s="39"/>
      <c r="AT83" s="32">
        <f t="shared" si="45"/>
        <v>0</v>
      </c>
      <c r="AU83" s="40">
        <f t="shared" si="46"/>
        <v>0</v>
      </c>
      <c r="AV83" s="716"/>
      <c r="AW83" s="631" t="s">
        <v>96</v>
      </c>
      <c r="AX83" s="43">
        <f t="shared" ref="AX83:AX112" si="47">(AX82)+1</f>
        <v>43953</v>
      </c>
      <c r="AY83" s="718"/>
      <c r="AZ83" s="718"/>
      <c r="BA83" s="718"/>
      <c r="BB83" s="718"/>
      <c r="BC83" s="718"/>
      <c r="BD83" s="718"/>
      <c r="BE83" s="631" t="s">
        <v>96</v>
      </c>
    </row>
    <row r="84" spans="1:57" ht="13.5" thickBot="1" x14ac:dyDescent="0.25">
      <c r="A84" s="505"/>
      <c r="B84" s="506" t="s">
        <v>395</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43954</v>
      </c>
      <c r="AM84" s="31"/>
      <c r="AN84" s="31"/>
      <c r="AO84" s="31"/>
      <c r="AP84" s="39"/>
      <c r="AQ84" s="39"/>
      <c r="AR84" s="39"/>
      <c r="AS84" s="39"/>
      <c r="AT84" s="32">
        <f t="shared" si="45"/>
        <v>0</v>
      </c>
      <c r="AU84" s="40">
        <f t="shared" si="46"/>
        <v>0</v>
      </c>
      <c r="AV84" s="716"/>
      <c r="AW84" s="631" t="s">
        <v>96</v>
      </c>
      <c r="AX84" s="43">
        <f t="shared" si="47"/>
        <v>43954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43955</v>
      </c>
      <c r="AM85" s="31"/>
      <c r="AN85" s="31"/>
      <c r="AO85" s="31"/>
      <c r="AP85" s="39"/>
      <c r="AQ85" s="39"/>
      <c r="AR85" s="39"/>
      <c r="AS85" s="39"/>
      <c r="AT85" s="32">
        <f t="shared" si="45"/>
        <v>0</v>
      </c>
      <c r="AU85" s="40">
        <f t="shared" si="46"/>
        <v>0</v>
      </c>
      <c r="AV85" s="716"/>
      <c r="AW85" s="631" t="s">
        <v>96</v>
      </c>
      <c r="AX85" s="43">
        <f t="shared" si="47"/>
        <v>43955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43956</v>
      </c>
      <c r="AM86" s="31"/>
      <c r="AN86" s="31"/>
      <c r="AO86" s="31"/>
      <c r="AP86" s="39"/>
      <c r="AQ86" s="39"/>
      <c r="AR86" s="39"/>
      <c r="AS86" s="39"/>
      <c r="AT86" s="32">
        <f t="shared" si="45"/>
        <v>0</v>
      </c>
      <c r="AU86" s="40">
        <f t="shared" si="46"/>
        <v>0</v>
      </c>
      <c r="AV86" s="716"/>
      <c r="AW86" s="631" t="s">
        <v>96</v>
      </c>
      <c r="AX86" s="43">
        <f t="shared" si="47"/>
        <v>43956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43957</v>
      </c>
      <c r="AM87" s="31"/>
      <c r="AN87" s="31"/>
      <c r="AO87" s="31"/>
      <c r="AP87" s="39"/>
      <c r="AQ87" s="39"/>
      <c r="AR87" s="39"/>
      <c r="AS87" s="39"/>
      <c r="AT87" s="32">
        <f t="shared" si="45"/>
        <v>0</v>
      </c>
      <c r="AU87" s="40">
        <f t="shared" si="46"/>
        <v>0</v>
      </c>
      <c r="AV87" s="716"/>
      <c r="AW87" s="631" t="s">
        <v>96</v>
      </c>
      <c r="AX87" s="43">
        <f t="shared" si="47"/>
        <v>43957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43958</v>
      </c>
      <c r="AM88" s="31"/>
      <c r="AN88" s="31"/>
      <c r="AO88" s="31"/>
      <c r="AP88" s="39"/>
      <c r="AQ88" s="39"/>
      <c r="AR88" s="39"/>
      <c r="AS88" s="39"/>
      <c r="AT88" s="32">
        <f t="shared" si="45"/>
        <v>0</v>
      </c>
      <c r="AU88" s="40">
        <f t="shared" si="46"/>
        <v>0</v>
      </c>
      <c r="AV88" s="716"/>
      <c r="AW88" s="631" t="s">
        <v>96</v>
      </c>
      <c r="AX88" s="43">
        <f t="shared" si="47"/>
        <v>43958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43959</v>
      </c>
      <c r="AM89" s="31"/>
      <c r="AN89" s="31"/>
      <c r="AO89" s="31"/>
      <c r="AP89" s="39"/>
      <c r="AQ89" s="39"/>
      <c r="AR89" s="39"/>
      <c r="AS89" s="39"/>
      <c r="AT89" s="32">
        <f t="shared" si="45"/>
        <v>0</v>
      </c>
      <c r="AU89" s="40">
        <f t="shared" si="46"/>
        <v>0</v>
      </c>
      <c r="AV89" s="716"/>
      <c r="AW89" s="631" t="s">
        <v>96</v>
      </c>
      <c r="AX89" s="43">
        <f t="shared" si="47"/>
        <v>43959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43960</v>
      </c>
      <c r="AM90" s="31"/>
      <c r="AN90" s="31"/>
      <c r="AO90" s="31"/>
      <c r="AP90" s="39"/>
      <c r="AQ90" s="39"/>
      <c r="AR90" s="39"/>
      <c r="AS90" s="39"/>
      <c r="AT90" s="32">
        <f t="shared" si="45"/>
        <v>0</v>
      </c>
      <c r="AU90" s="40">
        <f t="shared" si="46"/>
        <v>0</v>
      </c>
      <c r="AV90" s="716"/>
      <c r="AW90" s="631" t="s">
        <v>96</v>
      </c>
      <c r="AX90" s="43">
        <f t="shared" si="47"/>
        <v>43960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43961</v>
      </c>
      <c r="AM91" s="31"/>
      <c r="AN91" s="31"/>
      <c r="AO91" s="31"/>
      <c r="AP91" s="39"/>
      <c r="AQ91" s="39"/>
      <c r="AR91" s="39"/>
      <c r="AS91" s="39"/>
      <c r="AT91" s="32">
        <f t="shared" si="45"/>
        <v>0</v>
      </c>
      <c r="AU91" s="40">
        <f t="shared" si="46"/>
        <v>0</v>
      </c>
      <c r="AV91" s="716"/>
      <c r="AW91" s="631" t="s">
        <v>96</v>
      </c>
      <c r="AX91" s="43">
        <f t="shared" si="47"/>
        <v>43961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43962</v>
      </c>
      <c r="AM92" s="31"/>
      <c r="AN92" s="31"/>
      <c r="AO92" s="31"/>
      <c r="AP92" s="39"/>
      <c r="AQ92" s="39"/>
      <c r="AR92" s="39"/>
      <c r="AS92" s="39"/>
      <c r="AT92" s="32">
        <f t="shared" si="45"/>
        <v>0</v>
      </c>
      <c r="AU92" s="40">
        <f t="shared" si="46"/>
        <v>0</v>
      </c>
      <c r="AV92" s="716"/>
      <c r="AW92" s="631" t="s">
        <v>96</v>
      </c>
      <c r="AX92" s="43">
        <f t="shared" si="47"/>
        <v>43962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43963</v>
      </c>
      <c r="AM93" s="31"/>
      <c r="AN93" s="31"/>
      <c r="AO93" s="31"/>
      <c r="AP93" s="39"/>
      <c r="AQ93" s="39"/>
      <c r="AR93" s="39"/>
      <c r="AS93" s="39"/>
      <c r="AT93" s="32">
        <f t="shared" si="45"/>
        <v>0</v>
      </c>
      <c r="AU93" s="40">
        <f t="shared" si="46"/>
        <v>0</v>
      </c>
      <c r="AV93" s="716"/>
      <c r="AW93" s="631" t="s">
        <v>96</v>
      </c>
      <c r="AX93" s="43">
        <f t="shared" si="47"/>
        <v>43963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43964</v>
      </c>
      <c r="AM94" s="31"/>
      <c r="AN94" s="31"/>
      <c r="AO94" s="31"/>
      <c r="AP94" s="39"/>
      <c r="AQ94" s="39"/>
      <c r="AR94" s="39"/>
      <c r="AS94" s="39"/>
      <c r="AT94" s="32">
        <f t="shared" si="45"/>
        <v>0</v>
      </c>
      <c r="AU94" s="40">
        <f t="shared" si="46"/>
        <v>0</v>
      </c>
      <c r="AV94" s="716"/>
      <c r="AW94" s="631" t="s">
        <v>96</v>
      </c>
      <c r="AX94" s="43">
        <f t="shared" si="47"/>
        <v>43964</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43965</v>
      </c>
      <c r="AM95" s="31"/>
      <c r="AN95" s="31"/>
      <c r="AO95" s="31"/>
      <c r="AP95" s="39"/>
      <c r="AQ95" s="39"/>
      <c r="AR95" s="39"/>
      <c r="AS95" s="39"/>
      <c r="AT95" s="32">
        <f t="shared" si="45"/>
        <v>0</v>
      </c>
      <c r="AU95" s="40">
        <f t="shared" si="46"/>
        <v>0</v>
      </c>
      <c r="AV95" s="716"/>
      <c r="AW95" s="631" t="s">
        <v>96</v>
      </c>
      <c r="AX95" s="43">
        <f t="shared" si="47"/>
        <v>43965</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43966</v>
      </c>
      <c r="AM96" s="31"/>
      <c r="AN96" s="31"/>
      <c r="AO96" s="31"/>
      <c r="AP96" s="39"/>
      <c r="AQ96" s="39"/>
      <c r="AR96" s="39"/>
      <c r="AS96" s="39"/>
      <c r="AT96" s="32">
        <f t="shared" si="45"/>
        <v>0</v>
      </c>
      <c r="AU96" s="40">
        <f t="shared" si="46"/>
        <v>0</v>
      </c>
      <c r="AV96" s="716"/>
      <c r="AW96" s="631" t="s">
        <v>96</v>
      </c>
      <c r="AX96" s="43">
        <f t="shared" si="47"/>
        <v>43966</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43967</v>
      </c>
      <c r="AM97" s="31"/>
      <c r="AN97" s="31"/>
      <c r="AO97" s="31"/>
      <c r="AP97" s="39"/>
      <c r="AQ97" s="39"/>
      <c r="AR97" s="39"/>
      <c r="AS97" s="39"/>
      <c r="AT97" s="32">
        <f t="shared" si="45"/>
        <v>0</v>
      </c>
      <c r="AU97" s="40">
        <f t="shared" si="46"/>
        <v>0</v>
      </c>
      <c r="AV97" s="716"/>
      <c r="AW97" s="631" t="s">
        <v>96</v>
      </c>
      <c r="AX97" s="43">
        <f t="shared" si="47"/>
        <v>43967</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43968</v>
      </c>
      <c r="AM98" s="31"/>
      <c r="AN98" s="31"/>
      <c r="AO98" s="31"/>
      <c r="AP98" s="39"/>
      <c r="AQ98" s="39"/>
      <c r="AR98" s="39"/>
      <c r="AS98" s="39"/>
      <c r="AT98" s="32">
        <f t="shared" si="45"/>
        <v>0</v>
      </c>
      <c r="AU98" s="40">
        <f t="shared" si="46"/>
        <v>0</v>
      </c>
      <c r="AV98" s="716"/>
      <c r="AW98" s="631" t="s">
        <v>96</v>
      </c>
      <c r="AX98" s="43">
        <f t="shared" si="47"/>
        <v>43968</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43969</v>
      </c>
      <c r="AM99" s="31"/>
      <c r="AN99" s="31"/>
      <c r="AO99" s="31"/>
      <c r="AP99" s="39"/>
      <c r="AQ99" s="39"/>
      <c r="AR99" s="39"/>
      <c r="AS99" s="39"/>
      <c r="AT99" s="32">
        <f t="shared" si="45"/>
        <v>0</v>
      </c>
      <c r="AU99" s="40">
        <f t="shared" si="46"/>
        <v>0</v>
      </c>
      <c r="AV99" s="716"/>
      <c r="AW99" s="631" t="s">
        <v>96</v>
      </c>
      <c r="AX99" s="43">
        <f t="shared" si="47"/>
        <v>43969</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43970</v>
      </c>
      <c r="AM100" s="31"/>
      <c r="AN100" s="31"/>
      <c r="AO100" s="31"/>
      <c r="AP100" s="39"/>
      <c r="AQ100" s="39"/>
      <c r="AR100" s="39"/>
      <c r="AS100" s="39"/>
      <c r="AT100" s="32">
        <f t="shared" si="45"/>
        <v>0</v>
      </c>
      <c r="AU100" s="40">
        <f t="shared" si="46"/>
        <v>0</v>
      </c>
      <c r="AV100" s="716"/>
      <c r="AW100" s="631" t="s">
        <v>96</v>
      </c>
      <c r="AX100" s="43">
        <f t="shared" si="47"/>
        <v>43970</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43971</v>
      </c>
      <c r="AM101" s="31"/>
      <c r="AN101" s="31"/>
      <c r="AO101" s="31"/>
      <c r="AP101" s="39"/>
      <c r="AQ101" s="39"/>
      <c r="AR101" s="39"/>
      <c r="AS101" s="39"/>
      <c r="AT101" s="32">
        <f t="shared" si="45"/>
        <v>0</v>
      </c>
      <c r="AU101" s="40">
        <f t="shared" si="46"/>
        <v>0</v>
      </c>
      <c r="AV101" s="716"/>
      <c r="AW101" s="631" t="s">
        <v>96</v>
      </c>
      <c r="AX101" s="43">
        <f t="shared" si="47"/>
        <v>43971</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43972</v>
      </c>
      <c r="AM102" s="31"/>
      <c r="AN102" s="31"/>
      <c r="AO102" s="31"/>
      <c r="AP102" s="39"/>
      <c r="AQ102" s="39"/>
      <c r="AR102" s="39"/>
      <c r="AS102" s="39"/>
      <c r="AT102" s="32">
        <f t="shared" si="45"/>
        <v>0</v>
      </c>
      <c r="AU102" s="40">
        <f t="shared" si="46"/>
        <v>0</v>
      </c>
      <c r="AV102" s="716"/>
      <c r="AW102" s="631" t="s">
        <v>96</v>
      </c>
      <c r="AX102" s="43">
        <f t="shared" si="47"/>
        <v>43972</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43973</v>
      </c>
      <c r="AM103" s="31"/>
      <c r="AN103" s="31"/>
      <c r="AO103" s="31"/>
      <c r="AP103" s="39"/>
      <c r="AQ103" s="39"/>
      <c r="AR103" s="39"/>
      <c r="AS103" s="39"/>
      <c r="AT103" s="32">
        <f t="shared" si="45"/>
        <v>0</v>
      </c>
      <c r="AU103" s="40">
        <f t="shared" si="46"/>
        <v>0</v>
      </c>
      <c r="AV103" s="716"/>
      <c r="AW103" s="631" t="s">
        <v>96</v>
      </c>
      <c r="AX103" s="43">
        <f t="shared" si="47"/>
        <v>43973</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43974</v>
      </c>
      <c r="AM104" s="31"/>
      <c r="AN104" s="31"/>
      <c r="AO104" s="31"/>
      <c r="AP104" s="39"/>
      <c r="AQ104" s="39"/>
      <c r="AR104" s="39"/>
      <c r="AS104" s="39"/>
      <c r="AT104" s="32">
        <f t="shared" si="45"/>
        <v>0</v>
      </c>
      <c r="AU104" s="40">
        <f t="shared" si="46"/>
        <v>0</v>
      </c>
      <c r="AV104" s="716"/>
      <c r="AW104" s="631" t="s">
        <v>96</v>
      </c>
      <c r="AX104" s="43">
        <f t="shared" si="47"/>
        <v>43974</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43975</v>
      </c>
      <c r="AM105" s="31"/>
      <c r="AN105" s="31"/>
      <c r="AO105" s="31"/>
      <c r="AP105" s="39"/>
      <c r="AQ105" s="39"/>
      <c r="AR105" s="39"/>
      <c r="AS105" s="39"/>
      <c r="AT105" s="32">
        <f t="shared" si="45"/>
        <v>0</v>
      </c>
      <c r="AU105" s="40">
        <f t="shared" si="46"/>
        <v>0</v>
      </c>
      <c r="AV105" s="716"/>
      <c r="AW105" s="631" t="s">
        <v>96</v>
      </c>
      <c r="AX105" s="43">
        <f t="shared" si="47"/>
        <v>43975</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43976</v>
      </c>
      <c r="AM106" s="31"/>
      <c r="AN106" s="31"/>
      <c r="AO106" s="31"/>
      <c r="AP106" s="39"/>
      <c r="AQ106" s="39"/>
      <c r="AR106" s="39"/>
      <c r="AS106" s="39"/>
      <c r="AT106" s="32">
        <f t="shared" si="45"/>
        <v>0</v>
      </c>
      <c r="AU106" s="40">
        <f t="shared" si="46"/>
        <v>0</v>
      </c>
      <c r="AV106" s="716"/>
      <c r="AW106" s="631" t="s">
        <v>96</v>
      </c>
      <c r="AX106" s="43">
        <f t="shared" si="47"/>
        <v>43976</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43977</v>
      </c>
      <c r="AM107" s="31"/>
      <c r="AN107" s="31"/>
      <c r="AO107" s="31"/>
      <c r="AP107" s="39"/>
      <c r="AQ107" s="39"/>
      <c r="AR107" s="39"/>
      <c r="AS107" s="39"/>
      <c r="AT107" s="32">
        <f t="shared" si="45"/>
        <v>0</v>
      </c>
      <c r="AU107" s="40">
        <f t="shared" si="46"/>
        <v>0</v>
      </c>
      <c r="AV107" s="716"/>
      <c r="AW107" s="631" t="s">
        <v>96</v>
      </c>
      <c r="AX107" s="43">
        <f t="shared" si="47"/>
        <v>43977</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43978</v>
      </c>
      <c r="AM108" s="31"/>
      <c r="AN108" s="31"/>
      <c r="AO108" s="31"/>
      <c r="AP108" s="39"/>
      <c r="AQ108" s="39"/>
      <c r="AR108" s="39"/>
      <c r="AS108" s="39"/>
      <c r="AT108" s="32">
        <f t="shared" si="45"/>
        <v>0</v>
      </c>
      <c r="AU108" s="40">
        <f t="shared" si="46"/>
        <v>0</v>
      </c>
      <c r="AV108" s="716"/>
      <c r="AW108" s="631" t="s">
        <v>96</v>
      </c>
      <c r="AX108" s="43">
        <f t="shared" si="47"/>
        <v>43978</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43979</v>
      </c>
      <c r="AM109" s="31"/>
      <c r="AN109" s="31"/>
      <c r="AO109" s="31"/>
      <c r="AP109" s="39"/>
      <c r="AQ109" s="39"/>
      <c r="AR109" s="39"/>
      <c r="AS109" s="39"/>
      <c r="AT109" s="32">
        <f t="shared" si="45"/>
        <v>0</v>
      </c>
      <c r="AU109" s="40">
        <f t="shared" si="46"/>
        <v>0</v>
      </c>
      <c r="AV109" s="716"/>
      <c r="AW109" s="631" t="s">
        <v>96</v>
      </c>
      <c r="AX109" s="43">
        <f t="shared" si="47"/>
        <v>43979</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442</v>
      </c>
      <c r="T110" s="1018"/>
      <c r="U110" s="1021"/>
      <c r="V110" s="734" t="s">
        <v>437</v>
      </c>
      <c r="W110" s="737" t="s">
        <v>443</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43980</v>
      </c>
      <c r="AM110" s="31"/>
      <c r="AN110" s="31"/>
      <c r="AO110" s="31"/>
      <c r="AP110" s="39"/>
      <c r="AQ110" s="39"/>
      <c r="AR110" s="39"/>
      <c r="AS110" s="39"/>
      <c r="AT110" s="32">
        <f t="shared" si="45"/>
        <v>0</v>
      </c>
      <c r="AU110" s="40">
        <f t="shared" si="46"/>
        <v>0</v>
      </c>
      <c r="AV110" s="716"/>
      <c r="AW110" s="631" t="s">
        <v>96</v>
      </c>
      <c r="AX110" s="43">
        <f t="shared" si="47"/>
        <v>43980</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43981</v>
      </c>
      <c r="AM111" s="31"/>
      <c r="AN111" s="31"/>
      <c r="AO111" s="31"/>
      <c r="AP111" s="39"/>
      <c r="AQ111" s="39"/>
      <c r="AR111" s="39"/>
      <c r="AS111" s="39"/>
      <c r="AT111" s="32">
        <f t="shared" si="45"/>
        <v>0</v>
      </c>
      <c r="AU111" s="40">
        <f t="shared" si="46"/>
        <v>0</v>
      </c>
      <c r="AV111" s="716"/>
      <c r="AW111" s="631" t="s">
        <v>96</v>
      </c>
      <c r="AX111" s="43">
        <f t="shared" si="47"/>
        <v>43981</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43982</v>
      </c>
      <c r="AM112" s="31"/>
      <c r="AN112" s="31"/>
      <c r="AO112" s="31"/>
      <c r="AP112" s="39"/>
      <c r="AQ112" s="39"/>
      <c r="AR112" s="39"/>
      <c r="AS112" s="39"/>
      <c r="AT112" s="32">
        <f t="shared" si="45"/>
        <v>0</v>
      </c>
      <c r="AU112" s="40">
        <f t="shared" si="46"/>
        <v>0</v>
      </c>
      <c r="AV112" s="716"/>
      <c r="AW112" s="631" t="s">
        <v>96</v>
      </c>
      <c r="AX112" s="43">
        <f t="shared" si="47"/>
        <v>43982</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445</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43952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43953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43954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43955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43956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43957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43958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43959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43960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43961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43962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43963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43964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43965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43966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43967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43968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43969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43970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43971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43972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43973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43974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43975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43976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43977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43978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43979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43980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43981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43982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43952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43953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43954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43955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43956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43957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43958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43959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43960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43961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43962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43963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43964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43965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43966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43967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43968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43969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43970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43971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43972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43973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43974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43975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43976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43977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43978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43979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43980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43981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43982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442</v>
      </c>
      <c r="AP191" s="685" t="s">
        <v>437</v>
      </c>
      <c r="AQ191" s="685" t="s">
        <v>443</v>
      </c>
      <c r="AR191" s="763" t="s">
        <v>484</v>
      </c>
      <c r="AS191" s="685" t="s">
        <v>485</v>
      </c>
      <c r="AT191" s="685"/>
      <c r="AU191" s="759"/>
      <c r="AV191" s="760"/>
    </row>
    <row r="192" spans="18:50" x14ac:dyDescent="0.2">
      <c r="R192" s="209"/>
      <c r="S192" s="209"/>
      <c r="T192" s="209"/>
      <c r="U192" s="209"/>
      <c r="V192" s="209"/>
      <c r="W192" s="209"/>
      <c r="X192" s="209"/>
      <c r="AL192" s="1047">
        <f>Z10</f>
        <v>43952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43953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43954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43955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43956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43957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43958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43959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43960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43961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43962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43963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43964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43965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43966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43967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43968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43969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43970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43971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43972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43973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43974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43975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43976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43977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43978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43979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43980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43981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43982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ewcksdpFSwvBOY4TyF0jPnkSbDJSHOlRJOxD2XX3NYNn8pbJRB6qQgD8ov9RPP7Q9qJUk43tA08bdBLoE/hB+g==" saltValue="S9dB6zOoaCqTIOOxUvoEtQ=="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550</v>
      </c>
      <c r="B4" s="953"/>
      <c r="C4" s="954"/>
      <c r="D4" s="155"/>
      <c r="E4" s="156"/>
      <c r="F4" s="622"/>
      <c r="G4" s="622"/>
      <c r="H4" s="622"/>
      <c r="I4" s="623"/>
      <c r="J4" s="2" t="str">
        <f>'CG-3123'!$A$6</f>
        <v>USCGC PACIFIC</v>
      </c>
      <c r="K4" s="622"/>
      <c r="L4" s="157"/>
      <c r="M4" s="157"/>
      <c r="N4" s="539">
        <f>Menu!F5</f>
        <v>43952</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51"/>
      <c r="N42" s="1052"/>
      <c r="O42" s="1053"/>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54"/>
      <c r="N43" s="1055"/>
      <c r="O43" s="1056"/>
    </row>
  </sheetData>
  <sheetProtection algorithmName="SHA-512" hashValue="VM6NBMkTrvrV2dn5laMMJgyKPsOlaPcE6OzSwiy0jsIcQLC+V4/TPUH/PfqsdRgG360V2QvXPQhLMZ1onxKIfQ==" saltValue="sSmRgfdJjD4eVkHua89fgQ=="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551</v>
      </c>
      <c r="B4" s="953"/>
      <c r="C4" s="1080"/>
      <c r="D4" s="572"/>
      <c r="E4" s="573"/>
      <c r="F4" s="573"/>
      <c r="G4" s="573"/>
      <c r="H4" s="573"/>
      <c r="I4" s="573"/>
      <c r="J4" s="574"/>
      <c r="K4" s="575" t="s">
        <v>74</v>
      </c>
      <c r="L4" s="571"/>
      <c r="M4" s="1063" t="s">
        <v>551</v>
      </c>
      <c r="N4" s="953"/>
      <c r="O4" s="1080"/>
      <c r="P4" s="572"/>
      <c r="Q4" s="573"/>
      <c r="R4" s="573"/>
      <c r="S4" s="573"/>
      <c r="T4" s="573"/>
      <c r="U4" s="573"/>
      <c r="V4" s="574"/>
      <c r="W4" s="575" t="s">
        <v>74</v>
      </c>
      <c r="X4" s="571"/>
      <c r="Y4" s="1063" t="s">
        <v>551</v>
      </c>
      <c r="Z4" s="953"/>
      <c r="AA4" s="1080"/>
      <c r="AB4" s="572"/>
      <c r="AC4" s="573"/>
      <c r="AD4" s="573"/>
      <c r="AE4" s="573"/>
      <c r="AF4" s="573"/>
      <c r="AG4" s="573"/>
      <c r="AH4" s="574"/>
      <c r="AI4" s="575" t="s">
        <v>74</v>
      </c>
      <c r="AJ4" s="571"/>
      <c r="AK4" s="1063" t="s">
        <v>551</v>
      </c>
      <c r="AL4" s="953"/>
      <c r="AM4" s="1080"/>
      <c r="AN4" s="572"/>
      <c r="AO4" s="573"/>
      <c r="AP4" s="573"/>
      <c r="AQ4" s="573"/>
      <c r="AR4" s="573"/>
      <c r="AS4" s="573"/>
      <c r="AT4" s="574"/>
      <c r="AU4" s="575" t="s">
        <v>74</v>
      </c>
      <c r="AV4" s="571"/>
      <c r="AW4" s="1063" t="s">
        <v>551</v>
      </c>
      <c r="AX4" s="953"/>
      <c r="AY4" s="1080"/>
      <c r="AZ4" s="572"/>
      <c r="BA4" s="573"/>
      <c r="BB4" s="573"/>
      <c r="BC4" s="573"/>
      <c r="BD4" s="573"/>
      <c r="BE4" s="573"/>
      <c r="BF4" s="574"/>
      <c r="BG4" s="575" t="s">
        <v>74</v>
      </c>
      <c r="BH4" s="571"/>
      <c r="BI4" s="1063" t="s">
        <v>551</v>
      </c>
      <c r="BJ4" s="953"/>
      <c r="BK4" s="1080"/>
      <c r="BL4" s="572"/>
      <c r="BM4" s="573"/>
      <c r="BN4" s="573"/>
      <c r="BO4" s="573"/>
      <c r="BP4" s="573"/>
      <c r="BQ4" s="573"/>
      <c r="BR4" s="574"/>
      <c r="BS4" s="575" t="s">
        <v>74</v>
      </c>
      <c r="BT4" s="571"/>
      <c r="BU4" s="1063" t="s">
        <v>551</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PACIFIC</v>
      </c>
      <c r="B6" s="1098"/>
      <c r="C6" s="1098"/>
      <c r="D6" s="1098"/>
      <c r="E6" s="1098"/>
      <c r="F6" s="1099"/>
      <c r="G6" s="1094">
        <v>43952</v>
      </c>
      <c r="H6" s="1082"/>
      <c r="I6" s="1082"/>
      <c r="J6" s="1083"/>
      <c r="K6" s="569"/>
      <c r="L6" s="578"/>
      <c r="M6" s="1097" t="str">
        <f>A6</f>
        <v>USCGC PACIFIC</v>
      </c>
      <c r="N6" s="1098"/>
      <c r="O6" s="1098"/>
      <c r="P6" s="1098"/>
      <c r="Q6" s="1098"/>
      <c r="R6" s="1099"/>
      <c r="S6" s="1094"/>
      <c r="T6" s="1082"/>
      <c r="U6" s="1082"/>
      <c r="V6" s="1083"/>
      <c r="W6" s="569"/>
      <c r="X6" s="578"/>
      <c r="Y6" s="1102"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c r="BU6" s="1097" t="str">
        <f>A6</f>
        <v>USCGC PACIFIC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43963</v>
      </c>
      <c r="J39" s="569"/>
      <c r="M39" s="606" t="s">
        <v>93</v>
      </c>
      <c r="R39" s="569"/>
      <c r="S39" s="569" t="s">
        <v>94</v>
      </c>
      <c r="T39" s="569"/>
      <c r="U39" s="607">
        <f ca="1">TODAY()</f>
        <v>43963</v>
      </c>
      <c r="V39" s="569"/>
      <c r="Y39" s="606" t="s">
        <v>93</v>
      </c>
      <c r="AD39" s="569"/>
      <c r="AE39" s="569" t="s">
        <v>94</v>
      </c>
      <c r="AF39" s="569"/>
      <c r="AG39" s="607">
        <f ca="1">TODAY()</f>
        <v>43963</v>
      </c>
      <c r="AH39" s="569"/>
      <c r="AK39" s="606" t="s">
        <v>93</v>
      </c>
      <c r="AP39" s="569"/>
      <c r="AQ39" s="569" t="s">
        <v>94</v>
      </c>
      <c r="AR39" s="569"/>
      <c r="AS39" s="607">
        <f ca="1">TODAY()</f>
        <v>43963</v>
      </c>
      <c r="AT39" s="569"/>
      <c r="AW39" s="606" t="s">
        <v>93</v>
      </c>
      <c r="BB39" s="569"/>
      <c r="BC39" s="569" t="s">
        <v>94</v>
      </c>
      <c r="BD39" s="569"/>
      <c r="BE39" s="607">
        <f ca="1">TODAY()</f>
        <v>43963</v>
      </c>
      <c r="BF39" s="569"/>
      <c r="BI39" s="606" t="s">
        <v>93</v>
      </c>
      <c r="BN39" s="569"/>
      <c r="BO39" s="569" t="s">
        <v>94</v>
      </c>
      <c r="BP39" s="569"/>
      <c r="BQ39" s="607">
        <f ca="1">TODAY()</f>
        <v>43963</v>
      </c>
      <c r="BR39" s="569"/>
      <c r="BU39" s="606" t="s">
        <v>93</v>
      </c>
      <c r="BZ39" s="569"/>
      <c r="CA39" s="569" t="s">
        <v>94</v>
      </c>
      <c r="CB39" s="569"/>
      <c r="CC39" s="607">
        <f ca="1">TODAY()</f>
        <v>43963</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551</v>
      </c>
      <c r="B43" s="953"/>
      <c r="C43" s="1080"/>
      <c r="D43" s="572"/>
      <c r="E43" s="573"/>
      <c r="F43" s="573"/>
      <c r="G43" s="573"/>
      <c r="H43" s="573"/>
      <c r="I43" s="573"/>
      <c r="J43" s="574"/>
      <c r="K43" s="575" t="s">
        <v>74</v>
      </c>
      <c r="L43" s="571"/>
      <c r="M43" s="1063" t="s">
        <v>551</v>
      </c>
      <c r="N43" s="953"/>
      <c r="O43" s="1080"/>
      <c r="P43" s="572"/>
      <c r="Q43" s="573"/>
      <c r="R43" s="573"/>
      <c r="S43" s="573"/>
      <c r="T43" s="573"/>
      <c r="U43" s="573"/>
      <c r="V43" s="574"/>
      <c r="W43" s="575" t="s">
        <v>74</v>
      </c>
      <c r="X43" s="571"/>
      <c r="Y43" s="1063" t="s">
        <v>551</v>
      </c>
      <c r="Z43" s="953"/>
      <c r="AA43" s="1080"/>
      <c r="AB43" s="572"/>
      <c r="AC43" s="573"/>
      <c r="AD43" s="573"/>
      <c r="AE43" s="573"/>
      <c r="AF43" s="573"/>
      <c r="AG43" s="573"/>
      <c r="AH43" s="574"/>
      <c r="AI43" s="575" t="s">
        <v>74</v>
      </c>
      <c r="AJ43" s="571"/>
      <c r="AK43" s="1063" t="s">
        <v>551</v>
      </c>
      <c r="AL43" s="953"/>
      <c r="AM43" s="1080"/>
      <c r="AN43" s="572"/>
      <c r="AO43" s="573"/>
      <c r="AP43" s="573"/>
      <c r="AQ43" s="573"/>
      <c r="AR43" s="573"/>
      <c r="AS43" s="573"/>
      <c r="AT43" s="574"/>
      <c r="AU43" s="575" t="s">
        <v>74</v>
      </c>
      <c r="AV43" s="571"/>
      <c r="AW43" s="1063" t="s">
        <v>551</v>
      </c>
      <c r="AX43" s="953"/>
      <c r="AY43" s="1080"/>
      <c r="AZ43" s="572"/>
      <c r="BA43" s="573"/>
      <c r="BB43" s="573"/>
      <c r="BC43" s="573"/>
      <c r="BD43" s="573"/>
      <c r="BE43" s="573"/>
      <c r="BF43" s="574"/>
      <c r="BG43" s="575" t="s">
        <v>74</v>
      </c>
      <c r="BH43" s="571"/>
      <c r="BI43" s="1063" t="s">
        <v>551</v>
      </c>
      <c r="BJ43" s="953"/>
      <c r="BK43" s="1080"/>
      <c r="BL43" s="572"/>
      <c r="BM43" s="573"/>
      <c r="BN43" s="573"/>
      <c r="BO43" s="573"/>
      <c r="BP43" s="573"/>
      <c r="BQ43" s="573"/>
      <c r="BR43" s="574"/>
      <c r="BS43" s="575" t="s">
        <v>74</v>
      </c>
      <c r="BT43" s="571"/>
      <c r="BU43" s="1063" t="s">
        <v>551</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PACIFIC</v>
      </c>
      <c r="B45" s="1082"/>
      <c r="C45" s="1082"/>
      <c r="D45" s="1082"/>
      <c r="E45" s="1082"/>
      <c r="F45" s="1083"/>
      <c r="G45" s="1084">
        <f>G6</f>
        <v>43952</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c r="BU45" s="1081" t="str">
        <f>BU6</f>
        <v>USCGC PACIFIC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43963</v>
      </c>
      <c r="J78" s="569"/>
      <c r="M78" s="606" t="s">
        <v>93</v>
      </c>
      <c r="R78" s="569"/>
      <c r="S78" s="569" t="s">
        <v>94</v>
      </c>
      <c r="T78" s="569"/>
      <c r="U78" s="607">
        <f ca="1">TODAY()</f>
        <v>43963</v>
      </c>
      <c r="V78" s="569"/>
      <c r="Y78" s="606" t="s">
        <v>93</v>
      </c>
      <c r="AD78" s="569"/>
      <c r="AE78" s="569" t="s">
        <v>94</v>
      </c>
      <c r="AF78" s="569"/>
      <c r="AG78" s="607">
        <f ca="1">TODAY()</f>
        <v>43963</v>
      </c>
      <c r="AH78" s="569"/>
      <c r="AK78" s="606" t="s">
        <v>93</v>
      </c>
      <c r="AP78" s="569"/>
      <c r="AQ78" s="569" t="s">
        <v>94</v>
      </c>
      <c r="AR78" s="569"/>
      <c r="AS78" s="607">
        <f ca="1">TODAY()</f>
        <v>43963</v>
      </c>
      <c r="AT78" s="569"/>
      <c r="AW78" s="606" t="s">
        <v>93</v>
      </c>
      <c r="BB78" s="569"/>
      <c r="BC78" s="569" t="s">
        <v>94</v>
      </c>
      <c r="BD78" s="569"/>
      <c r="BE78" s="607">
        <f ca="1">TODAY()</f>
        <v>43963</v>
      </c>
      <c r="BF78" s="569"/>
      <c r="BI78" s="606" t="s">
        <v>93</v>
      </c>
      <c r="BN78" s="569"/>
      <c r="BO78" s="569" t="s">
        <v>94</v>
      </c>
      <c r="BP78" s="569"/>
      <c r="BQ78" s="607">
        <f ca="1">TODAY()</f>
        <v>43963</v>
      </c>
      <c r="BR78" s="569"/>
      <c r="BU78" s="606" t="s">
        <v>93</v>
      </c>
      <c r="BZ78" s="569"/>
      <c r="CA78" s="569" t="s">
        <v>94</v>
      </c>
      <c r="CB78" s="569"/>
      <c r="CC78" s="607">
        <f ca="1">TODAY()</f>
        <v>43963</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551</v>
      </c>
      <c r="B82" s="953"/>
      <c r="C82" s="1080"/>
      <c r="D82" s="572"/>
      <c r="E82" s="573"/>
      <c r="F82" s="573"/>
      <c r="G82" s="573"/>
      <c r="H82" s="573"/>
      <c r="I82" s="573"/>
      <c r="J82" s="574"/>
      <c r="K82" s="575" t="s">
        <v>74</v>
      </c>
      <c r="L82" s="571"/>
      <c r="M82" s="1063" t="s">
        <v>551</v>
      </c>
      <c r="N82" s="953"/>
      <c r="O82" s="1080"/>
      <c r="P82" s="572"/>
      <c r="Q82" s="573"/>
      <c r="R82" s="573"/>
      <c r="S82" s="573"/>
      <c r="T82" s="573"/>
      <c r="U82" s="573"/>
      <c r="V82" s="574"/>
      <c r="W82" s="575" t="s">
        <v>74</v>
      </c>
      <c r="X82" s="571"/>
      <c r="Y82" s="1063" t="s">
        <v>551</v>
      </c>
      <c r="Z82" s="953"/>
      <c r="AA82" s="1080"/>
      <c r="AB82" s="572"/>
      <c r="AC82" s="573"/>
      <c r="AD82" s="573"/>
      <c r="AE82" s="573"/>
      <c r="AF82" s="573"/>
      <c r="AG82" s="573"/>
      <c r="AH82" s="574"/>
      <c r="AI82" s="575" t="s">
        <v>74</v>
      </c>
      <c r="AJ82" s="571"/>
      <c r="AK82" s="1063" t="s">
        <v>551</v>
      </c>
      <c r="AL82" s="953"/>
      <c r="AM82" s="1080"/>
      <c r="AN82" s="572"/>
      <c r="AO82" s="573"/>
      <c r="AP82" s="573"/>
      <c r="AQ82" s="573"/>
      <c r="AR82" s="573"/>
      <c r="AS82" s="573"/>
      <c r="AT82" s="574"/>
      <c r="AU82" s="575" t="s">
        <v>74</v>
      </c>
      <c r="AV82" s="571"/>
      <c r="AW82" s="1063" t="s">
        <v>551</v>
      </c>
      <c r="AX82" s="953"/>
      <c r="AY82" s="1080"/>
      <c r="AZ82" s="572"/>
      <c r="BA82" s="573"/>
      <c r="BB82" s="573"/>
      <c r="BC82" s="573"/>
      <c r="BD82" s="573"/>
      <c r="BE82" s="573"/>
      <c r="BF82" s="574"/>
      <c r="BG82" s="575" t="s">
        <v>74</v>
      </c>
      <c r="BH82" s="571"/>
      <c r="BI82" s="1063" t="s">
        <v>551</v>
      </c>
      <c r="BJ82" s="953"/>
      <c r="BK82" s="1080"/>
      <c r="BL82" s="572"/>
      <c r="BM82" s="573"/>
      <c r="BN82" s="573"/>
      <c r="BO82" s="573"/>
      <c r="BP82" s="573"/>
      <c r="BQ82" s="573"/>
      <c r="BR82" s="574"/>
      <c r="BS82" s="575" t="s">
        <v>74</v>
      </c>
      <c r="BT82" s="571"/>
      <c r="BU82" s="1063" t="s">
        <v>551</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PACIFIC</v>
      </c>
      <c r="B84" s="1082"/>
      <c r="C84" s="1082"/>
      <c r="D84" s="1082"/>
      <c r="E84" s="1082"/>
      <c r="F84" s="1083"/>
      <c r="G84" s="1084">
        <f>G45</f>
        <v>43952</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c r="BU84" s="1081" t="str">
        <f>BU45</f>
        <v>USCGC PACIFIC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43963</v>
      </c>
      <c r="J117" s="569"/>
      <c r="M117" s="606" t="s">
        <v>93</v>
      </c>
      <c r="R117" s="569"/>
      <c r="S117" s="569" t="s">
        <v>94</v>
      </c>
      <c r="T117" s="569"/>
      <c r="U117" s="607">
        <f ca="1">TODAY()</f>
        <v>43963</v>
      </c>
      <c r="V117" s="569"/>
      <c r="Y117" s="606" t="s">
        <v>93</v>
      </c>
      <c r="AD117" s="569"/>
      <c r="AE117" s="569" t="s">
        <v>94</v>
      </c>
      <c r="AF117" s="569"/>
      <c r="AG117" s="607">
        <f ca="1">TODAY()</f>
        <v>43963</v>
      </c>
      <c r="AH117" s="569"/>
      <c r="AK117" s="606" t="s">
        <v>93</v>
      </c>
      <c r="AP117" s="569"/>
      <c r="AQ117" s="569" t="s">
        <v>94</v>
      </c>
      <c r="AR117" s="569"/>
      <c r="AS117" s="607">
        <f ca="1">TODAY()</f>
        <v>43963</v>
      </c>
      <c r="AT117" s="569"/>
      <c r="AW117" s="606" t="s">
        <v>93</v>
      </c>
      <c r="BB117" s="569"/>
      <c r="BC117" s="569" t="s">
        <v>94</v>
      </c>
      <c r="BD117" s="569"/>
      <c r="BE117" s="607">
        <f ca="1">TODAY()</f>
        <v>43963</v>
      </c>
      <c r="BF117" s="569"/>
      <c r="BI117" s="606" t="s">
        <v>93</v>
      </c>
      <c r="BN117" s="569"/>
      <c r="BO117" s="569" t="s">
        <v>94</v>
      </c>
      <c r="BP117" s="569"/>
      <c r="BQ117" s="607">
        <f ca="1">TODAY()</f>
        <v>43963</v>
      </c>
      <c r="BR117" s="569"/>
      <c r="BU117" s="606" t="s">
        <v>93</v>
      </c>
      <c r="BZ117" s="569"/>
      <c r="CA117" s="569" t="s">
        <v>94</v>
      </c>
      <c r="CB117" s="569"/>
      <c r="CC117" s="607">
        <f ca="1">TODAY()</f>
        <v>43963</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q/UFB8Ym2T2ryLybS5lUd5SuQy4nu/DQy0sStvm0rdXTOlz4St2uNFEIUtB44pjE6C4my5kuTYz4LaeVOewqMA==" saltValue="kIaqaUSps9+lZ7EYG6Sv+Q=="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551</v>
      </c>
      <c r="B4" s="953"/>
      <c r="C4" s="1080"/>
      <c r="D4" s="572"/>
      <c r="E4" s="573"/>
      <c r="F4" s="573"/>
      <c r="G4" s="573"/>
      <c r="H4" s="573"/>
      <c r="I4" s="573"/>
      <c r="J4" s="574"/>
      <c r="K4" s="575" t="s">
        <v>74</v>
      </c>
      <c r="L4" s="571"/>
      <c r="M4" s="1063" t="s">
        <v>551</v>
      </c>
      <c r="N4" s="953"/>
      <c r="O4" s="1080"/>
      <c r="P4" s="572"/>
      <c r="Q4" s="573"/>
      <c r="R4" s="573"/>
      <c r="S4" s="573"/>
      <c r="T4" s="573"/>
      <c r="U4" s="573"/>
      <c r="V4" s="574"/>
      <c r="W4" s="575" t="s">
        <v>74</v>
      </c>
      <c r="X4" s="571"/>
      <c r="Y4" s="1063" t="s">
        <v>551</v>
      </c>
      <c r="Z4" s="953"/>
      <c r="AA4" s="1080"/>
      <c r="AB4" s="572"/>
      <c r="AC4" s="573"/>
      <c r="AD4" s="573"/>
      <c r="AE4" s="573"/>
      <c r="AF4" s="573"/>
      <c r="AG4" s="573"/>
      <c r="AH4" s="574"/>
      <c r="AI4" s="575" t="s">
        <v>74</v>
      </c>
      <c r="AJ4" s="571"/>
      <c r="AK4" s="1063" t="s">
        <v>551</v>
      </c>
      <c r="AL4" s="953"/>
      <c r="AM4" s="1080"/>
      <c r="AN4" s="572"/>
      <c r="AO4" s="573"/>
      <c r="AP4" s="573"/>
      <c r="AQ4" s="573"/>
      <c r="AR4" s="573"/>
      <c r="AS4" s="573"/>
      <c r="AT4" s="574"/>
      <c r="AU4" s="575" t="s">
        <v>74</v>
      </c>
      <c r="AV4" s="571"/>
      <c r="AW4" s="1063" t="s">
        <v>551</v>
      </c>
      <c r="AX4" s="953"/>
      <c r="AY4" s="1080"/>
      <c r="AZ4" s="572"/>
      <c r="BA4" s="573"/>
      <c r="BB4" s="573"/>
      <c r="BC4" s="573"/>
      <c r="BD4" s="573"/>
      <c r="BE4" s="573"/>
      <c r="BF4" s="574"/>
      <c r="BG4" s="575" t="s">
        <v>74</v>
      </c>
      <c r="BH4" s="571"/>
      <c r="BI4" s="1063" t="s">
        <v>551</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PACIFIC</v>
      </c>
      <c r="B6" s="1098"/>
      <c r="C6" s="1098"/>
      <c r="D6" s="1098"/>
      <c r="E6" s="1098"/>
      <c r="F6" s="1099"/>
      <c r="G6" s="1094">
        <v>43952</v>
      </c>
      <c r="H6" s="1082"/>
      <c r="I6" s="1082"/>
      <c r="J6" s="1083"/>
      <c r="K6" s="569"/>
      <c r="L6" s="578"/>
      <c r="M6" s="1097" t="str">
        <f>A6</f>
        <v>USCGC PACIFIC</v>
      </c>
      <c r="N6" s="1098"/>
      <c r="O6" s="1098"/>
      <c r="P6" s="1098"/>
      <c r="Q6" s="1098"/>
      <c r="R6" s="1099"/>
      <c r="S6" s="1094"/>
      <c r="T6" s="1082"/>
      <c r="U6" s="1082"/>
      <c r="V6" s="1083"/>
      <c r="W6" s="569"/>
      <c r="X6" s="578"/>
      <c r="Y6" s="1097"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43963</v>
      </c>
      <c r="J39" s="569"/>
      <c r="M39" s="606" t="s">
        <v>93</v>
      </c>
      <c r="R39" s="569"/>
      <c r="S39" s="569" t="s">
        <v>94</v>
      </c>
      <c r="T39" s="569"/>
      <c r="U39" s="607">
        <f ca="1">TODAY()</f>
        <v>43963</v>
      </c>
      <c r="V39" s="569"/>
      <c r="Y39" s="606" t="s">
        <v>93</v>
      </c>
      <c r="AD39" s="569"/>
      <c r="AE39" s="569" t="s">
        <v>94</v>
      </c>
      <c r="AF39" s="569"/>
      <c r="AG39" s="607">
        <f ca="1">TODAY()</f>
        <v>43963</v>
      </c>
      <c r="AH39" s="569"/>
      <c r="AK39" s="606" t="s">
        <v>93</v>
      </c>
      <c r="AP39" s="569"/>
      <c r="AQ39" s="569" t="s">
        <v>94</v>
      </c>
      <c r="AR39" s="569"/>
      <c r="AS39" s="607">
        <f ca="1">TODAY()</f>
        <v>43963</v>
      </c>
      <c r="AT39" s="569"/>
      <c r="AW39" s="606" t="s">
        <v>93</v>
      </c>
      <c r="BB39" s="569"/>
      <c r="BC39" s="569" t="s">
        <v>94</v>
      </c>
      <c r="BD39" s="569"/>
      <c r="BE39" s="607">
        <f ca="1">TODAY()</f>
        <v>43963</v>
      </c>
      <c r="BF39" s="569"/>
      <c r="BI39" s="606" t="s">
        <v>93</v>
      </c>
      <c r="BN39" s="569"/>
      <c r="BO39" s="569" t="s">
        <v>94</v>
      </c>
      <c r="BP39" s="569"/>
      <c r="BQ39" s="607">
        <f ca="1">TODAY()</f>
        <v>43963</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551</v>
      </c>
      <c r="B43" s="953"/>
      <c r="C43" s="1080"/>
      <c r="D43" s="572"/>
      <c r="E43" s="573"/>
      <c r="F43" s="573"/>
      <c r="G43" s="573"/>
      <c r="H43" s="573"/>
      <c r="I43" s="573"/>
      <c r="J43" s="574"/>
      <c r="K43" s="575" t="s">
        <v>74</v>
      </c>
      <c r="L43" s="571"/>
      <c r="M43" s="1063" t="s">
        <v>551</v>
      </c>
      <c r="N43" s="953"/>
      <c r="O43" s="1080"/>
      <c r="P43" s="572"/>
      <c r="Q43" s="573"/>
      <c r="R43" s="573"/>
      <c r="S43" s="573"/>
      <c r="T43" s="573"/>
      <c r="U43" s="573"/>
      <c r="V43" s="574"/>
      <c r="W43" s="575" t="s">
        <v>74</v>
      </c>
      <c r="X43" s="571"/>
      <c r="Y43" s="1063" t="s">
        <v>551</v>
      </c>
      <c r="Z43" s="953"/>
      <c r="AA43" s="1080"/>
      <c r="AB43" s="572"/>
      <c r="AC43" s="573"/>
      <c r="AD43" s="573"/>
      <c r="AE43" s="573"/>
      <c r="AF43" s="573"/>
      <c r="AG43" s="573"/>
      <c r="AH43" s="574"/>
      <c r="AI43" s="575" t="s">
        <v>74</v>
      </c>
      <c r="AJ43" s="571"/>
      <c r="AK43" s="1063" t="s">
        <v>551</v>
      </c>
      <c r="AL43" s="953"/>
      <c r="AM43" s="1080"/>
      <c r="AN43" s="572"/>
      <c r="AO43" s="573"/>
      <c r="AP43" s="573"/>
      <c r="AQ43" s="573"/>
      <c r="AR43" s="573"/>
      <c r="AS43" s="573"/>
      <c r="AT43" s="574"/>
      <c r="AU43" s="575" t="s">
        <v>74</v>
      </c>
      <c r="AV43" s="571"/>
      <c r="AW43" s="1063" t="s">
        <v>551</v>
      </c>
      <c r="AX43" s="953"/>
      <c r="AY43" s="1080"/>
      <c r="AZ43" s="572"/>
      <c r="BA43" s="573"/>
      <c r="BB43" s="573"/>
      <c r="BC43" s="573"/>
      <c r="BD43" s="573"/>
      <c r="BE43" s="573"/>
      <c r="BF43" s="574"/>
      <c r="BG43" s="575" t="s">
        <v>74</v>
      </c>
      <c r="BH43" s="571"/>
      <c r="BI43" s="1063" t="s">
        <v>551</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PACIFIC</v>
      </c>
      <c r="B45" s="1082"/>
      <c r="C45" s="1082"/>
      <c r="D45" s="1082"/>
      <c r="E45" s="1082"/>
      <c r="F45" s="1083"/>
      <c r="G45" s="1084">
        <f>G6</f>
        <v>43952</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43963</v>
      </c>
      <c r="J78" s="569"/>
      <c r="M78" s="606" t="s">
        <v>93</v>
      </c>
      <c r="R78" s="569"/>
      <c r="S78" s="569" t="s">
        <v>94</v>
      </c>
      <c r="T78" s="569"/>
      <c r="U78" s="607">
        <f ca="1">TODAY()</f>
        <v>43963</v>
      </c>
      <c r="V78" s="569"/>
      <c r="Y78" s="606" t="s">
        <v>93</v>
      </c>
      <c r="AD78" s="569"/>
      <c r="AE78" s="569" t="s">
        <v>94</v>
      </c>
      <c r="AF78" s="569"/>
      <c r="AG78" s="607">
        <f ca="1">TODAY()</f>
        <v>43963</v>
      </c>
      <c r="AH78" s="569"/>
      <c r="AK78" s="606" t="s">
        <v>93</v>
      </c>
      <c r="AP78" s="569"/>
      <c r="AQ78" s="569" t="s">
        <v>94</v>
      </c>
      <c r="AR78" s="569"/>
      <c r="AS78" s="607">
        <f ca="1">TODAY()</f>
        <v>43963</v>
      </c>
      <c r="AT78" s="569"/>
      <c r="AW78" s="606" t="s">
        <v>93</v>
      </c>
      <c r="BB78" s="569"/>
      <c r="BC78" s="569" t="s">
        <v>94</v>
      </c>
      <c r="BD78" s="569"/>
      <c r="BE78" s="607">
        <f ca="1">TODAY()</f>
        <v>43963</v>
      </c>
      <c r="BF78" s="569"/>
      <c r="BI78" s="606" t="s">
        <v>93</v>
      </c>
      <c r="BN78" s="569"/>
      <c r="BO78" s="569" t="s">
        <v>94</v>
      </c>
      <c r="BP78" s="569"/>
      <c r="BQ78" s="607">
        <f ca="1">TODAY()</f>
        <v>43963</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551</v>
      </c>
      <c r="B82" s="953"/>
      <c r="C82" s="1080"/>
      <c r="D82" s="572"/>
      <c r="E82" s="573"/>
      <c r="F82" s="573"/>
      <c r="G82" s="573"/>
      <c r="H82" s="573"/>
      <c r="I82" s="573"/>
      <c r="J82" s="574"/>
      <c r="K82" s="575" t="s">
        <v>74</v>
      </c>
      <c r="L82" s="571"/>
      <c r="M82" s="1063" t="s">
        <v>551</v>
      </c>
      <c r="N82" s="953"/>
      <c r="O82" s="1080"/>
      <c r="P82" s="572"/>
      <c r="Q82" s="573"/>
      <c r="R82" s="573"/>
      <c r="S82" s="573"/>
      <c r="T82" s="573"/>
      <c r="U82" s="573"/>
      <c r="V82" s="574"/>
      <c r="W82" s="575" t="s">
        <v>74</v>
      </c>
      <c r="X82" s="571"/>
      <c r="Y82" s="1063" t="s">
        <v>551</v>
      </c>
      <c r="Z82" s="953"/>
      <c r="AA82" s="1080"/>
      <c r="AB82" s="572"/>
      <c r="AC82" s="573"/>
      <c r="AD82" s="573"/>
      <c r="AE82" s="573"/>
      <c r="AF82" s="573"/>
      <c r="AG82" s="573"/>
      <c r="AH82" s="574"/>
      <c r="AI82" s="575" t="s">
        <v>74</v>
      </c>
      <c r="AJ82" s="571"/>
      <c r="AK82" s="1063" t="s">
        <v>551</v>
      </c>
      <c r="AL82" s="953"/>
      <c r="AM82" s="1080"/>
      <c r="AN82" s="572"/>
      <c r="AO82" s="573"/>
      <c r="AP82" s="573"/>
      <c r="AQ82" s="573"/>
      <c r="AR82" s="573"/>
      <c r="AS82" s="573"/>
      <c r="AT82" s="574"/>
      <c r="AU82" s="575" t="s">
        <v>74</v>
      </c>
      <c r="AV82" s="571"/>
      <c r="AW82" s="1063" t="s">
        <v>551</v>
      </c>
      <c r="AX82" s="953"/>
      <c r="AY82" s="1080"/>
      <c r="AZ82" s="572"/>
      <c r="BA82" s="573"/>
      <c r="BB82" s="573"/>
      <c r="BC82" s="573"/>
      <c r="BD82" s="573"/>
      <c r="BE82" s="573"/>
      <c r="BF82" s="574"/>
      <c r="BG82" s="575" t="s">
        <v>74</v>
      </c>
      <c r="BH82" s="571"/>
      <c r="BI82" s="1063" t="s">
        <v>551</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PACIFIC</v>
      </c>
      <c r="B84" s="1082"/>
      <c r="C84" s="1082"/>
      <c r="D84" s="1082"/>
      <c r="E84" s="1082"/>
      <c r="F84" s="1083"/>
      <c r="G84" s="1084">
        <f>G45</f>
        <v>43952</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43963</v>
      </c>
      <c r="J117" s="569"/>
      <c r="M117" s="606" t="s">
        <v>93</v>
      </c>
      <c r="R117" s="569"/>
      <c r="S117" s="569" t="s">
        <v>94</v>
      </c>
      <c r="T117" s="569"/>
      <c r="U117" s="607">
        <f ca="1">TODAY()</f>
        <v>43963</v>
      </c>
      <c r="V117" s="569"/>
      <c r="Y117" s="606" t="s">
        <v>93</v>
      </c>
      <c r="AD117" s="569"/>
      <c r="AE117" s="569" t="s">
        <v>94</v>
      </c>
      <c r="AF117" s="569"/>
      <c r="AG117" s="607">
        <f ca="1">TODAY()</f>
        <v>43963</v>
      </c>
      <c r="AH117" s="569"/>
      <c r="AK117" s="606" t="s">
        <v>93</v>
      </c>
      <c r="AP117" s="569"/>
      <c r="AQ117" s="569" t="s">
        <v>94</v>
      </c>
      <c r="AR117" s="569"/>
      <c r="AS117" s="607">
        <f ca="1">TODAY()</f>
        <v>43963</v>
      </c>
      <c r="AT117" s="569"/>
      <c r="AW117" s="606" t="s">
        <v>93</v>
      </c>
      <c r="BB117" s="569"/>
      <c r="BC117" s="569" t="s">
        <v>94</v>
      </c>
      <c r="BD117" s="569"/>
      <c r="BE117" s="607">
        <f ca="1">TODAY()</f>
        <v>43963</v>
      </c>
      <c r="BF117" s="569"/>
      <c r="BI117" s="606" t="s">
        <v>93</v>
      </c>
      <c r="BN117" s="569"/>
      <c r="BO117" s="569" t="s">
        <v>94</v>
      </c>
      <c r="BP117" s="569"/>
      <c r="BQ117" s="607">
        <f ca="1">TODAY()</f>
        <v>43963</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CyE4ec/DQCupWFR1vq8JkJ1+fWNKpEJGNcKEkF/JbrWZzptSE3VQI+0GCYl4fMxi6bRMAJfjYVGkEI1u9Wq5ig==" saltValue="SzHjufz6xxOBRyO3mqi+Hg=="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tabSelected="1" topLeftCell="A8" zoomScale="115" zoomScaleNormal="115" workbookViewId="0">
      <selection activeCell="I14" sqref="I14"/>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546</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439</v>
      </c>
      <c r="H5" s="78"/>
      <c r="I5" s="66"/>
      <c r="J5" s="73"/>
      <c r="K5" s="73"/>
    </row>
    <row r="6" spans="1:11" ht="13.5" thickBot="1" x14ac:dyDescent="0.25">
      <c r="A6" s="1113" t="str">
        <f>Menu!F3</f>
        <v>USCGC PACIFIC</v>
      </c>
      <c r="B6" s="1114"/>
      <c r="C6" s="1114"/>
      <c r="D6" s="1115"/>
      <c r="E6" s="1113" t="str">
        <f>Menu!F4</f>
        <v>12-34567</v>
      </c>
      <c r="F6" s="1116"/>
      <c r="G6" s="1117">
        <f>Menu!F6</f>
        <v>43982</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v>43952</v>
      </c>
      <c r="B9" s="1105" t="s">
        <v>562</v>
      </c>
      <c r="C9" s="1106"/>
      <c r="D9" s="1107"/>
      <c r="E9" s="86">
        <v>84.6</v>
      </c>
      <c r="F9" s="86">
        <v>0</v>
      </c>
      <c r="G9" s="86">
        <v>0</v>
      </c>
      <c r="H9" s="87">
        <f>SUM(F9-G9)</f>
        <v>0</v>
      </c>
      <c r="I9" s="88" t="s">
        <v>568</v>
      </c>
    </row>
    <row r="10" spans="1:11" x14ac:dyDescent="0.2">
      <c r="A10" s="89">
        <v>43952</v>
      </c>
      <c r="B10" s="1103" t="s">
        <v>563</v>
      </c>
      <c r="C10" s="811"/>
      <c r="D10" s="812"/>
      <c r="E10" s="90">
        <v>70.650000000000006</v>
      </c>
      <c r="F10" s="90">
        <v>0</v>
      </c>
      <c r="G10" s="91">
        <v>0</v>
      </c>
      <c r="H10" s="92">
        <f>SUM(H9+F10-G10)</f>
        <v>0</v>
      </c>
      <c r="I10" s="93" t="s">
        <v>568</v>
      </c>
    </row>
    <row r="11" spans="1:11" x14ac:dyDescent="0.2">
      <c r="A11" s="89">
        <v>43956</v>
      </c>
      <c r="B11" s="1103" t="s">
        <v>566</v>
      </c>
      <c r="C11" s="811"/>
      <c r="D11" s="812"/>
      <c r="E11" s="90">
        <v>0</v>
      </c>
      <c r="F11" s="90">
        <v>84.6</v>
      </c>
      <c r="G11" s="90">
        <v>0</v>
      </c>
      <c r="H11" s="92">
        <f t="shared" ref="H11:H50" si="0">SUM(H10+F11-G11)</f>
        <v>84.6</v>
      </c>
      <c r="I11" s="93" t="s">
        <v>568</v>
      </c>
    </row>
    <row r="12" spans="1:11" x14ac:dyDescent="0.2">
      <c r="A12" s="89">
        <v>43956</v>
      </c>
      <c r="B12" s="1103" t="s">
        <v>567</v>
      </c>
      <c r="C12" s="811"/>
      <c r="D12" s="812"/>
      <c r="E12" s="90">
        <v>0</v>
      </c>
      <c r="F12" s="90">
        <v>70.650000000000006</v>
      </c>
      <c r="G12" s="90">
        <v>0</v>
      </c>
      <c r="H12" s="92">
        <f t="shared" si="0"/>
        <v>155.25</v>
      </c>
      <c r="I12" s="93" t="s">
        <v>568</v>
      </c>
    </row>
    <row r="13" spans="1:11" x14ac:dyDescent="0.2">
      <c r="A13" s="89">
        <v>43957</v>
      </c>
      <c r="B13" s="1103" t="s">
        <v>564</v>
      </c>
      <c r="C13" s="811"/>
      <c r="D13" s="812"/>
      <c r="E13" s="90">
        <v>0</v>
      </c>
      <c r="F13" s="90">
        <v>0</v>
      </c>
      <c r="G13" s="90">
        <v>155.25</v>
      </c>
      <c r="H13" s="92">
        <f t="shared" si="0"/>
        <v>0</v>
      </c>
      <c r="I13" s="93" t="s">
        <v>568</v>
      </c>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Qk+VjEORW63TLjMX/v4j7ZFstfNKqsAtXBNz1q2W/frTKGHecjXLwbvrHOcxxFtTjAjDBB4y83TBQNqzOXeEFQ==" saltValue="QLLiynbIrKB3bysq2y7URA=="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546</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oV99ZpmQnIcdjUbkVLTiaRkscgDzFNQ2//pue+vOFdG2CWnb7O9vXsu5uQXQ3TZeTKhjR4R+2eMw36OyML9PYA==" saltValue="t4RlnujEp8YX1UNWYHASNg=="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13" zoomScale="80" zoomScaleNormal="80" zoomScaleSheetLayoutView="85" workbookViewId="0"/>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556</v>
      </c>
    </row>
    <row r="2" spans="1:11" ht="12" customHeight="1" x14ac:dyDescent="0.25">
      <c r="A2" s="275"/>
      <c r="B2" s="276"/>
      <c r="C2" s="276"/>
      <c r="D2" s="259"/>
      <c r="E2" s="259"/>
      <c r="F2" s="259"/>
      <c r="G2" s="1125" t="str">
        <f>Menu!F3</f>
        <v>USCGC PACIFIC</v>
      </c>
      <c r="H2" s="1126"/>
      <c r="I2" s="241"/>
      <c r="J2" s="242"/>
      <c r="K2" s="252" t="s">
        <v>557</v>
      </c>
    </row>
    <row r="3" spans="1:11" ht="12" customHeight="1" x14ac:dyDescent="0.2">
      <c r="A3" s="277"/>
      <c r="B3" s="278"/>
      <c r="C3" s="278"/>
      <c r="D3" s="259"/>
      <c r="E3" s="259"/>
      <c r="F3" s="259"/>
      <c r="G3" s="259"/>
      <c r="H3" s="279"/>
      <c r="I3" s="280"/>
      <c r="J3" s="259"/>
      <c r="K3" s="252" t="s">
        <v>558</v>
      </c>
    </row>
    <row r="4" spans="1:11" ht="12" customHeight="1" x14ac:dyDescent="0.2">
      <c r="A4" s="277"/>
      <c r="B4" s="278"/>
      <c r="C4" s="278"/>
      <c r="D4" s="259"/>
      <c r="E4" s="259"/>
      <c r="F4" s="259"/>
      <c r="G4" s="259"/>
      <c r="H4" s="259"/>
      <c r="I4" s="259"/>
      <c r="J4" s="259"/>
      <c r="K4" s="254" t="s">
        <v>494</v>
      </c>
    </row>
    <row r="5" spans="1:11" ht="11.25" customHeight="1" x14ac:dyDescent="0.2">
      <c r="A5" s="281"/>
      <c r="B5" s="259"/>
      <c r="C5" s="259"/>
      <c r="D5" s="259"/>
      <c r="E5" s="259"/>
      <c r="F5" s="259"/>
      <c r="G5" s="259"/>
      <c r="H5" s="259"/>
      <c r="I5" s="259"/>
      <c r="J5" s="259"/>
      <c r="K5" s="251" t="s">
        <v>495</v>
      </c>
    </row>
    <row r="6" spans="1:11" ht="6" customHeight="1" x14ac:dyDescent="0.2">
      <c r="A6" s="277"/>
      <c r="B6" s="278"/>
      <c r="C6" s="278"/>
      <c r="D6" s="259"/>
      <c r="E6" s="259"/>
      <c r="F6" s="259"/>
      <c r="G6" s="259"/>
      <c r="H6" s="259"/>
      <c r="I6" s="259"/>
      <c r="J6" s="259"/>
      <c r="K6" s="1129" t="s">
        <v>546</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43957</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372</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373</v>
      </c>
      <c r="B16" s="243" t="s">
        <v>559</v>
      </c>
      <c r="C16" s="262"/>
      <c r="D16" s="261"/>
      <c r="E16" s="261"/>
      <c r="F16" s="261"/>
      <c r="G16" s="261"/>
      <c r="H16" s="261"/>
      <c r="I16" s="261"/>
      <c r="J16" s="263" t="s">
        <v>374</v>
      </c>
      <c r="K16" s="292"/>
    </row>
    <row r="17" spans="1:12" s="259" customFormat="1" ht="18.75" x14ac:dyDescent="0.3">
      <c r="A17" s="291"/>
      <c r="B17" s="244" t="s">
        <v>375</v>
      </c>
      <c r="C17" s="262"/>
      <c r="D17" s="261"/>
      <c r="E17" s="261"/>
      <c r="F17" s="261"/>
      <c r="G17" s="261"/>
      <c r="H17" s="261"/>
      <c r="I17" s="261"/>
      <c r="J17" s="264" t="str">
        <f>B16</f>
        <v>CS2 Gregory Logan</v>
      </c>
      <c r="K17" s="292"/>
    </row>
    <row r="18" spans="1:12" s="259" customFormat="1" ht="18.75" x14ac:dyDescent="0.3">
      <c r="A18" s="291"/>
      <c r="B18" s="262"/>
      <c r="C18" s="262"/>
      <c r="D18" s="261"/>
      <c r="E18" s="261"/>
      <c r="F18" s="261"/>
      <c r="G18" s="261"/>
      <c r="H18" s="261"/>
      <c r="I18" s="261"/>
      <c r="J18" s="261" t="str">
        <f>K3</f>
        <v>Phone: (123) 456-7890</v>
      </c>
      <c r="K18" s="292"/>
    </row>
    <row r="19" spans="1:12" ht="18.75" x14ac:dyDescent="0.3">
      <c r="A19" s="291" t="s">
        <v>376</v>
      </c>
      <c r="B19" s="261" t="s">
        <v>377</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378</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379</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380</v>
      </c>
      <c r="C25" s="261"/>
      <c r="D25" s="261"/>
      <c r="E25" s="261"/>
      <c r="F25" s="261"/>
      <c r="G25" s="261"/>
      <c r="H25" s="261"/>
      <c r="I25" s="261"/>
      <c r="J25" s="261"/>
      <c r="K25" s="292"/>
    </row>
    <row r="26" spans="1:12" ht="18.75" x14ac:dyDescent="0.3">
      <c r="A26" s="291"/>
      <c r="B26" s="261" t="s">
        <v>381</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43957</v>
      </c>
      <c r="F28" s="1133"/>
      <c r="G28" s="261"/>
      <c r="H28" s="261"/>
      <c r="I28" s="261"/>
      <c r="J28" s="261"/>
      <c r="K28" s="292"/>
    </row>
    <row r="29" spans="1:12" ht="18.75" x14ac:dyDescent="0.3">
      <c r="A29" s="291" t="s">
        <v>316</v>
      </c>
      <c r="B29" s="261"/>
      <c r="C29" s="261"/>
      <c r="D29" s="268"/>
      <c r="E29" s="1132" t="str">
        <f>G2</f>
        <v>USCGC PACIFIC</v>
      </c>
      <c r="F29" s="1132"/>
      <c r="G29" s="261"/>
      <c r="H29" s="261"/>
      <c r="I29" s="261"/>
      <c r="J29" s="261"/>
      <c r="K29" s="292"/>
    </row>
    <row r="30" spans="1:12" ht="18.75" x14ac:dyDescent="0.3">
      <c r="A30" s="291" t="s">
        <v>382</v>
      </c>
      <c r="B30" s="261"/>
      <c r="C30" s="261"/>
      <c r="D30" s="261"/>
      <c r="E30" s="1132" t="str">
        <f>K1</f>
        <v>200 Coast Guard Drive</v>
      </c>
      <c r="F30" s="1132"/>
      <c r="G30" s="261"/>
      <c r="H30" s="261"/>
      <c r="I30" s="261"/>
      <c r="J30" s="261"/>
      <c r="K30" s="292"/>
    </row>
    <row r="31" spans="1:12" ht="18.75" x14ac:dyDescent="0.3">
      <c r="A31" s="294" t="s">
        <v>383</v>
      </c>
      <c r="B31" s="266"/>
      <c r="C31" s="266"/>
      <c r="D31" s="261"/>
      <c r="E31" s="1132" t="str">
        <f>K2</f>
        <v>Petaluma, CA, 94952</v>
      </c>
      <c r="F31" s="1132"/>
      <c r="G31" s="261"/>
      <c r="H31" s="266"/>
      <c r="I31" s="261"/>
      <c r="J31" s="261"/>
      <c r="K31" s="292"/>
      <c r="L31" s="222"/>
    </row>
    <row r="32" spans="1:12" ht="18.75" x14ac:dyDescent="0.3">
      <c r="A32" s="295" t="s">
        <v>384</v>
      </c>
      <c r="B32" s="267"/>
      <c r="C32" s="267"/>
      <c r="D32" s="262"/>
      <c r="E32" s="1131" t="str">
        <f>TRIM(MID(K5,FIND(":",K5)+1,256))</f>
        <v>john.doe@uscg.mil</v>
      </c>
      <c r="F32" s="1131"/>
      <c r="G32" s="262"/>
      <c r="H32" s="296"/>
      <c r="I32" s="262"/>
      <c r="J32" s="297"/>
      <c r="K32" s="298"/>
      <c r="L32" s="227"/>
    </row>
    <row r="33" spans="1:12" ht="18.75" x14ac:dyDescent="0.3">
      <c r="A33" s="299" t="s">
        <v>426</v>
      </c>
      <c r="B33" s="262"/>
      <c r="C33" s="262"/>
      <c r="D33" s="262"/>
      <c r="E33" s="791" t="s">
        <v>545</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385</v>
      </c>
      <c r="B35" s="346"/>
      <c r="C35" s="346"/>
      <c r="D35" s="1128" t="s">
        <v>386</v>
      </c>
      <c r="E35" s="1128"/>
      <c r="F35" s="1128"/>
      <c r="G35" s="1128"/>
      <c r="H35" s="1128"/>
      <c r="I35" s="344"/>
      <c r="J35" s="345" t="s">
        <v>387</v>
      </c>
      <c r="K35" s="300"/>
      <c r="L35" s="222">
        <f>IF(J34=0,0,J34+L34)</f>
        <v>0</v>
      </c>
    </row>
    <row r="36" spans="1:12" ht="18.75" x14ac:dyDescent="0.3">
      <c r="A36" s="1119" t="s">
        <v>560</v>
      </c>
      <c r="B36" s="1120"/>
      <c r="C36" s="347"/>
      <c r="D36" s="1121" t="s">
        <v>562</v>
      </c>
      <c r="E36" s="1122"/>
      <c r="F36" s="1122"/>
      <c r="G36" s="1122"/>
      <c r="H36" s="1122"/>
      <c r="I36" s="326"/>
      <c r="J36" s="327">
        <v>84.6</v>
      </c>
      <c r="K36" s="298"/>
      <c r="L36" s="222" t="e">
        <f>IF(#REF!=0,0,#REF!+#REF!)</f>
        <v>#REF!</v>
      </c>
    </row>
    <row r="37" spans="1:12" ht="18.75" x14ac:dyDescent="0.3">
      <c r="A37" s="1119" t="s">
        <v>561</v>
      </c>
      <c r="B37" s="1120"/>
      <c r="C37" s="348"/>
      <c r="D37" s="1121" t="s">
        <v>563</v>
      </c>
      <c r="E37" s="1122"/>
      <c r="F37" s="1122"/>
      <c r="G37" s="1122"/>
      <c r="H37" s="1122"/>
      <c r="I37" s="326"/>
      <c r="J37" s="327">
        <v>70.650000000000006</v>
      </c>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388</v>
      </c>
      <c r="B86" s="269"/>
      <c r="C86" s="269"/>
      <c r="D86" s="1127"/>
      <c r="E86" s="1127"/>
      <c r="F86" s="1127"/>
      <c r="G86" s="1127"/>
      <c r="H86" s="1127"/>
      <c r="I86" s="304"/>
      <c r="J86" s="305">
        <f>SUM(J36:J85)</f>
        <v>155.25</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389</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390</v>
      </c>
      <c r="B90" s="261"/>
      <c r="C90" s="261"/>
      <c r="D90" s="312" t="s">
        <v>391</v>
      </c>
      <c r="E90" s="313"/>
      <c r="F90" s="268"/>
      <c r="G90" s="314" t="s">
        <v>392</v>
      </c>
      <c r="H90" s="315"/>
      <c r="I90" s="261"/>
      <c r="J90" s="305"/>
      <c r="K90" s="298"/>
      <c r="L90" s="222">
        <f>IF(J87=0,0,J87+L89)</f>
        <v>0</v>
      </c>
    </row>
    <row r="91" spans="1:12" ht="18.75" x14ac:dyDescent="0.3">
      <c r="A91" s="316"/>
      <c r="B91" s="262"/>
      <c r="C91" s="262"/>
      <c r="D91" s="245">
        <v>20</v>
      </c>
      <c r="E91" s="333"/>
      <c r="F91" s="334"/>
      <c r="G91" s="713">
        <v>5</v>
      </c>
      <c r="H91" s="341"/>
      <c r="I91" s="330"/>
      <c r="J91" s="248">
        <v>155.25</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393</v>
      </c>
      <c r="G96" s="321"/>
      <c r="H96" s="322"/>
      <c r="I96" s="323"/>
      <c r="J96" s="324">
        <f>SUM(J91:J95)</f>
        <v>155.25</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SeKOO/mdq0OcXiPa1TxucdJ1ctqqDPDjqnmo3vrq1teKXmzxlF6fZZydZt1OE7AjfkCAQ9YBJ5gB/2Oy+oX7hw==" saltValue="35hTfGz+Fvo1aH8H2MQPDQ=="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RowHeight="24.6" customHeight="1" x14ac:dyDescent="0.2"/>
  <cols>
    <col min="1" max="23" width="9.7109375" style="632" customWidth="1"/>
    <col min="24" max="16384" width="9.140625" style="632"/>
  </cols>
  <sheetData>
    <row r="1" spans="1:28" ht="24.95" customHeight="1" x14ac:dyDescent="0.2">
      <c r="A1" s="1197" t="s">
        <v>396</v>
      </c>
      <c r="B1" s="1198"/>
      <c r="C1" s="1199"/>
      <c r="D1" s="1200" t="s">
        <v>397</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552</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398</v>
      </c>
      <c r="B3" s="1214"/>
      <c r="C3" s="1215" t="str">
        <f>Menu!F3</f>
        <v>USCGC PACIFIC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399</v>
      </c>
      <c r="B4" s="1182"/>
      <c r="C4" s="1183" t="s">
        <v>400</v>
      </c>
      <c r="D4" s="1183"/>
      <c r="E4" s="1183"/>
      <c r="F4" s="1183"/>
      <c r="G4" s="1183"/>
      <c r="H4" s="1183"/>
      <c r="I4" s="1183"/>
      <c r="J4" s="1184"/>
      <c r="K4" s="745" t="s">
        <v>401</v>
      </c>
      <c r="L4" s="1185" t="s">
        <v>155</v>
      </c>
      <c r="M4" s="1185"/>
      <c r="N4" s="1185"/>
      <c r="O4" s="1185"/>
      <c r="P4" s="1185"/>
      <c r="Q4" s="1185"/>
      <c r="R4" s="1185"/>
      <c r="S4" s="1185"/>
      <c r="T4" s="1185"/>
      <c r="U4" s="1185"/>
      <c r="V4" s="1185"/>
      <c r="W4" s="1186"/>
      <c r="X4" s="1187" t="s">
        <v>402</v>
      </c>
      <c r="Y4" s="1188"/>
      <c r="Z4" s="1188"/>
      <c r="AA4" s="633" t="s">
        <v>408</v>
      </c>
      <c r="AB4" s="634"/>
    </row>
    <row r="5" spans="1:28" ht="32.25" customHeight="1" thickBot="1" x14ac:dyDescent="0.25">
      <c r="A5" s="1189" t="s">
        <v>403</v>
      </c>
      <c r="B5" s="1190"/>
      <c r="C5" s="1190"/>
      <c r="D5" s="1191" t="s">
        <v>404</v>
      </c>
      <c r="E5" s="1191"/>
      <c r="F5" s="1191"/>
      <c r="G5" s="1191"/>
      <c r="H5" s="1191"/>
      <c r="I5" s="1191"/>
      <c r="J5" s="1192"/>
      <c r="K5" s="1193" t="s">
        <v>411</v>
      </c>
      <c r="L5" s="1194"/>
      <c r="M5" s="1194"/>
      <c r="N5" s="1194"/>
      <c r="O5" s="635">
        <f>IF(L4="Breakfast",'CG-3123'!AM3,IF(L4="Lunch",'CG-3123'!AN3,IF(L4="Dinner",'CG-3123'!AO3,0)))</f>
        <v>2.5499999999999998</v>
      </c>
      <c r="P5" s="1195" t="s">
        <v>446</v>
      </c>
      <c r="Q5" s="1196"/>
      <c r="R5" s="1196"/>
      <c r="S5" s="1196"/>
      <c r="T5" s="1196"/>
      <c r="U5" s="1196"/>
      <c r="V5" s="1196"/>
      <c r="W5" s="635">
        <f>IF(L4="Breakfast",'CG-3123'!AM41,IF(L4="Lunch",'CG-3123'!AN41,IF(L4="Dinner",'CG-3123'!AO41,0)))</f>
        <v>4.0999999999999996</v>
      </c>
    </row>
    <row r="6" spans="1:28" ht="27.75" customHeight="1" thickBot="1" x14ac:dyDescent="0.25">
      <c r="A6" s="1172" t="s">
        <v>405</v>
      </c>
      <c r="B6" s="1173"/>
      <c r="C6" s="1173"/>
      <c r="D6" s="1173"/>
      <c r="E6" s="1174"/>
      <c r="F6" s="638" t="s">
        <v>478</v>
      </c>
      <c r="G6" s="749" t="s">
        <v>479</v>
      </c>
      <c r="H6" s="1175" t="s">
        <v>489</v>
      </c>
      <c r="I6" s="1176"/>
      <c r="J6" s="1176"/>
      <c r="K6" s="675" t="s">
        <v>463</v>
      </c>
      <c r="L6" s="637" t="s">
        <v>434</v>
      </c>
      <c r="M6" s="636" t="s">
        <v>433</v>
      </c>
      <c r="N6" s="636" t="s">
        <v>464</v>
      </c>
      <c r="O6" s="719" t="s">
        <v>435</v>
      </c>
      <c r="P6" s="636" t="s">
        <v>432</v>
      </c>
      <c r="Q6" s="637" t="s">
        <v>431</v>
      </c>
      <c r="R6" s="638" t="s">
        <v>430</v>
      </c>
      <c r="S6" s="638" t="s">
        <v>465</v>
      </c>
      <c r="T6" s="638" t="s">
        <v>466</v>
      </c>
      <c r="U6" s="638" t="s">
        <v>429</v>
      </c>
      <c r="V6" s="638" t="s">
        <v>428</v>
      </c>
      <c r="W6" s="720" t="s">
        <v>427</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406</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407</v>
      </c>
      <c r="B38" s="662" t="s">
        <v>408</v>
      </c>
      <c r="C38" s="662" t="s">
        <v>409</v>
      </c>
      <c r="D38" s="663" t="str">
        <f>AA4</f>
        <v>X</v>
      </c>
      <c r="E38" s="1155" t="s">
        <v>410</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449</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450</v>
      </c>
      <c r="B42" s="1160"/>
      <c r="C42" s="1161" t="s">
        <v>462</v>
      </c>
      <c r="D42" s="1161"/>
      <c r="E42" s="1162" t="s">
        <v>480</v>
      </c>
      <c r="F42" s="1162"/>
      <c r="G42" s="1162"/>
      <c r="H42" s="1162"/>
      <c r="I42" s="1162"/>
      <c r="J42" s="1162"/>
      <c r="K42" s="1162"/>
      <c r="L42" s="1162"/>
      <c r="M42" s="1162"/>
      <c r="N42" s="1162"/>
      <c r="O42" s="1162"/>
      <c r="P42" s="1162"/>
      <c r="Q42" s="1163"/>
    </row>
    <row r="43" spans="1:23" ht="24.6" customHeight="1" x14ac:dyDescent="0.2">
      <c r="A43" s="1137"/>
      <c r="B43" s="1138"/>
      <c r="C43" s="1150" t="s">
        <v>453</v>
      </c>
      <c r="D43" s="1164"/>
      <c r="E43" s="1152" t="s">
        <v>477</v>
      </c>
      <c r="F43" s="1153"/>
      <c r="G43" s="1153"/>
      <c r="H43" s="1153"/>
      <c r="I43" s="1153"/>
      <c r="J43" s="1153"/>
      <c r="K43" s="1153"/>
      <c r="L43" s="1153"/>
      <c r="M43" s="1153"/>
      <c r="N43" s="1153"/>
      <c r="O43" s="1153"/>
      <c r="P43" s="1153"/>
      <c r="Q43" s="1154"/>
    </row>
    <row r="44" spans="1:23" ht="24.6" customHeight="1" x14ac:dyDescent="0.2">
      <c r="A44" s="1137"/>
      <c r="B44" s="1138"/>
      <c r="C44" s="1144" t="s">
        <v>454</v>
      </c>
      <c r="D44" s="1144"/>
      <c r="E44" s="1145" t="s">
        <v>476</v>
      </c>
      <c r="F44" s="1145"/>
      <c r="G44" s="1145"/>
      <c r="H44" s="1145"/>
      <c r="I44" s="1145"/>
      <c r="J44" s="1145"/>
      <c r="K44" s="1145"/>
      <c r="L44" s="1145"/>
      <c r="M44" s="1145"/>
      <c r="N44" s="1145"/>
      <c r="O44" s="1145"/>
      <c r="P44" s="1145"/>
      <c r="Q44" s="1146"/>
    </row>
    <row r="45" spans="1:23" ht="24.6" customHeight="1" x14ac:dyDescent="0.2">
      <c r="A45" s="1137"/>
      <c r="B45" s="1138"/>
      <c r="C45" s="1144" t="s">
        <v>474</v>
      </c>
      <c r="D45" s="1144"/>
      <c r="E45" s="1145" t="s">
        <v>475</v>
      </c>
      <c r="F45" s="1145"/>
      <c r="G45" s="1145"/>
      <c r="H45" s="1145"/>
      <c r="I45" s="1145"/>
      <c r="J45" s="1145"/>
      <c r="K45" s="1145"/>
      <c r="L45" s="1145"/>
      <c r="M45" s="1145"/>
      <c r="N45" s="1145"/>
      <c r="O45" s="1145"/>
      <c r="P45" s="1145"/>
      <c r="Q45" s="1146"/>
    </row>
    <row r="46" spans="1:23" ht="24.6" customHeight="1" thickBot="1" x14ac:dyDescent="0.25">
      <c r="A46" s="1137"/>
      <c r="B46" s="1138"/>
      <c r="C46" s="1165" t="s">
        <v>451</v>
      </c>
      <c r="D46" s="1165"/>
      <c r="E46" s="1166" t="s">
        <v>452</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481</v>
      </c>
      <c r="B48" s="1138"/>
      <c r="C48" s="1141" t="s">
        <v>455</v>
      </c>
      <c r="D48" s="1141"/>
      <c r="E48" s="1142" t="s">
        <v>467</v>
      </c>
      <c r="F48" s="1142"/>
      <c r="G48" s="1142"/>
      <c r="H48" s="1142"/>
      <c r="I48" s="1142"/>
      <c r="J48" s="1142"/>
      <c r="K48" s="1142"/>
      <c r="L48" s="1142"/>
      <c r="M48" s="1142"/>
      <c r="N48" s="1142"/>
      <c r="O48" s="1142"/>
      <c r="P48" s="1142"/>
      <c r="Q48" s="1143"/>
    </row>
    <row r="49" spans="1:17" ht="24.6" customHeight="1" x14ac:dyDescent="0.2">
      <c r="A49" s="1137"/>
      <c r="B49" s="1138"/>
      <c r="C49" s="1144" t="s">
        <v>456</v>
      </c>
      <c r="D49" s="1144"/>
      <c r="E49" s="1145" t="s">
        <v>473</v>
      </c>
      <c r="F49" s="1145"/>
      <c r="G49" s="1145"/>
      <c r="H49" s="1145"/>
      <c r="I49" s="1145"/>
      <c r="J49" s="1145"/>
      <c r="K49" s="1145"/>
      <c r="L49" s="1145"/>
      <c r="M49" s="1145"/>
      <c r="N49" s="1145"/>
      <c r="O49" s="1145"/>
      <c r="P49" s="1145"/>
      <c r="Q49" s="1146"/>
    </row>
    <row r="50" spans="1:17" ht="24.6" customHeight="1" x14ac:dyDescent="0.2">
      <c r="A50" s="1137"/>
      <c r="B50" s="1138"/>
      <c r="C50" s="1144" t="s">
        <v>457</v>
      </c>
      <c r="D50" s="1144"/>
      <c r="E50" s="1145" t="s">
        <v>472</v>
      </c>
      <c r="F50" s="1145"/>
      <c r="G50" s="1145"/>
      <c r="H50" s="1145"/>
      <c r="I50" s="1145"/>
      <c r="J50" s="1145"/>
      <c r="K50" s="1145"/>
      <c r="L50" s="1145"/>
      <c r="M50" s="1145"/>
      <c r="N50" s="1145"/>
      <c r="O50" s="1145"/>
      <c r="P50" s="1145"/>
      <c r="Q50" s="1146"/>
    </row>
    <row r="51" spans="1:17" ht="24.6" customHeight="1" x14ac:dyDescent="0.2">
      <c r="A51" s="1137"/>
      <c r="B51" s="1138"/>
      <c r="C51" s="1150" t="s">
        <v>482</v>
      </c>
      <c r="D51" s="1151"/>
      <c r="E51" s="1152" t="s">
        <v>468</v>
      </c>
      <c r="F51" s="1153"/>
      <c r="G51" s="1153"/>
      <c r="H51" s="1153"/>
      <c r="I51" s="1153"/>
      <c r="J51" s="1153"/>
      <c r="K51" s="1153"/>
      <c r="L51" s="1153"/>
      <c r="M51" s="1153"/>
      <c r="N51" s="1153"/>
      <c r="O51" s="1153"/>
      <c r="P51" s="1153"/>
      <c r="Q51" s="1154"/>
    </row>
    <row r="52" spans="1:17" ht="24.6" customHeight="1" x14ac:dyDescent="0.2">
      <c r="A52" s="1137"/>
      <c r="B52" s="1138"/>
      <c r="C52" s="1144" t="s">
        <v>471</v>
      </c>
      <c r="D52" s="1144"/>
      <c r="E52" s="1145" t="s">
        <v>470</v>
      </c>
      <c r="F52" s="1145"/>
      <c r="G52" s="1145"/>
      <c r="H52" s="1145"/>
      <c r="I52" s="1145"/>
      <c r="J52" s="1145"/>
      <c r="K52" s="1145"/>
      <c r="L52" s="1145"/>
      <c r="M52" s="1145"/>
      <c r="N52" s="1145"/>
      <c r="O52" s="1145"/>
      <c r="P52" s="1145"/>
      <c r="Q52" s="1146"/>
    </row>
    <row r="53" spans="1:17" ht="24.6" customHeight="1" x14ac:dyDescent="0.2">
      <c r="A53" s="1137"/>
      <c r="B53" s="1138"/>
      <c r="C53" s="1144" t="s">
        <v>458</v>
      </c>
      <c r="D53" s="1144"/>
      <c r="E53" s="1145" t="s">
        <v>469</v>
      </c>
      <c r="F53" s="1145"/>
      <c r="G53" s="1145"/>
      <c r="H53" s="1145"/>
      <c r="I53" s="1145"/>
      <c r="J53" s="1145"/>
      <c r="K53" s="1145"/>
      <c r="L53" s="1145"/>
      <c r="M53" s="1145"/>
      <c r="N53" s="1145"/>
      <c r="O53" s="1145"/>
      <c r="P53" s="1145"/>
      <c r="Q53" s="1146"/>
    </row>
    <row r="54" spans="1:17" ht="24.6" customHeight="1" x14ac:dyDescent="0.2">
      <c r="A54" s="1137"/>
      <c r="B54" s="1138"/>
      <c r="C54" s="1144" t="s">
        <v>459</v>
      </c>
      <c r="D54" s="1144"/>
      <c r="E54" s="1145" t="s">
        <v>460</v>
      </c>
      <c r="F54" s="1145"/>
      <c r="G54" s="1145"/>
      <c r="H54" s="1145"/>
      <c r="I54" s="1145"/>
      <c r="J54" s="1145"/>
      <c r="K54" s="1145"/>
      <c r="L54" s="1145"/>
      <c r="M54" s="1145"/>
      <c r="N54" s="1145"/>
      <c r="O54" s="1145"/>
      <c r="P54" s="1145"/>
      <c r="Q54" s="1146"/>
    </row>
    <row r="55" spans="1:17" ht="24.6" customHeight="1" thickBot="1" x14ac:dyDescent="0.25">
      <c r="A55" s="1139"/>
      <c r="B55" s="1140"/>
      <c r="C55" s="1147" t="s">
        <v>461</v>
      </c>
      <c r="D55" s="1147"/>
      <c r="E55" s="1148" t="s">
        <v>483</v>
      </c>
      <c r="F55" s="1148"/>
      <c r="G55" s="1148"/>
      <c r="H55" s="1148"/>
      <c r="I55" s="1148"/>
      <c r="J55" s="1148"/>
      <c r="K55" s="1148"/>
      <c r="L55" s="1148"/>
      <c r="M55" s="1148"/>
      <c r="N55" s="1148"/>
      <c r="O55" s="1148"/>
      <c r="P55" s="1148"/>
      <c r="Q55" s="1149"/>
    </row>
  </sheetData>
  <sheetProtection algorithmName="SHA-512" hashValue="su3GauqhlYRGnGlRfXpe1og0ilQSM2DXsUFtYWb2+KHkcs4Ejd2lqzf/RpsS89qh+agK7j1TfyXHhFcowpgVjw==" saltValue="ZDGCvL50Px9xudEJP+lIww=="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396</v>
      </c>
      <c r="B1" s="1237"/>
      <c r="C1" s="1238"/>
      <c r="D1" s="1232" t="s">
        <v>412</v>
      </c>
      <c r="E1" s="1233"/>
      <c r="F1" s="1233"/>
      <c r="G1" s="1233"/>
      <c r="H1" s="1233"/>
      <c r="I1" s="1233"/>
      <c r="J1" s="1233"/>
      <c r="K1" s="1233"/>
      <c r="L1" s="1233"/>
      <c r="M1" s="1233"/>
      <c r="N1" s="1233"/>
      <c r="O1" s="1233"/>
      <c r="P1" s="1233"/>
      <c r="Q1" s="1228"/>
      <c r="R1" s="1228"/>
      <c r="S1" s="1229"/>
    </row>
    <row r="2" spans="1:19" ht="24.95" customHeight="1" thickBot="1" x14ac:dyDescent="0.25">
      <c r="A2" s="1239" t="s">
        <v>553</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411</v>
      </c>
      <c r="D3" s="1226"/>
      <c r="E3" s="1226"/>
      <c r="F3" s="1226"/>
      <c r="G3" s="1227"/>
      <c r="H3" s="1222" t="s">
        <v>446</v>
      </c>
      <c r="I3" s="1223"/>
      <c r="J3" s="1223"/>
      <c r="K3" s="1223"/>
      <c r="L3" s="1223"/>
      <c r="M3" s="1223"/>
      <c r="N3" s="1223"/>
      <c r="O3" s="1224"/>
      <c r="P3" s="1219" t="s">
        <v>413</v>
      </c>
      <c r="Q3" s="1220"/>
      <c r="R3" s="1221"/>
      <c r="S3" s="672"/>
    </row>
    <row r="4" spans="1:19" ht="39" thickBot="1" x14ac:dyDescent="0.25">
      <c r="A4" s="673" t="s">
        <v>414</v>
      </c>
      <c r="B4" s="674" t="s">
        <v>415</v>
      </c>
      <c r="C4" s="675" t="s">
        <v>463</v>
      </c>
      <c r="D4" s="744" t="s">
        <v>434</v>
      </c>
      <c r="E4" s="637" t="s">
        <v>433</v>
      </c>
      <c r="F4" s="636" t="s">
        <v>464</v>
      </c>
      <c r="G4" s="719" t="s">
        <v>435</v>
      </c>
      <c r="H4" s="637" t="s">
        <v>432</v>
      </c>
      <c r="I4" s="638" t="s">
        <v>431</v>
      </c>
      <c r="J4" s="638" t="s">
        <v>430</v>
      </c>
      <c r="K4" s="638" t="s">
        <v>465</v>
      </c>
      <c r="L4" s="638" t="s">
        <v>466</v>
      </c>
      <c r="M4" s="638" t="s">
        <v>429</v>
      </c>
      <c r="N4" s="638" t="s">
        <v>428</v>
      </c>
      <c r="O4" s="721" t="s">
        <v>427</v>
      </c>
      <c r="P4" s="676" t="s">
        <v>416</v>
      </c>
      <c r="Q4" s="638" t="s">
        <v>447</v>
      </c>
      <c r="R4" s="677" t="s">
        <v>417</v>
      </c>
      <c r="S4" s="678" t="s">
        <v>418</v>
      </c>
    </row>
    <row r="5" spans="1:19" x14ac:dyDescent="0.2">
      <c r="A5" s="1241">
        <f>Menu!F5</f>
        <v>43952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43953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43954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43955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43956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43957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43958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43959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43960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43961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43962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43963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43964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43965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43966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43967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43968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43969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43970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43971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43972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43973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43974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43975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43976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43977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43978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43979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43980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43981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43982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497</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496</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498</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419</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m4kTURGZQ9v62gWyGhwM4L6WjbvrA6xMKql1/P+tWwK+HQdWuSz+fE8eS90ubxOMQJWGWhPTOoTslAGQEUHcWQ==" saltValue="Kau8+nLjDiZJbkGkQbSaCg=="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544</v>
      </c>
    </row>
    <row r="3" spans="1:1" x14ac:dyDescent="0.2">
      <c r="A3" t="s">
        <v>247</v>
      </c>
    </row>
    <row r="4" spans="1:1" x14ac:dyDescent="0.2">
      <c r="A4" t="s">
        <v>501</v>
      </c>
    </row>
    <row r="5" spans="1:1" x14ac:dyDescent="0.2">
      <c r="A5" t="s">
        <v>502</v>
      </c>
    </row>
    <row r="6" spans="1:1" x14ac:dyDescent="0.2">
      <c r="A6" t="s">
        <v>503</v>
      </c>
    </row>
    <row r="7" spans="1:1" x14ac:dyDescent="0.2">
      <c r="A7" t="s">
        <v>504</v>
      </c>
    </row>
    <row r="8" spans="1:1" x14ac:dyDescent="0.2">
      <c r="A8" t="s">
        <v>505</v>
      </c>
    </row>
    <row r="9" spans="1:1" x14ac:dyDescent="0.2">
      <c r="A9" t="s">
        <v>506</v>
      </c>
    </row>
    <row r="10" spans="1:1" x14ac:dyDescent="0.2">
      <c r="A10" t="s">
        <v>507</v>
      </c>
    </row>
    <row r="11" spans="1:1" x14ac:dyDescent="0.2">
      <c r="A11" t="s">
        <v>508</v>
      </c>
    </row>
    <row r="12" spans="1:1" x14ac:dyDescent="0.2">
      <c r="A12" t="s">
        <v>509</v>
      </c>
    </row>
    <row r="13" spans="1:1" x14ac:dyDescent="0.2">
      <c r="A13" t="s">
        <v>510</v>
      </c>
    </row>
    <row r="14" spans="1:1" x14ac:dyDescent="0.2">
      <c r="A14" t="s">
        <v>511</v>
      </c>
    </row>
    <row r="15" spans="1:1" x14ac:dyDescent="0.2">
      <c r="A15" t="s">
        <v>512</v>
      </c>
    </row>
    <row r="16" spans="1:1" x14ac:dyDescent="0.2">
      <c r="A16" t="s">
        <v>513</v>
      </c>
    </row>
    <row r="17" spans="1:1" x14ac:dyDescent="0.2">
      <c r="A17" t="s">
        <v>514</v>
      </c>
    </row>
    <row r="18" spans="1:1" x14ac:dyDescent="0.2">
      <c r="A18" t="s">
        <v>515</v>
      </c>
    </row>
    <row r="19" spans="1:1" x14ac:dyDescent="0.2">
      <c r="A19" t="s">
        <v>516</v>
      </c>
    </row>
    <row r="20" spans="1:1" x14ac:dyDescent="0.2">
      <c r="A20" t="s">
        <v>517</v>
      </c>
    </row>
    <row r="21" spans="1:1" x14ac:dyDescent="0.2">
      <c r="A21" t="s">
        <v>518</v>
      </c>
    </row>
    <row r="22" spans="1:1" x14ac:dyDescent="0.2">
      <c r="A22" t="s">
        <v>519</v>
      </c>
    </row>
    <row r="23" spans="1:1" x14ac:dyDescent="0.2">
      <c r="A23" t="s">
        <v>520</v>
      </c>
    </row>
    <row r="24" spans="1:1" x14ac:dyDescent="0.2">
      <c r="A24" t="s">
        <v>521</v>
      </c>
    </row>
    <row r="25" spans="1:1" x14ac:dyDescent="0.2">
      <c r="A25" t="s">
        <v>522</v>
      </c>
    </row>
    <row r="26" spans="1:1" x14ac:dyDescent="0.2">
      <c r="A26" t="s">
        <v>523</v>
      </c>
    </row>
    <row r="27" spans="1:1" x14ac:dyDescent="0.2">
      <c r="A27" t="s">
        <v>524</v>
      </c>
    </row>
    <row r="28" spans="1:1" x14ac:dyDescent="0.2">
      <c r="A28" t="s">
        <v>525</v>
      </c>
    </row>
    <row r="29" spans="1:1" x14ac:dyDescent="0.2">
      <c r="A29" t="s">
        <v>526</v>
      </c>
    </row>
    <row r="30" spans="1:1" x14ac:dyDescent="0.2">
      <c r="A30" t="s">
        <v>527</v>
      </c>
    </row>
    <row r="31" spans="1:1" x14ac:dyDescent="0.2">
      <c r="A31" t="s">
        <v>528</v>
      </c>
    </row>
    <row r="32" spans="1:1" x14ac:dyDescent="0.2">
      <c r="A32" t="s">
        <v>529</v>
      </c>
    </row>
    <row r="33" spans="1:1" x14ac:dyDescent="0.2">
      <c r="A33" t="s">
        <v>530</v>
      </c>
    </row>
    <row r="34" spans="1:1" x14ac:dyDescent="0.2">
      <c r="A34" t="s">
        <v>531</v>
      </c>
    </row>
    <row r="35" spans="1:1" x14ac:dyDescent="0.2">
      <c r="A35" t="s">
        <v>532</v>
      </c>
    </row>
    <row r="36" spans="1:1" x14ac:dyDescent="0.2">
      <c r="A36" t="s">
        <v>533</v>
      </c>
    </row>
    <row r="37" spans="1:1" x14ac:dyDescent="0.2">
      <c r="A37" t="s">
        <v>504</v>
      </c>
    </row>
    <row r="38" spans="1:1" x14ac:dyDescent="0.2">
      <c r="A38" t="s">
        <v>505</v>
      </c>
    </row>
    <row r="39" spans="1:1" x14ac:dyDescent="0.2">
      <c r="A39" t="s">
        <v>534</v>
      </c>
    </row>
    <row r="40" spans="1:1" x14ac:dyDescent="0.2">
      <c r="A40" t="s">
        <v>535</v>
      </c>
    </row>
    <row r="41" spans="1:1" x14ac:dyDescent="0.2">
      <c r="A41" t="s">
        <v>536</v>
      </c>
    </row>
    <row r="42" spans="1:1" x14ac:dyDescent="0.2">
      <c r="A42" t="s">
        <v>509</v>
      </c>
    </row>
    <row r="43" spans="1:1" x14ac:dyDescent="0.2">
      <c r="A43" t="s">
        <v>510</v>
      </c>
    </row>
    <row r="44" spans="1:1" x14ac:dyDescent="0.2">
      <c r="A44" t="s">
        <v>511</v>
      </c>
    </row>
    <row r="45" spans="1:1" x14ac:dyDescent="0.2">
      <c r="A45" t="s">
        <v>512</v>
      </c>
    </row>
    <row r="46" spans="1:1" x14ac:dyDescent="0.2">
      <c r="A46" t="s">
        <v>513</v>
      </c>
    </row>
    <row r="47" spans="1:1" x14ac:dyDescent="0.2">
      <c r="A47" t="s">
        <v>514</v>
      </c>
    </row>
    <row r="48" spans="1:1" x14ac:dyDescent="0.2">
      <c r="A48" t="s">
        <v>515</v>
      </c>
    </row>
    <row r="49" spans="1:1" x14ac:dyDescent="0.2">
      <c r="A49" t="s">
        <v>516</v>
      </c>
    </row>
    <row r="50" spans="1:1" x14ac:dyDescent="0.2">
      <c r="A50" t="s">
        <v>517</v>
      </c>
    </row>
    <row r="51" spans="1:1" x14ac:dyDescent="0.2">
      <c r="A51" t="s">
        <v>518</v>
      </c>
    </row>
    <row r="52" spans="1:1" x14ac:dyDescent="0.2">
      <c r="A52" t="s">
        <v>519</v>
      </c>
    </row>
    <row r="53" spans="1:1" x14ac:dyDescent="0.2">
      <c r="A53" t="s">
        <v>520</v>
      </c>
    </row>
    <row r="54" spans="1:1" x14ac:dyDescent="0.2">
      <c r="A54" t="s">
        <v>521</v>
      </c>
    </row>
    <row r="55" spans="1:1" x14ac:dyDescent="0.2">
      <c r="A55" t="s">
        <v>522</v>
      </c>
    </row>
    <row r="56" spans="1:1" x14ac:dyDescent="0.2">
      <c r="A56" t="s">
        <v>523</v>
      </c>
    </row>
    <row r="57" spans="1:1" x14ac:dyDescent="0.2">
      <c r="A57" t="s">
        <v>537</v>
      </c>
    </row>
    <row r="58" spans="1:1" x14ac:dyDescent="0.2">
      <c r="A58" t="s">
        <v>538</v>
      </c>
    </row>
    <row r="59" spans="1:1" x14ac:dyDescent="0.2">
      <c r="A59" t="s">
        <v>539</v>
      </c>
    </row>
    <row r="60" spans="1:1" x14ac:dyDescent="0.2">
      <c r="A60" t="s">
        <v>540</v>
      </c>
    </row>
    <row r="61" spans="1:1" x14ac:dyDescent="0.2">
      <c r="A61" t="s">
        <v>504</v>
      </c>
    </row>
    <row r="62" spans="1:1" x14ac:dyDescent="0.2">
      <c r="A62" t="s">
        <v>505</v>
      </c>
    </row>
    <row r="63" spans="1:1" x14ac:dyDescent="0.2">
      <c r="A63" t="s">
        <v>534</v>
      </c>
    </row>
    <row r="64" spans="1:1" x14ac:dyDescent="0.2">
      <c r="A64" t="s">
        <v>535</v>
      </c>
    </row>
    <row r="65" spans="1:1" x14ac:dyDescent="0.2">
      <c r="A65" t="s">
        <v>536</v>
      </c>
    </row>
    <row r="66" spans="1:1" x14ac:dyDescent="0.2">
      <c r="A66" t="s">
        <v>509</v>
      </c>
    </row>
    <row r="67" spans="1:1" x14ac:dyDescent="0.2">
      <c r="A67" t="s">
        <v>510</v>
      </c>
    </row>
    <row r="68" spans="1:1" x14ac:dyDescent="0.2">
      <c r="A68" t="s">
        <v>511</v>
      </c>
    </row>
    <row r="69" spans="1:1" x14ac:dyDescent="0.2">
      <c r="A69" t="s">
        <v>512</v>
      </c>
    </row>
    <row r="70" spans="1:1" x14ac:dyDescent="0.2">
      <c r="A70" t="s">
        <v>513</v>
      </c>
    </row>
    <row r="71" spans="1:1" x14ac:dyDescent="0.2">
      <c r="A71" t="s">
        <v>514</v>
      </c>
    </row>
    <row r="72" spans="1:1" x14ac:dyDescent="0.2">
      <c r="A72" t="s">
        <v>515</v>
      </c>
    </row>
    <row r="73" spans="1:1" x14ac:dyDescent="0.2">
      <c r="A73" t="s">
        <v>516</v>
      </c>
    </row>
    <row r="74" spans="1:1" x14ac:dyDescent="0.2">
      <c r="A74" t="s">
        <v>517</v>
      </c>
    </row>
    <row r="75" spans="1:1" x14ac:dyDescent="0.2">
      <c r="A75" t="s">
        <v>518</v>
      </c>
    </row>
    <row r="76" spans="1:1" x14ac:dyDescent="0.2">
      <c r="A76" t="s">
        <v>519</v>
      </c>
    </row>
    <row r="77" spans="1:1" x14ac:dyDescent="0.2">
      <c r="A77" t="s">
        <v>520</v>
      </c>
    </row>
    <row r="78" spans="1:1" x14ac:dyDescent="0.2">
      <c r="A78" t="s">
        <v>521</v>
      </c>
    </row>
    <row r="79" spans="1:1" x14ac:dyDescent="0.2">
      <c r="A79" t="s">
        <v>522</v>
      </c>
    </row>
    <row r="80" spans="1:1" x14ac:dyDescent="0.2">
      <c r="A80" t="s">
        <v>523</v>
      </c>
    </row>
    <row r="81" spans="1:1" x14ac:dyDescent="0.2">
      <c r="A81" t="s">
        <v>537</v>
      </c>
    </row>
    <row r="82" spans="1:1" x14ac:dyDescent="0.2">
      <c r="A82" t="s">
        <v>538</v>
      </c>
    </row>
    <row r="83" spans="1:1" x14ac:dyDescent="0.2">
      <c r="A83" t="s">
        <v>539</v>
      </c>
    </row>
    <row r="84" spans="1:1" x14ac:dyDescent="0.2">
      <c r="A84" t="s">
        <v>540</v>
      </c>
    </row>
    <row r="85" spans="1:1" x14ac:dyDescent="0.2">
      <c r="A85" t="s">
        <v>504</v>
      </c>
    </row>
    <row r="86" spans="1:1" x14ac:dyDescent="0.2">
      <c r="A86" t="s">
        <v>505</v>
      </c>
    </row>
    <row r="87" spans="1:1" x14ac:dyDescent="0.2">
      <c r="A87" t="s">
        <v>534</v>
      </c>
    </row>
    <row r="88" spans="1:1" x14ac:dyDescent="0.2">
      <c r="A88" t="s">
        <v>535</v>
      </c>
    </row>
    <row r="89" spans="1:1" x14ac:dyDescent="0.2">
      <c r="A89" t="s">
        <v>536</v>
      </c>
    </row>
    <row r="90" spans="1:1" x14ac:dyDescent="0.2">
      <c r="A90" t="s">
        <v>509</v>
      </c>
    </row>
    <row r="91" spans="1:1" x14ac:dyDescent="0.2">
      <c r="A91" t="s">
        <v>510</v>
      </c>
    </row>
    <row r="92" spans="1:1" x14ac:dyDescent="0.2">
      <c r="A92" t="s">
        <v>511</v>
      </c>
    </row>
    <row r="93" spans="1:1" x14ac:dyDescent="0.2">
      <c r="A93" t="s">
        <v>512</v>
      </c>
    </row>
    <row r="94" spans="1:1" x14ac:dyDescent="0.2">
      <c r="A94" t="s">
        <v>513</v>
      </c>
    </row>
    <row r="95" spans="1:1" x14ac:dyDescent="0.2">
      <c r="A95" t="s">
        <v>514</v>
      </c>
    </row>
    <row r="96" spans="1:1" x14ac:dyDescent="0.2">
      <c r="A96" t="s">
        <v>515</v>
      </c>
    </row>
    <row r="97" spans="1:1" x14ac:dyDescent="0.2">
      <c r="A97" t="s">
        <v>516</v>
      </c>
    </row>
    <row r="98" spans="1:1" x14ac:dyDescent="0.2">
      <c r="A98" t="s">
        <v>517</v>
      </c>
    </row>
    <row r="99" spans="1:1" x14ac:dyDescent="0.2">
      <c r="A99" t="s">
        <v>518</v>
      </c>
    </row>
    <row r="100" spans="1:1" x14ac:dyDescent="0.2">
      <c r="A100" t="s">
        <v>519</v>
      </c>
    </row>
    <row r="101" spans="1:1" x14ac:dyDescent="0.2">
      <c r="A101" t="s">
        <v>520</v>
      </c>
    </row>
    <row r="102" spans="1:1" x14ac:dyDescent="0.2">
      <c r="A102" t="s">
        <v>521</v>
      </c>
    </row>
    <row r="103" spans="1:1" x14ac:dyDescent="0.2">
      <c r="A103" t="s">
        <v>522</v>
      </c>
    </row>
    <row r="104" spans="1:1" x14ac:dyDescent="0.2">
      <c r="A104" t="s">
        <v>523</v>
      </c>
    </row>
    <row r="105" spans="1:1" x14ac:dyDescent="0.2">
      <c r="A105" t="s">
        <v>537</v>
      </c>
    </row>
    <row r="106" spans="1:1" x14ac:dyDescent="0.2">
      <c r="A106" t="s">
        <v>538</v>
      </c>
    </row>
    <row r="107" spans="1:1" x14ac:dyDescent="0.2">
      <c r="A107" t="s">
        <v>539</v>
      </c>
    </row>
    <row r="108" spans="1:1" x14ac:dyDescent="0.2">
      <c r="A108" t="s">
        <v>540</v>
      </c>
    </row>
    <row r="109" spans="1:1" x14ac:dyDescent="0.2">
      <c r="A109" t="s">
        <v>541</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DC3HDHFYPPD6-537383454-4</_dlc_DocId>
    <_dlc_DocIdUrl xmlns="b9d87d8e-2e07-46b2-92a5-8b8b5755d768">
      <Url>https://cg.portal.uscg.mil/communities/erats/CS/FSO-PVA FOT/_layouts/DocIdRedir.aspx?ID=DC3HDHFYPPD6-537383454-4</Url>
      <Description>DC3HDHFYPPD6-537383454-4</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3546C042969B346A7512F22AE900A2F" ma:contentTypeVersion="0" ma:contentTypeDescription="Create a new document." ma:contentTypeScope="" ma:versionID="2a579345278a338867ad8e33b9367426">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2.xml><?xml version="1.0" encoding="utf-8"?>
<ds:datastoreItem xmlns:ds="http://schemas.openxmlformats.org/officeDocument/2006/customXml" ds:itemID="{3BC4F18B-928C-458F-94F6-7CA1F6769211}">
  <ds:schemaRefs>
    <ds:schemaRef ds:uri="http://schemas.microsoft.com/office/2006/documentManagement/types"/>
    <ds:schemaRef ds:uri="e0984440-7a45-4087-81ea-1e5ebf810dd5"/>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b9d87d8e-2e07-46b2-92a5-8b8b5755d768"/>
    <ds:schemaRef ds:uri="http://www.w3.org/XML/1998/namespace"/>
    <ds:schemaRef ds:uri="http://purl.org/dc/dcmitype/"/>
  </ds:schemaRefs>
</ds:datastoreItem>
</file>

<file path=customXml/itemProps3.xml><?xml version="1.0" encoding="utf-8"?>
<ds:datastoreItem xmlns:ds="http://schemas.openxmlformats.org/officeDocument/2006/customXml" ds:itemID="{71B3C8BC-BFEE-4DA0-9109-14516AF539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D4A4C63-A27F-47D4-BE9E-726FF9668B4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2020-05-12T21:50:10Z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0x010100C3546C042969B346A7512F22AE900A2F</vt:lpwstr>
  </property>
  <property fmtid="{D5CDD505-2E9C-101B-9397-08002B2CF9AE}" pid="3" name="_dlc_DocIdItemGuid">
    <vt:lpwstr>389c990e-c14d-4c57-8c37-81f44f5c6734</vt:lpwstr>
  </property>
  <property fmtid="{D5CDD505-2E9C-101B-9397-08002B2CF9AE}" pid="4" name="Order">
    <vt:r8>6800</vt:r8>
  </property>
</Properties>
</file>