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7L4_Transmit CGDF Funds\"/>
    </mc:Choice>
  </mc:AlternateContent>
  <bookViews>
    <workbookView xWindow="-15" yWindow="330" windowWidth="12000" windowHeight="9990" firstSheet="2" activeTab="9"/>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c r="C100" i="217" a="1"/>
  <c r="C100" i="217" s="1"/>
  <c r="D100" i="217" a="1"/>
  <c r="D100" i="217"/>
  <c r="O99" i="217" a="1"/>
  <c r="O99" i="217"/>
  <c r="N99" i="217" a="1"/>
  <c r="N99" i="217" s="1"/>
  <c r="M99" i="217" a="1"/>
  <c r="M99" i="217"/>
  <c r="L99" i="217" a="1"/>
  <c r="L99" i="217" s="1"/>
  <c r="K99" i="217" a="1"/>
  <c r="K99" i="217"/>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57" i="217" l="1"/>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D29" i="3" l="1"/>
  <c r="D28" i="3"/>
  <c r="D30" i="3"/>
  <c r="AL264" i="3"/>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8" i="3" l="1"/>
  <c r="O28" i="3" s="1"/>
  <c r="M30" i="3"/>
  <c r="O30" i="3" s="1"/>
  <c r="M29" i="3"/>
  <c r="O29" i="3" s="1"/>
  <c r="O34" i="3" s="1"/>
  <c r="Z24" i="3"/>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30" i="3" l="1"/>
  <c r="R30" i="3" s="1"/>
  <c r="P29" i="3"/>
  <c r="P28" i="3"/>
  <c r="R28" i="3" s="1"/>
  <c r="R29" i="3"/>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29" i="3" l="1"/>
  <c r="I29" i="3" s="1"/>
  <c r="G30" i="3"/>
  <c r="G28" i="3"/>
  <c r="I28" i="3" s="1"/>
  <c r="I30"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30" i="3" l="1"/>
  <c r="U30" i="3" s="1"/>
  <c r="S29" i="3"/>
  <c r="S28" i="3"/>
  <c r="U28" i="3" s="1"/>
  <c r="I34" i="3"/>
  <c r="U29" i="3"/>
  <c r="BO75" i="18"/>
  <c r="BO114" i="18" s="1"/>
  <c r="U34" i="3" l="1"/>
</calcChain>
</file>

<file path=xl/sharedStrings.xml><?xml version="1.0" encoding="utf-8"?>
<sst xmlns="http://schemas.openxmlformats.org/spreadsheetml/2006/main" count="2816" uniqueCount="567">
  <si>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</si>
  <si>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</si>
  <si>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</si>
  <si>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</si>
  <si>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</si>
  <si>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</si>
  <si>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</si>
  <si>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</si>
  <si>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</si>
  <si>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</si>
  <si>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</si>
  <si>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</si>
  <si>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</si>
  <si>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</si>
  <si>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</si>
  <si>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</si>
  <si>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</si>
  <si>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</si>
  <si>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</si>
  <si>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</si>
  <si>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</si>
  <si>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</si>
  <si>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</si>
  <si>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</si>
  <si>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</si>
  <si>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</si>
  <si>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</si>
  <si>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</si>
  <si>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</si>
  <si>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</si>
  <si>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</si>
  <si>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</si>
  <si>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</si>
  <si>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</si>
  <si>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</si>
  <si>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</si>
  <si>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</si>
  <si>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</si>
  <si>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</si>
  <si>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</si>
  <si>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</si>
  <si>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</si>
  <si>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</si>
  <si>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</si>
  <si>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</si>
  <si>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</si>
  <si>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</si>
  <si>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</si>
  <si>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</si>
  <si>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</si>
  <si>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</si>
  <si>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</si>
  <si>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</si>
  <si>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</si>
  <si>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</si>
  <si>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</si>
  <si>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</si>
  <si>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</si>
  <si>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</si>
  <si>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</si>
  <si>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</si>
  <si>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</si>
  <si>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</si>
  <si>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</si>
  <si>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</si>
  <si>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</si>
  <si>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</si>
  <si>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</si>
  <si>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</si>
  <si>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</si>
  <si>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</si>
  <si>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</si>
  <si>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</si>
  <si>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</si>
  <si>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</si>
  <si>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</si>
  <si>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</si>
  <si>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</si>
  <si>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</si>
  <si>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</si>
  <si>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</si>
  <si>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</si>
  <si>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</si>
  <si>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</si>
  <si>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</si>
  <si>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</si>
  <si>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</si>
  <si>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</si>
  <si>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</si>
  <si>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</si>
  <si>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</si>
  <si>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</si>
  <si>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</si>
  <si>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</si>
  <si>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</si>
  <si>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</si>
  <si>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</si>
  <si>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</si>
  <si>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</si>
  <si>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</si>
  <si>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</si>
  <si>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</si>
  <si>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</si>
  <si>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</si>
  <si>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</si>
  <si>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</si>
  <si>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</si>
  <si>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</si>
  <si>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</si>
  <si>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</si>
  <si>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</si>
  <si>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</si>
  <si>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</si>
  <si>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</si>
  <si>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</si>
  <si>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</si>
  <si>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</si>
  <si>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</si>
  <si>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</si>
  <si>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</si>
  <si>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</si>
  <si>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</si>
  <si>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</si>
  <si>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</si>
  <si>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</si>
  <si>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</si>
  <si>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</si>
  <si>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</si>
  <si>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</si>
  <si>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</si>
  <si>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</si>
  <si>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</si>
  <si>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</si>
  <si>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</si>
  <si>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</si>
  <si>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</si>
  <si>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</si>
  <si>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</si>
  <si>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</si>
  <si>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</si>
  <si>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</si>
  <si>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</si>
  <si>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</si>
  <si>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</si>
  <si>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</si>
  <si>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</si>
  <si>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</si>
  <si>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</si>
  <si>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</si>
  <si>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</si>
  <si>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</si>
  <si>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</si>
  <si>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</si>
  <si>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</si>
  <si>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</si>
  <si>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</si>
  <si>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</si>
  <si>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</si>
  <si>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</si>
  <si>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</si>
  <si>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</si>
  <si>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</si>
  <si>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</si>
  <si>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</si>
  <si>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</si>
  <si>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</si>
  <si>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</si>
  <si>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</si>
  <si>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</si>
  <si>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</si>
  <si>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</si>
  <si>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</si>
  <si>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</si>
  <si>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</si>
  <si>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</si>
  <si>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</si>
  <si>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</si>
  <si>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</si>
  <si>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</si>
  <si>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</si>
  <si>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</si>
  <si>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</si>
  <si>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</si>
  <si>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</si>
  <si>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</si>
  <si>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</si>
  <si>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</si>
  <si>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</si>
  <si>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</si>
  <si>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</si>
  <si>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</si>
  <si>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</si>
  <si>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</si>
  <si>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</si>
  <si>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</si>
  <si>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</si>
  <si>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</si>
  <si>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</si>
  <si>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</si>
  <si>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</si>
  <si>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</si>
  <si>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</si>
  <si>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</si>
  <si>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</si>
  <si>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</si>
  <si>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</si>
  <si>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</si>
  <si>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</si>
  <si>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</si>
  <si>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</si>
  <si>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</si>
  <si>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</si>
  <si>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</si>
  <si>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</si>
  <si>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</si>
  <si>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</si>
  <si>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</si>
  <si>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</si>
  <si>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</si>
  <si>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</si>
  <si>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</si>
  <si>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</si>
  <si>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</si>
  <si>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</si>
  <si>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</si>
  <si>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</si>
  <si>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</si>
  <si>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</si>
  <si>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</si>
  <si>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</si>
  <si>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</si>
  <si>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</si>
  <si>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</si>
  <si>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</si>
  <si>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</si>
  <si>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</si>
  <si>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</si>
  <si>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</si>
  <si>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</si>
  <si>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</si>
  <si>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</si>
  <si>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</si>
  <si>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</si>
  <si>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</si>
  <si>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</si>
  <si>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</si>
  <si>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</si>
  <si>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</si>
  <si>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</si>
  <si>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</si>
  <si>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</si>
  <si>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</si>
  <si>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</si>
  <si>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</si>
  <si>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</si>
  <si>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</si>
  <si>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</si>
  <si>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</si>
  <si>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</si>
  <si>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</si>
  <si>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</si>
  <si>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</si>
  <si>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</si>
  <si>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</si>
  <si>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</si>
  <si>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</si>
  <si>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</si>
  <si>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</si>
  <si>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</si>
  <si>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</si>
  <si>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</si>
  <si>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</si>
  <si>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</si>
  <si>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</si>
  <si>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</si>
  <si>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</si>
  <si>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</si>
  <si>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</si>
  <si>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</si>
  <si>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</si>
  <si>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</si>
  <si>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</si>
  <si>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</si>
  <si>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</si>
  <si>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</si>
  <si>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</si>
  <si>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</si>
  <si>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</si>
  <si>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</si>
  <si>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</si>
  <si>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</si>
  <si>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</si>
  <si>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</si>
  <si>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</si>
  <si>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</si>
  <si>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</si>
  <si>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</si>
  <si>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</si>
  <si>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</si>
  <si>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</si>
  <si>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</si>
  <si>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</si>
  <si>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</si>
  <si>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</si>
  <si>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</si>
  <si>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</si>
  <si>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</si>
  <si>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</si>
  <si>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</si>
  <si>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</si>
  <si>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</si>
  <si>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</si>
  <si>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</si>
  <si>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</si>
  <si>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</si>
  <si>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</si>
  <si>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</si>
  <si>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</si>
  <si>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</si>
  <si>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</si>
  <si>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</si>
  <si>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</si>
  <si>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</si>
  <si>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</si>
  <si>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</si>
  <si>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</si>
  <si>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</si>
  <si>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</si>
  <si>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</si>
  <si>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</si>
  <si>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</si>
  <si>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</si>
  <si>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</si>
  <si>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</si>
  <si>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</si>
  <si>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</si>
  <si>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</si>
  <si>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</si>
  <si>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</si>
  <si>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</si>
  <si>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</si>
  <si>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</si>
  <si>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</si>
  <si>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</si>
  <si>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</si>
  <si>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</si>
  <si>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</si>
  <si>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</si>
  <si>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</si>
  <si>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</si>
  <si>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</si>
  <si>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</si>
  <si>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</si>
  <si>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</si>
  <si>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</si>
  <si>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</si>
  <si>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</si>
  <si>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</si>
  <si>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</si>
  <si>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</si>
  <si>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</si>
  <si>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</si>
  <si>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</si>
  <si>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</si>
  <si>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</si>
  <si>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</si>
  <si>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</si>
  <si>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</si>
  <si>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</si>
  <si>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</si>
  <si>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</si>
  <si>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</si>
  <si>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</si>
  <si>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</si>
  <si>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</si>
  <si>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</si>
  <si>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</si>
  <si>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</si>
  <si>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</si>
  <si>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</si>
  <si>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</si>
  <si>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</si>
  <si>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</si>
  <si>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</si>
  <si>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</si>
  <si>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</si>
  <si>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</si>
  <si>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</si>
  <si>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</si>
  <si>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</si>
  <si>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</si>
  <si>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</si>
  <si>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</si>
  <si>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</si>
  <si>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</si>
  <si>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</si>
  <si>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</si>
  <si>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</si>
  <si>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</si>
  <si>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</si>
  <si>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</si>
  <si>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</si>
  <si>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</si>
  <si>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</si>
  <si>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</si>
  <si>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</si>
  <si>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</si>
  <si>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</si>
  <si>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</si>
  <si>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</si>
  <si>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</si>
  <si>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</si>
  <si>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</si>
  <si>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</si>
  <si>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</si>
  <si>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</si>
  <si>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</si>
  <si>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</si>
  <si>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</si>
  <si>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</si>
  <si>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</si>
  <si>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</si>
  <si>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</si>
  <si>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</si>
  <si>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</si>
  <si>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</si>
  <si>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</si>
  <si>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</si>
  <si>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</si>
  <si>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</si>
  <si>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</si>
  <si>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</si>
  <si>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</si>
  <si>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</si>
  <si>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</si>
  <si>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</si>
  <si>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</si>
  <si>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</si>
  <si>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</si>
  <si>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</si>
  <si>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</si>
  <si>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</si>
  <si>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</si>
  <si>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</si>
  <si>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</si>
  <si>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</si>
  <si>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</si>
  <si>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</si>
  <si>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</si>
  <si>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</si>
  <si>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</si>
  <si>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</si>
  <si>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</si>
  <si>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</si>
  <si>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</si>
  <si>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</si>
  <si>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</si>
  <si>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</si>
  <si>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</si>
  <si>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</si>
  <si>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</si>
  <si>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</si>
  <si>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</si>
  <si>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</si>
  <si>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</si>
  <si>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</si>
  <si>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</si>
  <si>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</si>
  <si>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</si>
  <si>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</si>
  <si>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</si>
  <si>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</si>
  <si>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</si>
  <si>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</si>
  <si>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</si>
  <si>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</si>
  <si>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</si>
  <si>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</si>
  <si>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</si>
  <si>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</si>
  <si>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</si>
  <si>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</si>
  <si>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</si>
  <si>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</si>
  <si>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</si>
  <si>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</si>
  <si>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</si>
  <si>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</si>
  <si>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</si>
  <si>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</si>
  <si>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</si>
  <si>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</si>
  <si>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</si>
  <si>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</si>
  <si>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Email: john.doe@uscg.mil</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</si>
  <si>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</si>
  <si>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</si>
  <si>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</si>
  <si>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</si>
  <si>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</si>
  <si>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</si>
  <si>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</si>
  <si>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</si>
  <si>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</si>
  <si>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</si>
  <si>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</si>
  <si>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</si>
  <si>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</si>
  <si>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</si>
  <si>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</si>
  <si>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</si>
  <si>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</si>
  <si>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</si>
  <si>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</si>
  <si>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</si>
  <si>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</si>
  <si>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</si>
  <si>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</si>
  <si>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</si>
  <si>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</si>
  <si>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</si>
  <si>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</si>
  <si>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</si>
  <si>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</si>
  <si>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</si>
  <si>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</si>
  <si>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</si>
  <si>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</si>
  <si>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</si>
  <si>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</si>
  <si>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</si>
  <si>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</si>
  <si>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</si>
  <si>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</si>
  <si>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</si>
  <si>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</si>
  <si>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</si>
  <si>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</si>
  <si>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</si>
  <si>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</si>
  <si>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</si>
  <si>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</si>
  <si>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</si>
  <si>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</si>
  <si>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</si>
  <si>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</si>
  <si>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</si>
  <si>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</si>
  <si>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</si>
  <si>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</si>
  <si>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</si>
  <si>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</si>
  <si>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</si>
  <si>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</si>
  <si>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LT Washington</t>
  </si>
  <si>
    <t>LTJG Jefferson</t>
  </si>
  <si>
    <t>FSO</t>
  </si>
  <si>
    <t>USCGC PACIFIC</t>
  </si>
  <si>
    <t>OGD152634897</t>
  </si>
  <si>
    <t>1234567809</t>
  </si>
  <si>
    <t>4398749873</t>
  </si>
  <si>
    <t>LT WASHINGTON</t>
  </si>
  <si>
    <t>LTJG JEFFERSON</t>
  </si>
  <si>
    <t>CS2 Gregory Logan</t>
  </si>
  <si>
    <t>Phone: (800) 123-4567</t>
  </si>
  <si>
    <t>100 Coast Guard Drive</t>
  </si>
  <si>
    <t>Petaluma, CA 94952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</si>
</sst>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545</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557</v>
      </c>
    </row>
    <row r="4" spans="1:6" ht="30" customHeight="1" x14ac:dyDescent="0.2">
      <c r="A4" s="255" t="s">
        <v>315</v>
      </c>
      <c r="B4" s="193" t="s">
        <v>367</v>
      </c>
      <c r="C4" s="201" t="s">
        <v>368</v>
      </c>
      <c r="D4" s="197"/>
      <c r="E4" s="195" t="s">
        <v>318</v>
      </c>
      <c r="F4" s="199" t="s">
        <v>553</v>
      </c>
    </row>
    <row r="5" spans="1:6" ht="30" customHeight="1" x14ac:dyDescent="0.2">
      <c r="A5" s="255" t="s">
        <v>217</v>
      </c>
      <c r="B5" s="193" t="s">
        <v>317</v>
      </c>
      <c r="C5" s="201" t="s">
        <v>353</v>
      </c>
      <c r="E5" s="195" t="s">
        <v>321</v>
      </c>
      <c r="F5" s="198">
        <v>43922</v>
      </c>
    </row>
    <row r="6" spans="1:6" ht="30" customHeight="1" x14ac:dyDescent="0.2">
      <c r="A6" s="257" t="s">
        <v>319</v>
      </c>
      <c r="B6" s="194" t="s">
        <v>320</v>
      </c>
      <c r="C6" s="201" t="s">
        <v>362</v>
      </c>
      <c r="E6" s="195" t="s">
        <v>323</v>
      </c>
      <c r="F6" s="198">
        <v>43951</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394</v>
      </c>
      <c r="B12" s="194" t="s">
        <v>394</v>
      </c>
      <c r="C12" s="202" t="s">
        <v>425</v>
      </c>
    </row>
    <row r="13" spans="1:6" ht="30" customHeight="1" x14ac:dyDescent="0.2">
      <c r="A13" s="255" t="s">
        <v>420</v>
      </c>
      <c r="B13" s="194" t="s">
        <v>421</v>
      </c>
      <c r="C13" s="202" t="s">
        <v>424</v>
      </c>
    </row>
    <row r="14" spans="1:6" ht="30" customHeight="1" thickBot="1" x14ac:dyDescent="0.25">
      <c r="A14" s="256" t="s">
        <v>422</v>
      </c>
      <c r="B14" s="687" t="s">
        <v>422</v>
      </c>
      <c r="C14" s="688" t="s">
        <v>423</v>
      </c>
    </row>
  </sheetData>
  <sheetProtection algorithmName="SHA-512" hashValue="qlcxsEdHRltIrKoprnN+KLRSvaVKWO42AAk2tHq3ulfB/SoDLM1/I7IVdc6zyBN4U5nM8ltdMq0ck5oV20RI+A==" saltValue="mUbPEOwq++rc+lLVvY9ltg=="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545</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448</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WVh/h4b5KVQS6o2U6fGgiuxKsPZpWseQ2Nzu5UumtZXRhAjVC+Qhp9E4Dg532SXbRsacahkorSTBoVW4jGiFeg==" saltValue="5vPhbD/dwZ6l7FV0jZcHpQ=="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546</v>
      </c>
    </row>
    <row r="2" spans="1:72" ht="13.5" customHeight="1" x14ac:dyDescent="0.2">
      <c r="A2" s="625" t="s">
        <v>238</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12-34567</v>
      </c>
      <c r="N3" s="879"/>
      <c r="O3" s="893" t="s">
        <v>239</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547</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499</v>
      </c>
      <c r="BJ5" s="945"/>
      <c r="BK5" s="945"/>
      <c r="BL5" s="945"/>
      <c r="BM5" s="946"/>
      <c r="BN5" s="358"/>
      <c r="BO5" s="944" t="s">
        <v>499</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0</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16"/>
      <c r="Q7" s="817"/>
      <c r="R7" s="817"/>
      <c r="S7" s="18"/>
      <c r="T7" s="810"/>
      <c r="U7" s="811"/>
      <c r="V7" s="811"/>
      <c r="W7" s="811"/>
      <c r="X7" s="812"/>
      <c r="Y7" s="819"/>
      <c r="Z7" s="812"/>
      <c r="AA7" s="142">
        <v>0</v>
      </c>
      <c r="AD7" s="360"/>
      <c r="AE7" s="385"/>
      <c r="AF7" s="358"/>
      <c r="AG7" s="358"/>
      <c r="AH7" s="358"/>
      <c r="AI7" s="386"/>
      <c r="AJ7" s="358"/>
      <c r="AK7" s="893" t="s">
        <v>239</v>
      </c>
      <c r="AL7" s="894"/>
      <c r="AM7" s="894"/>
      <c r="AN7" s="894"/>
      <c r="AO7" s="895"/>
      <c r="AP7" s="361"/>
      <c r="AS7" s="360"/>
      <c r="AT7" s="893" t="s">
        <v>239</v>
      </c>
      <c r="AU7" s="894"/>
      <c r="AV7" s="894"/>
      <c r="AW7" s="894"/>
      <c r="AX7" s="895"/>
      <c r="AY7" s="358"/>
      <c r="AZ7" s="893" t="s">
        <v>239</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PACIFIC</v>
      </c>
      <c r="B8" s="834"/>
      <c r="C8" s="834"/>
      <c r="D8" s="835"/>
      <c r="E8" s="836"/>
      <c r="F8" s="388" t="str">
        <f>Menu!F7</f>
        <v>AFLOAT</v>
      </c>
      <c r="G8" s="387"/>
      <c r="H8" s="389" t="s">
        <v>17</v>
      </c>
      <c r="I8" s="387"/>
      <c r="J8" s="389" t="s">
        <v>18</v>
      </c>
      <c r="K8" s="387"/>
      <c r="L8" s="390" t="s">
        <v>19</v>
      </c>
      <c r="M8" s="391">
        <f>Menu!F5</f>
        <v>43922</v>
      </c>
      <c r="N8" s="392">
        <f>Menu!F6</f>
        <v>43951</v>
      </c>
      <c r="O8" s="19"/>
      <c r="P8" s="906"/>
      <c r="Q8" s="907"/>
      <c r="R8" s="908"/>
      <c r="S8" s="20"/>
      <c r="T8" s="393" t="s">
        <v>234</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0</v>
      </c>
      <c r="AJ10" s="358"/>
      <c r="AK10" s="17" t="s">
        <v>249</v>
      </c>
      <c r="AL10" s="816"/>
      <c r="AM10" s="817"/>
      <c r="AN10" s="817"/>
      <c r="AO10" s="21"/>
      <c r="AP10" s="361"/>
      <c r="AS10" s="360"/>
      <c r="AT10" s="17" t="s">
        <v>249</v>
      </c>
      <c r="AU10" s="816"/>
      <c r="AV10" s="817"/>
      <c r="AW10" s="817"/>
      <c r="AX10" s="21"/>
      <c r="AY10" s="358"/>
      <c r="AZ10" s="17" t="s">
        <v>249</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250</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99"/>
      <c r="Q14" s="900"/>
      <c r="R14" s="901"/>
      <c r="S14" s="20"/>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c r="P15" s="813"/>
      <c r="Q15" s="814"/>
      <c r="R15" s="815"/>
      <c r="S15" s="20"/>
      <c r="T15" s="393" t="s">
        <v>234</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250</v>
      </c>
      <c r="AL16" s="913"/>
      <c r="AM16" s="914"/>
      <c r="AN16" s="914"/>
      <c r="AO16" s="21"/>
      <c r="AP16" s="361"/>
      <c r="AS16" s="360"/>
      <c r="AT16" s="17" t="s">
        <v>250</v>
      </c>
      <c r="AU16" s="913"/>
      <c r="AV16" s="914"/>
      <c r="AW16" s="914"/>
      <c r="AX16" s="21"/>
      <c r="AY16" s="358"/>
      <c r="AZ16" s="17" t="s">
        <v>250</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188.7</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0</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0</v>
      </c>
      <c r="G20" s="408" t="s">
        <v>304</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0</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188.7</v>
      </c>
      <c r="O21" s="19"/>
      <c r="P21" s="813"/>
      <c r="Q21" s="814"/>
      <c r="R21" s="815"/>
      <c r="S21" s="20"/>
      <c r="T21" s="393" t="s">
        <v>234</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0</v>
      </c>
      <c r="G22" s="408" t="s">
        <v>47</v>
      </c>
      <c r="H22" s="358"/>
      <c r="I22" s="358"/>
      <c r="J22" s="358"/>
      <c r="K22" s="358"/>
      <c r="L22" s="358"/>
      <c r="M22" s="358"/>
      <c r="N22" s="417">
        <f>N15-N21</f>
        <v>-188.7</v>
      </c>
      <c r="O22" s="19"/>
      <c r="P22" s="805"/>
      <c r="Q22" s="806"/>
      <c r="R22" s="807"/>
      <c r="S22" s="20"/>
      <c r="T22" s="360"/>
      <c r="U22" s="358"/>
      <c r="V22" s="358"/>
      <c r="W22" s="402" t="s">
        <v>301</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306</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234</v>
      </c>
      <c r="U27" s="394"/>
      <c r="V27" s="394"/>
      <c r="W27" s="394"/>
      <c r="X27" s="394"/>
      <c r="Y27" s="394"/>
      <c r="Z27" s="395"/>
      <c r="AA27" s="25">
        <f>SUM(W24:W26)+SUM(AA24:AA26)</f>
        <v>0</v>
      </c>
      <c r="AD27" s="360"/>
      <c r="AE27" s="918" t="s">
        <v>243</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233</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245</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234</v>
      </c>
      <c r="H31" s="840"/>
      <c r="I31" s="840"/>
      <c r="J31" s="840"/>
      <c r="K31" s="840"/>
      <c r="L31" s="840"/>
      <c r="M31" s="841"/>
      <c r="N31" s="25">
        <f>SUM(N26:N30)</f>
        <v>0</v>
      </c>
      <c r="O31" s="19"/>
      <c r="P31" s="805"/>
      <c r="Q31" s="806"/>
      <c r="R31" s="807"/>
      <c r="S31" s="20"/>
      <c r="T31" s="804">
        <v>43932</v>
      </c>
      <c r="U31" s="804"/>
      <c r="V31" s="24" t="s">
        <v>558</v>
      </c>
      <c r="W31" s="141">
        <v>188.7</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307</v>
      </c>
      <c r="B32" s="443">
        <f>SUM(B26:B31)</f>
        <v>0</v>
      </c>
      <c r="C32" s="443" t="s">
        <v>62</v>
      </c>
      <c r="D32" s="409"/>
      <c r="E32" s="779" t="s">
        <v>498</v>
      </c>
      <c r="F32" s="411">
        <f>ROUND(IF(N43&gt;SUM(F29:F31),N43,SUM(F29:F31)),2)</f>
        <v>0</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234</v>
      </c>
      <c r="AL32" s="913"/>
      <c r="AM32" s="914"/>
      <c r="AN32" s="914"/>
      <c r="AO32" s="25">
        <f>SUM(AO11:AO15,AO17:AO31)</f>
        <v>0</v>
      </c>
      <c r="AP32" s="361"/>
      <c r="AS32" s="360"/>
      <c r="AT32" s="17" t="s">
        <v>234</v>
      </c>
      <c r="AU32" s="913"/>
      <c r="AV32" s="914"/>
      <c r="AW32" s="914"/>
      <c r="AX32" s="25">
        <f>SUM(AX11:AX15,AX17:AX31)</f>
        <v>0</v>
      </c>
      <c r="AY32" s="358"/>
      <c r="AZ32" s="17" t="s">
        <v>234</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235</v>
      </c>
      <c r="AL33" s="913"/>
      <c r="AM33" s="914"/>
      <c r="AN33" s="914"/>
      <c r="AO33" s="18"/>
      <c r="AP33" s="361"/>
      <c r="AS33" s="360"/>
      <c r="AT33" s="17" t="s">
        <v>235</v>
      </c>
      <c r="AU33" s="913"/>
      <c r="AV33" s="914"/>
      <c r="AW33" s="914"/>
      <c r="AX33" s="18"/>
      <c r="AY33" s="358"/>
      <c r="AZ33" s="17" t="s">
        <v>235</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0</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0</v>
      </c>
      <c r="G35" s="850" t="s">
        <v>361</v>
      </c>
      <c r="H35" s="851"/>
      <c r="I35" s="851"/>
      <c r="J35" s="851"/>
      <c r="K35" s="852"/>
      <c r="L35" s="858"/>
      <c r="M35" s="852"/>
      <c r="N35" s="211">
        <f>'CG-3123'!AU38</f>
        <v>0</v>
      </c>
      <c r="O35" s="17" t="s">
        <v>234</v>
      </c>
      <c r="P35" s="816"/>
      <c r="Q35" s="817"/>
      <c r="R35" s="817"/>
      <c r="S35" s="25">
        <f>SUM(S8:S12,S14:S34)</f>
        <v>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0</v>
      </c>
      <c r="G36" s="850" t="s">
        <v>440</v>
      </c>
      <c r="H36" s="851"/>
      <c r="I36" s="851"/>
      <c r="J36" s="851"/>
      <c r="K36" s="852"/>
      <c r="L36" s="858"/>
      <c r="M36" s="852"/>
      <c r="N36" s="211">
        <f>'CG-3123'!AU76</f>
        <v>0</v>
      </c>
      <c r="O36" s="17" t="s">
        <v>235</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0</v>
      </c>
      <c r="G37" s="850" t="s">
        <v>438</v>
      </c>
      <c r="H37" s="851"/>
      <c r="I37" s="851"/>
      <c r="J37" s="851"/>
      <c r="K37" s="852"/>
      <c r="L37" s="876"/>
      <c r="M37" s="877"/>
      <c r="N37" s="211">
        <f>'CG-3123'!AU114</f>
        <v>0</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0</v>
      </c>
      <c r="G38" s="850" t="s">
        <v>441</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232</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234</v>
      </c>
      <c r="Z42" s="21"/>
      <c r="AA42" s="25">
        <f>SUM(W31:W42,AA31:AA41,BM7:BM46,BS7:BS46)</f>
        <v>188.7</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234</v>
      </c>
      <c r="H43" s="840"/>
      <c r="I43" s="840"/>
      <c r="J43" s="840"/>
      <c r="K43" s="840"/>
      <c r="L43" s="840"/>
      <c r="M43" s="841"/>
      <c r="N43" s="25">
        <f>SUM(N35:N42)</f>
        <v>0</v>
      </c>
      <c r="O43" s="29" t="s">
        <v>236</v>
      </c>
      <c r="P43" s="816"/>
      <c r="Q43" s="817"/>
      <c r="R43" s="817"/>
      <c r="S43" s="25">
        <f>SUM(S35,S37:S42,AO32,AO34:AO36,AX32,AX34:AX36,BD32,BD34:BD36)</f>
        <v>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240</v>
      </c>
      <c r="P49" s="803"/>
      <c r="Q49" s="803"/>
      <c r="R49" s="387"/>
      <c r="S49" s="803" t="s">
        <v>240</v>
      </c>
      <c r="T49" s="803"/>
      <c r="U49" s="803"/>
      <c r="V49" s="803"/>
      <c r="W49" s="387"/>
      <c r="X49" s="803" t="s">
        <v>240</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z/2+3TJXAvXaPMSMxnMdywDEzIMPgZ7WuzlUkuKd162d9M8OQO+P/gqRSvLYA/8+dC8ZojDbtnC9ohybkkY3SQ==" saltValue="6igwwILaiVU3A9m/RHOZ/A=="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activeCell="Y13" sqref="Y13"/>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238</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0</v>
      </c>
      <c r="AB2" s="461">
        <v>0</v>
      </c>
      <c r="AC2" s="461">
        <v>0</v>
      </c>
      <c r="AD2" s="35"/>
      <c r="AE2" s="32"/>
      <c r="AF2" s="32"/>
      <c r="AG2" s="32"/>
      <c r="AH2" s="32"/>
      <c r="AI2" s="32"/>
      <c r="AJ2" s="32"/>
      <c r="AK2" s="32"/>
      <c r="AL2" s="36" t="s">
        <v>209</v>
      </c>
      <c r="AU2" s="965" t="s">
        <v>96</v>
      </c>
      <c r="AV2" s="965"/>
      <c r="AW2" s="966"/>
      <c r="AX2" s="37"/>
      <c r="BD2" s="965" t="s">
        <v>96</v>
      </c>
      <c r="BE2" s="966"/>
      <c r="BF2" s="36" t="s">
        <v>492</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487</v>
      </c>
      <c r="AW3" s="619" t="s">
        <v>96</v>
      </c>
      <c r="AX3" s="39"/>
      <c r="BE3" s="619" t="s">
        <v>96</v>
      </c>
    </row>
    <row r="4" spans="1:64" x14ac:dyDescent="0.2">
      <c r="A4" s="986" t="s">
        <v>548</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486</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PACIFIC</v>
      </c>
      <c r="B6" s="989"/>
      <c r="C6" s="989"/>
      <c r="D6" s="989"/>
      <c r="E6" s="989"/>
      <c r="F6" s="989"/>
      <c r="G6" s="989"/>
      <c r="H6" s="989"/>
      <c r="I6" s="989"/>
      <c r="J6" s="990"/>
      <c r="K6" s="1008" t="str">
        <f>Menu!F4</f>
        <v>12-34567</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43922</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43922</v>
      </c>
      <c r="AY6" s="31"/>
      <c r="AZ6" s="31"/>
      <c r="BA6" s="31"/>
      <c r="BB6" s="59"/>
      <c r="BC6" s="31"/>
      <c r="BD6" s="31"/>
      <c r="BE6" s="619" t="s">
        <v>96</v>
      </c>
      <c r="BF6" s="43">
        <f>($Z$10)</f>
        <v>43922</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43923</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43923</v>
      </c>
      <c r="AY7" s="31"/>
      <c r="AZ7" s="31"/>
      <c r="BA7" s="31"/>
      <c r="BB7" s="59"/>
      <c r="BC7" s="31"/>
      <c r="BD7" s="31"/>
      <c r="BE7" s="619" t="s">
        <v>96</v>
      </c>
      <c r="BF7" s="43">
        <f t="shared" ref="BF7:BF36" si="4">(BF6)+1</f>
        <v>43923</v>
      </c>
      <c r="BG7" s="31"/>
      <c r="BH7" s="31"/>
      <c r="BI7" s="31"/>
      <c r="BJ7" s="31"/>
      <c r="BK7" s="31"/>
      <c r="BL7" s="31"/>
    </row>
    <row r="8" spans="1:64" ht="15.75" x14ac:dyDescent="0.2">
      <c r="A8" s="470" t="s">
        <v>541</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43924</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43924</v>
      </c>
      <c r="AY8" s="31"/>
      <c r="AZ8" s="31"/>
      <c r="BA8" s="31"/>
      <c r="BB8" s="59"/>
      <c r="BC8" s="31"/>
      <c r="BD8" s="31"/>
      <c r="BE8" s="619" t="s">
        <v>96</v>
      </c>
      <c r="BF8" s="43">
        <f t="shared" si="4"/>
        <v>43924</v>
      </c>
      <c r="BG8" s="31"/>
      <c r="BH8" s="31"/>
      <c r="BI8" s="31"/>
      <c r="BJ8" s="31"/>
      <c r="BK8" s="31"/>
      <c r="BL8" s="31"/>
    </row>
    <row r="9" spans="1:64" x14ac:dyDescent="0.2">
      <c r="A9" s="470" t="s">
        <v>542</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43925</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43925</v>
      </c>
      <c r="AY9" s="31"/>
      <c r="AZ9" s="31"/>
      <c r="BA9" s="31"/>
      <c r="BB9" s="59"/>
      <c r="BC9" s="31"/>
      <c r="BD9" s="31"/>
      <c r="BE9" s="619" t="s">
        <v>96</v>
      </c>
      <c r="BF9" s="43">
        <f t="shared" si="4"/>
        <v>43925</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43922</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43926</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43926</v>
      </c>
      <c r="AY10" s="31"/>
      <c r="AZ10" s="31"/>
      <c r="BA10" s="31"/>
      <c r="BB10" s="59"/>
      <c r="BC10" s="31"/>
      <c r="BD10" s="31"/>
      <c r="BE10" s="619" t="s">
        <v>96</v>
      </c>
      <c r="BF10" s="43">
        <f t="shared" si="4"/>
        <v>43926</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43923</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43927</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43927</v>
      </c>
      <c r="AY11" s="31"/>
      <c r="AZ11" s="31"/>
      <c r="BA11" s="31"/>
      <c r="BB11" s="59"/>
      <c r="BC11" s="31"/>
      <c r="BD11" s="31"/>
      <c r="BE11" s="619" t="s">
        <v>96</v>
      </c>
      <c r="BF11" s="43">
        <f t="shared" si="4"/>
        <v>43927</v>
      </c>
      <c r="BG11" s="31"/>
      <c r="BH11" s="31"/>
      <c r="BI11" s="31"/>
      <c r="BJ11" s="31"/>
      <c r="BK11" s="31"/>
      <c r="BL11" s="31"/>
    </row>
    <row r="12" spans="1:64" x14ac:dyDescent="0.2">
      <c r="A12" s="996"/>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43924</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43928</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43928</v>
      </c>
      <c r="AY12" s="31"/>
      <c r="AZ12" s="31"/>
      <c r="BA12" s="31"/>
      <c r="BB12" s="59"/>
      <c r="BC12" s="31"/>
      <c r="BD12" s="31"/>
      <c r="BE12" s="619" t="s">
        <v>96</v>
      </c>
      <c r="BF12" s="43">
        <f t="shared" si="4"/>
        <v>43928</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43925</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43929</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43929</v>
      </c>
      <c r="AY13" s="31"/>
      <c r="AZ13" s="31"/>
      <c r="BA13" s="31"/>
      <c r="BB13" s="59"/>
      <c r="BC13" s="31"/>
      <c r="BD13" s="31"/>
      <c r="BE13" s="619" t="s">
        <v>96</v>
      </c>
      <c r="BF13" s="43">
        <f t="shared" si="4"/>
        <v>43929</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0</v>
      </c>
      <c r="H14" s="981"/>
      <c r="I14" s="993"/>
      <c r="J14" s="992">
        <f>IFERROR(IF(VLOOKUP($A$12,$Z$10:$AJ$40,11)=AC2,AC2,0),0)</f>
        <v>0</v>
      </c>
      <c r="K14" s="981"/>
      <c r="L14" s="981"/>
      <c r="M14" s="994"/>
      <c r="N14" s="995"/>
      <c r="O14" s="995"/>
      <c r="P14" s="475"/>
      <c r="Q14" s="475"/>
      <c r="R14" s="480"/>
      <c r="S14" s="1001" t="s">
        <v>309</v>
      </c>
      <c r="T14" s="981"/>
      <c r="U14" s="981"/>
      <c r="V14" s="981"/>
      <c r="W14" s="982"/>
      <c r="X14" s="58" t="s">
        <v>134</v>
      </c>
      <c r="Z14" s="56">
        <f t="shared" si="10"/>
        <v>43926</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43930</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43930</v>
      </c>
      <c r="AY14" s="31"/>
      <c r="AZ14" s="31"/>
      <c r="BA14" s="31"/>
      <c r="BB14" s="59"/>
      <c r="BC14" s="31"/>
      <c r="BD14" s="31"/>
      <c r="BE14" s="619" t="s">
        <v>96</v>
      </c>
      <c r="BF14" s="43">
        <f t="shared" si="4"/>
        <v>43930</v>
      </c>
      <c r="BG14" s="31"/>
      <c r="BH14" s="31"/>
      <c r="BI14" s="31"/>
      <c r="BJ14" s="31"/>
      <c r="BK14" s="31"/>
      <c r="BL14" s="31"/>
    </row>
    <row r="15" spans="1:64" x14ac:dyDescent="0.2">
      <c r="A15" s="998">
        <f>Menu!F5</f>
        <v>43922</v>
      </c>
      <c r="B15" s="999"/>
      <c r="C15" s="990"/>
      <c r="D15" s="1000">
        <f>Menu!F6</f>
        <v>43951</v>
      </c>
      <c r="E15" s="999"/>
      <c r="F15" s="990"/>
      <c r="G15" s="483"/>
      <c r="H15" s="483"/>
      <c r="I15" s="484"/>
      <c r="J15" s="483" t="s">
        <v>135</v>
      </c>
      <c r="K15" s="483"/>
      <c r="L15" s="483"/>
      <c r="M15" s="485"/>
      <c r="N15" s="486"/>
      <c r="O15" s="486"/>
      <c r="P15" s="475"/>
      <c r="Q15" s="475"/>
      <c r="R15" s="480"/>
      <c r="S15" s="991" t="s">
        <v>357</v>
      </c>
      <c r="T15" s="984"/>
      <c r="U15" s="984"/>
      <c r="V15" s="984"/>
      <c r="W15" s="985"/>
      <c r="X15" s="32"/>
      <c r="Y15" s="32"/>
      <c r="Z15" s="56">
        <f t="shared" si="10"/>
        <v>43927</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43931</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43931</v>
      </c>
      <c r="AY15" s="31"/>
      <c r="AZ15" s="31"/>
      <c r="BA15" s="31"/>
      <c r="BB15" s="59"/>
      <c r="BC15" s="31"/>
      <c r="BD15" s="31"/>
      <c r="BE15" s="619" t="s">
        <v>96</v>
      </c>
      <c r="BF15" s="43">
        <f t="shared" si="4"/>
        <v>43931</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967">
        <f>(I16+L16)</f>
        <v>0</v>
      </c>
      <c r="T16" s="910"/>
      <c r="U16" s="910"/>
      <c r="V16" s="627" t="str">
        <f>IF(S16&gt;0,"/","")</f>
        <v/>
      </c>
      <c r="W16" s="493">
        <f>ROUND(((I16*$G$14)+(L16*$J$14)),3)</f>
        <v>0</v>
      </c>
      <c r="X16" s="32"/>
      <c r="Y16" s="32"/>
      <c r="Z16" s="56">
        <f t="shared" si="10"/>
        <v>43928</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43932</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43932</v>
      </c>
      <c r="AY16" s="31"/>
      <c r="AZ16" s="31"/>
      <c r="BA16" s="31"/>
      <c r="BB16" s="59"/>
      <c r="BC16" s="31"/>
      <c r="BD16" s="31"/>
      <c r="BE16" s="619" t="s">
        <v>96</v>
      </c>
      <c r="BF16" s="43">
        <f t="shared" si="4"/>
        <v>43932</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43929</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43933</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43933</v>
      </c>
      <c r="AY17" s="31"/>
      <c r="AZ17" s="31"/>
      <c r="BA17" s="31"/>
      <c r="BB17" s="59"/>
      <c r="BC17" s="31"/>
      <c r="BD17" s="31"/>
      <c r="BE17" s="619" t="s">
        <v>96</v>
      </c>
      <c r="BF17" s="43">
        <f t="shared" si="4"/>
        <v>43933</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43930</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43934</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43934</v>
      </c>
      <c r="AY18" s="31"/>
      <c r="AZ18" s="31"/>
      <c r="BA18" s="31"/>
      <c r="BB18" s="59"/>
      <c r="BC18" s="31"/>
      <c r="BD18" s="31"/>
      <c r="BE18" s="619" t="s">
        <v>96</v>
      </c>
      <c r="BF18" s="43">
        <f t="shared" si="4"/>
        <v>43934</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43931</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43935</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43935</v>
      </c>
      <c r="AY19" s="31"/>
      <c r="AZ19" s="31"/>
      <c r="BA19" s="31"/>
      <c r="BB19" s="59"/>
      <c r="BC19" s="31"/>
      <c r="BD19" s="31"/>
      <c r="BE19" s="619" t="s">
        <v>96</v>
      </c>
      <c r="BF19" s="43">
        <f t="shared" si="4"/>
        <v>43935</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43932</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43936</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43936</v>
      </c>
      <c r="AY20" s="31"/>
      <c r="AZ20" s="31"/>
      <c r="BA20" s="31"/>
      <c r="BB20" s="59"/>
      <c r="BC20" s="31"/>
      <c r="BD20" s="31"/>
      <c r="BE20" s="619" t="s">
        <v>96</v>
      </c>
      <c r="BF20" s="43">
        <f t="shared" si="4"/>
        <v>43936</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43933</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43937</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43937</v>
      </c>
      <c r="AY21" s="31"/>
      <c r="AZ21" s="31"/>
      <c r="BA21" s="31"/>
      <c r="BB21" s="59"/>
      <c r="BC21" s="31"/>
      <c r="BD21" s="31"/>
      <c r="BE21" s="619" t="s">
        <v>96</v>
      </c>
      <c r="BF21" s="43">
        <f t="shared" si="4"/>
        <v>43937</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43934</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43938</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43938</v>
      </c>
      <c r="AY22" s="31"/>
      <c r="AZ22" s="31"/>
      <c r="BA22" s="31"/>
      <c r="BB22" s="59"/>
      <c r="BC22" s="31"/>
      <c r="BD22" s="31"/>
      <c r="BE22" s="619" t="s">
        <v>96</v>
      </c>
      <c r="BF22" s="43">
        <f t="shared" si="4"/>
        <v>43938</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43935</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43939</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43939</v>
      </c>
      <c r="AY23" s="31"/>
      <c r="AZ23" s="31"/>
      <c r="BA23" s="31"/>
      <c r="BB23" s="59"/>
      <c r="BC23" s="31"/>
      <c r="BD23" s="31"/>
      <c r="BE23" s="619" t="s">
        <v>96</v>
      </c>
      <c r="BF23" s="43">
        <f t="shared" si="4"/>
        <v>43939</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43936</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43940</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43940</v>
      </c>
      <c r="AY24" s="31"/>
      <c r="AZ24" s="31"/>
      <c r="BA24" s="31"/>
      <c r="BB24" s="59"/>
      <c r="BC24" s="31"/>
      <c r="BD24" s="31"/>
      <c r="BE24" s="619" t="s">
        <v>96</v>
      </c>
      <c r="BF24" s="43">
        <f t="shared" si="4"/>
        <v>43940</v>
      </c>
      <c r="BG24" s="31"/>
      <c r="BH24" s="31"/>
      <c r="BI24" s="31"/>
      <c r="BJ24" s="31"/>
      <c r="BK24" s="31"/>
      <c r="BL24" s="31"/>
    </row>
    <row r="25" spans="1:64" ht="13.5" thickBot="1" x14ac:dyDescent="0.25">
      <c r="A25" s="505"/>
      <c r="B25" s="506" t="s">
        <v>395</v>
      </c>
      <c r="C25" s="507"/>
      <c r="D25" s="507"/>
      <c r="E25" s="507"/>
      <c r="F25" s="508"/>
      <c r="G25" s="509"/>
      <c r="H25" s="509"/>
      <c r="I25" s="510">
        <f>SUM(I16:I24)</f>
        <v>0</v>
      </c>
      <c r="J25" s="511"/>
      <c r="K25" s="511"/>
      <c r="L25" s="511">
        <f>SUM(L16:L24)</f>
        <v>0</v>
      </c>
      <c r="M25" s="512"/>
      <c r="N25" s="513"/>
      <c r="O25" s="513"/>
      <c r="P25" s="514"/>
      <c r="Q25" s="514"/>
      <c r="R25" s="515"/>
      <c r="S25" s="967">
        <f t="shared" ref="S25" si="15">(I25+L25)</f>
        <v>0</v>
      </c>
      <c r="T25" s="910"/>
      <c r="U25" s="910"/>
      <c r="V25" s="516" t="s">
        <v>147</v>
      </c>
      <c r="W25" s="517">
        <f>ROUND(SUM(W16:W24),2)</f>
        <v>0</v>
      </c>
      <c r="X25" s="32"/>
      <c r="Y25" s="32"/>
      <c r="Z25" s="56">
        <f t="shared" si="10"/>
        <v>43937</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43941</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43941</v>
      </c>
      <c r="AY25" s="31"/>
      <c r="AZ25" s="31"/>
      <c r="BA25" s="31"/>
      <c r="BB25" s="59"/>
      <c r="BC25" s="31"/>
      <c r="BD25" s="31"/>
      <c r="BE25" s="619" t="s">
        <v>96</v>
      </c>
      <c r="BF25" s="43">
        <f t="shared" si="4"/>
        <v>43941</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43938</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43942</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43942</v>
      </c>
      <c r="AY26" s="31"/>
      <c r="AZ26" s="31"/>
      <c r="BA26" s="31"/>
      <c r="BB26" s="59"/>
      <c r="BC26" s="31"/>
      <c r="BD26" s="31"/>
      <c r="BE26" s="619" t="s">
        <v>96</v>
      </c>
      <c r="BF26" s="43">
        <f t="shared" si="4"/>
        <v>43942</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43939</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43943</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43943</v>
      </c>
      <c r="AY27" s="31"/>
      <c r="AZ27" s="31"/>
      <c r="BA27" s="31"/>
      <c r="BB27" s="59"/>
      <c r="BC27" s="31"/>
      <c r="BD27" s="31"/>
      <c r="BE27" s="619" t="s">
        <v>96</v>
      </c>
      <c r="BF27" s="43">
        <f t="shared" si="4"/>
        <v>43943</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43940</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43944</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43944</v>
      </c>
      <c r="AY28" s="31"/>
      <c r="AZ28" s="31"/>
      <c r="BA28" s="31"/>
      <c r="BB28" s="59"/>
      <c r="BC28" s="31"/>
      <c r="BD28" s="31"/>
      <c r="BE28" s="619" t="s">
        <v>96</v>
      </c>
      <c r="BF28" s="43">
        <f t="shared" si="4"/>
        <v>43944</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43941</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43945</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43945</v>
      </c>
      <c r="AY29" s="31"/>
      <c r="AZ29" s="31"/>
      <c r="BA29" s="31"/>
      <c r="BB29" s="59"/>
      <c r="BC29" s="31"/>
      <c r="BD29" s="31"/>
      <c r="BE29" s="619" t="s">
        <v>96</v>
      </c>
      <c r="BF29" s="43">
        <f t="shared" si="4"/>
        <v>43945</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43942</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43946</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43946</v>
      </c>
      <c r="AY30" s="31"/>
      <c r="AZ30" s="31"/>
      <c r="BA30" s="31"/>
      <c r="BB30" s="59"/>
      <c r="BC30" s="31"/>
      <c r="BD30" s="31"/>
      <c r="BE30" s="619" t="s">
        <v>96</v>
      </c>
      <c r="BF30" s="43">
        <f t="shared" si="4"/>
        <v>43946</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43943</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43947</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43947</v>
      </c>
      <c r="AY31" s="31"/>
      <c r="AZ31" s="31"/>
      <c r="BA31" s="31"/>
      <c r="BB31" s="59"/>
      <c r="BC31" s="31"/>
      <c r="BD31" s="31"/>
      <c r="BE31" s="619" t="s">
        <v>96</v>
      </c>
      <c r="BF31" s="43">
        <f t="shared" si="4"/>
        <v>43947</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43944</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43948</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43948</v>
      </c>
      <c r="AY32" s="31"/>
      <c r="AZ32" s="31"/>
      <c r="BA32" s="31"/>
      <c r="BB32" s="59"/>
      <c r="BC32" s="31"/>
      <c r="BD32" s="31"/>
      <c r="BE32" s="619" t="s">
        <v>96</v>
      </c>
      <c r="BF32" s="43">
        <f t="shared" si="4"/>
        <v>43948</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43945</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43949</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43949</v>
      </c>
      <c r="AY33" s="31"/>
      <c r="AZ33" s="31"/>
      <c r="BA33" s="31"/>
      <c r="BB33" s="59"/>
      <c r="BC33" s="31"/>
      <c r="BD33" s="31"/>
      <c r="BE33" s="619" t="s">
        <v>96</v>
      </c>
      <c r="BF33" s="43">
        <f t="shared" si="4"/>
        <v>43949</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43946</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43950</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43950</v>
      </c>
      <c r="AY34" s="31"/>
      <c r="AZ34" s="31"/>
      <c r="BA34" s="31"/>
      <c r="BB34" s="59"/>
      <c r="BC34" s="31"/>
      <c r="BD34" s="31"/>
      <c r="BE34" s="619" t="s">
        <v>96</v>
      </c>
      <c r="BF34" s="43">
        <f t="shared" si="4"/>
        <v>43950</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369</v>
      </c>
      <c r="T35" s="961"/>
      <c r="U35" s="962"/>
      <c r="V35" s="963">
        <f>IFERROR(INDEX(AU6:AU36,MATCH(A12,AL6:AL36,0)),0) + IFERROR(INDEX(AU44:AU74,MATCH(A12,AL44:AL74,0)),0) + IFERROR(INDEX(AU82:AU112,MATCH(A12,AL82:AL112,0)),0)  + IFERROR(INDEX(AU120:AU150,MATCH(A12,AL120:AL150,0)),0)</f>
        <v>0</v>
      </c>
      <c r="W35" s="964"/>
      <c r="X35" s="32"/>
      <c r="Y35" s="32"/>
      <c r="Z35" s="56">
        <f t="shared" si="10"/>
        <v>43947</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43951</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43951</v>
      </c>
      <c r="AY35" s="31"/>
      <c r="AZ35" s="31"/>
      <c r="BA35" s="31"/>
      <c r="BB35" s="59"/>
      <c r="BC35" s="31"/>
      <c r="BD35" s="31"/>
      <c r="BE35" s="619" t="s">
        <v>96</v>
      </c>
      <c r="BF35" s="43">
        <f t="shared" si="4"/>
        <v>43951</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43948</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43952</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43952</v>
      </c>
      <c r="AY36" s="31"/>
      <c r="AZ36" s="31"/>
      <c r="BA36" s="31"/>
      <c r="BB36" s="59"/>
      <c r="BC36" s="31"/>
      <c r="BD36" s="31"/>
      <c r="BE36" s="619" t="s">
        <v>96</v>
      </c>
      <c r="BF36" s="43">
        <f t="shared" si="4"/>
        <v>43952</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43949</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43950</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43951</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43952</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444</v>
      </c>
      <c r="AW40" s="619" t="s">
        <v>96</v>
      </c>
      <c r="AX40" s="36" t="s">
        <v>490</v>
      </c>
      <c r="BE40" s="619" t="s">
        <v>96</v>
      </c>
      <c r="BF40" s="36" t="s">
        <v>493</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488</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43953</v>
      </c>
      <c r="AM42" s="40">
        <f>AM4</f>
        <v>0.2</v>
      </c>
      <c r="AN42" s="40">
        <f>AN4</f>
        <v>0.4</v>
      </c>
      <c r="AO42" s="40">
        <f>AO4</f>
        <v>0.4</v>
      </c>
      <c r="AP42" s="728"/>
      <c r="AQ42" s="728"/>
      <c r="AR42" s="728"/>
      <c r="AS42" s="41"/>
      <c r="AT42" s="36" t="s">
        <v>98</v>
      </c>
      <c r="AU42" s="36" t="s">
        <v>99</v>
      </c>
      <c r="AV42" s="42" t="s">
        <v>422</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43954</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43955</v>
      </c>
      <c r="AL44" s="43">
        <f t="shared" ref="AL44:AL74" si="26">(AL6)</f>
        <v>43922</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43922</v>
      </c>
      <c r="AY44" s="31"/>
      <c r="AZ44" s="31"/>
      <c r="BA44" s="31"/>
      <c r="BB44" s="31"/>
      <c r="BC44" s="31"/>
      <c r="BD44" s="31"/>
      <c r="BE44" s="619" t="s">
        <v>96</v>
      </c>
      <c r="BF44" s="43">
        <f>($Z$10)</f>
        <v>43922</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43956</v>
      </c>
      <c r="AL45" s="43">
        <f t="shared" si="26"/>
        <v>43923</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43923</v>
      </c>
      <c r="AY45" s="31"/>
      <c r="AZ45" s="31"/>
      <c r="BA45" s="31"/>
      <c r="BB45" s="31"/>
      <c r="BC45" s="31"/>
      <c r="BD45" s="31"/>
      <c r="BE45" s="619" t="s">
        <v>96</v>
      </c>
      <c r="BF45" s="43">
        <f t="shared" ref="BF45:BF74" si="30">(BF44)+1</f>
        <v>43923</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43957</v>
      </c>
      <c r="AL46" s="43">
        <f t="shared" si="26"/>
        <v>43924</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43924</v>
      </c>
      <c r="AY46" s="31"/>
      <c r="AZ46" s="31"/>
      <c r="BA46" s="31"/>
      <c r="BB46" s="31"/>
      <c r="BC46" s="31"/>
      <c r="BD46" s="31"/>
      <c r="BE46" s="619" t="s">
        <v>96</v>
      </c>
      <c r="BF46" s="43">
        <f t="shared" si="30"/>
        <v>43924</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43958</v>
      </c>
      <c r="AL47" s="43">
        <f t="shared" si="26"/>
        <v>43925</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43925</v>
      </c>
      <c r="AY47" s="31"/>
      <c r="AZ47" s="31"/>
      <c r="BA47" s="31"/>
      <c r="BB47" s="31"/>
      <c r="BC47" s="31"/>
      <c r="BD47" s="31"/>
      <c r="BE47" s="619" t="s">
        <v>96</v>
      </c>
      <c r="BF47" s="43">
        <f>(BF46)+1</f>
        <v>43925</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43959</v>
      </c>
      <c r="AL48" s="43">
        <f t="shared" si="26"/>
        <v>43926</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43926</v>
      </c>
      <c r="AY48" s="31"/>
      <c r="AZ48" s="31"/>
      <c r="BA48" s="31"/>
      <c r="BB48" s="31"/>
      <c r="BC48" s="31"/>
      <c r="BD48" s="31"/>
      <c r="BE48" s="619" t="s">
        <v>96</v>
      </c>
      <c r="BF48" s="43">
        <f t="shared" si="30"/>
        <v>43926</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43960</v>
      </c>
      <c r="AL49" s="43">
        <f t="shared" si="26"/>
        <v>43927</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43927</v>
      </c>
      <c r="AY49" s="31"/>
      <c r="AZ49" s="31"/>
      <c r="BA49" s="31"/>
      <c r="BB49" s="31"/>
      <c r="BC49" s="31"/>
      <c r="BD49" s="31"/>
      <c r="BE49" s="619" t="s">
        <v>96</v>
      </c>
      <c r="BF49" s="43">
        <f t="shared" si="30"/>
        <v>43927</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43961</v>
      </c>
      <c r="AL50" s="43">
        <f t="shared" si="26"/>
        <v>43928</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43928</v>
      </c>
      <c r="AY50" s="31"/>
      <c r="AZ50" s="31"/>
      <c r="BA50" s="31"/>
      <c r="BB50" s="31"/>
      <c r="BC50" s="31"/>
      <c r="BD50" s="31"/>
      <c r="BE50" s="619" t="s">
        <v>96</v>
      </c>
      <c r="BF50" s="43">
        <f t="shared" si="30"/>
        <v>43928</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370</v>
      </c>
      <c r="Q51" s="1018"/>
      <c r="R51" s="1018"/>
      <c r="S51" s="1018" t="s">
        <v>442</v>
      </c>
      <c r="T51" s="1018"/>
      <c r="U51" s="1018"/>
      <c r="V51" s="731" t="s">
        <v>437</v>
      </c>
      <c r="W51" s="737" t="s">
        <v>443</v>
      </c>
      <c r="AA51" s="58">
        <v>4.55</v>
      </c>
      <c r="AL51" s="43">
        <f t="shared" si="26"/>
        <v>43929</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43929</v>
      </c>
      <c r="AY51" s="31"/>
      <c r="AZ51" s="31"/>
      <c r="BA51" s="31"/>
      <c r="BB51" s="31"/>
      <c r="BC51" s="31"/>
      <c r="BD51" s="31"/>
      <c r="BE51" s="619" t="s">
        <v>96</v>
      </c>
      <c r="BF51" s="43">
        <f t="shared" si="30"/>
        <v>43929</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43930</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43930</v>
      </c>
      <c r="AY52" s="31"/>
      <c r="AZ52" s="31"/>
      <c r="BA52" s="31"/>
      <c r="BB52" s="31"/>
      <c r="BC52" s="31"/>
      <c r="BD52" s="31"/>
      <c r="BE52" s="619" t="s">
        <v>96</v>
      </c>
      <c r="BF52" s="43">
        <f t="shared" si="30"/>
        <v>43930</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43931</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43931</v>
      </c>
      <c r="AY53" s="31"/>
      <c r="AZ53" s="31"/>
      <c r="BA53" s="31"/>
      <c r="BB53" s="31"/>
      <c r="BC53" s="31"/>
      <c r="BD53" s="31"/>
      <c r="BE53" s="619" t="s">
        <v>96</v>
      </c>
      <c r="BF53" s="43">
        <f t="shared" si="30"/>
        <v>43931</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43932</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43932</v>
      </c>
      <c r="AY54" s="31"/>
      <c r="AZ54" s="31"/>
      <c r="BA54" s="31"/>
      <c r="BB54" s="31"/>
      <c r="BC54" s="31"/>
      <c r="BD54" s="31"/>
      <c r="BE54" s="619" t="s">
        <v>96</v>
      </c>
      <c r="BF54" s="43">
        <f t="shared" si="30"/>
        <v>43932</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43933</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43933</v>
      </c>
      <c r="AY55" s="31"/>
      <c r="AZ55" s="31"/>
      <c r="BA55" s="31"/>
      <c r="BB55" s="31"/>
      <c r="BC55" s="31"/>
      <c r="BD55" s="31"/>
      <c r="BE55" s="619" t="s">
        <v>96</v>
      </c>
      <c r="BF55" s="43">
        <f t="shared" si="30"/>
        <v>43933</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43934</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43934</v>
      </c>
      <c r="AY56" s="31"/>
      <c r="AZ56" s="31"/>
      <c r="BA56" s="31"/>
      <c r="BB56" s="31"/>
      <c r="BC56" s="31"/>
      <c r="BD56" s="31"/>
      <c r="BE56" s="619" t="s">
        <v>96</v>
      </c>
      <c r="BF56" s="43">
        <f t="shared" si="30"/>
        <v>43934</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43935</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43935</v>
      </c>
      <c r="AY57" s="31"/>
      <c r="AZ57" s="31"/>
      <c r="BA57" s="31"/>
      <c r="BB57" s="31"/>
      <c r="BC57" s="31"/>
      <c r="BD57" s="31"/>
      <c r="BE57" s="619" t="s">
        <v>96</v>
      </c>
      <c r="BF57" s="43">
        <f t="shared" si="30"/>
        <v>43935</v>
      </c>
      <c r="BG57" s="31"/>
      <c r="BH57" s="31"/>
      <c r="BI57" s="31"/>
      <c r="BJ57" s="31"/>
      <c r="BK57" s="31"/>
      <c r="BL57" s="31"/>
    </row>
    <row r="58" spans="1:64" ht="13.5" thickBot="1" x14ac:dyDescent="0.25">
      <c r="A58" s="952" t="s">
        <v>308</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43936</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43936</v>
      </c>
      <c r="AY58" s="31"/>
      <c r="AZ58" s="31"/>
      <c r="BA58" s="31"/>
      <c r="BB58" s="31"/>
      <c r="BC58" s="31"/>
      <c r="BD58" s="31"/>
      <c r="BE58" s="619" t="s">
        <v>96</v>
      </c>
      <c r="BF58" s="43">
        <f t="shared" si="30"/>
        <v>43936</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43937</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43937</v>
      </c>
      <c r="AY59" s="31"/>
      <c r="AZ59" s="31"/>
      <c r="BA59" s="31"/>
      <c r="BB59" s="31"/>
      <c r="BC59" s="31"/>
      <c r="BD59" s="31"/>
      <c r="BE59" s="619" t="s">
        <v>96</v>
      </c>
      <c r="BF59" s="43">
        <f t="shared" si="30"/>
        <v>43937</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43938</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43938</v>
      </c>
      <c r="AY60" s="31"/>
      <c r="AZ60" s="31"/>
      <c r="BA60" s="31"/>
      <c r="BB60" s="31"/>
      <c r="BC60" s="31"/>
      <c r="BD60" s="31"/>
      <c r="BE60" s="619" t="s">
        <v>96</v>
      </c>
      <c r="BF60" s="43">
        <f t="shared" si="30"/>
        <v>43938</v>
      </c>
      <c r="BG60" s="31"/>
      <c r="BH60" s="31"/>
      <c r="BI60" s="31"/>
      <c r="BJ60" s="31"/>
      <c r="BK60" s="31"/>
      <c r="BL60" s="31"/>
    </row>
    <row r="61" spans="1:64" x14ac:dyDescent="0.2">
      <c r="A61" s="977" t="s">
        <v>238</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43939</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43939</v>
      </c>
      <c r="AY61" s="31"/>
      <c r="AZ61" s="31"/>
      <c r="BA61" s="31"/>
      <c r="BB61" s="31"/>
      <c r="BC61" s="31"/>
      <c r="BD61" s="31"/>
      <c r="BE61" s="619" t="s">
        <v>96</v>
      </c>
      <c r="BF61" s="43">
        <f t="shared" si="30"/>
        <v>43939</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43940</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43940</v>
      </c>
      <c r="AY62" s="31"/>
      <c r="AZ62" s="31"/>
      <c r="BA62" s="31"/>
      <c r="BB62" s="31"/>
      <c r="BC62" s="31"/>
      <c r="BD62" s="31"/>
      <c r="BE62" s="619" t="s">
        <v>96</v>
      </c>
      <c r="BF62" s="43">
        <f t="shared" si="30"/>
        <v>43940</v>
      </c>
      <c r="BG62" s="31"/>
      <c r="BH62" s="31"/>
      <c r="BI62" s="31"/>
      <c r="BJ62" s="31"/>
      <c r="BK62" s="31"/>
      <c r="BL62" s="31"/>
    </row>
    <row r="63" spans="1:64" x14ac:dyDescent="0.2">
      <c r="A63" s="986" t="s">
        <v>548</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43941</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43941</v>
      </c>
      <c r="AY63" s="31"/>
      <c r="AZ63" s="31"/>
      <c r="BA63" s="31"/>
      <c r="BB63" s="31"/>
      <c r="BC63" s="31"/>
      <c r="BD63" s="31"/>
      <c r="BE63" s="619" t="s">
        <v>96</v>
      </c>
      <c r="BF63" s="43">
        <f t="shared" si="30"/>
        <v>43941</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43942</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43942</v>
      </c>
      <c r="AY64" s="31"/>
      <c r="AZ64" s="31"/>
      <c r="BA64" s="31"/>
      <c r="BB64" s="31"/>
      <c r="BC64" s="31"/>
      <c r="BD64" s="31"/>
      <c r="BE64" s="619" t="s">
        <v>96</v>
      </c>
      <c r="BF64" s="43">
        <f t="shared" si="30"/>
        <v>43942</v>
      </c>
      <c r="BG64" s="31"/>
      <c r="BH64" s="31"/>
      <c r="BI64" s="31"/>
      <c r="BJ64" s="31"/>
      <c r="BK64" s="31"/>
      <c r="BL64" s="31"/>
    </row>
    <row r="65" spans="1:64" x14ac:dyDescent="0.2">
      <c r="A65" s="1011" t="str">
        <f>A6</f>
        <v>USCGC PACIFIC</v>
      </c>
      <c r="B65" s="976"/>
      <c r="C65" s="976"/>
      <c r="D65" s="976"/>
      <c r="E65" s="976"/>
      <c r="F65" s="976"/>
      <c r="G65" s="976"/>
      <c r="H65" s="976"/>
      <c r="I65" s="976"/>
      <c r="J65" s="987"/>
      <c r="K65" s="630"/>
      <c r="L65" s="1037" t="str">
        <f>K6</f>
        <v>12-34567</v>
      </c>
      <c r="M65" s="976"/>
      <c r="N65" s="976"/>
      <c r="O65" s="976"/>
      <c r="P65" s="976"/>
      <c r="Q65" s="976"/>
      <c r="R65" s="976"/>
      <c r="S65" s="976"/>
      <c r="T65" s="976"/>
      <c r="U65" s="976"/>
      <c r="V65" s="976"/>
      <c r="W65" s="1038"/>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43943</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43943</v>
      </c>
      <c r="AY65" s="31"/>
      <c r="AZ65" s="31"/>
      <c r="BA65" s="31"/>
      <c r="BB65" s="31"/>
      <c r="BC65" s="31"/>
      <c r="BD65" s="31"/>
      <c r="BE65" s="619" t="s">
        <v>96</v>
      </c>
      <c r="BF65" s="43">
        <f t="shared" si="30"/>
        <v>43943</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43944</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43944</v>
      </c>
      <c r="AY66" s="31"/>
      <c r="AZ66" s="31"/>
      <c r="BA66" s="31"/>
      <c r="BB66" s="31"/>
      <c r="BC66" s="31"/>
      <c r="BD66" s="31"/>
      <c r="BE66" s="619" t="s">
        <v>96</v>
      </c>
      <c r="BF66" s="43">
        <f t="shared" si="30"/>
        <v>43944</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43945</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43945</v>
      </c>
      <c r="AY67" s="31"/>
      <c r="AZ67" s="31"/>
      <c r="BA67" s="31"/>
      <c r="BB67" s="31"/>
      <c r="BC67" s="31"/>
      <c r="BD67" s="31"/>
      <c r="BE67" s="619" t="s">
        <v>96</v>
      </c>
      <c r="BF67" s="43">
        <f t="shared" si="30"/>
        <v>43945</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43946</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43946</v>
      </c>
      <c r="AY68" s="31"/>
      <c r="AZ68" s="31"/>
      <c r="BA68" s="31"/>
      <c r="BB68" s="31"/>
      <c r="BC68" s="31"/>
      <c r="BD68" s="31"/>
      <c r="BE68" s="619" t="s">
        <v>96</v>
      </c>
      <c r="BF68" s="43">
        <f t="shared" si="30"/>
        <v>43946</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43947</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43947</v>
      </c>
      <c r="AY69" s="31"/>
      <c r="AZ69" s="31"/>
      <c r="BA69" s="31"/>
      <c r="BB69" s="31"/>
      <c r="BC69" s="31"/>
      <c r="BD69" s="31"/>
      <c r="BE69" s="619" t="s">
        <v>96</v>
      </c>
      <c r="BF69" s="43">
        <f t="shared" si="30"/>
        <v>43947</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43948</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43948</v>
      </c>
      <c r="AY70" s="31"/>
      <c r="AZ70" s="31"/>
      <c r="BA70" s="31"/>
      <c r="BB70" s="31"/>
      <c r="BC70" s="31"/>
      <c r="BD70" s="31"/>
      <c r="BE70" s="619" t="s">
        <v>96</v>
      </c>
      <c r="BF70" s="43">
        <f t="shared" si="30"/>
        <v>43948</v>
      </c>
      <c r="BG70" s="31"/>
      <c r="BH70" s="31"/>
      <c r="BI70" s="31"/>
      <c r="BJ70" s="31"/>
      <c r="BK70" s="31"/>
      <c r="BL70" s="31"/>
    </row>
    <row r="71" spans="1:64" x14ac:dyDescent="0.2">
      <c r="A71" s="998">
        <f>Menu!F6</f>
        <v>43951</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43949</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43949</v>
      </c>
      <c r="AY71" s="31"/>
      <c r="AZ71" s="31"/>
      <c r="BA71" s="31"/>
      <c r="BB71" s="31"/>
      <c r="BC71" s="31"/>
      <c r="BD71" s="31"/>
      <c r="BE71" s="619" t="s">
        <v>96</v>
      </c>
      <c r="BF71" s="43">
        <f t="shared" si="30"/>
        <v>43949</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43950</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43950</v>
      </c>
      <c r="AY72" s="31"/>
      <c r="AZ72" s="31"/>
      <c r="BA72" s="31"/>
      <c r="BB72" s="31"/>
      <c r="BC72" s="31"/>
      <c r="BD72" s="31"/>
      <c r="BE72" s="619" t="s">
        <v>96</v>
      </c>
      <c r="BF72" s="43">
        <f t="shared" si="30"/>
        <v>43950</v>
      </c>
      <c r="BG72" s="31"/>
      <c r="BH72" s="31"/>
      <c r="BI72" s="31"/>
      <c r="BJ72" s="31"/>
      <c r="BK72" s="31"/>
      <c r="BL72" s="31"/>
    </row>
    <row r="73" spans="1:64" x14ac:dyDescent="0.2">
      <c r="A73" s="468" t="s">
        <v>132</v>
      </c>
      <c r="B73" s="466"/>
      <c r="C73" s="469"/>
      <c r="D73" s="465" t="s">
        <v>133</v>
      </c>
      <c r="E73" s="466"/>
      <c r="F73" s="469"/>
      <c r="G73" s="992">
        <f>IF(D12="AFLOAT",AA2,AB2)</f>
        <v>0</v>
      </c>
      <c r="H73" s="981"/>
      <c r="I73" s="993"/>
      <c r="J73" s="1040">
        <f>(AC2)</f>
        <v>0</v>
      </c>
      <c r="K73" s="981"/>
      <c r="L73" s="981"/>
      <c r="M73" s="1041"/>
      <c r="N73" s="995"/>
      <c r="O73" s="995"/>
      <c r="P73" s="475"/>
      <c r="Q73" s="475"/>
      <c r="R73" s="480"/>
      <c r="S73" s="1046" t="s">
        <v>309</v>
      </c>
      <c r="T73" s="981"/>
      <c r="U73" s="981"/>
      <c r="V73" s="981"/>
      <c r="W73" s="982"/>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43951</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43951</v>
      </c>
      <c r="AY73" s="31"/>
      <c r="AZ73" s="31"/>
      <c r="BA73" s="31"/>
      <c r="BB73" s="31"/>
      <c r="BC73" s="31"/>
      <c r="BD73" s="31"/>
      <c r="BE73" s="619" t="s">
        <v>96</v>
      </c>
      <c r="BF73" s="43">
        <f t="shared" si="30"/>
        <v>43951</v>
      </c>
      <c r="BG73" s="31"/>
      <c r="BH73" s="31"/>
      <c r="BI73" s="31"/>
      <c r="BJ73" s="31"/>
      <c r="BK73" s="31"/>
      <c r="BL73" s="31"/>
    </row>
    <row r="74" spans="1:64" x14ac:dyDescent="0.2">
      <c r="A74" s="998">
        <f>Menu!F5</f>
        <v>43922</v>
      </c>
      <c r="B74" s="999"/>
      <c r="C74" s="990"/>
      <c r="D74" s="1000">
        <f>Menu!F6</f>
        <v>43951</v>
      </c>
      <c r="E74" s="999"/>
      <c r="F74" s="990"/>
      <c r="G74" s="483"/>
      <c r="H74" s="483"/>
      <c r="I74" s="484"/>
      <c r="J74" s="483" t="s">
        <v>135</v>
      </c>
      <c r="K74" s="483"/>
      <c r="L74" s="483"/>
      <c r="M74" s="485"/>
      <c r="N74" s="486"/>
      <c r="O74" s="486"/>
      <c r="P74" s="475"/>
      <c r="Q74" s="475"/>
      <c r="R74" s="480"/>
      <c r="S74" s="1013" t="s">
        <v>357</v>
      </c>
      <c r="T74" s="984"/>
      <c r="U74" s="984"/>
      <c r="V74" s="984"/>
      <c r="W74" s="98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43952</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43952</v>
      </c>
      <c r="AY74" s="31"/>
      <c r="AZ74" s="31"/>
      <c r="BA74" s="31"/>
      <c r="BB74" s="31"/>
      <c r="BC74" s="31"/>
      <c r="BD74" s="31"/>
      <c r="BE74" s="619" t="s">
        <v>96</v>
      </c>
      <c r="BF74" s="43">
        <f t="shared" si="30"/>
        <v>43952</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1042">
        <f>SUM(I75:L75)</f>
        <v>0</v>
      </c>
      <c r="T75" s="910"/>
      <c r="U75" s="910"/>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1042">
        <f t="shared" si="39"/>
        <v>0</v>
      </c>
      <c r="T78" s="910"/>
      <c r="U78" s="910"/>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436</v>
      </c>
      <c r="AW78" s="631" t="s">
        <v>96</v>
      </c>
      <c r="AX78" s="36" t="s">
        <v>491</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43922</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43922</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43923</v>
      </c>
      <c r="AM83" s="31"/>
      <c r="AN83" s="31"/>
      <c r="AO83" s="31"/>
      <c r="AP83" s="39"/>
      <c r="AQ83" s="39"/>
      <c r="AR83" s="39"/>
      <c r="AS83" s="39"/>
      <c r="AT83" s="32">
        <f t="shared" si="45"/>
        <v>0</v>
      </c>
      <c r="AU83" s="40">
        <f t="shared" si="46"/>
        <v>0</v>
      </c>
      <c r="AV83" s="716"/>
      <c r="AW83" s="631" t="s">
        <v>96</v>
      </c>
      <c r="AX83" s="43">
        <f t="shared" ref="AX83:AX112" si="47">(AX82)+1</f>
        <v>43923</v>
      </c>
      <c r="AY83" s="718"/>
      <c r="AZ83" s="718"/>
      <c r="BA83" s="718"/>
      <c r="BB83" s="718"/>
      <c r="BC83" s="718"/>
      <c r="BD83" s="718"/>
      <c r="BE83" s="631" t="s">
        <v>96</v>
      </c>
    </row>
    <row r="84" spans="1:57" ht="13.5" thickBot="1" x14ac:dyDescent="0.25">
      <c r="A84" s="505"/>
      <c r="B84" s="506" t="s">
        <v>395</v>
      </c>
      <c r="C84" s="507"/>
      <c r="D84" s="507"/>
      <c r="E84" s="507"/>
      <c r="F84" s="508"/>
      <c r="G84" s="509"/>
      <c r="H84" s="509"/>
      <c r="I84" s="510">
        <f>SUM(I75:I83)</f>
        <v>0</v>
      </c>
      <c r="J84" s="511"/>
      <c r="K84" s="511"/>
      <c r="L84" s="511">
        <f>SUM(L75:L83)</f>
        <v>0</v>
      </c>
      <c r="M84" s="512"/>
      <c r="N84" s="513"/>
      <c r="O84" s="513"/>
      <c r="P84" s="514"/>
      <c r="Q84" s="514"/>
      <c r="R84" s="515"/>
      <c r="S84" s="1042">
        <f>SUM(I84:L84)</f>
        <v>0</v>
      </c>
      <c r="T84" s="910"/>
      <c r="U84" s="910"/>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43924</v>
      </c>
      <c r="AM84" s="31"/>
      <c r="AN84" s="31"/>
      <c r="AO84" s="31"/>
      <c r="AP84" s="39"/>
      <c r="AQ84" s="39"/>
      <c r="AR84" s="39"/>
      <c r="AS84" s="39"/>
      <c r="AT84" s="32">
        <f t="shared" si="45"/>
        <v>0</v>
      </c>
      <c r="AU84" s="40">
        <f t="shared" si="46"/>
        <v>0</v>
      </c>
      <c r="AV84" s="716"/>
      <c r="AW84" s="631" t="s">
        <v>96</v>
      </c>
      <c r="AX84" s="43">
        <f t="shared" si="47"/>
        <v>43924</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43925</v>
      </c>
      <c r="AM85" s="31"/>
      <c r="AN85" s="31"/>
      <c r="AO85" s="31"/>
      <c r="AP85" s="39"/>
      <c r="AQ85" s="39"/>
      <c r="AR85" s="39"/>
      <c r="AS85" s="39"/>
      <c r="AT85" s="32">
        <f t="shared" si="45"/>
        <v>0</v>
      </c>
      <c r="AU85" s="40">
        <f t="shared" si="46"/>
        <v>0</v>
      </c>
      <c r="AV85" s="716"/>
      <c r="AW85" s="631" t="s">
        <v>96</v>
      </c>
      <c r="AX85" s="43">
        <f t="shared" si="47"/>
        <v>43925</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43926</v>
      </c>
      <c r="AM86" s="31"/>
      <c r="AN86" s="31"/>
      <c r="AO86" s="31"/>
      <c r="AP86" s="39"/>
      <c r="AQ86" s="39"/>
      <c r="AR86" s="39"/>
      <c r="AS86" s="39"/>
      <c r="AT86" s="32">
        <f t="shared" si="45"/>
        <v>0</v>
      </c>
      <c r="AU86" s="40">
        <f t="shared" si="46"/>
        <v>0</v>
      </c>
      <c r="AV86" s="716"/>
      <c r="AW86" s="631" t="s">
        <v>96</v>
      </c>
      <c r="AX86" s="43">
        <f t="shared" si="47"/>
        <v>43926</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43927</v>
      </c>
      <c r="AM87" s="31"/>
      <c r="AN87" s="31"/>
      <c r="AO87" s="31"/>
      <c r="AP87" s="39"/>
      <c r="AQ87" s="39"/>
      <c r="AR87" s="39"/>
      <c r="AS87" s="39"/>
      <c r="AT87" s="32">
        <f t="shared" si="45"/>
        <v>0</v>
      </c>
      <c r="AU87" s="40">
        <f t="shared" si="46"/>
        <v>0</v>
      </c>
      <c r="AV87" s="716"/>
      <c r="AW87" s="631" t="s">
        <v>96</v>
      </c>
      <c r="AX87" s="43">
        <f t="shared" si="47"/>
        <v>43927</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43928</v>
      </c>
      <c r="AM88" s="31"/>
      <c r="AN88" s="31"/>
      <c r="AO88" s="31"/>
      <c r="AP88" s="39"/>
      <c r="AQ88" s="39"/>
      <c r="AR88" s="39"/>
      <c r="AS88" s="39"/>
      <c r="AT88" s="32">
        <f t="shared" si="45"/>
        <v>0</v>
      </c>
      <c r="AU88" s="40">
        <f t="shared" si="46"/>
        <v>0</v>
      </c>
      <c r="AV88" s="716"/>
      <c r="AW88" s="631" t="s">
        <v>96</v>
      </c>
      <c r="AX88" s="43">
        <f t="shared" si="47"/>
        <v>43928</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43929</v>
      </c>
      <c r="AM89" s="31"/>
      <c r="AN89" s="31"/>
      <c r="AO89" s="31"/>
      <c r="AP89" s="39"/>
      <c r="AQ89" s="39"/>
      <c r="AR89" s="39"/>
      <c r="AS89" s="39"/>
      <c r="AT89" s="32">
        <f t="shared" si="45"/>
        <v>0</v>
      </c>
      <c r="AU89" s="40">
        <f t="shared" si="46"/>
        <v>0</v>
      </c>
      <c r="AV89" s="716"/>
      <c r="AW89" s="631" t="s">
        <v>96</v>
      </c>
      <c r="AX89" s="43">
        <f t="shared" si="47"/>
        <v>43929</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43930</v>
      </c>
      <c r="AM90" s="31"/>
      <c r="AN90" s="31"/>
      <c r="AO90" s="31"/>
      <c r="AP90" s="39"/>
      <c r="AQ90" s="39"/>
      <c r="AR90" s="39"/>
      <c r="AS90" s="39"/>
      <c r="AT90" s="32">
        <f t="shared" si="45"/>
        <v>0</v>
      </c>
      <c r="AU90" s="40">
        <f t="shared" si="46"/>
        <v>0</v>
      </c>
      <c r="AV90" s="716"/>
      <c r="AW90" s="631" t="s">
        <v>96</v>
      </c>
      <c r="AX90" s="43">
        <f t="shared" si="47"/>
        <v>43930</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43931</v>
      </c>
      <c r="AM91" s="31"/>
      <c r="AN91" s="31"/>
      <c r="AO91" s="31"/>
      <c r="AP91" s="39"/>
      <c r="AQ91" s="39"/>
      <c r="AR91" s="39"/>
      <c r="AS91" s="39"/>
      <c r="AT91" s="32">
        <f t="shared" si="45"/>
        <v>0</v>
      </c>
      <c r="AU91" s="40">
        <f t="shared" si="46"/>
        <v>0</v>
      </c>
      <c r="AV91" s="716"/>
      <c r="AW91" s="631" t="s">
        <v>96</v>
      </c>
      <c r="AX91" s="43">
        <f t="shared" si="47"/>
        <v>43931</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43932</v>
      </c>
      <c r="AM92" s="31"/>
      <c r="AN92" s="31"/>
      <c r="AO92" s="31"/>
      <c r="AP92" s="39"/>
      <c r="AQ92" s="39"/>
      <c r="AR92" s="39"/>
      <c r="AS92" s="39"/>
      <c r="AT92" s="32">
        <f t="shared" si="45"/>
        <v>0</v>
      </c>
      <c r="AU92" s="40">
        <f t="shared" si="46"/>
        <v>0</v>
      </c>
      <c r="AV92" s="716"/>
      <c r="AW92" s="631" t="s">
        <v>96</v>
      </c>
      <c r="AX92" s="43">
        <f t="shared" si="47"/>
        <v>43932</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43933</v>
      </c>
      <c r="AM93" s="31"/>
      <c r="AN93" s="31"/>
      <c r="AO93" s="31"/>
      <c r="AP93" s="39"/>
      <c r="AQ93" s="39"/>
      <c r="AR93" s="39"/>
      <c r="AS93" s="39"/>
      <c r="AT93" s="32">
        <f t="shared" si="45"/>
        <v>0</v>
      </c>
      <c r="AU93" s="40">
        <f t="shared" si="46"/>
        <v>0</v>
      </c>
      <c r="AV93" s="716"/>
      <c r="AW93" s="631" t="s">
        <v>96</v>
      </c>
      <c r="AX93" s="43">
        <f t="shared" si="47"/>
        <v>43933</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369</v>
      </c>
      <c r="T94" s="961"/>
      <c r="U94" s="962"/>
      <c r="V94" s="963">
        <f>AU38+AU76+AU114+AU152</f>
        <v>0</v>
      </c>
      <c r="W94" s="964"/>
      <c r="X94" s="209"/>
      <c r="AA94" s="62" t="s">
        <v>122</v>
      </c>
      <c r="AB94" s="62" t="s">
        <v>122</v>
      </c>
      <c r="AC94" s="62" t="s">
        <v>122</v>
      </c>
      <c r="AD94" s="62" t="s">
        <v>122</v>
      </c>
      <c r="AE94" s="62" t="s">
        <v>122</v>
      </c>
      <c r="AF94" s="62"/>
      <c r="AG94" s="62" t="s">
        <v>122</v>
      </c>
      <c r="AH94" s="62" t="s">
        <v>122</v>
      </c>
      <c r="AI94" s="62" t="s">
        <v>122</v>
      </c>
      <c r="AL94" s="43">
        <f t="shared" si="44"/>
        <v>43934</v>
      </c>
      <c r="AM94" s="31"/>
      <c r="AN94" s="31"/>
      <c r="AO94" s="31"/>
      <c r="AP94" s="39"/>
      <c r="AQ94" s="39"/>
      <c r="AR94" s="39"/>
      <c r="AS94" s="39"/>
      <c r="AT94" s="32">
        <f t="shared" si="45"/>
        <v>0</v>
      </c>
      <c r="AU94" s="40">
        <f t="shared" si="46"/>
        <v>0</v>
      </c>
      <c r="AV94" s="716"/>
      <c r="AW94" s="631" t="s">
        <v>96</v>
      </c>
      <c r="AX94" s="43">
        <f t="shared" si="47"/>
        <v>43934</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43935</v>
      </c>
      <c r="AM95" s="31"/>
      <c r="AN95" s="31"/>
      <c r="AO95" s="31"/>
      <c r="AP95" s="39"/>
      <c r="AQ95" s="39"/>
      <c r="AR95" s="39"/>
      <c r="AS95" s="39"/>
      <c r="AT95" s="32">
        <f t="shared" si="45"/>
        <v>0</v>
      </c>
      <c r="AU95" s="40">
        <f t="shared" si="46"/>
        <v>0</v>
      </c>
      <c r="AV95" s="716"/>
      <c r="AW95" s="631" t="s">
        <v>96</v>
      </c>
      <c r="AX95" s="43">
        <f t="shared" si="47"/>
        <v>43935</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43936</v>
      </c>
      <c r="AM96" s="31"/>
      <c r="AN96" s="31"/>
      <c r="AO96" s="31"/>
      <c r="AP96" s="39"/>
      <c r="AQ96" s="39"/>
      <c r="AR96" s="39"/>
      <c r="AS96" s="39"/>
      <c r="AT96" s="32">
        <f t="shared" si="45"/>
        <v>0</v>
      </c>
      <c r="AU96" s="40">
        <f t="shared" si="46"/>
        <v>0</v>
      </c>
      <c r="AV96" s="716"/>
      <c r="AW96" s="631" t="s">
        <v>96</v>
      </c>
      <c r="AX96" s="43">
        <f t="shared" si="47"/>
        <v>43936</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43937</v>
      </c>
      <c r="AM97" s="31"/>
      <c r="AN97" s="31"/>
      <c r="AO97" s="31"/>
      <c r="AP97" s="39"/>
      <c r="AQ97" s="39"/>
      <c r="AR97" s="39"/>
      <c r="AS97" s="39"/>
      <c r="AT97" s="32">
        <f t="shared" si="45"/>
        <v>0</v>
      </c>
      <c r="AU97" s="40">
        <f t="shared" si="46"/>
        <v>0</v>
      </c>
      <c r="AV97" s="716"/>
      <c r="AW97" s="631" t="s">
        <v>96</v>
      </c>
      <c r="AX97" s="43">
        <f t="shared" si="47"/>
        <v>43937</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43938</v>
      </c>
      <c r="AM98" s="31"/>
      <c r="AN98" s="31"/>
      <c r="AO98" s="31"/>
      <c r="AP98" s="39"/>
      <c r="AQ98" s="39"/>
      <c r="AR98" s="39"/>
      <c r="AS98" s="39"/>
      <c r="AT98" s="32">
        <f t="shared" si="45"/>
        <v>0</v>
      </c>
      <c r="AU98" s="40">
        <f t="shared" si="46"/>
        <v>0</v>
      </c>
      <c r="AV98" s="716"/>
      <c r="AW98" s="631" t="s">
        <v>96</v>
      </c>
      <c r="AX98" s="43">
        <f t="shared" si="47"/>
        <v>43938</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43939</v>
      </c>
      <c r="AM99" s="31"/>
      <c r="AN99" s="31"/>
      <c r="AO99" s="31"/>
      <c r="AP99" s="39"/>
      <c r="AQ99" s="39"/>
      <c r="AR99" s="39"/>
      <c r="AS99" s="39"/>
      <c r="AT99" s="32">
        <f t="shared" si="45"/>
        <v>0</v>
      </c>
      <c r="AU99" s="40">
        <f t="shared" si="46"/>
        <v>0</v>
      </c>
      <c r="AV99" s="716"/>
      <c r="AW99" s="631" t="s">
        <v>96</v>
      </c>
      <c r="AX99" s="43">
        <f t="shared" si="47"/>
        <v>43939</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43940</v>
      </c>
      <c r="AM100" s="31"/>
      <c r="AN100" s="31"/>
      <c r="AO100" s="31"/>
      <c r="AP100" s="39"/>
      <c r="AQ100" s="39"/>
      <c r="AR100" s="39"/>
      <c r="AS100" s="39"/>
      <c r="AT100" s="32">
        <f t="shared" si="45"/>
        <v>0</v>
      </c>
      <c r="AU100" s="40">
        <f t="shared" si="46"/>
        <v>0</v>
      </c>
      <c r="AV100" s="716"/>
      <c r="AW100" s="631" t="s">
        <v>96</v>
      </c>
      <c r="AX100" s="43">
        <f t="shared" si="47"/>
        <v>43940</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43941</v>
      </c>
      <c r="AM101" s="31"/>
      <c r="AN101" s="31"/>
      <c r="AO101" s="31"/>
      <c r="AP101" s="39"/>
      <c r="AQ101" s="39"/>
      <c r="AR101" s="39"/>
      <c r="AS101" s="39"/>
      <c r="AT101" s="32">
        <f t="shared" si="45"/>
        <v>0</v>
      </c>
      <c r="AU101" s="40">
        <f t="shared" si="46"/>
        <v>0</v>
      </c>
      <c r="AV101" s="716"/>
      <c r="AW101" s="631" t="s">
        <v>96</v>
      </c>
      <c r="AX101" s="43">
        <f t="shared" si="47"/>
        <v>43941</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43942</v>
      </c>
      <c r="AM102" s="31"/>
      <c r="AN102" s="31"/>
      <c r="AO102" s="31"/>
      <c r="AP102" s="39"/>
      <c r="AQ102" s="39"/>
      <c r="AR102" s="39"/>
      <c r="AS102" s="39"/>
      <c r="AT102" s="32">
        <f t="shared" si="45"/>
        <v>0</v>
      </c>
      <c r="AU102" s="40">
        <f t="shared" si="46"/>
        <v>0</v>
      </c>
      <c r="AV102" s="716"/>
      <c r="AW102" s="631" t="s">
        <v>96</v>
      </c>
      <c r="AX102" s="43">
        <f t="shared" si="47"/>
        <v>43942</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43943</v>
      </c>
      <c r="AM103" s="31"/>
      <c r="AN103" s="31"/>
      <c r="AO103" s="31"/>
      <c r="AP103" s="39"/>
      <c r="AQ103" s="39"/>
      <c r="AR103" s="39"/>
      <c r="AS103" s="39"/>
      <c r="AT103" s="32">
        <f t="shared" si="45"/>
        <v>0</v>
      </c>
      <c r="AU103" s="40">
        <f t="shared" si="46"/>
        <v>0</v>
      </c>
      <c r="AV103" s="716"/>
      <c r="AW103" s="631" t="s">
        <v>96</v>
      </c>
      <c r="AX103" s="43">
        <f t="shared" si="47"/>
        <v>43943</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43944</v>
      </c>
      <c r="AM104" s="31"/>
      <c r="AN104" s="31"/>
      <c r="AO104" s="31"/>
      <c r="AP104" s="39"/>
      <c r="AQ104" s="39"/>
      <c r="AR104" s="39"/>
      <c r="AS104" s="39"/>
      <c r="AT104" s="32">
        <f t="shared" si="45"/>
        <v>0</v>
      </c>
      <c r="AU104" s="40">
        <f t="shared" si="46"/>
        <v>0</v>
      </c>
      <c r="AV104" s="716"/>
      <c r="AW104" s="631" t="s">
        <v>96</v>
      </c>
      <c r="AX104" s="43">
        <f t="shared" si="47"/>
        <v>43944</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43945</v>
      </c>
      <c r="AM105" s="31"/>
      <c r="AN105" s="31"/>
      <c r="AO105" s="31"/>
      <c r="AP105" s="39"/>
      <c r="AQ105" s="39"/>
      <c r="AR105" s="39"/>
      <c r="AS105" s="39"/>
      <c r="AT105" s="32">
        <f t="shared" si="45"/>
        <v>0</v>
      </c>
      <c r="AU105" s="40">
        <f t="shared" si="46"/>
        <v>0</v>
      </c>
      <c r="AV105" s="716"/>
      <c r="AW105" s="631" t="s">
        <v>96</v>
      </c>
      <c r="AX105" s="43">
        <f t="shared" si="47"/>
        <v>43945</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43946</v>
      </c>
      <c r="AM106" s="31"/>
      <c r="AN106" s="31"/>
      <c r="AO106" s="31"/>
      <c r="AP106" s="39"/>
      <c r="AQ106" s="39"/>
      <c r="AR106" s="39"/>
      <c r="AS106" s="39"/>
      <c r="AT106" s="32">
        <f t="shared" si="45"/>
        <v>0</v>
      </c>
      <c r="AU106" s="40">
        <f t="shared" si="46"/>
        <v>0</v>
      </c>
      <c r="AV106" s="716"/>
      <c r="AW106" s="631" t="s">
        <v>96</v>
      </c>
      <c r="AX106" s="43">
        <f t="shared" si="47"/>
        <v>43946</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43947</v>
      </c>
      <c r="AM107" s="31"/>
      <c r="AN107" s="31"/>
      <c r="AO107" s="31"/>
      <c r="AP107" s="39"/>
      <c r="AQ107" s="39"/>
      <c r="AR107" s="39"/>
      <c r="AS107" s="39"/>
      <c r="AT107" s="32">
        <f t="shared" si="45"/>
        <v>0</v>
      </c>
      <c r="AU107" s="40">
        <f t="shared" si="46"/>
        <v>0</v>
      </c>
      <c r="AV107" s="716"/>
      <c r="AW107" s="631" t="s">
        <v>96</v>
      </c>
      <c r="AX107" s="43">
        <f t="shared" si="47"/>
        <v>43947</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43948</v>
      </c>
      <c r="AM108" s="31"/>
      <c r="AN108" s="31"/>
      <c r="AO108" s="31"/>
      <c r="AP108" s="39"/>
      <c r="AQ108" s="39"/>
      <c r="AR108" s="39"/>
      <c r="AS108" s="39"/>
      <c r="AT108" s="32">
        <f t="shared" si="45"/>
        <v>0</v>
      </c>
      <c r="AU108" s="40">
        <f t="shared" si="46"/>
        <v>0</v>
      </c>
      <c r="AV108" s="716"/>
      <c r="AW108" s="631" t="s">
        <v>96</v>
      </c>
      <c r="AX108" s="43">
        <f t="shared" si="47"/>
        <v>43948</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43949</v>
      </c>
      <c r="AM109" s="31"/>
      <c r="AN109" s="31"/>
      <c r="AO109" s="31"/>
      <c r="AP109" s="39"/>
      <c r="AQ109" s="39"/>
      <c r="AR109" s="39"/>
      <c r="AS109" s="39"/>
      <c r="AT109" s="32">
        <f t="shared" si="45"/>
        <v>0</v>
      </c>
      <c r="AU109" s="40">
        <f t="shared" si="46"/>
        <v>0</v>
      </c>
      <c r="AV109" s="716"/>
      <c r="AW109" s="631" t="s">
        <v>96</v>
      </c>
      <c r="AX109" s="43">
        <f t="shared" si="47"/>
        <v>43949</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370</v>
      </c>
      <c r="Q110" s="1018"/>
      <c r="R110" s="1018"/>
      <c r="S110" s="1018" t="s">
        <v>442</v>
      </c>
      <c r="T110" s="1018"/>
      <c r="U110" s="1021"/>
      <c r="V110" s="734" t="s">
        <v>437</v>
      </c>
      <c r="W110" s="737" t="s">
        <v>443</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43950</v>
      </c>
      <c r="AM110" s="31"/>
      <c r="AN110" s="31"/>
      <c r="AO110" s="31"/>
      <c r="AP110" s="39"/>
      <c r="AQ110" s="39"/>
      <c r="AR110" s="39"/>
      <c r="AS110" s="39"/>
      <c r="AT110" s="32">
        <f t="shared" si="45"/>
        <v>0</v>
      </c>
      <c r="AU110" s="40">
        <f t="shared" si="46"/>
        <v>0</v>
      </c>
      <c r="AV110" s="716"/>
      <c r="AW110" s="631" t="s">
        <v>96</v>
      </c>
      <c r="AX110" s="43">
        <f t="shared" si="47"/>
        <v>43950</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43951</v>
      </c>
      <c r="AM111" s="31"/>
      <c r="AN111" s="31"/>
      <c r="AO111" s="31"/>
      <c r="AP111" s="39"/>
      <c r="AQ111" s="39"/>
      <c r="AR111" s="39"/>
      <c r="AS111" s="39"/>
      <c r="AT111" s="32">
        <f t="shared" si="45"/>
        <v>0</v>
      </c>
      <c r="AU111" s="40">
        <f t="shared" si="46"/>
        <v>0</v>
      </c>
      <c r="AV111" s="716"/>
      <c r="AW111" s="631" t="s">
        <v>96</v>
      </c>
      <c r="AX111" s="43">
        <f t="shared" si="47"/>
        <v>43951</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43952</v>
      </c>
      <c r="AM112" s="31"/>
      <c r="AN112" s="31"/>
      <c r="AO112" s="31"/>
      <c r="AP112" s="39"/>
      <c r="AQ112" s="39"/>
      <c r="AR112" s="39"/>
      <c r="AS112" s="39"/>
      <c r="AT112" s="32">
        <f t="shared" si="45"/>
        <v>0</v>
      </c>
      <c r="AU112" s="40">
        <f t="shared" si="46"/>
        <v>0</v>
      </c>
      <c r="AV112" s="716"/>
      <c r="AW112" s="631" t="s">
        <v>96</v>
      </c>
      <c r="AX112" s="43">
        <f t="shared" si="47"/>
        <v>43952</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445</v>
      </c>
      <c r="AU116" s="40"/>
      <c r="AV116" s="725"/>
      <c r="AW116" s="619"/>
    </row>
    <row r="117" spans="1:57" ht="13.5" thickBot="1" x14ac:dyDescent="0.25">
      <c r="A117" s="952" t="s">
        <v>308</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43922</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43923</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43924</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43925</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43926</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43927</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43928</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43929</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43930</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43931</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43932</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43933</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43934</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43935</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43936</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43937</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43938</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43939</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43940</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43941</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43942</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43943</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43944</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43945</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43946</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43947</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43948</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43949</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43950</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43951</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43952</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43922</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43923</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43924</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43925</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43926</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43927</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43928</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43929</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43930</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43931</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43932</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43933</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43934</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43935</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43936</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43937</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43938</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43939</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43940</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43941</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43942</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43943</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43944</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43945</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43946</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43947</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43948</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43949</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43950</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43951</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43952</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442</v>
      </c>
      <c r="AP191" s="685" t="s">
        <v>437</v>
      </c>
      <c r="AQ191" s="685" t="s">
        <v>443</v>
      </c>
      <c r="AR191" s="763" t="s">
        <v>484</v>
      </c>
      <c r="AS191" s="685" t="s">
        <v>485</v>
      </c>
      <c r="AT191" s="685"/>
      <c r="AU191" s="759"/>
      <c r="AV191" s="760"/>
    </row>
    <row r="192" spans="18:50" x14ac:dyDescent="0.2">
      <c r="R192" s="209"/>
      <c r="S192" s="209"/>
      <c r="T192" s="209"/>
      <c r="U192" s="209"/>
      <c r="V192" s="209"/>
      <c r="W192" s="209"/>
      <c r="X192" s="209"/>
      <c r="AL192" s="1047">
        <f>Z10</f>
        <v>43922</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43923</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43924</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43925</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43926</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43927</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43928</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43929</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43930</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43931</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43932</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43933</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43934</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43935</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43936</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43937</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43938</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43939</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43940</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43941</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43942</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43943</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43944</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43945</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43946</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43947</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43948</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43949</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43950</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43951</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43952</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4CP5ZERp9I1NG9Fl3htKB7c8mxpEyHZOzdpHT1wEVoIRlRLbkdP4YMMV57tD3jTKlxjXCEluB1VBsEOjYtvQJg==" saltValue="3nsMrxuJNpIEWcT/YWrqwQ=="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238</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549</v>
      </c>
      <c r="B4" s="953"/>
      <c r="C4" s="954"/>
      <c r="D4" s="155"/>
      <c r="E4" s="156"/>
      <c r="F4" s="622"/>
      <c r="G4" s="622"/>
      <c r="H4" s="622"/>
      <c r="I4" s="623"/>
      <c r="J4" s="2" t="str">
        <f>'CG-3123'!$A$6</f>
        <v>USCGC PACIFIC</v>
      </c>
      <c r="K4" s="622"/>
      <c r="L4" s="157"/>
      <c r="M4" s="157"/>
      <c r="N4" s="539">
        <f>Menu!F5</f>
        <v>43922</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292</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300</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0</v>
      </c>
      <c r="M11" s="1077"/>
      <c r="N11" s="1078"/>
      <c r="O11" s="1079"/>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51"/>
      <c r="N42" s="1052"/>
      <c r="O42" s="1053"/>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54"/>
      <c r="N43" s="1055"/>
      <c r="O43" s="1056"/>
    </row>
  </sheetData>
  <sheetProtection algorithmName="SHA-512" hashValue="Er7Ulf5rEqJc1sb7q6rATMD2lY4RwYQTsoi6fRG3qEmbtTe5rEz//WswQqae1CVOpavxONqhOuyS4LBlpHOjEg==" saltValue="iIlAGpgb7WlrNy3BXF4UrQ=="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17" sqref="B17:G17"/>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966"/>
      <c r="AA2" s="863"/>
      <c r="AB2" s="566"/>
      <c r="AE2" s="567" t="s">
        <v>73</v>
      </c>
      <c r="AF2" s="567"/>
      <c r="AG2" s="567"/>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c r="BU2" s="977" t="s">
        <v>238</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550</v>
      </c>
      <c r="B4" s="953"/>
      <c r="C4" s="1080"/>
      <c r="D4" s="572"/>
      <c r="E4" s="573"/>
      <c r="F4" s="573"/>
      <c r="G4" s="573"/>
      <c r="H4" s="573"/>
      <c r="I4" s="573"/>
      <c r="J4" s="574"/>
      <c r="K4" s="575" t="s">
        <v>74</v>
      </c>
      <c r="L4" s="571"/>
      <c r="M4" s="1063" t="s">
        <v>550</v>
      </c>
      <c r="N4" s="953"/>
      <c r="O4" s="1080"/>
      <c r="P4" s="572"/>
      <c r="Q4" s="573"/>
      <c r="R4" s="573"/>
      <c r="S4" s="573"/>
      <c r="T4" s="573"/>
      <c r="U4" s="573"/>
      <c r="V4" s="574"/>
      <c r="W4" s="575" t="s">
        <v>74</v>
      </c>
      <c r="X4" s="571"/>
      <c r="Y4" s="1063" t="s">
        <v>550</v>
      </c>
      <c r="Z4" s="953"/>
      <c r="AA4" s="1080"/>
      <c r="AB4" s="572"/>
      <c r="AC4" s="573"/>
      <c r="AD4" s="573"/>
      <c r="AE4" s="573"/>
      <c r="AF4" s="573"/>
      <c r="AG4" s="573"/>
      <c r="AH4" s="574"/>
      <c r="AI4" s="575" t="s">
        <v>74</v>
      </c>
      <c r="AJ4" s="571"/>
      <c r="AK4" s="1063" t="s">
        <v>550</v>
      </c>
      <c r="AL4" s="953"/>
      <c r="AM4" s="1080"/>
      <c r="AN4" s="572"/>
      <c r="AO4" s="573"/>
      <c r="AP4" s="573"/>
      <c r="AQ4" s="573"/>
      <c r="AR4" s="573"/>
      <c r="AS4" s="573"/>
      <c r="AT4" s="574"/>
      <c r="AU4" s="575" t="s">
        <v>74</v>
      </c>
      <c r="AV4" s="571"/>
      <c r="AW4" s="1063" t="s">
        <v>550</v>
      </c>
      <c r="AX4" s="953"/>
      <c r="AY4" s="1080"/>
      <c r="AZ4" s="572"/>
      <c r="BA4" s="573"/>
      <c r="BB4" s="573"/>
      <c r="BC4" s="573"/>
      <c r="BD4" s="573"/>
      <c r="BE4" s="573"/>
      <c r="BF4" s="574"/>
      <c r="BG4" s="575" t="s">
        <v>74</v>
      </c>
      <c r="BH4" s="571"/>
      <c r="BI4" s="1063" t="s">
        <v>550</v>
      </c>
      <c r="BJ4" s="953"/>
      <c r="BK4" s="1080"/>
      <c r="BL4" s="572"/>
      <c r="BM4" s="573"/>
      <c r="BN4" s="573"/>
      <c r="BO4" s="573"/>
      <c r="BP4" s="573"/>
      <c r="BQ4" s="573"/>
      <c r="BR4" s="574"/>
      <c r="BS4" s="575" t="s">
        <v>74</v>
      </c>
      <c r="BT4" s="571"/>
      <c r="BU4" s="1063" t="s">
        <v>550</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PACIFIC</v>
      </c>
      <c r="B6" s="1098"/>
      <c r="C6" s="1098"/>
      <c r="D6" s="1098"/>
      <c r="E6" s="1098"/>
      <c r="F6" s="1099"/>
      <c r="G6" s="1094"/>
      <c r="H6" s="1082"/>
      <c r="I6" s="1082"/>
      <c r="J6" s="1083"/>
      <c r="K6" s="569"/>
      <c r="L6" s="578"/>
      <c r="M6" s="1097" t="str">
        <f>A6</f>
        <v>USCGC PACIFIC</v>
      </c>
      <c r="N6" s="1098"/>
      <c r="O6" s="1098"/>
      <c r="P6" s="1098"/>
      <c r="Q6" s="1098"/>
      <c r="R6" s="1099"/>
      <c r="S6" s="1094"/>
      <c r="T6" s="1082"/>
      <c r="U6" s="1082"/>
      <c r="V6" s="1083"/>
      <c r="W6" s="569"/>
      <c r="X6" s="578"/>
      <c r="Y6" s="1102"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c r="BU6" s="1097" t="str">
        <f>A6</f>
        <v>USCGC PACIFIC</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291</v>
      </c>
      <c r="B10" s="1089"/>
      <c r="C10" s="1089"/>
      <c r="D10" s="1089"/>
      <c r="E10" s="1089"/>
      <c r="F10" s="1090"/>
      <c r="G10" s="1088"/>
      <c r="H10" s="1089"/>
      <c r="I10" s="1089"/>
      <c r="J10" s="1090"/>
      <c r="K10" s="573"/>
      <c r="L10" s="574"/>
      <c r="M10" s="1088" t="s">
        <v>291</v>
      </c>
      <c r="N10" s="1089"/>
      <c r="O10" s="1089"/>
      <c r="P10" s="1089"/>
      <c r="Q10" s="1089"/>
      <c r="R10" s="1090"/>
      <c r="S10" s="1088"/>
      <c r="T10" s="1089"/>
      <c r="U10" s="1089"/>
      <c r="V10" s="1090"/>
      <c r="W10" s="573"/>
      <c r="X10" s="574"/>
      <c r="Y10" s="1101" t="s">
        <v>291</v>
      </c>
      <c r="Z10" s="1089"/>
      <c r="AA10" s="1089"/>
      <c r="AB10" s="1089"/>
      <c r="AC10" s="1089"/>
      <c r="AD10" s="1090"/>
      <c r="AE10" s="1088"/>
      <c r="AF10" s="1089"/>
      <c r="AG10" s="1089"/>
      <c r="AH10" s="1090"/>
      <c r="AI10" s="573"/>
      <c r="AJ10" s="574"/>
      <c r="AK10" s="1088" t="s">
        <v>291</v>
      </c>
      <c r="AL10" s="1089"/>
      <c r="AM10" s="1089"/>
      <c r="AN10" s="1089"/>
      <c r="AO10" s="1089"/>
      <c r="AP10" s="1090"/>
      <c r="AQ10" s="1088"/>
      <c r="AR10" s="1089"/>
      <c r="AS10" s="1089"/>
      <c r="AT10" s="1090"/>
      <c r="AU10" s="573"/>
      <c r="AV10" s="574"/>
      <c r="AW10" s="1088" t="s">
        <v>291</v>
      </c>
      <c r="AX10" s="1089"/>
      <c r="AY10" s="1089"/>
      <c r="AZ10" s="1089"/>
      <c r="BA10" s="1089"/>
      <c r="BB10" s="1090"/>
      <c r="BC10" s="1088"/>
      <c r="BD10" s="1089"/>
      <c r="BE10" s="1089"/>
      <c r="BF10" s="1090"/>
      <c r="BG10" s="573"/>
      <c r="BH10" s="574"/>
      <c r="BI10" s="1088" t="s">
        <v>291</v>
      </c>
      <c r="BJ10" s="1089"/>
      <c r="BK10" s="1089"/>
      <c r="BL10" s="1089"/>
      <c r="BM10" s="1089"/>
      <c r="BN10" s="1090"/>
      <c r="BO10" s="1088"/>
      <c r="BP10" s="1089"/>
      <c r="BQ10" s="1089"/>
      <c r="BR10" s="1090"/>
      <c r="BS10" s="573"/>
      <c r="BT10" s="574"/>
      <c r="BU10" s="1088" t="s">
        <v>291</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0</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c r="BU39" s="606" t="s">
        <v>93</v>
      </c>
      <c r="BZ39" s="569"/>
      <c r="CA39" s="569" t="s">
        <v>94</v>
      </c>
      <c r="CB39" s="569"/>
      <c r="CC39" s="607">
        <f ca="1">TODAY()</f>
        <v>43958</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c r="BU41" s="977" t="s">
        <v>238</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550</v>
      </c>
      <c r="B43" s="953"/>
      <c r="C43" s="1080"/>
      <c r="D43" s="572"/>
      <c r="E43" s="573"/>
      <c r="F43" s="573"/>
      <c r="G43" s="573"/>
      <c r="H43" s="573"/>
      <c r="I43" s="573"/>
      <c r="J43" s="574"/>
      <c r="K43" s="575" t="s">
        <v>74</v>
      </c>
      <c r="L43" s="571"/>
      <c r="M43" s="1063" t="s">
        <v>550</v>
      </c>
      <c r="N43" s="953"/>
      <c r="O43" s="1080"/>
      <c r="P43" s="572"/>
      <c r="Q43" s="573"/>
      <c r="R43" s="573"/>
      <c r="S43" s="573"/>
      <c r="T43" s="573"/>
      <c r="U43" s="573"/>
      <c r="V43" s="574"/>
      <c r="W43" s="575" t="s">
        <v>74</v>
      </c>
      <c r="X43" s="571"/>
      <c r="Y43" s="1063" t="s">
        <v>550</v>
      </c>
      <c r="Z43" s="953"/>
      <c r="AA43" s="1080"/>
      <c r="AB43" s="572"/>
      <c r="AC43" s="573"/>
      <c r="AD43" s="573"/>
      <c r="AE43" s="573"/>
      <c r="AF43" s="573"/>
      <c r="AG43" s="573"/>
      <c r="AH43" s="574"/>
      <c r="AI43" s="575" t="s">
        <v>74</v>
      </c>
      <c r="AJ43" s="571"/>
      <c r="AK43" s="1063" t="s">
        <v>550</v>
      </c>
      <c r="AL43" s="953"/>
      <c r="AM43" s="1080"/>
      <c r="AN43" s="572"/>
      <c r="AO43" s="573"/>
      <c r="AP43" s="573"/>
      <c r="AQ43" s="573"/>
      <c r="AR43" s="573"/>
      <c r="AS43" s="573"/>
      <c r="AT43" s="574"/>
      <c r="AU43" s="575" t="s">
        <v>74</v>
      </c>
      <c r="AV43" s="571"/>
      <c r="AW43" s="1063" t="s">
        <v>550</v>
      </c>
      <c r="AX43" s="953"/>
      <c r="AY43" s="1080"/>
      <c r="AZ43" s="572"/>
      <c r="BA43" s="573"/>
      <c r="BB43" s="573"/>
      <c r="BC43" s="573"/>
      <c r="BD43" s="573"/>
      <c r="BE43" s="573"/>
      <c r="BF43" s="574"/>
      <c r="BG43" s="575" t="s">
        <v>74</v>
      </c>
      <c r="BH43" s="571"/>
      <c r="BI43" s="1063" t="s">
        <v>550</v>
      </c>
      <c r="BJ43" s="953"/>
      <c r="BK43" s="1080"/>
      <c r="BL43" s="572"/>
      <c r="BM43" s="573"/>
      <c r="BN43" s="573"/>
      <c r="BO43" s="573"/>
      <c r="BP43" s="573"/>
      <c r="BQ43" s="573"/>
      <c r="BR43" s="574"/>
      <c r="BS43" s="575" t="s">
        <v>74</v>
      </c>
      <c r="BT43" s="571"/>
      <c r="BU43" s="1063" t="s">
        <v>550</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PACIFIC</v>
      </c>
      <c r="B45" s="1082"/>
      <c r="C45" s="1082"/>
      <c r="D45" s="1082"/>
      <c r="E45" s="1082"/>
      <c r="F45" s="1083"/>
      <c r="G45" s="1084">
        <f>G6</f>
        <v>0</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c r="BU45" s="1081" t="str">
        <f>BU6</f>
        <v>USCGC PACIFIC</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0</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c r="BU78" s="606" t="s">
        <v>93</v>
      </c>
      <c r="BZ78" s="569"/>
      <c r="CA78" s="569" t="s">
        <v>94</v>
      </c>
      <c r="CB78" s="569"/>
      <c r="CC78" s="607">
        <f ca="1">TODAY()</f>
        <v>43958</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c r="BU80" s="977" t="s">
        <v>238</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550</v>
      </c>
      <c r="B82" s="953"/>
      <c r="C82" s="1080"/>
      <c r="D82" s="572"/>
      <c r="E82" s="573"/>
      <c r="F82" s="573"/>
      <c r="G82" s="573"/>
      <c r="H82" s="573"/>
      <c r="I82" s="573"/>
      <c r="J82" s="574"/>
      <c r="K82" s="575" t="s">
        <v>74</v>
      </c>
      <c r="L82" s="571"/>
      <c r="M82" s="1063" t="s">
        <v>550</v>
      </c>
      <c r="N82" s="953"/>
      <c r="O82" s="1080"/>
      <c r="P82" s="572"/>
      <c r="Q82" s="573"/>
      <c r="R82" s="573"/>
      <c r="S82" s="573"/>
      <c r="T82" s="573"/>
      <c r="U82" s="573"/>
      <c r="V82" s="574"/>
      <c r="W82" s="575" t="s">
        <v>74</v>
      </c>
      <c r="X82" s="571"/>
      <c r="Y82" s="1063" t="s">
        <v>550</v>
      </c>
      <c r="Z82" s="953"/>
      <c r="AA82" s="1080"/>
      <c r="AB82" s="572"/>
      <c r="AC82" s="573"/>
      <c r="AD82" s="573"/>
      <c r="AE82" s="573"/>
      <c r="AF82" s="573"/>
      <c r="AG82" s="573"/>
      <c r="AH82" s="574"/>
      <c r="AI82" s="575" t="s">
        <v>74</v>
      </c>
      <c r="AJ82" s="571"/>
      <c r="AK82" s="1063" t="s">
        <v>550</v>
      </c>
      <c r="AL82" s="953"/>
      <c r="AM82" s="1080"/>
      <c r="AN82" s="572"/>
      <c r="AO82" s="573"/>
      <c r="AP82" s="573"/>
      <c r="AQ82" s="573"/>
      <c r="AR82" s="573"/>
      <c r="AS82" s="573"/>
      <c r="AT82" s="574"/>
      <c r="AU82" s="575" t="s">
        <v>74</v>
      </c>
      <c r="AV82" s="571"/>
      <c r="AW82" s="1063" t="s">
        <v>550</v>
      </c>
      <c r="AX82" s="953"/>
      <c r="AY82" s="1080"/>
      <c r="AZ82" s="572"/>
      <c r="BA82" s="573"/>
      <c r="BB82" s="573"/>
      <c r="BC82" s="573"/>
      <c r="BD82" s="573"/>
      <c r="BE82" s="573"/>
      <c r="BF82" s="574"/>
      <c r="BG82" s="575" t="s">
        <v>74</v>
      </c>
      <c r="BH82" s="571"/>
      <c r="BI82" s="1063" t="s">
        <v>550</v>
      </c>
      <c r="BJ82" s="953"/>
      <c r="BK82" s="1080"/>
      <c r="BL82" s="572"/>
      <c r="BM82" s="573"/>
      <c r="BN82" s="573"/>
      <c r="BO82" s="573"/>
      <c r="BP82" s="573"/>
      <c r="BQ82" s="573"/>
      <c r="BR82" s="574"/>
      <c r="BS82" s="575" t="s">
        <v>74</v>
      </c>
      <c r="BT82" s="571"/>
      <c r="BU82" s="1063" t="s">
        <v>550</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PACIFIC</v>
      </c>
      <c r="B84" s="1082"/>
      <c r="C84" s="1082"/>
      <c r="D84" s="1082"/>
      <c r="E84" s="1082"/>
      <c r="F84" s="1083"/>
      <c r="G84" s="1084">
        <f>G45</f>
        <v>0</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c r="BU84" s="1081" t="str">
        <f>BU45</f>
        <v>USCGC PACIFIC</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0</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c r="BU117" s="606" t="s">
        <v>93</v>
      </c>
      <c r="BZ117" s="569"/>
      <c r="CA117" s="569" t="s">
        <v>94</v>
      </c>
      <c r="CB117" s="569"/>
      <c r="CC117" s="607">
        <f ca="1">TODAY()</f>
        <v>43958</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jXLBfuXE94vSUNNr01uKs3HGSoEZYUW0TsIcNFdCuxjQNoHW8xuENyqNDhEdCEyyLu//72o0FhPFOMLW+jeFXw==" saltValue="4f0ScvEbhaNeWlYMKpOkMw=="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18" sqref="B18:G18"/>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863"/>
      <c r="AA2" s="863"/>
      <c r="AB2" s="566"/>
      <c r="AC2" s="569"/>
      <c r="AD2" s="569"/>
      <c r="AE2" s="754" t="s">
        <v>73</v>
      </c>
      <c r="AF2" s="754"/>
      <c r="AG2" s="754"/>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550</v>
      </c>
      <c r="B4" s="953"/>
      <c r="C4" s="1080"/>
      <c r="D4" s="572"/>
      <c r="E4" s="573"/>
      <c r="F4" s="573"/>
      <c r="G4" s="573"/>
      <c r="H4" s="573"/>
      <c r="I4" s="573"/>
      <c r="J4" s="574"/>
      <c r="K4" s="575" t="s">
        <v>74</v>
      </c>
      <c r="L4" s="571"/>
      <c r="M4" s="1063" t="s">
        <v>550</v>
      </c>
      <c r="N4" s="953"/>
      <c r="O4" s="1080"/>
      <c r="P4" s="572"/>
      <c r="Q4" s="573"/>
      <c r="R4" s="573"/>
      <c r="S4" s="573"/>
      <c r="T4" s="573"/>
      <c r="U4" s="573"/>
      <c r="V4" s="574"/>
      <c r="W4" s="575" t="s">
        <v>74</v>
      </c>
      <c r="X4" s="571"/>
      <c r="Y4" s="1063" t="s">
        <v>550</v>
      </c>
      <c r="Z4" s="953"/>
      <c r="AA4" s="1080"/>
      <c r="AB4" s="572"/>
      <c r="AC4" s="573"/>
      <c r="AD4" s="573"/>
      <c r="AE4" s="573"/>
      <c r="AF4" s="573"/>
      <c r="AG4" s="573"/>
      <c r="AH4" s="574"/>
      <c r="AI4" s="575" t="s">
        <v>74</v>
      </c>
      <c r="AJ4" s="571"/>
      <c r="AK4" s="1063" t="s">
        <v>550</v>
      </c>
      <c r="AL4" s="953"/>
      <c r="AM4" s="1080"/>
      <c r="AN4" s="572"/>
      <c r="AO4" s="573"/>
      <c r="AP4" s="573"/>
      <c r="AQ4" s="573"/>
      <c r="AR4" s="573"/>
      <c r="AS4" s="573"/>
      <c r="AT4" s="574"/>
      <c r="AU4" s="575" t="s">
        <v>74</v>
      </c>
      <c r="AV4" s="571"/>
      <c r="AW4" s="1063" t="s">
        <v>550</v>
      </c>
      <c r="AX4" s="953"/>
      <c r="AY4" s="1080"/>
      <c r="AZ4" s="572"/>
      <c r="BA4" s="573"/>
      <c r="BB4" s="573"/>
      <c r="BC4" s="573"/>
      <c r="BD4" s="573"/>
      <c r="BE4" s="573"/>
      <c r="BF4" s="574"/>
      <c r="BG4" s="575" t="s">
        <v>74</v>
      </c>
      <c r="BH4" s="571"/>
      <c r="BI4" s="1063" t="s">
        <v>550</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PACIFIC</v>
      </c>
      <c r="B6" s="1098"/>
      <c r="C6" s="1098"/>
      <c r="D6" s="1098"/>
      <c r="E6" s="1098"/>
      <c r="F6" s="1099"/>
      <c r="G6" s="1094"/>
      <c r="H6" s="1082"/>
      <c r="I6" s="1082"/>
      <c r="J6" s="1083"/>
      <c r="K6" s="569"/>
      <c r="L6" s="578"/>
      <c r="M6" s="1097" t="str">
        <f>A6</f>
        <v>USCGC PACIFIC</v>
      </c>
      <c r="N6" s="1098"/>
      <c r="O6" s="1098"/>
      <c r="P6" s="1098"/>
      <c r="Q6" s="1098"/>
      <c r="R6" s="1099"/>
      <c r="S6" s="1094"/>
      <c r="T6" s="1082"/>
      <c r="U6" s="1082"/>
      <c r="V6" s="1083"/>
      <c r="W6" s="569"/>
      <c r="X6" s="578"/>
      <c r="Y6" s="1097"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291</v>
      </c>
      <c r="B10" s="1089"/>
      <c r="C10" s="1089"/>
      <c r="D10" s="1089"/>
      <c r="E10" s="1089"/>
      <c r="F10" s="1090"/>
      <c r="G10" s="1088"/>
      <c r="H10" s="1089"/>
      <c r="I10" s="1089"/>
      <c r="J10" s="1090"/>
      <c r="K10" s="573" t="s">
        <v>205</v>
      </c>
      <c r="L10" s="574"/>
      <c r="M10" s="1088" t="s">
        <v>291</v>
      </c>
      <c r="N10" s="1089"/>
      <c r="O10" s="1089"/>
      <c r="P10" s="1089"/>
      <c r="Q10" s="1089"/>
      <c r="R10" s="1090"/>
      <c r="S10" s="1088"/>
      <c r="T10" s="1089"/>
      <c r="U10" s="1089"/>
      <c r="V10" s="1090"/>
      <c r="W10" s="573" t="s">
        <v>205</v>
      </c>
      <c r="X10" s="574"/>
      <c r="Y10" s="1088" t="s">
        <v>291</v>
      </c>
      <c r="Z10" s="1089"/>
      <c r="AA10" s="1089"/>
      <c r="AB10" s="1089"/>
      <c r="AC10" s="1089"/>
      <c r="AD10" s="1090"/>
      <c r="AE10" s="1088"/>
      <c r="AF10" s="1089"/>
      <c r="AG10" s="1089"/>
      <c r="AH10" s="1090"/>
      <c r="AI10" s="573" t="s">
        <v>205</v>
      </c>
      <c r="AJ10" s="574"/>
      <c r="AK10" s="1088" t="s">
        <v>291</v>
      </c>
      <c r="AL10" s="1089"/>
      <c r="AM10" s="1089"/>
      <c r="AN10" s="1089"/>
      <c r="AO10" s="1089"/>
      <c r="AP10" s="1090"/>
      <c r="AQ10" s="1088"/>
      <c r="AR10" s="1089"/>
      <c r="AS10" s="1089"/>
      <c r="AT10" s="1090"/>
      <c r="AU10" s="573" t="s">
        <v>205</v>
      </c>
      <c r="AV10" s="574"/>
      <c r="AW10" s="1088" t="s">
        <v>291</v>
      </c>
      <c r="AX10" s="1089"/>
      <c r="AY10" s="1089"/>
      <c r="AZ10" s="1089"/>
      <c r="BA10" s="1089"/>
      <c r="BB10" s="1090"/>
      <c r="BC10" s="1088"/>
      <c r="BD10" s="1089"/>
      <c r="BE10" s="1089"/>
      <c r="BF10" s="1090"/>
      <c r="BG10" s="573" t="s">
        <v>205</v>
      </c>
      <c r="BH10" s="574"/>
      <c r="BI10" s="1088" t="s">
        <v>291</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0</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550</v>
      </c>
      <c r="B43" s="953"/>
      <c r="C43" s="1080"/>
      <c r="D43" s="572"/>
      <c r="E43" s="573"/>
      <c r="F43" s="573"/>
      <c r="G43" s="573"/>
      <c r="H43" s="573"/>
      <c r="I43" s="573"/>
      <c r="J43" s="574"/>
      <c r="K43" s="575" t="s">
        <v>74</v>
      </c>
      <c r="L43" s="571"/>
      <c r="M43" s="1063" t="s">
        <v>550</v>
      </c>
      <c r="N43" s="953"/>
      <c r="O43" s="1080"/>
      <c r="P43" s="572"/>
      <c r="Q43" s="573"/>
      <c r="R43" s="573"/>
      <c r="S43" s="573"/>
      <c r="T43" s="573"/>
      <c r="U43" s="573"/>
      <c r="V43" s="574"/>
      <c r="W43" s="575" t="s">
        <v>74</v>
      </c>
      <c r="X43" s="571"/>
      <c r="Y43" s="1063" t="s">
        <v>550</v>
      </c>
      <c r="Z43" s="953"/>
      <c r="AA43" s="1080"/>
      <c r="AB43" s="572"/>
      <c r="AC43" s="573"/>
      <c r="AD43" s="573"/>
      <c r="AE43" s="573"/>
      <c r="AF43" s="573"/>
      <c r="AG43" s="573"/>
      <c r="AH43" s="574"/>
      <c r="AI43" s="575" t="s">
        <v>74</v>
      </c>
      <c r="AJ43" s="571"/>
      <c r="AK43" s="1063" t="s">
        <v>550</v>
      </c>
      <c r="AL43" s="953"/>
      <c r="AM43" s="1080"/>
      <c r="AN43" s="572"/>
      <c r="AO43" s="573"/>
      <c r="AP43" s="573"/>
      <c r="AQ43" s="573"/>
      <c r="AR43" s="573"/>
      <c r="AS43" s="573"/>
      <c r="AT43" s="574"/>
      <c r="AU43" s="575" t="s">
        <v>74</v>
      </c>
      <c r="AV43" s="571"/>
      <c r="AW43" s="1063" t="s">
        <v>550</v>
      </c>
      <c r="AX43" s="953"/>
      <c r="AY43" s="1080"/>
      <c r="AZ43" s="572"/>
      <c r="BA43" s="573"/>
      <c r="BB43" s="573"/>
      <c r="BC43" s="573"/>
      <c r="BD43" s="573"/>
      <c r="BE43" s="573"/>
      <c r="BF43" s="574"/>
      <c r="BG43" s="575" t="s">
        <v>74</v>
      </c>
      <c r="BH43" s="571"/>
      <c r="BI43" s="1063" t="s">
        <v>550</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PACIFIC</v>
      </c>
      <c r="B45" s="1082"/>
      <c r="C45" s="1082"/>
      <c r="D45" s="1082"/>
      <c r="E45" s="1082"/>
      <c r="F45" s="1083"/>
      <c r="G45" s="1084">
        <f>G6</f>
        <v>0</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0</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550</v>
      </c>
      <c r="B82" s="953"/>
      <c r="C82" s="1080"/>
      <c r="D82" s="572"/>
      <c r="E82" s="573"/>
      <c r="F82" s="573"/>
      <c r="G82" s="573"/>
      <c r="H82" s="573"/>
      <c r="I82" s="573"/>
      <c r="J82" s="574"/>
      <c r="K82" s="575" t="s">
        <v>74</v>
      </c>
      <c r="L82" s="571"/>
      <c r="M82" s="1063" t="s">
        <v>550</v>
      </c>
      <c r="N82" s="953"/>
      <c r="O82" s="1080"/>
      <c r="P82" s="572"/>
      <c r="Q82" s="573"/>
      <c r="R82" s="573"/>
      <c r="S82" s="573"/>
      <c r="T82" s="573"/>
      <c r="U82" s="573"/>
      <c r="V82" s="574"/>
      <c r="W82" s="575" t="s">
        <v>74</v>
      </c>
      <c r="X82" s="571"/>
      <c r="Y82" s="1063" t="s">
        <v>550</v>
      </c>
      <c r="Z82" s="953"/>
      <c r="AA82" s="1080"/>
      <c r="AB82" s="572"/>
      <c r="AC82" s="573"/>
      <c r="AD82" s="573"/>
      <c r="AE82" s="573"/>
      <c r="AF82" s="573"/>
      <c r="AG82" s="573"/>
      <c r="AH82" s="574"/>
      <c r="AI82" s="575" t="s">
        <v>74</v>
      </c>
      <c r="AJ82" s="571"/>
      <c r="AK82" s="1063" t="s">
        <v>550</v>
      </c>
      <c r="AL82" s="953"/>
      <c r="AM82" s="1080"/>
      <c r="AN82" s="572"/>
      <c r="AO82" s="573"/>
      <c r="AP82" s="573"/>
      <c r="AQ82" s="573"/>
      <c r="AR82" s="573"/>
      <c r="AS82" s="573"/>
      <c r="AT82" s="574"/>
      <c r="AU82" s="575" t="s">
        <v>74</v>
      </c>
      <c r="AV82" s="571"/>
      <c r="AW82" s="1063" t="s">
        <v>550</v>
      </c>
      <c r="AX82" s="953"/>
      <c r="AY82" s="1080"/>
      <c r="AZ82" s="572"/>
      <c r="BA82" s="573"/>
      <c r="BB82" s="573"/>
      <c r="BC82" s="573"/>
      <c r="BD82" s="573"/>
      <c r="BE82" s="573"/>
      <c r="BF82" s="574"/>
      <c r="BG82" s="575" t="s">
        <v>74</v>
      </c>
      <c r="BH82" s="571"/>
      <c r="BI82" s="1063" t="s">
        <v>550</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PACIFIC</v>
      </c>
      <c r="B84" s="1082"/>
      <c r="C84" s="1082"/>
      <c r="D84" s="1082"/>
      <c r="E84" s="1082"/>
      <c r="F84" s="1083"/>
      <c r="G84" s="1084">
        <f>G45</f>
        <v>0</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0</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xuypo4p+nYuDdUYqPwRw05+dlcXy3saX4Vt92nuRkU3XPzN307G+CZ+wIEip9tNNJwGJgDRvgyrNRJVOEneCXg==" saltValue="zQCazf811AvVUCtGTudg3Q=="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545</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439</v>
      </c>
      <c r="H5" s="78"/>
      <c r="I5" s="66"/>
      <c r="J5" s="73"/>
      <c r="K5" s="73"/>
    </row>
    <row r="6" spans="1:11" ht="13.5" thickBot="1" x14ac:dyDescent="0.25">
      <c r="A6" s="1113" t="str">
        <f>Menu!F3</f>
        <v>USCGC PACIFIC</v>
      </c>
      <c r="B6" s="1114"/>
      <c r="C6" s="1114"/>
      <c r="D6" s="1115"/>
      <c r="E6" s="1113" t="str">
        <f>Menu!F4</f>
        <v>12-34567</v>
      </c>
      <c r="F6" s="1116"/>
      <c r="G6" s="1117">
        <f>Menu!F6</f>
        <v>43951</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v>43922</v>
      </c>
      <c r="B9" s="1105" t="s">
        <v>554</v>
      </c>
      <c r="C9" s="1106"/>
      <c r="D9" s="1107"/>
      <c r="E9" s="86">
        <v>85.05</v>
      </c>
      <c r="F9" s="86">
        <v>0</v>
      </c>
      <c r="G9" s="86">
        <v>0</v>
      </c>
      <c r="H9" s="87">
        <f>SUM(F9-G9)</f>
        <v>0</v>
      </c>
      <c r="I9" s="88" t="s">
        <v>556</v>
      </c>
    </row>
    <row r="10" spans="1:11" x14ac:dyDescent="0.2">
      <c r="A10" s="89">
        <v>43922</v>
      </c>
      <c r="B10" s="1103" t="s">
        <v>555</v>
      </c>
      <c r="C10" s="811"/>
      <c r="D10" s="812"/>
      <c r="E10" s="90">
        <v>103.65</v>
      </c>
      <c r="F10" s="90">
        <v>0</v>
      </c>
      <c r="G10" s="91">
        <v>0</v>
      </c>
      <c r="H10" s="92">
        <f>SUM(H9+F10-G10)</f>
        <v>0</v>
      </c>
      <c r="I10" s="93" t="s">
        <v>556</v>
      </c>
    </row>
    <row r="11" spans="1:11" x14ac:dyDescent="0.2">
      <c r="A11" s="89">
        <v>43923</v>
      </c>
      <c r="B11" s="1103" t="s">
        <v>554</v>
      </c>
      <c r="C11" s="811"/>
      <c r="D11" s="812"/>
      <c r="E11" s="90">
        <v>0</v>
      </c>
      <c r="F11" s="90">
        <v>85.05</v>
      </c>
      <c r="G11" s="90">
        <v>0</v>
      </c>
      <c r="H11" s="92">
        <f t="shared" ref="H11:H50" si="0">SUM(H10+F11-G11)</f>
        <v>85.05</v>
      </c>
      <c r="I11" s="93" t="s">
        <v>556</v>
      </c>
    </row>
    <row r="12" spans="1:11" x14ac:dyDescent="0.2">
      <c r="A12" s="89">
        <v>43924</v>
      </c>
      <c r="B12" s="1103" t="s">
        <v>555</v>
      </c>
      <c r="C12" s="811"/>
      <c r="D12" s="812"/>
      <c r="E12" s="90">
        <v>0</v>
      </c>
      <c r="F12" s="90">
        <v>103.65</v>
      </c>
      <c r="G12" s="90">
        <v>0</v>
      </c>
      <c r="H12" s="92">
        <f t="shared" si="0"/>
        <v>188.7</v>
      </c>
      <c r="I12" s="93" t="s">
        <v>556</v>
      </c>
    </row>
    <row r="13" spans="1:11" x14ac:dyDescent="0.2">
      <c r="A13" s="89"/>
      <c r="B13" s="1103"/>
      <c r="C13" s="811"/>
      <c r="D13" s="812"/>
      <c r="E13" s="90">
        <v>0</v>
      </c>
      <c r="F13" s="90">
        <v>0</v>
      </c>
      <c r="G13" s="90">
        <v>0</v>
      </c>
      <c r="H13" s="92">
        <f t="shared" si="0"/>
        <v>188.7</v>
      </c>
      <c r="I13" s="93"/>
    </row>
    <row r="14" spans="1:11" x14ac:dyDescent="0.2">
      <c r="A14" s="89"/>
      <c r="B14" s="1103"/>
      <c r="C14" s="811"/>
      <c r="D14" s="812"/>
      <c r="E14" s="90">
        <v>0</v>
      </c>
      <c r="F14" s="90">
        <v>0</v>
      </c>
      <c r="G14" s="90">
        <v>0</v>
      </c>
      <c r="H14" s="92">
        <f t="shared" si="0"/>
        <v>188.7</v>
      </c>
      <c r="I14" s="93"/>
    </row>
    <row r="15" spans="1:11" x14ac:dyDescent="0.2">
      <c r="A15" s="89"/>
      <c r="B15" s="1103"/>
      <c r="C15" s="811"/>
      <c r="D15" s="812"/>
      <c r="E15" s="90">
        <v>0</v>
      </c>
      <c r="F15" s="90">
        <v>0</v>
      </c>
      <c r="G15" s="90">
        <v>0</v>
      </c>
      <c r="H15" s="92">
        <f t="shared" si="0"/>
        <v>188.7</v>
      </c>
      <c r="I15" s="93"/>
    </row>
    <row r="16" spans="1:11" x14ac:dyDescent="0.2">
      <c r="A16" s="89"/>
      <c r="B16" s="1103"/>
      <c r="C16" s="811"/>
      <c r="D16" s="812"/>
      <c r="E16" s="90">
        <v>0</v>
      </c>
      <c r="F16" s="90">
        <v>0</v>
      </c>
      <c r="G16" s="90">
        <v>0</v>
      </c>
      <c r="H16" s="92">
        <f t="shared" si="0"/>
        <v>188.7</v>
      </c>
      <c r="I16" s="93"/>
    </row>
    <row r="17" spans="1:9" x14ac:dyDescent="0.2">
      <c r="A17" s="89"/>
      <c r="B17" s="1103"/>
      <c r="C17" s="811"/>
      <c r="D17" s="812"/>
      <c r="E17" s="90">
        <v>0</v>
      </c>
      <c r="F17" s="90">
        <v>0</v>
      </c>
      <c r="G17" s="90">
        <v>0</v>
      </c>
      <c r="H17" s="92">
        <f t="shared" si="0"/>
        <v>188.7</v>
      </c>
      <c r="I17" s="93"/>
    </row>
    <row r="18" spans="1:9" x14ac:dyDescent="0.2">
      <c r="A18" s="89"/>
      <c r="B18" s="1103"/>
      <c r="C18" s="811"/>
      <c r="D18" s="812"/>
      <c r="E18" s="90">
        <v>0</v>
      </c>
      <c r="F18" s="90">
        <v>0</v>
      </c>
      <c r="G18" s="90">
        <v>0</v>
      </c>
      <c r="H18" s="92">
        <f t="shared" si="0"/>
        <v>188.7</v>
      </c>
      <c r="I18" s="93"/>
    </row>
    <row r="19" spans="1:9" x14ac:dyDescent="0.2">
      <c r="A19" s="89"/>
      <c r="B19" s="1103"/>
      <c r="C19" s="811"/>
      <c r="D19" s="812"/>
      <c r="E19" s="90">
        <v>0</v>
      </c>
      <c r="F19" s="90">
        <v>0</v>
      </c>
      <c r="G19" s="90">
        <v>0</v>
      </c>
      <c r="H19" s="92">
        <f t="shared" si="0"/>
        <v>188.7</v>
      </c>
      <c r="I19" s="93"/>
    </row>
    <row r="20" spans="1:9" x14ac:dyDescent="0.2">
      <c r="A20" s="89"/>
      <c r="B20" s="1103"/>
      <c r="C20" s="811"/>
      <c r="D20" s="812"/>
      <c r="E20" s="90">
        <v>0</v>
      </c>
      <c r="F20" s="90">
        <v>0</v>
      </c>
      <c r="G20" s="90">
        <v>0</v>
      </c>
      <c r="H20" s="92">
        <f t="shared" si="0"/>
        <v>188.7</v>
      </c>
      <c r="I20" s="93"/>
    </row>
    <row r="21" spans="1:9" x14ac:dyDescent="0.2">
      <c r="A21" s="89"/>
      <c r="B21" s="1103"/>
      <c r="C21" s="811"/>
      <c r="D21" s="812"/>
      <c r="E21" s="90">
        <v>0</v>
      </c>
      <c r="F21" s="90">
        <v>0</v>
      </c>
      <c r="G21" s="90">
        <v>0</v>
      </c>
      <c r="H21" s="92">
        <f t="shared" si="0"/>
        <v>188.7</v>
      </c>
      <c r="I21" s="93"/>
    </row>
    <row r="22" spans="1:9" x14ac:dyDescent="0.2">
      <c r="A22" s="89"/>
      <c r="B22" s="1103"/>
      <c r="C22" s="811"/>
      <c r="D22" s="812"/>
      <c r="E22" s="90">
        <v>0</v>
      </c>
      <c r="F22" s="90">
        <v>0</v>
      </c>
      <c r="G22" s="90">
        <v>0</v>
      </c>
      <c r="H22" s="92">
        <f t="shared" si="0"/>
        <v>188.7</v>
      </c>
      <c r="I22" s="93"/>
    </row>
    <row r="23" spans="1:9" x14ac:dyDescent="0.2">
      <c r="A23" s="89"/>
      <c r="B23" s="1103"/>
      <c r="C23" s="811"/>
      <c r="D23" s="812"/>
      <c r="E23" s="90">
        <v>0</v>
      </c>
      <c r="F23" s="90">
        <v>0</v>
      </c>
      <c r="G23" s="90">
        <v>0</v>
      </c>
      <c r="H23" s="92">
        <f t="shared" si="0"/>
        <v>188.7</v>
      </c>
      <c r="I23" s="93"/>
    </row>
    <row r="24" spans="1:9" x14ac:dyDescent="0.2">
      <c r="A24" s="89"/>
      <c r="B24" s="1103"/>
      <c r="C24" s="811"/>
      <c r="D24" s="812"/>
      <c r="E24" s="90">
        <v>0</v>
      </c>
      <c r="F24" s="90">
        <v>0</v>
      </c>
      <c r="G24" s="90">
        <v>0</v>
      </c>
      <c r="H24" s="92">
        <f t="shared" si="0"/>
        <v>188.7</v>
      </c>
      <c r="I24" s="93"/>
    </row>
    <row r="25" spans="1:9" x14ac:dyDescent="0.2">
      <c r="A25" s="89"/>
      <c r="B25" s="1103"/>
      <c r="C25" s="811"/>
      <c r="D25" s="812"/>
      <c r="E25" s="90">
        <v>0</v>
      </c>
      <c r="F25" s="90">
        <v>0</v>
      </c>
      <c r="G25" s="90">
        <v>0</v>
      </c>
      <c r="H25" s="92">
        <f t="shared" si="0"/>
        <v>188.7</v>
      </c>
      <c r="I25" s="93"/>
    </row>
    <row r="26" spans="1:9" x14ac:dyDescent="0.2">
      <c r="A26" s="89"/>
      <c r="B26" s="1103"/>
      <c r="C26" s="811"/>
      <c r="D26" s="812"/>
      <c r="E26" s="90">
        <v>0</v>
      </c>
      <c r="F26" s="90">
        <v>0</v>
      </c>
      <c r="G26" s="90">
        <v>0</v>
      </c>
      <c r="H26" s="92">
        <f t="shared" si="0"/>
        <v>188.7</v>
      </c>
      <c r="I26" s="93"/>
    </row>
    <row r="27" spans="1:9" x14ac:dyDescent="0.2">
      <c r="A27" s="89"/>
      <c r="B27" s="1103"/>
      <c r="C27" s="811"/>
      <c r="D27" s="812"/>
      <c r="E27" s="90">
        <v>0</v>
      </c>
      <c r="F27" s="90">
        <v>0</v>
      </c>
      <c r="G27" s="90">
        <v>0</v>
      </c>
      <c r="H27" s="92">
        <f t="shared" si="0"/>
        <v>188.7</v>
      </c>
      <c r="I27" s="93"/>
    </row>
    <row r="28" spans="1:9" x14ac:dyDescent="0.2">
      <c r="A28" s="89"/>
      <c r="B28" s="1103"/>
      <c r="C28" s="811"/>
      <c r="D28" s="812"/>
      <c r="E28" s="90">
        <v>0</v>
      </c>
      <c r="F28" s="90">
        <v>0</v>
      </c>
      <c r="G28" s="90">
        <v>0</v>
      </c>
      <c r="H28" s="92">
        <f t="shared" si="0"/>
        <v>188.7</v>
      </c>
      <c r="I28" s="93"/>
    </row>
    <row r="29" spans="1:9" x14ac:dyDescent="0.2">
      <c r="A29" s="89"/>
      <c r="B29" s="1103"/>
      <c r="C29" s="811"/>
      <c r="D29" s="812"/>
      <c r="E29" s="90">
        <v>0</v>
      </c>
      <c r="F29" s="90">
        <v>0</v>
      </c>
      <c r="G29" s="90">
        <v>0</v>
      </c>
      <c r="H29" s="92">
        <f t="shared" si="0"/>
        <v>188.7</v>
      </c>
      <c r="I29" s="93"/>
    </row>
    <row r="30" spans="1:9" x14ac:dyDescent="0.2">
      <c r="A30" s="89"/>
      <c r="B30" s="1103"/>
      <c r="C30" s="811"/>
      <c r="D30" s="812"/>
      <c r="E30" s="90">
        <v>0</v>
      </c>
      <c r="F30" s="90">
        <v>0</v>
      </c>
      <c r="G30" s="90">
        <v>0</v>
      </c>
      <c r="H30" s="92">
        <f t="shared" si="0"/>
        <v>188.7</v>
      </c>
      <c r="I30" s="93"/>
    </row>
    <row r="31" spans="1:9" x14ac:dyDescent="0.2">
      <c r="A31" s="89"/>
      <c r="B31" s="1103"/>
      <c r="C31" s="811"/>
      <c r="D31" s="812"/>
      <c r="E31" s="90">
        <v>0</v>
      </c>
      <c r="F31" s="90">
        <v>0</v>
      </c>
      <c r="G31" s="90">
        <v>0</v>
      </c>
      <c r="H31" s="92">
        <f t="shared" si="0"/>
        <v>188.7</v>
      </c>
      <c r="I31" s="93"/>
    </row>
    <row r="32" spans="1:9" x14ac:dyDescent="0.2">
      <c r="A32" s="89"/>
      <c r="B32" s="1103"/>
      <c r="C32" s="811"/>
      <c r="D32" s="812"/>
      <c r="E32" s="90">
        <v>0</v>
      </c>
      <c r="F32" s="90">
        <v>0</v>
      </c>
      <c r="G32" s="90">
        <v>0</v>
      </c>
      <c r="H32" s="92">
        <f t="shared" si="0"/>
        <v>188.7</v>
      </c>
      <c r="I32" s="93"/>
    </row>
    <row r="33" spans="1:9" x14ac:dyDescent="0.2">
      <c r="A33" s="89"/>
      <c r="B33" s="1103"/>
      <c r="C33" s="811"/>
      <c r="D33" s="812"/>
      <c r="E33" s="90">
        <v>0</v>
      </c>
      <c r="F33" s="90">
        <v>0</v>
      </c>
      <c r="G33" s="90">
        <v>0</v>
      </c>
      <c r="H33" s="92">
        <f t="shared" si="0"/>
        <v>188.7</v>
      </c>
      <c r="I33" s="93"/>
    </row>
    <row r="34" spans="1:9" x14ac:dyDescent="0.2">
      <c r="A34" s="89"/>
      <c r="B34" s="1103"/>
      <c r="C34" s="811"/>
      <c r="D34" s="812"/>
      <c r="E34" s="90">
        <v>0</v>
      </c>
      <c r="F34" s="90">
        <v>0</v>
      </c>
      <c r="G34" s="90">
        <v>0</v>
      </c>
      <c r="H34" s="92">
        <f t="shared" si="0"/>
        <v>188.7</v>
      </c>
      <c r="I34" s="93"/>
    </row>
    <row r="35" spans="1:9" x14ac:dyDescent="0.2">
      <c r="A35" s="89"/>
      <c r="B35" s="1103"/>
      <c r="C35" s="811"/>
      <c r="D35" s="812"/>
      <c r="E35" s="90">
        <v>0</v>
      </c>
      <c r="F35" s="90">
        <v>0</v>
      </c>
      <c r="G35" s="90">
        <v>0</v>
      </c>
      <c r="H35" s="92">
        <f t="shared" si="0"/>
        <v>188.7</v>
      </c>
      <c r="I35" s="93"/>
    </row>
    <row r="36" spans="1:9" x14ac:dyDescent="0.2">
      <c r="A36" s="89"/>
      <c r="B36" s="1103"/>
      <c r="C36" s="811"/>
      <c r="D36" s="812"/>
      <c r="E36" s="90">
        <v>0</v>
      </c>
      <c r="F36" s="90">
        <v>0</v>
      </c>
      <c r="G36" s="90">
        <v>0</v>
      </c>
      <c r="H36" s="92">
        <f t="shared" si="0"/>
        <v>188.7</v>
      </c>
      <c r="I36" s="93"/>
    </row>
    <row r="37" spans="1:9" x14ac:dyDescent="0.2">
      <c r="A37" s="89"/>
      <c r="B37" s="1103"/>
      <c r="C37" s="811"/>
      <c r="D37" s="812"/>
      <c r="E37" s="90">
        <v>0</v>
      </c>
      <c r="F37" s="90">
        <v>0</v>
      </c>
      <c r="G37" s="90">
        <v>0</v>
      </c>
      <c r="H37" s="92">
        <f t="shared" si="0"/>
        <v>188.7</v>
      </c>
      <c r="I37" s="93"/>
    </row>
    <row r="38" spans="1:9" x14ac:dyDescent="0.2">
      <c r="A38" s="89"/>
      <c r="B38" s="1103"/>
      <c r="C38" s="811"/>
      <c r="D38" s="812"/>
      <c r="E38" s="90">
        <v>0</v>
      </c>
      <c r="F38" s="90">
        <v>0</v>
      </c>
      <c r="G38" s="90">
        <v>0</v>
      </c>
      <c r="H38" s="92">
        <f t="shared" si="0"/>
        <v>188.7</v>
      </c>
      <c r="I38" s="93"/>
    </row>
    <row r="39" spans="1:9" x14ac:dyDescent="0.2">
      <c r="A39" s="89"/>
      <c r="B39" s="1103"/>
      <c r="C39" s="811"/>
      <c r="D39" s="812"/>
      <c r="E39" s="90">
        <v>0</v>
      </c>
      <c r="F39" s="90">
        <v>0</v>
      </c>
      <c r="G39" s="90">
        <v>0</v>
      </c>
      <c r="H39" s="92">
        <f t="shared" si="0"/>
        <v>188.7</v>
      </c>
      <c r="I39" s="93"/>
    </row>
    <row r="40" spans="1:9" x14ac:dyDescent="0.2">
      <c r="A40" s="89"/>
      <c r="B40" s="1103"/>
      <c r="C40" s="811"/>
      <c r="D40" s="812"/>
      <c r="E40" s="90">
        <v>0</v>
      </c>
      <c r="F40" s="90">
        <v>0</v>
      </c>
      <c r="G40" s="90">
        <v>0</v>
      </c>
      <c r="H40" s="92">
        <f t="shared" si="0"/>
        <v>188.7</v>
      </c>
      <c r="I40" s="93"/>
    </row>
    <row r="41" spans="1:9" x14ac:dyDescent="0.2">
      <c r="A41" s="89"/>
      <c r="B41" s="1103"/>
      <c r="C41" s="811"/>
      <c r="D41" s="812"/>
      <c r="E41" s="90">
        <v>0</v>
      </c>
      <c r="F41" s="90">
        <v>0</v>
      </c>
      <c r="G41" s="90">
        <v>0</v>
      </c>
      <c r="H41" s="92">
        <f t="shared" si="0"/>
        <v>188.7</v>
      </c>
      <c r="I41" s="93"/>
    </row>
    <row r="42" spans="1:9" x14ac:dyDescent="0.2">
      <c r="A42" s="89"/>
      <c r="B42" s="1103"/>
      <c r="C42" s="811"/>
      <c r="D42" s="812"/>
      <c r="E42" s="90">
        <v>0</v>
      </c>
      <c r="F42" s="90">
        <v>0</v>
      </c>
      <c r="G42" s="90">
        <v>0</v>
      </c>
      <c r="H42" s="92">
        <f t="shared" si="0"/>
        <v>188.7</v>
      </c>
      <c r="I42" s="93"/>
    </row>
    <row r="43" spans="1:9" x14ac:dyDescent="0.2">
      <c r="A43" s="89"/>
      <c r="B43" s="1103"/>
      <c r="C43" s="811"/>
      <c r="D43" s="812"/>
      <c r="E43" s="90">
        <v>0</v>
      </c>
      <c r="F43" s="90">
        <v>0</v>
      </c>
      <c r="G43" s="90">
        <v>0</v>
      </c>
      <c r="H43" s="92">
        <f t="shared" si="0"/>
        <v>188.7</v>
      </c>
      <c r="I43" s="93"/>
    </row>
    <row r="44" spans="1:9" x14ac:dyDescent="0.2">
      <c r="A44" s="89"/>
      <c r="B44" s="1103"/>
      <c r="C44" s="811"/>
      <c r="D44" s="812"/>
      <c r="E44" s="90">
        <v>0</v>
      </c>
      <c r="F44" s="90">
        <v>0</v>
      </c>
      <c r="G44" s="90">
        <v>0</v>
      </c>
      <c r="H44" s="92">
        <f t="shared" si="0"/>
        <v>188.7</v>
      </c>
      <c r="I44" s="93"/>
    </row>
    <row r="45" spans="1:9" x14ac:dyDescent="0.2">
      <c r="A45" s="89"/>
      <c r="B45" s="1103"/>
      <c r="C45" s="811"/>
      <c r="D45" s="812"/>
      <c r="E45" s="90">
        <v>0</v>
      </c>
      <c r="F45" s="90">
        <v>0</v>
      </c>
      <c r="G45" s="90">
        <v>0</v>
      </c>
      <c r="H45" s="92">
        <f t="shared" si="0"/>
        <v>188.7</v>
      </c>
      <c r="I45" s="93"/>
    </row>
    <row r="46" spans="1:9" x14ac:dyDescent="0.2">
      <c r="A46" s="89"/>
      <c r="B46" s="1103"/>
      <c r="C46" s="811"/>
      <c r="D46" s="812"/>
      <c r="E46" s="90">
        <v>0</v>
      </c>
      <c r="F46" s="90">
        <v>0</v>
      </c>
      <c r="G46" s="90">
        <v>0</v>
      </c>
      <c r="H46" s="92">
        <f t="shared" si="0"/>
        <v>188.7</v>
      </c>
      <c r="I46" s="93"/>
    </row>
    <row r="47" spans="1:9" x14ac:dyDescent="0.2">
      <c r="A47" s="89"/>
      <c r="B47" s="1103"/>
      <c r="C47" s="811"/>
      <c r="D47" s="812"/>
      <c r="E47" s="90">
        <v>0</v>
      </c>
      <c r="F47" s="90">
        <v>0</v>
      </c>
      <c r="G47" s="90">
        <v>0</v>
      </c>
      <c r="H47" s="92">
        <f t="shared" si="0"/>
        <v>188.7</v>
      </c>
      <c r="I47" s="93"/>
    </row>
    <row r="48" spans="1:9" x14ac:dyDescent="0.2">
      <c r="A48" s="89"/>
      <c r="B48" s="1103"/>
      <c r="C48" s="811"/>
      <c r="D48" s="812"/>
      <c r="E48" s="90">
        <v>0</v>
      </c>
      <c r="F48" s="90">
        <v>0</v>
      </c>
      <c r="G48" s="90">
        <v>0</v>
      </c>
      <c r="H48" s="92">
        <f t="shared" si="0"/>
        <v>188.7</v>
      </c>
      <c r="I48" s="93"/>
    </row>
    <row r="49" spans="1:9" x14ac:dyDescent="0.2">
      <c r="A49" s="89"/>
      <c r="B49" s="1103"/>
      <c r="C49" s="811"/>
      <c r="D49" s="812"/>
      <c r="E49" s="90">
        <v>0</v>
      </c>
      <c r="F49" s="90">
        <v>0</v>
      </c>
      <c r="G49" s="90">
        <v>0</v>
      </c>
      <c r="H49" s="92">
        <f t="shared" si="0"/>
        <v>188.7</v>
      </c>
      <c r="I49" s="93"/>
    </row>
    <row r="50" spans="1:9" ht="13.5" thickBot="1" x14ac:dyDescent="0.25">
      <c r="A50" s="94"/>
      <c r="B50" s="1110"/>
      <c r="C50" s="1111"/>
      <c r="D50" s="1112"/>
      <c r="E50" s="95">
        <v>0</v>
      </c>
      <c r="F50" s="95">
        <v>0</v>
      </c>
      <c r="G50" s="95">
        <v>0</v>
      </c>
      <c r="H50" s="96">
        <f t="shared" si="0"/>
        <v>188.7</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08"/>
    </row>
    <row r="55" spans="1:9" ht="13.5" thickBot="1" x14ac:dyDescent="0.25">
      <c r="A55" s="74"/>
      <c r="B55" s="75"/>
      <c r="C55" s="75"/>
      <c r="D55" s="111"/>
      <c r="E55" s="112"/>
      <c r="F55" s="113"/>
      <c r="G55" s="114" t="s">
        <v>264</v>
      </c>
      <c r="H55" s="115">
        <f>SUM(H50)</f>
        <v>188.7</v>
      </c>
      <c r="I55" s="1109"/>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5"/>
      <c r="C58" s="1106"/>
      <c r="D58" s="1107"/>
      <c r="E58" s="86">
        <v>0</v>
      </c>
      <c r="F58" s="86">
        <v>0</v>
      </c>
      <c r="G58" s="86">
        <v>0</v>
      </c>
      <c r="H58" s="87">
        <f>SUM(H50+F58-G58)</f>
        <v>188.7</v>
      </c>
      <c r="I58" s="88"/>
    </row>
    <row r="59" spans="1:9" x14ac:dyDescent="0.2">
      <c r="A59" s="89"/>
      <c r="B59" s="1103"/>
      <c r="C59" s="811"/>
      <c r="D59" s="812"/>
      <c r="E59" s="90">
        <v>0</v>
      </c>
      <c r="F59" s="90">
        <v>0</v>
      </c>
      <c r="G59" s="91">
        <v>0</v>
      </c>
      <c r="H59" s="92">
        <f>SUM(H58+F59-G59)</f>
        <v>188.7</v>
      </c>
      <c r="I59" s="93"/>
    </row>
    <row r="60" spans="1:9" x14ac:dyDescent="0.2">
      <c r="A60" s="89"/>
      <c r="B60" s="1103"/>
      <c r="C60" s="811"/>
      <c r="D60" s="812"/>
      <c r="E60" s="90">
        <v>0</v>
      </c>
      <c r="F60" s="90">
        <v>0</v>
      </c>
      <c r="G60" s="91">
        <v>0</v>
      </c>
      <c r="H60" s="92">
        <f t="shared" ref="H60:H103" si="1">SUM(H59+F60-G60)</f>
        <v>188.7</v>
      </c>
      <c r="I60" s="93"/>
    </row>
    <row r="61" spans="1:9" x14ac:dyDescent="0.2">
      <c r="A61" s="89"/>
      <c r="B61" s="1103"/>
      <c r="C61" s="811"/>
      <c r="D61" s="812"/>
      <c r="E61" s="90">
        <v>0</v>
      </c>
      <c r="F61" s="90">
        <v>0</v>
      </c>
      <c r="G61" s="91">
        <v>0</v>
      </c>
      <c r="H61" s="92">
        <f t="shared" si="1"/>
        <v>188.7</v>
      </c>
      <c r="I61" s="93"/>
    </row>
    <row r="62" spans="1:9" x14ac:dyDescent="0.2">
      <c r="A62" s="89"/>
      <c r="B62" s="1103"/>
      <c r="C62" s="811"/>
      <c r="D62" s="812"/>
      <c r="E62" s="90">
        <v>0</v>
      </c>
      <c r="F62" s="90">
        <v>0</v>
      </c>
      <c r="G62" s="91">
        <v>0</v>
      </c>
      <c r="H62" s="92">
        <f t="shared" si="1"/>
        <v>188.7</v>
      </c>
      <c r="I62" s="93"/>
    </row>
    <row r="63" spans="1:9" x14ac:dyDescent="0.2">
      <c r="A63" s="89"/>
      <c r="B63" s="1103"/>
      <c r="C63" s="811"/>
      <c r="D63" s="812"/>
      <c r="E63" s="90">
        <v>0</v>
      </c>
      <c r="F63" s="90">
        <v>0</v>
      </c>
      <c r="G63" s="91">
        <v>0</v>
      </c>
      <c r="H63" s="92">
        <f t="shared" si="1"/>
        <v>188.7</v>
      </c>
      <c r="I63" s="93"/>
    </row>
    <row r="64" spans="1:9" x14ac:dyDescent="0.2">
      <c r="A64" s="89"/>
      <c r="B64" s="1103"/>
      <c r="C64" s="811"/>
      <c r="D64" s="812"/>
      <c r="E64" s="90">
        <v>0</v>
      </c>
      <c r="F64" s="90">
        <v>0</v>
      </c>
      <c r="G64" s="91">
        <v>0</v>
      </c>
      <c r="H64" s="92">
        <f t="shared" si="1"/>
        <v>188.7</v>
      </c>
      <c r="I64" s="93"/>
    </row>
    <row r="65" spans="1:9" x14ac:dyDescent="0.2">
      <c r="A65" s="89"/>
      <c r="B65" s="1103"/>
      <c r="C65" s="811"/>
      <c r="D65" s="812"/>
      <c r="E65" s="90">
        <v>0</v>
      </c>
      <c r="F65" s="90">
        <v>0</v>
      </c>
      <c r="G65" s="91">
        <v>0</v>
      </c>
      <c r="H65" s="92">
        <f t="shared" si="1"/>
        <v>188.7</v>
      </c>
      <c r="I65" s="93"/>
    </row>
    <row r="66" spans="1:9" x14ac:dyDescent="0.2">
      <c r="A66" s="89"/>
      <c r="B66" s="1103"/>
      <c r="C66" s="811"/>
      <c r="D66" s="812"/>
      <c r="E66" s="90">
        <v>0</v>
      </c>
      <c r="F66" s="90">
        <v>0</v>
      </c>
      <c r="G66" s="91">
        <v>0</v>
      </c>
      <c r="H66" s="92">
        <f t="shared" si="1"/>
        <v>188.7</v>
      </c>
      <c r="I66" s="93"/>
    </row>
    <row r="67" spans="1:9" x14ac:dyDescent="0.2">
      <c r="A67" s="89"/>
      <c r="B67" s="1103"/>
      <c r="C67" s="811"/>
      <c r="D67" s="812"/>
      <c r="E67" s="90">
        <v>0</v>
      </c>
      <c r="F67" s="90">
        <v>0</v>
      </c>
      <c r="G67" s="91">
        <v>0</v>
      </c>
      <c r="H67" s="92">
        <f t="shared" si="1"/>
        <v>188.7</v>
      </c>
      <c r="I67" s="93"/>
    </row>
    <row r="68" spans="1:9" x14ac:dyDescent="0.2">
      <c r="A68" s="89"/>
      <c r="B68" s="1103"/>
      <c r="C68" s="811"/>
      <c r="D68" s="812"/>
      <c r="E68" s="90">
        <v>0</v>
      </c>
      <c r="F68" s="90">
        <v>0</v>
      </c>
      <c r="G68" s="91">
        <v>0</v>
      </c>
      <c r="H68" s="92">
        <f t="shared" si="1"/>
        <v>188.7</v>
      </c>
      <c r="I68" s="93"/>
    </row>
    <row r="69" spans="1:9" x14ac:dyDescent="0.2">
      <c r="A69" s="89"/>
      <c r="B69" s="1103"/>
      <c r="C69" s="811"/>
      <c r="D69" s="812"/>
      <c r="E69" s="90">
        <v>0</v>
      </c>
      <c r="F69" s="90">
        <v>0</v>
      </c>
      <c r="G69" s="91">
        <v>0</v>
      </c>
      <c r="H69" s="92">
        <f t="shared" si="1"/>
        <v>188.7</v>
      </c>
      <c r="I69" s="93"/>
    </row>
    <row r="70" spans="1:9" x14ac:dyDescent="0.2">
      <c r="A70" s="89"/>
      <c r="B70" s="1103"/>
      <c r="C70" s="811"/>
      <c r="D70" s="812"/>
      <c r="E70" s="90">
        <v>0</v>
      </c>
      <c r="F70" s="90">
        <v>0</v>
      </c>
      <c r="G70" s="91">
        <v>0</v>
      </c>
      <c r="H70" s="92">
        <f t="shared" si="1"/>
        <v>188.7</v>
      </c>
      <c r="I70" s="93"/>
    </row>
    <row r="71" spans="1:9" x14ac:dyDescent="0.2">
      <c r="A71" s="89"/>
      <c r="B71" s="1103"/>
      <c r="C71" s="811"/>
      <c r="D71" s="812"/>
      <c r="E71" s="90">
        <v>0</v>
      </c>
      <c r="F71" s="90">
        <v>0</v>
      </c>
      <c r="G71" s="91">
        <v>0</v>
      </c>
      <c r="H71" s="92">
        <f t="shared" si="1"/>
        <v>188.7</v>
      </c>
      <c r="I71" s="93"/>
    </row>
    <row r="72" spans="1:9" x14ac:dyDescent="0.2">
      <c r="A72" s="89"/>
      <c r="B72" s="1103"/>
      <c r="C72" s="811"/>
      <c r="D72" s="812"/>
      <c r="E72" s="90">
        <v>0</v>
      </c>
      <c r="F72" s="90">
        <v>0</v>
      </c>
      <c r="G72" s="91">
        <v>0</v>
      </c>
      <c r="H72" s="92">
        <f t="shared" si="1"/>
        <v>188.7</v>
      </c>
      <c r="I72" s="93"/>
    </row>
    <row r="73" spans="1:9" x14ac:dyDescent="0.2">
      <c r="A73" s="89"/>
      <c r="B73" s="1103"/>
      <c r="C73" s="811"/>
      <c r="D73" s="812"/>
      <c r="E73" s="90">
        <v>0</v>
      </c>
      <c r="F73" s="90">
        <v>0</v>
      </c>
      <c r="G73" s="91">
        <v>0</v>
      </c>
      <c r="H73" s="92">
        <f t="shared" si="1"/>
        <v>188.7</v>
      </c>
      <c r="I73" s="93"/>
    </row>
    <row r="74" spans="1:9" x14ac:dyDescent="0.2">
      <c r="A74" s="89"/>
      <c r="B74" s="1103"/>
      <c r="C74" s="811"/>
      <c r="D74" s="812"/>
      <c r="E74" s="90">
        <v>0</v>
      </c>
      <c r="F74" s="90">
        <v>0</v>
      </c>
      <c r="G74" s="91">
        <v>0</v>
      </c>
      <c r="H74" s="92">
        <f t="shared" si="1"/>
        <v>188.7</v>
      </c>
      <c r="I74" s="93"/>
    </row>
    <row r="75" spans="1:9" x14ac:dyDescent="0.2">
      <c r="A75" s="89"/>
      <c r="B75" s="1103"/>
      <c r="C75" s="811"/>
      <c r="D75" s="812"/>
      <c r="E75" s="90">
        <v>0</v>
      </c>
      <c r="F75" s="90">
        <v>0</v>
      </c>
      <c r="G75" s="91">
        <v>0</v>
      </c>
      <c r="H75" s="92">
        <f t="shared" si="1"/>
        <v>188.7</v>
      </c>
      <c r="I75" s="93"/>
    </row>
    <row r="76" spans="1:9" x14ac:dyDescent="0.2">
      <c r="A76" s="89"/>
      <c r="B76" s="1103"/>
      <c r="C76" s="811"/>
      <c r="D76" s="812"/>
      <c r="E76" s="90">
        <v>0</v>
      </c>
      <c r="F76" s="90">
        <v>0</v>
      </c>
      <c r="G76" s="91">
        <v>0</v>
      </c>
      <c r="H76" s="92">
        <f t="shared" si="1"/>
        <v>188.7</v>
      </c>
      <c r="I76" s="93"/>
    </row>
    <row r="77" spans="1:9" x14ac:dyDescent="0.2">
      <c r="A77" s="89"/>
      <c r="B77" s="1103"/>
      <c r="C77" s="811"/>
      <c r="D77" s="812"/>
      <c r="E77" s="90">
        <v>0</v>
      </c>
      <c r="F77" s="90">
        <v>0</v>
      </c>
      <c r="G77" s="91">
        <v>0</v>
      </c>
      <c r="H77" s="92">
        <f t="shared" si="1"/>
        <v>188.7</v>
      </c>
      <c r="I77" s="93"/>
    </row>
    <row r="78" spans="1:9" x14ac:dyDescent="0.2">
      <c r="A78" s="89"/>
      <c r="B78" s="1103"/>
      <c r="C78" s="811"/>
      <c r="D78" s="812"/>
      <c r="E78" s="90">
        <v>0</v>
      </c>
      <c r="F78" s="90">
        <v>0</v>
      </c>
      <c r="G78" s="91">
        <v>0</v>
      </c>
      <c r="H78" s="92">
        <f t="shared" si="1"/>
        <v>188.7</v>
      </c>
      <c r="I78" s="93"/>
    </row>
    <row r="79" spans="1:9" x14ac:dyDescent="0.2">
      <c r="A79" s="89"/>
      <c r="B79" s="1103"/>
      <c r="C79" s="811"/>
      <c r="D79" s="812"/>
      <c r="E79" s="90">
        <v>0</v>
      </c>
      <c r="F79" s="90">
        <v>0</v>
      </c>
      <c r="G79" s="91">
        <v>0</v>
      </c>
      <c r="H79" s="92">
        <f t="shared" si="1"/>
        <v>188.7</v>
      </c>
      <c r="I79" s="93"/>
    </row>
    <row r="80" spans="1:9" x14ac:dyDescent="0.2">
      <c r="A80" s="89"/>
      <c r="B80" s="1103"/>
      <c r="C80" s="811"/>
      <c r="D80" s="812"/>
      <c r="E80" s="90">
        <v>0</v>
      </c>
      <c r="F80" s="90">
        <v>0</v>
      </c>
      <c r="G80" s="91">
        <v>0</v>
      </c>
      <c r="H80" s="92">
        <f t="shared" si="1"/>
        <v>188.7</v>
      </c>
      <c r="I80" s="93"/>
    </row>
    <row r="81" spans="1:9" x14ac:dyDescent="0.2">
      <c r="A81" s="89"/>
      <c r="B81" s="1103"/>
      <c r="C81" s="811"/>
      <c r="D81" s="812"/>
      <c r="E81" s="90">
        <v>0</v>
      </c>
      <c r="F81" s="90">
        <v>0</v>
      </c>
      <c r="G81" s="91">
        <v>0</v>
      </c>
      <c r="H81" s="92">
        <f t="shared" si="1"/>
        <v>188.7</v>
      </c>
      <c r="I81" s="93"/>
    </row>
    <row r="82" spans="1:9" x14ac:dyDescent="0.2">
      <c r="A82" s="89"/>
      <c r="B82" s="1103"/>
      <c r="C82" s="811"/>
      <c r="D82" s="812"/>
      <c r="E82" s="90">
        <v>0</v>
      </c>
      <c r="F82" s="90">
        <v>0</v>
      </c>
      <c r="G82" s="91">
        <v>0</v>
      </c>
      <c r="H82" s="92">
        <f t="shared" si="1"/>
        <v>188.7</v>
      </c>
      <c r="I82" s="93"/>
    </row>
    <row r="83" spans="1:9" x14ac:dyDescent="0.2">
      <c r="A83" s="89"/>
      <c r="B83" s="1103"/>
      <c r="C83" s="811"/>
      <c r="D83" s="812"/>
      <c r="E83" s="90">
        <v>0</v>
      </c>
      <c r="F83" s="90">
        <v>0</v>
      </c>
      <c r="G83" s="91">
        <v>0</v>
      </c>
      <c r="H83" s="92">
        <f t="shared" si="1"/>
        <v>188.7</v>
      </c>
      <c r="I83" s="93"/>
    </row>
    <row r="84" spans="1:9" x14ac:dyDescent="0.2">
      <c r="A84" s="89"/>
      <c r="B84" s="1103"/>
      <c r="C84" s="811"/>
      <c r="D84" s="812"/>
      <c r="E84" s="90">
        <v>0</v>
      </c>
      <c r="F84" s="90">
        <v>0</v>
      </c>
      <c r="G84" s="91">
        <v>0</v>
      </c>
      <c r="H84" s="92">
        <f t="shared" si="1"/>
        <v>188.7</v>
      </c>
      <c r="I84" s="93"/>
    </row>
    <row r="85" spans="1:9" x14ac:dyDescent="0.2">
      <c r="A85" s="89"/>
      <c r="B85" s="1103"/>
      <c r="C85" s="811"/>
      <c r="D85" s="812"/>
      <c r="E85" s="90">
        <v>0</v>
      </c>
      <c r="F85" s="90">
        <v>0</v>
      </c>
      <c r="G85" s="91">
        <v>0</v>
      </c>
      <c r="H85" s="92">
        <f t="shared" si="1"/>
        <v>188.7</v>
      </c>
      <c r="I85" s="93"/>
    </row>
    <row r="86" spans="1:9" x14ac:dyDescent="0.2">
      <c r="A86" s="89"/>
      <c r="B86" s="1103"/>
      <c r="C86" s="811"/>
      <c r="D86" s="812"/>
      <c r="E86" s="90">
        <v>0</v>
      </c>
      <c r="F86" s="90">
        <v>0</v>
      </c>
      <c r="G86" s="91">
        <v>0</v>
      </c>
      <c r="H86" s="92">
        <f t="shared" si="1"/>
        <v>188.7</v>
      </c>
      <c r="I86" s="93"/>
    </row>
    <row r="87" spans="1:9" x14ac:dyDescent="0.2">
      <c r="A87" s="89"/>
      <c r="B87" s="1103"/>
      <c r="C87" s="811"/>
      <c r="D87" s="812"/>
      <c r="E87" s="90">
        <v>0</v>
      </c>
      <c r="F87" s="90">
        <v>0</v>
      </c>
      <c r="G87" s="91">
        <v>0</v>
      </c>
      <c r="H87" s="92">
        <f t="shared" si="1"/>
        <v>188.7</v>
      </c>
      <c r="I87" s="93"/>
    </row>
    <row r="88" spans="1:9" x14ac:dyDescent="0.2">
      <c r="A88" s="89"/>
      <c r="B88" s="1103"/>
      <c r="C88" s="811"/>
      <c r="D88" s="812"/>
      <c r="E88" s="90">
        <v>0</v>
      </c>
      <c r="F88" s="90">
        <v>0</v>
      </c>
      <c r="G88" s="91">
        <v>0</v>
      </c>
      <c r="H88" s="92">
        <f t="shared" si="1"/>
        <v>188.7</v>
      </c>
      <c r="I88" s="93"/>
    </row>
    <row r="89" spans="1:9" x14ac:dyDescent="0.2">
      <c r="A89" s="89"/>
      <c r="B89" s="1103"/>
      <c r="C89" s="811"/>
      <c r="D89" s="812"/>
      <c r="E89" s="90">
        <v>0</v>
      </c>
      <c r="F89" s="90">
        <v>0</v>
      </c>
      <c r="G89" s="91">
        <v>0</v>
      </c>
      <c r="H89" s="92">
        <f t="shared" si="1"/>
        <v>188.7</v>
      </c>
      <c r="I89" s="93"/>
    </row>
    <row r="90" spans="1:9" x14ac:dyDescent="0.2">
      <c r="A90" s="89"/>
      <c r="B90" s="1103"/>
      <c r="C90" s="811"/>
      <c r="D90" s="812"/>
      <c r="E90" s="90">
        <v>0</v>
      </c>
      <c r="F90" s="90">
        <v>0</v>
      </c>
      <c r="G90" s="91">
        <v>0</v>
      </c>
      <c r="H90" s="92">
        <f t="shared" si="1"/>
        <v>188.7</v>
      </c>
      <c r="I90" s="93"/>
    </row>
    <row r="91" spans="1:9" x14ac:dyDescent="0.2">
      <c r="A91" s="89"/>
      <c r="B91" s="1103"/>
      <c r="C91" s="811"/>
      <c r="D91" s="812"/>
      <c r="E91" s="90">
        <v>0</v>
      </c>
      <c r="F91" s="90">
        <v>0</v>
      </c>
      <c r="G91" s="91">
        <v>0</v>
      </c>
      <c r="H91" s="92">
        <f t="shared" si="1"/>
        <v>188.7</v>
      </c>
      <c r="I91" s="93"/>
    </row>
    <row r="92" spans="1:9" x14ac:dyDescent="0.2">
      <c r="A92" s="89"/>
      <c r="B92" s="1103"/>
      <c r="C92" s="811"/>
      <c r="D92" s="812"/>
      <c r="E92" s="90">
        <v>0</v>
      </c>
      <c r="F92" s="90">
        <v>0</v>
      </c>
      <c r="G92" s="91">
        <v>0</v>
      </c>
      <c r="H92" s="92">
        <f t="shared" si="1"/>
        <v>188.7</v>
      </c>
      <c r="I92" s="93"/>
    </row>
    <row r="93" spans="1:9" x14ac:dyDescent="0.2">
      <c r="A93" s="89"/>
      <c r="B93" s="1103"/>
      <c r="C93" s="811"/>
      <c r="D93" s="812"/>
      <c r="E93" s="90">
        <v>0</v>
      </c>
      <c r="F93" s="90">
        <v>0</v>
      </c>
      <c r="G93" s="91">
        <v>0</v>
      </c>
      <c r="H93" s="92">
        <f t="shared" si="1"/>
        <v>188.7</v>
      </c>
      <c r="I93" s="93"/>
    </row>
    <row r="94" spans="1:9" x14ac:dyDescent="0.2">
      <c r="A94" s="89"/>
      <c r="B94" s="1103"/>
      <c r="C94" s="811"/>
      <c r="D94" s="812"/>
      <c r="E94" s="90">
        <v>0</v>
      </c>
      <c r="F94" s="90">
        <v>0</v>
      </c>
      <c r="G94" s="91">
        <v>0</v>
      </c>
      <c r="H94" s="92">
        <f t="shared" si="1"/>
        <v>188.7</v>
      </c>
      <c r="I94" s="93"/>
    </row>
    <row r="95" spans="1:9" x14ac:dyDescent="0.2">
      <c r="A95" s="89"/>
      <c r="B95" s="1103"/>
      <c r="C95" s="811"/>
      <c r="D95" s="812"/>
      <c r="E95" s="90">
        <v>0</v>
      </c>
      <c r="F95" s="90">
        <v>0</v>
      </c>
      <c r="G95" s="91">
        <v>0</v>
      </c>
      <c r="H95" s="92">
        <f t="shared" si="1"/>
        <v>188.7</v>
      </c>
      <c r="I95" s="93"/>
    </row>
    <row r="96" spans="1:9" x14ac:dyDescent="0.2">
      <c r="A96" s="89"/>
      <c r="B96" s="1103"/>
      <c r="C96" s="811"/>
      <c r="D96" s="812"/>
      <c r="E96" s="90">
        <v>0</v>
      </c>
      <c r="F96" s="90">
        <v>0</v>
      </c>
      <c r="G96" s="91">
        <v>0</v>
      </c>
      <c r="H96" s="92">
        <f t="shared" si="1"/>
        <v>188.7</v>
      </c>
      <c r="I96" s="93"/>
    </row>
    <row r="97" spans="1:9" x14ac:dyDescent="0.2">
      <c r="A97" s="89"/>
      <c r="B97" s="1103"/>
      <c r="C97" s="811"/>
      <c r="D97" s="812"/>
      <c r="E97" s="90">
        <v>0</v>
      </c>
      <c r="F97" s="90">
        <v>0</v>
      </c>
      <c r="G97" s="91">
        <v>0</v>
      </c>
      <c r="H97" s="92">
        <f t="shared" si="1"/>
        <v>188.7</v>
      </c>
      <c r="I97" s="93"/>
    </row>
    <row r="98" spans="1:9" x14ac:dyDescent="0.2">
      <c r="A98" s="89"/>
      <c r="B98" s="1103"/>
      <c r="C98" s="811"/>
      <c r="D98" s="812"/>
      <c r="E98" s="90">
        <v>0</v>
      </c>
      <c r="F98" s="90">
        <v>0</v>
      </c>
      <c r="G98" s="91">
        <v>0</v>
      </c>
      <c r="H98" s="92">
        <f t="shared" si="1"/>
        <v>188.7</v>
      </c>
      <c r="I98" s="93"/>
    </row>
    <row r="99" spans="1:9" x14ac:dyDescent="0.2">
      <c r="A99" s="89"/>
      <c r="B99" s="1103"/>
      <c r="C99" s="811"/>
      <c r="D99" s="812"/>
      <c r="E99" s="90">
        <v>0</v>
      </c>
      <c r="F99" s="90">
        <v>0</v>
      </c>
      <c r="G99" s="91">
        <v>0</v>
      </c>
      <c r="H99" s="92">
        <f t="shared" si="1"/>
        <v>188.7</v>
      </c>
      <c r="I99" s="93"/>
    </row>
    <row r="100" spans="1:9" x14ac:dyDescent="0.2">
      <c r="A100" s="89"/>
      <c r="B100" s="1103"/>
      <c r="C100" s="811"/>
      <c r="D100" s="812"/>
      <c r="E100" s="90">
        <v>0</v>
      </c>
      <c r="F100" s="90">
        <v>0</v>
      </c>
      <c r="G100" s="91">
        <v>0</v>
      </c>
      <c r="H100" s="92">
        <f t="shared" si="1"/>
        <v>188.7</v>
      </c>
      <c r="I100" s="93"/>
    </row>
    <row r="101" spans="1:9" x14ac:dyDescent="0.2">
      <c r="A101" s="89"/>
      <c r="B101" s="1103"/>
      <c r="C101" s="811"/>
      <c r="D101" s="812"/>
      <c r="E101" s="90">
        <v>0</v>
      </c>
      <c r="F101" s="90">
        <v>0</v>
      </c>
      <c r="G101" s="91">
        <v>0</v>
      </c>
      <c r="H101" s="92">
        <f t="shared" si="1"/>
        <v>188.7</v>
      </c>
      <c r="I101" s="93"/>
    </row>
    <row r="102" spans="1:9" x14ac:dyDescent="0.2">
      <c r="A102" s="89"/>
      <c r="B102" s="1103"/>
      <c r="C102" s="811"/>
      <c r="D102" s="812"/>
      <c r="E102" s="90">
        <v>0</v>
      </c>
      <c r="F102" s="90">
        <v>0</v>
      </c>
      <c r="G102" s="91">
        <v>0</v>
      </c>
      <c r="H102" s="92">
        <f t="shared" si="1"/>
        <v>188.7</v>
      </c>
      <c r="I102" s="93"/>
    </row>
    <row r="103" spans="1:9" ht="13.5" thickBot="1" x14ac:dyDescent="0.25">
      <c r="A103" s="94"/>
      <c r="B103" s="1104"/>
      <c r="C103" s="821"/>
      <c r="D103" s="822"/>
      <c r="E103" s="95">
        <v>0</v>
      </c>
      <c r="F103" s="95">
        <v>0</v>
      </c>
      <c r="G103" s="126">
        <v>0</v>
      </c>
      <c r="H103" s="127">
        <f t="shared" si="1"/>
        <v>188.7</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08"/>
    </row>
    <row r="107" spans="1:9" ht="13.5" thickBot="1" x14ac:dyDescent="0.25">
      <c r="A107" s="74"/>
      <c r="B107" s="75"/>
      <c r="C107" s="75"/>
      <c r="D107" s="111"/>
      <c r="E107" s="112"/>
      <c r="F107" s="113"/>
      <c r="G107" s="114" t="s">
        <v>264</v>
      </c>
      <c r="H107" s="115">
        <f>SUM(H103)</f>
        <v>188.7</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5"/>
      <c r="C110" s="1106"/>
      <c r="D110" s="1107"/>
      <c r="E110" s="86">
        <v>0</v>
      </c>
      <c r="F110" s="86">
        <v>0</v>
      </c>
      <c r="G110" s="86">
        <v>0</v>
      </c>
      <c r="H110" s="87">
        <f>SUM(H103+F110-G110)</f>
        <v>188.7</v>
      </c>
      <c r="I110" s="88"/>
    </row>
    <row r="111" spans="1:9" x14ac:dyDescent="0.2">
      <c r="A111" s="89"/>
      <c r="B111" s="1103"/>
      <c r="C111" s="811"/>
      <c r="D111" s="812"/>
      <c r="E111" s="90">
        <v>0</v>
      </c>
      <c r="F111" s="90">
        <v>0</v>
      </c>
      <c r="G111" s="91">
        <v>0</v>
      </c>
      <c r="H111" s="92">
        <f>SUM(H110+F111-G111)</f>
        <v>188.7</v>
      </c>
      <c r="I111" s="93"/>
    </row>
    <row r="112" spans="1:9" x14ac:dyDescent="0.2">
      <c r="A112" s="89"/>
      <c r="B112" s="1103"/>
      <c r="C112" s="811"/>
      <c r="D112" s="812"/>
      <c r="E112" s="90">
        <v>0</v>
      </c>
      <c r="F112" s="90">
        <v>0</v>
      </c>
      <c r="G112" s="91">
        <v>0</v>
      </c>
      <c r="H112" s="92">
        <f t="shared" ref="H112:H155" si="2">SUM(H111+F112-G112)</f>
        <v>188.7</v>
      </c>
      <c r="I112" s="93"/>
    </row>
    <row r="113" spans="1:9" x14ac:dyDescent="0.2">
      <c r="A113" s="89"/>
      <c r="B113" s="1103"/>
      <c r="C113" s="811"/>
      <c r="D113" s="812"/>
      <c r="E113" s="90">
        <v>0</v>
      </c>
      <c r="F113" s="90">
        <v>0</v>
      </c>
      <c r="G113" s="91">
        <v>0</v>
      </c>
      <c r="H113" s="92">
        <f t="shared" si="2"/>
        <v>188.7</v>
      </c>
      <c r="I113" s="93"/>
    </row>
    <row r="114" spans="1:9" x14ac:dyDescent="0.2">
      <c r="A114" s="89"/>
      <c r="B114" s="1103"/>
      <c r="C114" s="811"/>
      <c r="D114" s="812"/>
      <c r="E114" s="90">
        <v>0</v>
      </c>
      <c r="F114" s="90">
        <v>0</v>
      </c>
      <c r="G114" s="91">
        <v>0</v>
      </c>
      <c r="H114" s="92">
        <f t="shared" si="2"/>
        <v>188.7</v>
      </c>
      <c r="I114" s="93"/>
    </row>
    <row r="115" spans="1:9" x14ac:dyDescent="0.2">
      <c r="A115" s="89"/>
      <c r="B115" s="1103"/>
      <c r="C115" s="811"/>
      <c r="D115" s="812"/>
      <c r="E115" s="90">
        <v>0</v>
      </c>
      <c r="F115" s="90">
        <v>0</v>
      </c>
      <c r="G115" s="91">
        <v>0</v>
      </c>
      <c r="H115" s="92">
        <f t="shared" si="2"/>
        <v>188.7</v>
      </c>
      <c r="I115" s="93"/>
    </row>
    <row r="116" spans="1:9" x14ac:dyDescent="0.2">
      <c r="A116" s="89"/>
      <c r="B116" s="1103"/>
      <c r="C116" s="811"/>
      <c r="D116" s="812"/>
      <c r="E116" s="90">
        <v>0</v>
      </c>
      <c r="F116" s="90">
        <v>0</v>
      </c>
      <c r="G116" s="91">
        <v>0</v>
      </c>
      <c r="H116" s="92">
        <f t="shared" si="2"/>
        <v>188.7</v>
      </c>
      <c r="I116" s="93"/>
    </row>
    <row r="117" spans="1:9" x14ac:dyDescent="0.2">
      <c r="A117" s="89"/>
      <c r="B117" s="1103"/>
      <c r="C117" s="811"/>
      <c r="D117" s="812"/>
      <c r="E117" s="90">
        <v>0</v>
      </c>
      <c r="F117" s="90">
        <v>0</v>
      </c>
      <c r="G117" s="91">
        <v>0</v>
      </c>
      <c r="H117" s="92">
        <f t="shared" si="2"/>
        <v>188.7</v>
      </c>
      <c r="I117" s="93"/>
    </row>
    <row r="118" spans="1:9" x14ac:dyDescent="0.2">
      <c r="A118" s="89"/>
      <c r="B118" s="1103"/>
      <c r="C118" s="811"/>
      <c r="D118" s="812"/>
      <c r="E118" s="90">
        <v>0</v>
      </c>
      <c r="F118" s="90">
        <v>0</v>
      </c>
      <c r="G118" s="91">
        <v>0</v>
      </c>
      <c r="H118" s="92">
        <f t="shared" si="2"/>
        <v>188.7</v>
      </c>
      <c r="I118" s="93"/>
    </row>
    <row r="119" spans="1:9" x14ac:dyDescent="0.2">
      <c r="A119" s="89"/>
      <c r="B119" s="1103"/>
      <c r="C119" s="811"/>
      <c r="D119" s="812"/>
      <c r="E119" s="90">
        <v>0</v>
      </c>
      <c r="F119" s="90">
        <v>0</v>
      </c>
      <c r="G119" s="91">
        <v>0</v>
      </c>
      <c r="H119" s="92">
        <f t="shared" si="2"/>
        <v>188.7</v>
      </c>
      <c r="I119" s="93"/>
    </row>
    <row r="120" spans="1:9" x14ac:dyDescent="0.2">
      <c r="A120" s="89"/>
      <c r="B120" s="1103"/>
      <c r="C120" s="811"/>
      <c r="D120" s="812"/>
      <c r="E120" s="90">
        <v>0</v>
      </c>
      <c r="F120" s="90">
        <v>0</v>
      </c>
      <c r="G120" s="91">
        <v>0</v>
      </c>
      <c r="H120" s="92">
        <f t="shared" si="2"/>
        <v>188.7</v>
      </c>
      <c r="I120" s="93"/>
    </row>
    <row r="121" spans="1:9" x14ac:dyDescent="0.2">
      <c r="A121" s="89"/>
      <c r="B121" s="1103"/>
      <c r="C121" s="811"/>
      <c r="D121" s="812"/>
      <c r="E121" s="90">
        <v>0</v>
      </c>
      <c r="F121" s="90">
        <v>0</v>
      </c>
      <c r="G121" s="91">
        <v>0</v>
      </c>
      <c r="H121" s="92">
        <f t="shared" si="2"/>
        <v>188.7</v>
      </c>
      <c r="I121" s="93"/>
    </row>
    <row r="122" spans="1:9" x14ac:dyDescent="0.2">
      <c r="A122" s="89"/>
      <c r="B122" s="1103"/>
      <c r="C122" s="811"/>
      <c r="D122" s="812"/>
      <c r="E122" s="90">
        <v>0</v>
      </c>
      <c r="F122" s="90">
        <v>0</v>
      </c>
      <c r="G122" s="91">
        <v>0</v>
      </c>
      <c r="H122" s="92">
        <f t="shared" si="2"/>
        <v>188.7</v>
      </c>
      <c r="I122" s="93"/>
    </row>
    <row r="123" spans="1:9" x14ac:dyDescent="0.2">
      <c r="A123" s="89"/>
      <c r="B123" s="1103"/>
      <c r="C123" s="811"/>
      <c r="D123" s="812"/>
      <c r="E123" s="90">
        <v>0</v>
      </c>
      <c r="F123" s="90">
        <v>0</v>
      </c>
      <c r="G123" s="91">
        <v>0</v>
      </c>
      <c r="H123" s="92">
        <f t="shared" si="2"/>
        <v>188.7</v>
      </c>
      <c r="I123" s="93"/>
    </row>
    <row r="124" spans="1:9" x14ac:dyDescent="0.2">
      <c r="A124" s="89"/>
      <c r="B124" s="1103"/>
      <c r="C124" s="811"/>
      <c r="D124" s="812"/>
      <c r="E124" s="90">
        <v>0</v>
      </c>
      <c r="F124" s="90">
        <v>0</v>
      </c>
      <c r="G124" s="91">
        <v>0</v>
      </c>
      <c r="H124" s="92">
        <f t="shared" si="2"/>
        <v>188.7</v>
      </c>
      <c r="I124" s="93"/>
    </row>
    <row r="125" spans="1:9" x14ac:dyDescent="0.2">
      <c r="A125" s="89"/>
      <c r="B125" s="1103"/>
      <c r="C125" s="811"/>
      <c r="D125" s="812"/>
      <c r="E125" s="90">
        <v>0</v>
      </c>
      <c r="F125" s="90">
        <v>0</v>
      </c>
      <c r="G125" s="91">
        <v>0</v>
      </c>
      <c r="H125" s="92">
        <f t="shared" si="2"/>
        <v>188.7</v>
      </c>
      <c r="I125" s="93"/>
    </row>
    <row r="126" spans="1:9" x14ac:dyDescent="0.2">
      <c r="A126" s="89"/>
      <c r="B126" s="1103"/>
      <c r="C126" s="811"/>
      <c r="D126" s="812"/>
      <c r="E126" s="90">
        <v>0</v>
      </c>
      <c r="F126" s="90">
        <v>0</v>
      </c>
      <c r="G126" s="91">
        <v>0</v>
      </c>
      <c r="H126" s="92">
        <f t="shared" si="2"/>
        <v>188.7</v>
      </c>
      <c r="I126" s="93"/>
    </row>
    <row r="127" spans="1:9" x14ac:dyDescent="0.2">
      <c r="A127" s="89"/>
      <c r="B127" s="1103"/>
      <c r="C127" s="811"/>
      <c r="D127" s="812"/>
      <c r="E127" s="90">
        <v>0</v>
      </c>
      <c r="F127" s="90">
        <v>0</v>
      </c>
      <c r="G127" s="91">
        <v>0</v>
      </c>
      <c r="H127" s="92">
        <f t="shared" si="2"/>
        <v>188.7</v>
      </c>
      <c r="I127" s="93"/>
    </row>
    <row r="128" spans="1:9" x14ac:dyDescent="0.2">
      <c r="A128" s="89"/>
      <c r="B128" s="1103"/>
      <c r="C128" s="811"/>
      <c r="D128" s="812"/>
      <c r="E128" s="90">
        <v>0</v>
      </c>
      <c r="F128" s="90">
        <v>0</v>
      </c>
      <c r="G128" s="91">
        <v>0</v>
      </c>
      <c r="H128" s="92">
        <f t="shared" si="2"/>
        <v>188.7</v>
      </c>
      <c r="I128" s="93"/>
    </row>
    <row r="129" spans="1:9" x14ac:dyDescent="0.2">
      <c r="A129" s="89"/>
      <c r="B129" s="1103"/>
      <c r="C129" s="811"/>
      <c r="D129" s="812"/>
      <c r="E129" s="90">
        <v>0</v>
      </c>
      <c r="F129" s="90">
        <v>0</v>
      </c>
      <c r="G129" s="91">
        <v>0</v>
      </c>
      <c r="H129" s="92">
        <f t="shared" si="2"/>
        <v>188.7</v>
      </c>
      <c r="I129" s="93"/>
    </row>
    <row r="130" spans="1:9" x14ac:dyDescent="0.2">
      <c r="A130" s="89"/>
      <c r="B130" s="1103"/>
      <c r="C130" s="811"/>
      <c r="D130" s="812"/>
      <c r="E130" s="90">
        <v>0</v>
      </c>
      <c r="F130" s="90">
        <v>0</v>
      </c>
      <c r="G130" s="91">
        <v>0</v>
      </c>
      <c r="H130" s="92">
        <f t="shared" si="2"/>
        <v>188.7</v>
      </c>
      <c r="I130" s="93"/>
    </row>
    <row r="131" spans="1:9" x14ac:dyDescent="0.2">
      <c r="A131" s="89"/>
      <c r="B131" s="1103"/>
      <c r="C131" s="811"/>
      <c r="D131" s="812"/>
      <c r="E131" s="90">
        <v>0</v>
      </c>
      <c r="F131" s="90">
        <v>0</v>
      </c>
      <c r="G131" s="91">
        <v>0</v>
      </c>
      <c r="H131" s="92">
        <f t="shared" si="2"/>
        <v>188.7</v>
      </c>
      <c r="I131" s="93"/>
    </row>
    <row r="132" spans="1:9" x14ac:dyDescent="0.2">
      <c r="A132" s="89"/>
      <c r="B132" s="1103"/>
      <c r="C132" s="811"/>
      <c r="D132" s="812"/>
      <c r="E132" s="90">
        <v>0</v>
      </c>
      <c r="F132" s="90">
        <v>0</v>
      </c>
      <c r="G132" s="91">
        <v>0</v>
      </c>
      <c r="H132" s="92">
        <f t="shared" si="2"/>
        <v>188.7</v>
      </c>
      <c r="I132" s="93"/>
    </row>
    <row r="133" spans="1:9" x14ac:dyDescent="0.2">
      <c r="A133" s="89"/>
      <c r="B133" s="1103"/>
      <c r="C133" s="811"/>
      <c r="D133" s="812"/>
      <c r="E133" s="90">
        <v>0</v>
      </c>
      <c r="F133" s="90">
        <v>0</v>
      </c>
      <c r="G133" s="91">
        <v>0</v>
      </c>
      <c r="H133" s="92">
        <f t="shared" si="2"/>
        <v>188.7</v>
      </c>
      <c r="I133" s="93"/>
    </row>
    <row r="134" spans="1:9" x14ac:dyDescent="0.2">
      <c r="A134" s="89"/>
      <c r="B134" s="1103"/>
      <c r="C134" s="811"/>
      <c r="D134" s="812"/>
      <c r="E134" s="90">
        <v>0</v>
      </c>
      <c r="F134" s="90">
        <v>0</v>
      </c>
      <c r="G134" s="91">
        <v>0</v>
      </c>
      <c r="H134" s="92">
        <f t="shared" si="2"/>
        <v>188.7</v>
      </c>
      <c r="I134" s="93"/>
    </row>
    <row r="135" spans="1:9" x14ac:dyDescent="0.2">
      <c r="A135" s="89"/>
      <c r="B135" s="1103"/>
      <c r="C135" s="811"/>
      <c r="D135" s="812"/>
      <c r="E135" s="90">
        <v>0</v>
      </c>
      <c r="F135" s="90">
        <v>0</v>
      </c>
      <c r="G135" s="91">
        <v>0</v>
      </c>
      <c r="H135" s="92">
        <f t="shared" si="2"/>
        <v>188.7</v>
      </c>
      <c r="I135" s="93"/>
    </row>
    <row r="136" spans="1:9" x14ac:dyDescent="0.2">
      <c r="A136" s="89"/>
      <c r="B136" s="1103"/>
      <c r="C136" s="811"/>
      <c r="D136" s="812"/>
      <c r="E136" s="90">
        <v>0</v>
      </c>
      <c r="F136" s="90">
        <v>0</v>
      </c>
      <c r="G136" s="91">
        <v>0</v>
      </c>
      <c r="H136" s="92">
        <f t="shared" si="2"/>
        <v>188.7</v>
      </c>
      <c r="I136" s="93"/>
    </row>
    <row r="137" spans="1:9" x14ac:dyDescent="0.2">
      <c r="A137" s="89"/>
      <c r="B137" s="1103"/>
      <c r="C137" s="811"/>
      <c r="D137" s="812"/>
      <c r="E137" s="90">
        <v>0</v>
      </c>
      <c r="F137" s="90">
        <v>0</v>
      </c>
      <c r="G137" s="91">
        <v>0</v>
      </c>
      <c r="H137" s="92">
        <f t="shared" si="2"/>
        <v>188.7</v>
      </c>
      <c r="I137" s="93"/>
    </row>
    <row r="138" spans="1:9" x14ac:dyDescent="0.2">
      <c r="A138" s="89"/>
      <c r="B138" s="1103"/>
      <c r="C138" s="811"/>
      <c r="D138" s="812"/>
      <c r="E138" s="90">
        <v>0</v>
      </c>
      <c r="F138" s="90">
        <v>0</v>
      </c>
      <c r="G138" s="91">
        <v>0</v>
      </c>
      <c r="H138" s="92">
        <f t="shared" si="2"/>
        <v>188.7</v>
      </c>
      <c r="I138" s="93"/>
    </row>
    <row r="139" spans="1:9" x14ac:dyDescent="0.2">
      <c r="A139" s="89"/>
      <c r="B139" s="1103"/>
      <c r="C139" s="811"/>
      <c r="D139" s="812"/>
      <c r="E139" s="90">
        <v>0</v>
      </c>
      <c r="F139" s="90">
        <v>0</v>
      </c>
      <c r="G139" s="91">
        <v>0</v>
      </c>
      <c r="H139" s="92">
        <f t="shared" si="2"/>
        <v>188.7</v>
      </c>
      <c r="I139" s="93"/>
    </row>
    <row r="140" spans="1:9" x14ac:dyDescent="0.2">
      <c r="A140" s="89"/>
      <c r="B140" s="1103"/>
      <c r="C140" s="811"/>
      <c r="D140" s="812"/>
      <c r="E140" s="90">
        <v>0</v>
      </c>
      <c r="F140" s="90">
        <v>0</v>
      </c>
      <c r="G140" s="91">
        <v>0</v>
      </c>
      <c r="H140" s="92">
        <f t="shared" si="2"/>
        <v>188.7</v>
      </c>
      <c r="I140" s="93"/>
    </row>
    <row r="141" spans="1:9" x14ac:dyDescent="0.2">
      <c r="A141" s="89"/>
      <c r="B141" s="1103"/>
      <c r="C141" s="811"/>
      <c r="D141" s="812"/>
      <c r="E141" s="90">
        <v>0</v>
      </c>
      <c r="F141" s="90">
        <v>0</v>
      </c>
      <c r="G141" s="91">
        <v>0</v>
      </c>
      <c r="H141" s="92">
        <f t="shared" si="2"/>
        <v>188.7</v>
      </c>
      <c r="I141" s="93"/>
    </row>
    <row r="142" spans="1:9" x14ac:dyDescent="0.2">
      <c r="A142" s="89"/>
      <c r="B142" s="1103"/>
      <c r="C142" s="811"/>
      <c r="D142" s="812"/>
      <c r="E142" s="90">
        <v>0</v>
      </c>
      <c r="F142" s="90">
        <v>0</v>
      </c>
      <c r="G142" s="91">
        <v>0</v>
      </c>
      <c r="H142" s="92">
        <f t="shared" si="2"/>
        <v>188.7</v>
      </c>
      <c r="I142" s="93"/>
    </row>
    <row r="143" spans="1:9" x14ac:dyDescent="0.2">
      <c r="A143" s="89"/>
      <c r="B143" s="1103"/>
      <c r="C143" s="811"/>
      <c r="D143" s="812"/>
      <c r="E143" s="90">
        <v>0</v>
      </c>
      <c r="F143" s="90">
        <v>0</v>
      </c>
      <c r="G143" s="91">
        <v>0</v>
      </c>
      <c r="H143" s="92">
        <f t="shared" si="2"/>
        <v>188.7</v>
      </c>
      <c r="I143" s="93"/>
    </row>
    <row r="144" spans="1:9" x14ac:dyDescent="0.2">
      <c r="A144" s="89"/>
      <c r="B144" s="1103"/>
      <c r="C144" s="811"/>
      <c r="D144" s="812"/>
      <c r="E144" s="90">
        <v>0</v>
      </c>
      <c r="F144" s="90">
        <v>0</v>
      </c>
      <c r="G144" s="91">
        <v>0</v>
      </c>
      <c r="H144" s="92">
        <f t="shared" si="2"/>
        <v>188.7</v>
      </c>
      <c r="I144" s="93"/>
    </row>
    <row r="145" spans="1:9" x14ac:dyDescent="0.2">
      <c r="A145" s="89"/>
      <c r="B145" s="1103"/>
      <c r="C145" s="811"/>
      <c r="D145" s="812"/>
      <c r="E145" s="90">
        <v>0</v>
      </c>
      <c r="F145" s="90">
        <v>0</v>
      </c>
      <c r="G145" s="91">
        <v>0</v>
      </c>
      <c r="H145" s="92">
        <f t="shared" si="2"/>
        <v>188.7</v>
      </c>
      <c r="I145" s="93"/>
    </row>
    <row r="146" spans="1:9" x14ac:dyDescent="0.2">
      <c r="A146" s="89"/>
      <c r="B146" s="1103"/>
      <c r="C146" s="811"/>
      <c r="D146" s="812"/>
      <c r="E146" s="90">
        <v>0</v>
      </c>
      <c r="F146" s="90">
        <v>0</v>
      </c>
      <c r="G146" s="91">
        <v>0</v>
      </c>
      <c r="H146" s="92">
        <f t="shared" si="2"/>
        <v>188.7</v>
      </c>
      <c r="I146" s="93"/>
    </row>
    <row r="147" spans="1:9" x14ac:dyDescent="0.2">
      <c r="A147" s="89"/>
      <c r="B147" s="1103"/>
      <c r="C147" s="811"/>
      <c r="D147" s="812"/>
      <c r="E147" s="90">
        <v>0</v>
      </c>
      <c r="F147" s="90">
        <v>0</v>
      </c>
      <c r="G147" s="91">
        <v>0</v>
      </c>
      <c r="H147" s="92">
        <f t="shared" si="2"/>
        <v>188.7</v>
      </c>
      <c r="I147" s="93"/>
    </row>
    <row r="148" spans="1:9" x14ac:dyDescent="0.2">
      <c r="A148" s="89"/>
      <c r="B148" s="1103"/>
      <c r="C148" s="811"/>
      <c r="D148" s="812"/>
      <c r="E148" s="90">
        <v>0</v>
      </c>
      <c r="F148" s="90">
        <v>0</v>
      </c>
      <c r="G148" s="91">
        <v>0</v>
      </c>
      <c r="H148" s="92">
        <f t="shared" si="2"/>
        <v>188.7</v>
      </c>
      <c r="I148" s="93"/>
    </row>
    <row r="149" spans="1:9" x14ac:dyDescent="0.2">
      <c r="A149" s="89"/>
      <c r="B149" s="1103"/>
      <c r="C149" s="811"/>
      <c r="D149" s="812"/>
      <c r="E149" s="90">
        <v>0</v>
      </c>
      <c r="F149" s="90">
        <v>0</v>
      </c>
      <c r="G149" s="91">
        <v>0</v>
      </c>
      <c r="H149" s="92">
        <f t="shared" si="2"/>
        <v>188.7</v>
      </c>
      <c r="I149" s="93"/>
    </row>
    <row r="150" spans="1:9" x14ac:dyDescent="0.2">
      <c r="A150" s="89"/>
      <c r="B150" s="1103"/>
      <c r="C150" s="811"/>
      <c r="D150" s="812"/>
      <c r="E150" s="90">
        <v>0</v>
      </c>
      <c r="F150" s="90">
        <v>0</v>
      </c>
      <c r="G150" s="91">
        <v>0</v>
      </c>
      <c r="H150" s="92">
        <f t="shared" si="2"/>
        <v>188.7</v>
      </c>
      <c r="I150" s="93"/>
    </row>
    <row r="151" spans="1:9" x14ac:dyDescent="0.2">
      <c r="A151" s="89"/>
      <c r="B151" s="1103"/>
      <c r="C151" s="811"/>
      <c r="D151" s="812"/>
      <c r="E151" s="90">
        <v>0</v>
      </c>
      <c r="F151" s="90">
        <v>0</v>
      </c>
      <c r="G151" s="91">
        <v>0</v>
      </c>
      <c r="H151" s="92">
        <f t="shared" si="2"/>
        <v>188.7</v>
      </c>
      <c r="I151" s="93"/>
    </row>
    <row r="152" spans="1:9" x14ac:dyDescent="0.2">
      <c r="A152" s="89"/>
      <c r="B152" s="1103"/>
      <c r="C152" s="811"/>
      <c r="D152" s="812"/>
      <c r="E152" s="90">
        <v>0</v>
      </c>
      <c r="F152" s="90">
        <v>0</v>
      </c>
      <c r="G152" s="91">
        <v>0</v>
      </c>
      <c r="H152" s="92">
        <f t="shared" si="2"/>
        <v>188.7</v>
      </c>
      <c r="I152" s="93"/>
    </row>
    <row r="153" spans="1:9" x14ac:dyDescent="0.2">
      <c r="A153" s="89"/>
      <c r="B153" s="1103"/>
      <c r="C153" s="811"/>
      <c r="D153" s="812"/>
      <c r="E153" s="90">
        <v>0</v>
      </c>
      <c r="F153" s="90">
        <v>0</v>
      </c>
      <c r="G153" s="91">
        <v>0</v>
      </c>
      <c r="H153" s="92">
        <f t="shared" si="2"/>
        <v>188.7</v>
      </c>
      <c r="I153" s="93"/>
    </row>
    <row r="154" spans="1:9" x14ac:dyDescent="0.2">
      <c r="A154" s="89"/>
      <c r="B154" s="1103"/>
      <c r="C154" s="811"/>
      <c r="D154" s="812"/>
      <c r="E154" s="90">
        <v>0</v>
      </c>
      <c r="F154" s="90">
        <v>0</v>
      </c>
      <c r="G154" s="91">
        <v>0</v>
      </c>
      <c r="H154" s="92">
        <f t="shared" si="2"/>
        <v>188.7</v>
      </c>
      <c r="I154" s="93"/>
    </row>
    <row r="155" spans="1:9" ht="13.5" thickBot="1" x14ac:dyDescent="0.25">
      <c r="A155" s="94"/>
      <c r="B155" s="1104"/>
      <c r="C155" s="821"/>
      <c r="D155" s="822"/>
      <c r="E155" s="95">
        <v>0</v>
      </c>
      <c r="F155" s="95">
        <v>0</v>
      </c>
      <c r="G155" s="126">
        <v>0</v>
      </c>
      <c r="H155" s="127">
        <f t="shared" si="2"/>
        <v>188.7</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08"/>
    </row>
    <row r="159" spans="1:9" ht="13.5" thickBot="1" x14ac:dyDescent="0.25">
      <c r="A159" s="74"/>
      <c r="B159" s="75"/>
      <c r="C159" s="75"/>
      <c r="D159" s="111"/>
      <c r="E159" s="112"/>
      <c r="F159" s="113"/>
      <c r="G159" s="114" t="s">
        <v>264</v>
      </c>
      <c r="H159" s="115">
        <f>SUM(H155)</f>
        <v>188.7</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5"/>
      <c r="C162" s="1106"/>
      <c r="D162" s="1107"/>
      <c r="E162" s="86">
        <v>0</v>
      </c>
      <c r="F162" s="86">
        <v>0</v>
      </c>
      <c r="G162" s="86">
        <v>0</v>
      </c>
      <c r="H162" s="87">
        <f>SUM(H155+F162-G162)</f>
        <v>188.7</v>
      </c>
      <c r="I162" s="88"/>
    </row>
    <row r="163" spans="1:9" x14ac:dyDescent="0.2">
      <c r="A163" s="89"/>
      <c r="B163" s="1103"/>
      <c r="C163" s="811"/>
      <c r="D163" s="812"/>
      <c r="E163" s="90">
        <v>0</v>
      </c>
      <c r="F163" s="90">
        <v>0</v>
      </c>
      <c r="G163" s="91">
        <v>0</v>
      </c>
      <c r="H163" s="92">
        <f>SUM(H162+F163-G163)</f>
        <v>188.7</v>
      </c>
      <c r="I163" s="93"/>
    </row>
    <row r="164" spans="1:9" x14ac:dyDescent="0.2">
      <c r="A164" s="89"/>
      <c r="B164" s="1103"/>
      <c r="C164" s="811"/>
      <c r="D164" s="812"/>
      <c r="E164" s="90">
        <v>0</v>
      </c>
      <c r="F164" s="90">
        <v>0</v>
      </c>
      <c r="G164" s="91">
        <v>0</v>
      </c>
      <c r="H164" s="92">
        <f t="shared" ref="H164:H207" si="3">SUM(H163+F164-G164)</f>
        <v>188.7</v>
      </c>
      <c r="I164" s="93"/>
    </row>
    <row r="165" spans="1:9" x14ac:dyDescent="0.2">
      <c r="A165" s="89"/>
      <c r="B165" s="1103"/>
      <c r="C165" s="811"/>
      <c r="D165" s="812"/>
      <c r="E165" s="90">
        <v>0</v>
      </c>
      <c r="F165" s="90">
        <v>0</v>
      </c>
      <c r="G165" s="91">
        <v>0</v>
      </c>
      <c r="H165" s="92">
        <f t="shared" si="3"/>
        <v>188.7</v>
      </c>
      <c r="I165" s="93"/>
    </row>
    <row r="166" spans="1:9" x14ac:dyDescent="0.2">
      <c r="A166" s="89"/>
      <c r="B166" s="1103"/>
      <c r="C166" s="811"/>
      <c r="D166" s="812"/>
      <c r="E166" s="90">
        <v>0</v>
      </c>
      <c r="F166" s="90">
        <v>0</v>
      </c>
      <c r="G166" s="91">
        <v>0</v>
      </c>
      <c r="H166" s="92">
        <f t="shared" si="3"/>
        <v>188.7</v>
      </c>
      <c r="I166" s="93"/>
    </row>
    <row r="167" spans="1:9" x14ac:dyDescent="0.2">
      <c r="A167" s="89"/>
      <c r="B167" s="1103"/>
      <c r="C167" s="811"/>
      <c r="D167" s="812"/>
      <c r="E167" s="90">
        <v>0</v>
      </c>
      <c r="F167" s="90">
        <v>0</v>
      </c>
      <c r="G167" s="91">
        <v>0</v>
      </c>
      <c r="H167" s="92">
        <f t="shared" si="3"/>
        <v>188.7</v>
      </c>
      <c r="I167" s="93"/>
    </row>
    <row r="168" spans="1:9" x14ac:dyDescent="0.2">
      <c r="A168" s="89"/>
      <c r="B168" s="1103"/>
      <c r="C168" s="811"/>
      <c r="D168" s="812"/>
      <c r="E168" s="90">
        <v>0</v>
      </c>
      <c r="F168" s="90">
        <v>0</v>
      </c>
      <c r="G168" s="91">
        <v>0</v>
      </c>
      <c r="H168" s="92">
        <f t="shared" si="3"/>
        <v>188.7</v>
      </c>
      <c r="I168" s="93"/>
    </row>
    <row r="169" spans="1:9" x14ac:dyDescent="0.2">
      <c r="A169" s="89"/>
      <c r="B169" s="1103"/>
      <c r="C169" s="811"/>
      <c r="D169" s="812"/>
      <c r="E169" s="90">
        <v>0</v>
      </c>
      <c r="F169" s="90">
        <v>0</v>
      </c>
      <c r="G169" s="91">
        <v>0</v>
      </c>
      <c r="H169" s="92">
        <f t="shared" si="3"/>
        <v>188.7</v>
      </c>
      <c r="I169" s="93"/>
    </row>
    <row r="170" spans="1:9" x14ac:dyDescent="0.2">
      <c r="A170" s="89"/>
      <c r="B170" s="1103"/>
      <c r="C170" s="811"/>
      <c r="D170" s="812"/>
      <c r="E170" s="90">
        <v>0</v>
      </c>
      <c r="F170" s="90">
        <v>0</v>
      </c>
      <c r="G170" s="91">
        <v>0</v>
      </c>
      <c r="H170" s="92">
        <f t="shared" si="3"/>
        <v>188.7</v>
      </c>
      <c r="I170" s="93"/>
    </row>
    <row r="171" spans="1:9" x14ac:dyDescent="0.2">
      <c r="A171" s="89"/>
      <c r="B171" s="1103"/>
      <c r="C171" s="811"/>
      <c r="D171" s="812"/>
      <c r="E171" s="90">
        <v>0</v>
      </c>
      <c r="F171" s="90">
        <v>0</v>
      </c>
      <c r="G171" s="91">
        <v>0</v>
      </c>
      <c r="H171" s="92">
        <f t="shared" si="3"/>
        <v>188.7</v>
      </c>
      <c r="I171" s="93"/>
    </row>
    <row r="172" spans="1:9" x14ac:dyDescent="0.2">
      <c r="A172" s="89"/>
      <c r="B172" s="1103"/>
      <c r="C172" s="811"/>
      <c r="D172" s="812"/>
      <c r="E172" s="90">
        <v>0</v>
      </c>
      <c r="F172" s="90">
        <v>0</v>
      </c>
      <c r="G172" s="91">
        <v>0</v>
      </c>
      <c r="H172" s="92">
        <f t="shared" si="3"/>
        <v>188.7</v>
      </c>
      <c r="I172" s="93"/>
    </row>
    <row r="173" spans="1:9" x14ac:dyDescent="0.2">
      <c r="A173" s="89"/>
      <c r="B173" s="1103"/>
      <c r="C173" s="811"/>
      <c r="D173" s="812"/>
      <c r="E173" s="90">
        <v>0</v>
      </c>
      <c r="F173" s="90">
        <v>0</v>
      </c>
      <c r="G173" s="91">
        <v>0</v>
      </c>
      <c r="H173" s="92">
        <f t="shared" si="3"/>
        <v>188.7</v>
      </c>
      <c r="I173" s="93"/>
    </row>
    <row r="174" spans="1:9" x14ac:dyDescent="0.2">
      <c r="A174" s="89"/>
      <c r="B174" s="1103"/>
      <c r="C174" s="811"/>
      <c r="D174" s="812"/>
      <c r="E174" s="90">
        <v>0</v>
      </c>
      <c r="F174" s="90">
        <v>0</v>
      </c>
      <c r="G174" s="91">
        <v>0</v>
      </c>
      <c r="H174" s="92">
        <f t="shared" si="3"/>
        <v>188.7</v>
      </c>
      <c r="I174" s="93"/>
    </row>
    <row r="175" spans="1:9" x14ac:dyDescent="0.2">
      <c r="A175" s="89"/>
      <c r="B175" s="1103"/>
      <c r="C175" s="811"/>
      <c r="D175" s="812"/>
      <c r="E175" s="90">
        <v>0</v>
      </c>
      <c r="F175" s="90">
        <v>0</v>
      </c>
      <c r="G175" s="91">
        <v>0</v>
      </c>
      <c r="H175" s="92">
        <f t="shared" si="3"/>
        <v>188.7</v>
      </c>
      <c r="I175" s="93"/>
    </row>
    <row r="176" spans="1:9" x14ac:dyDescent="0.2">
      <c r="A176" s="89"/>
      <c r="B176" s="1103"/>
      <c r="C176" s="811"/>
      <c r="D176" s="812"/>
      <c r="E176" s="90">
        <v>0</v>
      </c>
      <c r="F176" s="90">
        <v>0</v>
      </c>
      <c r="G176" s="91">
        <v>0</v>
      </c>
      <c r="H176" s="92">
        <f t="shared" si="3"/>
        <v>188.7</v>
      </c>
      <c r="I176" s="93"/>
    </row>
    <row r="177" spans="1:9" x14ac:dyDescent="0.2">
      <c r="A177" s="89"/>
      <c r="B177" s="1103"/>
      <c r="C177" s="811"/>
      <c r="D177" s="812"/>
      <c r="E177" s="90">
        <v>0</v>
      </c>
      <c r="F177" s="90">
        <v>0</v>
      </c>
      <c r="G177" s="91">
        <v>0</v>
      </c>
      <c r="H177" s="92">
        <f t="shared" si="3"/>
        <v>188.7</v>
      </c>
      <c r="I177" s="93"/>
    </row>
    <row r="178" spans="1:9" x14ac:dyDescent="0.2">
      <c r="A178" s="89"/>
      <c r="B178" s="1103"/>
      <c r="C178" s="811"/>
      <c r="D178" s="812"/>
      <c r="E178" s="90">
        <v>0</v>
      </c>
      <c r="F178" s="90">
        <v>0</v>
      </c>
      <c r="G178" s="91">
        <v>0</v>
      </c>
      <c r="H178" s="92">
        <f t="shared" si="3"/>
        <v>188.7</v>
      </c>
      <c r="I178" s="93"/>
    </row>
    <row r="179" spans="1:9" x14ac:dyDescent="0.2">
      <c r="A179" s="89"/>
      <c r="B179" s="1103"/>
      <c r="C179" s="811"/>
      <c r="D179" s="812"/>
      <c r="E179" s="90">
        <v>0</v>
      </c>
      <c r="F179" s="90">
        <v>0</v>
      </c>
      <c r="G179" s="91">
        <v>0</v>
      </c>
      <c r="H179" s="92">
        <f t="shared" si="3"/>
        <v>188.7</v>
      </c>
      <c r="I179" s="93"/>
    </row>
    <row r="180" spans="1:9" x14ac:dyDescent="0.2">
      <c r="A180" s="89"/>
      <c r="B180" s="1103"/>
      <c r="C180" s="811"/>
      <c r="D180" s="812"/>
      <c r="E180" s="90">
        <v>0</v>
      </c>
      <c r="F180" s="90">
        <v>0</v>
      </c>
      <c r="G180" s="91">
        <v>0</v>
      </c>
      <c r="H180" s="92">
        <f t="shared" si="3"/>
        <v>188.7</v>
      </c>
      <c r="I180" s="93"/>
    </row>
    <row r="181" spans="1:9" x14ac:dyDescent="0.2">
      <c r="A181" s="89"/>
      <c r="B181" s="1103"/>
      <c r="C181" s="811"/>
      <c r="D181" s="812"/>
      <c r="E181" s="90">
        <v>0</v>
      </c>
      <c r="F181" s="90">
        <v>0</v>
      </c>
      <c r="G181" s="91">
        <v>0</v>
      </c>
      <c r="H181" s="92">
        <f t="shared" si="3"/>
        <v>188.7</v>
      </c>
      <c r="I181" s="93"/>
    </row>
    <row r="182" spans="1:9" x14ac:dyDescent="0.2">
      <c r="A182" s="89"/>
      <c r="B182" s="1103"/>
      <c r="C182" s="811"/>
      <c r="D182" s="812"/>
      <c r="E182" s="90">
        <v>0</v>
      </c>
      <c r="F182" s="90">
        <v>0</v>
      </c>
      <c r="G182" s="91">
        <v>0</v>
      </c>
      <c r="H182" s="92">
        <f t="shared" si="3"/>
        <v>188.7</v>
      </c>
      <c r="I182" s="93"/>
    </row>
    <row r="183" spans="1:9" x14ac:dyDescent="0.2">
      <c r="A183" s="89"/>
      <c r="B183" s="1103"/>
      <c r="C183" s="811"/>
      <c r="D183" s="812"/>
      <c r="E183" s="90">
        <v>0</v>
      </c>
      <c r="F183" s="90">
        <v>0</v>
      </c>
      <c r="G183" s="91">
        <v>0</v>
      </c>
      <c r="H183" s="92">
        <f t="shared" si="3"/>
        <v>188.7</v>
      </c>
      <c r="I183" s="93"/>
    </row>
    <row r="184" spans="1:9" x14ac:dyDescent="0.2">
      <c r="A184" s="89"/>
      <c r="B184" s="1103"/>
      <c r="C184" s="811"/>
      <c r="D184" s="812"/>
      <c r="E184" s="90">
        <v>0</v>
      </c>
      <c r="F184" s="90">
        <v>0</v>
      </c>
      <c r="G184" s="91">
        <v>0</v>
      </c>
      <c r="H184" s="92">
        <f t="shared" si="3"/>
        <v>188.7</v>
      </c>
      <c r="I184" s="93"/>
    </row>
    <row r="185" spans="1:9" x14ac:dyDescent="0.2">
      <c r="A185" s="89"/>
      <c r="B185" s="1103"/>
      <c r="C185" s="811"/>
      <c r="D185" s="812"/>
      <c r="E185" s="90">
        <v>0</v>
      </c>
      <c r="F185" s="90">
        <v>0</v>
      </c>
      <c r="G185" s="91">
        <v>0</v>
      </c>
      <c r="H185" s="92">
        <f t="shared" si="3"/>
        <v>188.7</v>
      </c>
      <c r="I185" s="93"/>
    </row>
    <row r="186" spans="1:9" x14ac:dyDescent="0.2">
      <c r="A186" s="89"/>
      <c r="B186" s="1103"/>
      <c r="C186" s="811"/>
      <c r="D186" s="812"/>
      <c r="E186" s="90">
        <v>0</v>
      </c>
      <c r="F186" s="90">
        <v>0</v>
      </c>
      <c r="G186" s="91">
        <v>0</v>
      </c>
      <c r="H186" s="92">
        <f t="shared" si="3"/>
        <v>188.7</v>
      </c>
      <c r="I186" s="93"/>
    </row>
    <row r="187" spans="1:9" x14ac:dyDescent="0.2">
      <c r="A187" s="89"/>
      <c r="B187" s="1103"/>
      <c r="C187" s="811"/>
      <c r="D187" s="812"/>
      <c r="E187" s="90">
        <v>0</v>
      </c>
      <c r="F187" s="90">
        <v>0</v>
      </c>
      <c r="G187" s="91">
        <v>0</v>
      </c>
      <c r="H187" s="92">
        <f t="shared" si="3"/>
        <v>188.7</v>
      </c>
      <c r="I187" s="93"/>
    </row>
    <row r="188" spans="1:9" x14ac:dyDescent="0.2">
      <c r="A188" s="89"/>
      <c r="B188" s="1103"/>
      <c r="C188" s="811"/>
      <c r="D188" s="812"/>
      <c r="E188" s="90">
        <v>0</v>
      </c>
      <c r="F188" s="90">
        <v>0</v>
      </c>
      <c r="G188" s="91">
        <v>0</v>
      </c>
      <c r="H188" s="92">
        <f t="shared" si="3"/>
        <v>188.7</v>
      </c>
      <c r="I188" s="93"/>
    </row>
    <row r="189" spans="1:9" x14ac:dyDescent="0.2">
      <c r="A189" s="89"/>
      <c r="B189" s="1103"/>
      <c r="C189" s="811"/>
      <c r="D189" s="812"/>
      <c r="E189" s="90">
        <v>0</v>
      </c>
      <c r="F189" s="90">
        <v>0</v>
      </c>
      <c r="G189" s="91">
        <v>0</v>
      </c>
      <c r="H189" s="92">
        <f t="shared" si="3"/>
        <v>188.7</v>
      </c>
      <c r="I189" s="93"/>
    </row>
    <row r="190" spans="1:9" x14ac:dyDescent="0.2">
      <c r="A190" s="89"/>
      <c r="B190" s="1103"/>
      <c r="C190" s="811"/>
      <c r="D190" s="812"/>
      <c r="E190" s="90">
        <v>0</v>
      </c>
      <c r="F190" s="90">
        <v>0</v>
      </c>
      <c r="G190" s="91">
        <v>0</v>
      </c>
      <c r="H190" s="92">
        <f t="shared" si="3"/>
        <v>188.7</v>
      </c>
      <c r="I190" s="93"/>
    </row>
    <row r="191" spans="1:9" x14ac:dyDescent="0.2">
      <c r="A191" s="89"/>
      <c r="B191" s="1103"/>
      <c r="C191" s="811"/>
      <c r="D191" s="812"/>
      <c r="E191" s="90">
        <v>0</v>
      </c>
      <c r="F191" s="90">
        <v>0</v>
      </c>
      <c r="G191" s="91">
        <v>0</v>
      </c>
      <c r="H191" s="92">
        <f t="shared" si="3"/>
        <v>188.7</v>
      </c>
      <c r="I191" s="93"/>
    </row>
    <row r="192" spans="1:9" x14ac:dyDescent="0.2">
      <c r="A192" s="89"/>
      <c r="B192" s="1103"/>
      <c r="C192" s="811"/>
      <c r="D192" s="812"/>
      <c r="E192" s="90">
        <v>0</v>
      </c>
      <c r="F192" s="90">
        <v>0</v>
      </c>
      <c r="G192" s="91">
        <v>0</v>
      </c>
      <c r="H192" s="92">
        <f t="shared" si="3"/>
        <v>188.7</v>
      </c>
      <c r="I192" s="93"/>
    </row>
    <row r="193" spans="1:9" x14ac:dyDescent="0.2">
      <c r="A193" s="89"/>
      <c r="B193" s="1103"/>
      <c r="C193" s="811"/>
      <c r="D193" s="812"/>
      <c r="E193" s="90">
        <v>0</v>
      </c>
      <c r="F193" s="90">
        <v>0</v>
      </c>
      <c r="G193" s="91">
        <v>0</v>
      </c>
      <c r="H193" s="92">
        <f t="shared" si="3"/>
        <v>188.7</v>
      </c>
      <c r="I193" s="93"/>
    </row>
    <row r="194" spans="1:9" x14ac:dyDescent="0.2">
      <c r="A194" s="89"/>
      <c r="B194" s="1103"/>
      <c r="C194" s="811"/>
      <c r="D194" s="812"/>
      <c r="E194" s="90">
        <v>0</v>
      </c>
      <c r="F194" s="90">
        <v>0</v>
      </c>
      <c r="G194" s="91">
        <v>0</v>
      </c>
      <c r="H194" s="92">
        <f t="shared" si="3"/>
        <v>188.7</v>
      </c>
      <c r="I194" s="93"/>
    </row>
    <row r="195" spans="1:9" x14ac:dyDescent="0.2">
      <c r="A195" s="89"/>
      <c r="B195" s="1103"/>
      <c r="C195" s="811"/>
      <c r="D195" s="812"/>
      <c r="E195" s="90">
        <v>0</v>
      </c>
      <c r="F195" s="90">
        <v>0</v>
      </c>
      <c r="G195" s="91">
        <v>0</v>
      </c>
      <c r="H195" s="92">
        <f t="shared" si="3"/>
        <v>188.7</v>
      </c>
      <c r="I195" s="93"/>
    </row>
    <row r="196" spans="1:9" x14ac:dyDescent="0.2">
      <c r="A196" s="89"/>
      <c r="B196" s="1103"/>
      <c r="C196" s="811"/>
      <c r="D196" s="812"/>
      <c r="E196" s="90">
        <v>0</v>
      </c>
      <c r="F196" s="90">
        <v>0</v>
      </c>
      <c r="G196" s="91">
        <v>0</v>
      </c>
      <c r="H196" s="92">
        <f t="shared" si="3"/>
        <v>188.7</v>
      </c>
      <c r="I196" s="93"/>
    </row>
    <row r="197" spans="1:9" x14ac:dyDescent="0.2">
      <c r="A197" s="89"/>
      <c r="B197" s="1103"/>
      <c r="C197" s="811"/>
      <c r="D197" s="812"/>
      <c r="E197" s="90">
        <v>0</v>
      </c>
      <c r="F197" s="90">
        <v>0</v>
      </c>
      <c r="G197" s="91">
        <v>0</v>
      </c>
      <c r="H197" s="92">
        <f t="shared" si="3"/>
        <v>188.7</v>
      </c>
      <c r="I197" s="93"/>
    </row>
    <row r="198" spans="1:9" x14ac:dyDescent="0.2">
      <c r="A198" s="89"/>
      <c r="B198" s="1103"/>
      <c r="C198" s="811"/>
      <c r="D198" s="812"/>
      <c r="E198" s="90">
        <v>0</v>
      </c>
      <c r="F198" s="90">
        <v>0</v>
      </c>
      <c r="G198" s="91">
        <v>0</v>
      </c>
      <c r="H198" s="92">
        <f t="shared" si="3"/>
        <v>188.7</v>
      </c>
      <c r="I198" s="93"/>
    </row>
    <row r="199" spans="1:9" x14ac:dyDescent="0.2">
      <c r="A199" s="89"/>
      <c r="B199" s="1103"/>
      <c r="C199" s="811"/>
      <c r="D199" s="812"/>
      <c r="E199" s="90">
        <v>0</v>
      </c>
      <c r="F199" s="90">
        <v>0</v>
      </c>
      <c r="G199" s="91">
        <v>0</v>
      </c>
      <c r="H199" s="92">
        <f t="shared" si="3"/>
        <v>188.7</v>
      </c>
      <c r="I199" s="93"/>
    </row>
    <row r="200" spans="1:9" x14ac:dyDescent="0.2">
      <c r="A200" s="89"/>
      <c r="B200" s="1103"/>
      <c r="C200" s="811"/>
      <c r="D200" s="812"/>
      <c r="E200" s="90">
        <v>0</v>
      </c>
      <c r="F200" s="90">
        <v>0</v>
      </c>
      <c r="G200" s="91">
        <v>0</v>
      </c>
      <c r="H200" s="92">
        <f t="shared" si="3"/>
        <v>188.7</v>
      </c>
      <c r="I200" s="93"/>
    </row>
    <row r="201" spans="1:9" x14ac:dyDescent="0.2">
      <c r="A201" s="89"/>
      <c r="B201" s="1103"/>
      <c r="C201" s="811"/>
      <c r="D201" s="812"/>
      <c r="E201" s="90">
        <v>0</v>
      </c>
      <c r="F201" s="90">
        <v>0</v>
      </c>
      <c r="G201" s="91">
        <v>0</v>
      </c>
      <c r="H201" s="92">
        <f t="shared" si="3"/>
        <v>188.7</v>
      </c>
      <c r="I201" s="93"/>
    </row>
    <row r="202" spans="1:9" x14ac:dyDescent="0.2">
      <c r="A202" s="89"/>
      <c r="B202" s="1103"/>
      <c r="C202" s="811"/>
      <c r="D202" s="812"/>
      <c r="E202" s="90">
        <v>0</v>
      </c>
      <c r="F202" s="90">
        <v>0</v>
      </c>
      <c r="G202" s="91">
        <v>0</v>
      </c>
      <c r="H202" s="92">
        <f t="shared" si="3"/>
        <v>188.7</v>
      </c>
      <c r="I202" s="93"/>
    </row>
    <row r="203" spans="1:9" x14ac:dyDescent="0.2">
      <c r="A203" s="89"/>
      <c r="B203" s="1103"/>
      <c r="C203" s="811"/>
      <c r="D203" s="812"/>
      <c r="E203" s="90">
        <v>0</v>
      </c>
      <c r="F203" s="90">
        <v>0</v>
      </c>
      <c r="G203" s="91">
        <v>0</v>
      </c>
      <c r="H203" s="92">
        <f t="shared" si="3"/>
        <v>188.7</v>
      </c>
      <c r="I203" s="93"/>
    </row>
    <row r="204" spans="1:9" x14ac:dyDescent="0.2">
      <c r="A204" s="89"/>
      <c r="B204" s="1103"/>
      <c r="C204" s="811"/>
      <c r="D204" s="812"/>
      <c r="E204" s="90">
        <v>0</v>
      </c>
      <c r="F204" s="90">
        <v>0</v>
      </c>
      <c r="G204" s="91">
        <v>0</v>
      </c>
      <c r="H204" s="92">
        <f t="shared" si="3"/>
        <v>188.7</v>
      </c>
      <c r="I204" s="93"/>
    </row>
    <row r="205" spans="1:9" x14ac:dyDescent="0.2">
      <c r="A205" s="89"/>
      <c r="B205" s="1103"/>
      <c r="C205" s="811"/>
      <c r="D205" s="812"/>
      <c r="E205" s="90">
        <v>0</v>
      </c>
      <c r="F205" s="90">
        <v>0</v>
      </c>
      <c r="G205" s="91">
        <v>0</v>
      </c>
      <c r="H205" s="92">
        <f t="shared" si="3"/>
        <v>188.7</v>
      </c>
      <c r="I205" s="93"/>
    </row>
    <row r="206" spans="1:9" x14ac:dyDescent="0.2">
      <c r="A206" s="89"/>
      <c r="B206" s="1103"/>
      <c r="C206" s="811"/>
      <c r="D206" s="812"/>
      <c r="E206" s="90">
        <v>0</v>
      </c>
      <c r="F206" s="90">
        <v>0</v>
      </c>
      <c r="G206" s="91">
        <v>0</v>
      </c>
      <c r="H206" s="92">
        <f t="shared" si="3"/>
        <v>188.7</v>
      </c>
      <c r="I206" s="93"/>
    </row>
    <row r="207" spans="1:9" ht="13.5" thickBot="1" x14ac:dyDescent="0.25">
      <c r="A207" s="94"/>
      <c r="B207" s="1104"/>
      <c r="C207" s="821"/>
      <c r="D207" s="822"/>
      <c r="E207" s="95">
        <v>0</v>
      </c>
      <c r="F207" s="95">
        <v>0</v>
      </c>
      <c r="G207" s="126">
        <v>0</v>
      </c>
      <c r="H207" s="127">
        <f t="shared" si="3"/>
        <v>188.7</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08"/>
    </row>
    <row r="211" spans="1:9" ht="13.5" thickBot="1" x14ac:dyDescent="0.25">
      <c r="A211" s="74"/>
      <c r="B211" s="75"/>
      <c r="C211" s="75"/>
      <c r="D211" s="111"/>
      <c r="E211" s="112"/>
      <c r="F211" s="113"/>
      <c r="G211" s="114" t="s">
        <v>264</v>
      </c>
      <c r="H211" s="115">
        <f>SUM(H207)</f>
        <v>188.7</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5"/>
      <c r="C214" s="1106"/>
      <c r="D214" s="1107"/>
      <c r="E214" s="86">
        <v>0</v>
      </c>
      <c r="F214" s="86">
        <v>0</v>
      </c>
      <c r="G214" s="86">
        <v>0</v>
      </c>
      <c r="H214" s="87">
        <f>SUM(H207+F214-G214)</f>
        <v>188.7</v>
      </c>
      <c r="I214" s="88"/>
    </row>
    <row r="215" spans="1:9" x14ac:dyDescent="0.2">
      <c r="A215" s="89"/>
      <c r="B215" s="1103"/>
      <c r="C215" s="811"/>
      <c r="D215" s="812"/>
      <c r="E215" s="90">
        <v>0</v>
      </c>
      <c r="F215" s="90">
        <v>0</v>
      </c>
      <c r="G215" s="91">
        <v>0</v>
      </c>
      <c r="H215" s="92">
        <f>SUM(H214+F215-G215)</f>
        <v>188.7</v>
      </c>
      <c r="I215" s="93"/>
    </row>
    <row r="216" spans="1:9" x14ac:dyDescent="0.2">
      <c r="A216" s="89"/>
      <c r="B216" s="1103"/>
      <c r="C216" s="811"/>
      <c r="D216" s="812"/>
      <c r="E216" s="90">
        <v>0</v>
      </c>
      <c r="F216" s="90">
        <v>0</v>
      </c>
      <c r="G216" s="91">
        <v>0</v>
      </c>
      <c r="H216" s="92">
        <f t="shared" ref="H216:H259" si="4">SUM(H215+F216-G216)</f>
        <v>188.7</v>
      </c>
      <c r="I216" s="93"/>
    </row>
    <row r="217" spans="1:9" x14ac:dyDescent="0.2">
      <c r="A217" s="89"/>
      <c r="B217" s="1103"/>
      <c r="C217" s="811"/>
      <c r="D217" s="812"/>
      <c r="E217" s="90">
        <v>0</v>
      </c>
      <c r="F217" s="90">
        <v>0</v>
      </c>
      <c r="G217" s="91">
        <v>0</v>
      </c>
      <c r="H217" s="92">
        <f t="shared" si="4"/>
        <v>188.7</v>
      </c>
      <c r="I217" s="93"/>
    </row>
    <row r="218" spans="1:9" x14ac:dyDescent="0.2">
      <c r="A218" s="89"/>
      <c r="B218" s="1103"/>
      <c r="C218" s="811"/>
      <c r="D218" s="812"/>
      <c r="E218" s="90">
        <v>0</v>
      </c>
      <c r="F218" s="90">
        <v>0</v>
      </c>
      <c r="G218" s="91">
        <v>0</v>
      </c>
      <c r="H218" s="92">
        <f t="shared" si="4"/>
        <v>188.7</v>
      </c>
      <c r="I218" s="93"/>
    </row>
    <row r="219" spans="1:9" x14ac:dyDescent="0.2">
      <c r="A219" s="89"/>
      <c r="B219" s="1103"/>
      <c r="C219" s="811"/>
      <c r="D219" s="812"/>
      <c r="E219" s="90">
        <v>0</v>
      </c>
      <c r="F219" s="90">
        <v>0</v>
      </c>
      <c r="G219" s="91">
        <v>0</v>
      </c>
      <c r="H219" s="92">
        <f t="shared" si="4"/>
        <v>188.7</v>
      </c>
      <c r="I219" s="93"/>
    </row>
    <row r="220" spans="1:9" x14ac:dyDescent="0.2">
      <c r="A220" s="89"/>
      <c r="B220" s="1103"/>
      <c r="C220" s="811"/>
      <c r="D220" s="812"/>
      <c r="E220" s="90">
        <v>0</v>
      </c>
      <c r="F220" s="90">
        <v>0</v>
      </c>
      <c r="G220" s="91">
        <v>0</v>
      </c>
      <c r="H220" s="92">
        <f t="shared" si="4"/>
        <v>188.7</v>
      </c>
      <c r="I220" s="93"/>
    </row>
    <row r="221" spans="1:9" x14ac:dyDescent="0.2">
      <c r="A221" s="89"/>
      <c r="B221" s="1103"/>
      <c r="C221" s="811"/>
      <c r="D221" s="812"/>
      <c r="E221" s="90">
        <v>0</v>
      </c>
      <c r="F221" s="90">
        <v>0</v>
      </c>
      <c r="G221" s="91">
        <v>0</v>
      </c>
      <c r="H221" s="92">
        <f t="shared" si="4"/>
        <v>188.7</v>
      </c>
      <c r="I221" s="93"/>
    </row>
    <row r="222" spans="1:9" x14ac:dyDescent="0.2">
      <c r="A222" s="89"/>
      <c r="B222" s="1103"/>
      <c r="C222" s="811"/>
      <c r="D222" s="812"/>
      <c r="E222" s="90">
        <v>0</v>
      </c>
      <c r="F222" s="90">
        <v>0</v>
      </c>
      <c r="G222" s="91">
        <v>0</v>
      </c>
      <c r="H222" s="92">
        <f t="shared" si="4"/>
        <v>188.7</v>
      </c>
      <c r="I222" s="93"/>
    </row>
    <row r="223" spans="1:9" x14ac:dyDescent="0.2">
      <c r="A223" s="89"/>
      <c r="B223" s="1103"/>
      <c r="C223" s="811"/>
      <c r="D223" s="812"/>
      <c r="E223" s="90">
        <v>0</v>
      </c>
      <c r="F223" s="90">
        <v>0</v>
      </c>
      <c r="G223" s="91">
        <v>0</v>
      </c>
      <c r="H223" s="92">
        <f t="shared" si="4"/>
        <v>188.7</v>
      </c>
      <c r="I223" s="93"/>
    </row>
    <row r="224" spans="1:9" x14ac:dyDescent="0.2">
      <c r="A224" s="89"/>
      <c r="B224" s="1103"/>
      <c r="C224" s="811"/>
      <c r="D224" s="812"/>
      <c r="E224" s="90">
        <v>0</v>
      </c>
      <c r="F224" s="90">
        <v>0</v>
      </c>
      <c r="G224" s="91">
        <v>0</v>
      </c>
      <c r="H224" s="92">
        <f t="shared" si="4"/>
        <v>188.7</v>
      </c>
      <c r="I224" s="93"/>
    </row>
    <row r="225" spans="1:9" x14ac:dyDescent="0.2">
      <c r="A225" s="89"/>
      <c r="B225" s="1103"/>
      <c r="C225" s="811"/>
      <c r="D225" s="812"/>
      <c r="E225" s="90">
        <v>0</v>
      </c>
      <c r="F225" s="90">
        <v>0</v>
      </c>
      <c r="G225" s="91">
        <v>0</v>
      </c>
      <c r="H225" s="92">
        <f t="shared" si="4"/>
        <v>188.7</v>
      </c>
      <c r="I225" s="93"/>
    </row>
    <row r="226" spans="1:9" x14ac:dyDescent="0.2">
      <c r="A226" s="89"/>
      <c r="B226" s="1103"/>
      <c r="C226" s="811"/>
      <c r="D226" s="812"/>
      <c r="E226" s="90">
        <v>0</v>
      </c>
      <c r="F226" s="90">
        <v>0</v>
      </c>
      <c r="G226" s="91">
        <v>0</v>
      </c>
      <c r="H226" s="92">
        <f t="shared" si="4"/>
        <v>188.7</v>
      </c>
      <c r="I226" s="93"/>
    </row>
    <row r="227" spans="1:9" x14ac:dyDescent="0.2">
      <c r="A227" s="89"/>
      <c r="B227" s="1103"/>
      <c r="C227" s="811"/>
      <c r="D227" s="812"/>
      <c r="E227" s="90">
        <v>0</v>
      </c>
      <c r="F227" s="90">
        <v>0</v>
      </c>
      <c r="G227" s="91">
        <v>0</v>
      </c>
      <c r="H227" s="92">
        <f t="shared" si="4"/>
        <v>188.7</v>
      </c>
      <c r="I227" s="93"/>
    </row>
    <row r="228" spans="1:9" x14ac:dyDescent="0.2">
      <c r="A228" s="89"/>
      <c r="B228" s="1103"/>
      <c r="C228" s="811"/>
      <c r="D228" s="812"/>
      <c r="E228" s="90">
        <v>0</v>
      </c>
      <c r="F228" s="90">
        <v>0</v>
      </c>
      <c r="G228" s="91">
        <v>0</v>
      </c>
      <c r="H228" s="92">
        <f t="shared" si="4"/>
        <v>188.7</v>
      </c>
      <c r="I228" s="93"/>
    </row>
    <row r="229" spans="1:9" x14ac:dyDescent="0.2">
      <c r="A229" s="89"/>
      <c r="B229" s="1103"/>
      <c r="C229" s="811"/>
      <c r="D229" s="812"/>
      <c r="E229" s="90">
        <v>0</v>
      </c>
      <c r="F229" s="90">
        <v>0</v>
      </c>
      <c r="G229" s="91">
        <v>0</v>
      </c>
      <c r="H229" s="92">
        <f t="shared" si="4"/>
        <v>188.7</v>
      </c>
      <c r="I229" s="93"/>
    </row>
    <row r="230" spans="1:9" x14ac:dyDescent="0.2">
      <c r="A230" s="89"/>
      <c r="B230" s="1103"/>
      <c r="C230" s="811"/>
      <c r="D230" s="812"/>
      <c r="E230" s="90">
        <v>0</v>
      </c>
      <c r="F230" s="90">
        <v>0</v>
      </c>
      <c r="G230" s="91">
        <v>0</v>
      </c>
      <c r="H230" s="92">
        <f t="shared" si="4"/>
        <v>188.7</v>
      </c>
      <c r="I230" s="93"/>
    </row>
    <row r="231" spans="1:9" x14ac:dyDescent="0.2">
      <c r="A231" s="89"/>
      <c r="B231" s="1103"/>
      <c r="C231" s="811"/>
      <c r="D231" s="812"/>
      <c r="E231" s="90">
        <v>0</v>
      </c>
      <c r="F231" s="90">
        <v>0</v>
      </c>
      <c r="G231" s="91">
        <v>0</v>
      </c>
      <c r="H231" s="92">
        <f t="shared" si="4"/>
        <v>188.7</v>
      </c>
      <c r="I231" s="93"/>
    </row>
    <row r="232" spans="1:9" x14ac:dyDescent="0.2">
      <c r="A232" s="89"/>
      <c r="B232" s="1103"/>
      <c r="C232" s="811"/>
      <c r="D232" s="812"/>
      <c r="E232" s="90">
        <v>0</v>
      </c>
      <c r="F232" s="90">
        <v>0</v>
      </c>
      <c r="G232" s="91">
        <v>0</v>
      </c>
      <c r="H232" s="92">
        <f t="shared" si="4"/>
        <v>188.7</v>
      </c>
      <c r="I232" s="93"/>
    </row>
    <row r="233" spans="1:9" x14ac:dyDescent="0.2">
      <c r="A233" s="89"/>
      <c r="B233" s="1103"/>
      <c r="C233" s="811"/>
      <c r="D233" s="812"/>
      <c r="E233" s="90">
        <v>0</v>
      </c>
      <c r="F233" s="90">
        <v>0</v>
      </c>
      <c r="G233" s="91">
        <v>0</v>
      </c>
      <c r="H233" s="92">
        <f t="shared" si="4"/>
        <v>188.7</v>
      </c>
      <c r="I233" s="93"/>
    </row>
    <row r="234" spans="1:9" x14ac:dyDescent="0.2">
      <c r="A234" s="89"/>
      <c r="B234" s="1103"/>
      <c r="C234" s="811"/>
      <c r="D234" s="812"/>
      <c r="E234" s="90">
        <v>0</v>
      </c>
      <c r="F234" s="90">
        <v>0</v>
      </c>
      <c r="G234" s="91">
        <v>0</v>
      </c>
      <c r="H234" s="92">
        <f t="shared" si="4"/>
        <v>188.7</v>
      </c>
      <c r="I234" s="93"/>
    </row>
    <row r="235" spans="1:9" x14ac:dyDescent="0.2">
      <c r="A235" s="89"/>
      <c r="B235" s="1103"/>
      <c r="C235" s="811"/>
      <c r="D235" s="812"/>
      <c r="E235" s="90">
        <v>0</v>
      </c>
      <c r="F235" s="90">
        <v>0</v>
      </c>
      <c r="G235" s="91">
        <v>0</v>
      </c>
      <c r="H235" s="92">
        <f t="shared" si="4"/>
        <v>188.7</v>
      </c>
      <c r="I235" s="93"/>
    </row>
    <row r="236" spans="1:9" x14ac:dyDescent="0.2">
      <c r="A236" s="89"/>
      <c r="B236" s="1103"/>
      <c r="C236" s="811"/>
      <c r="D236" s="812"/>
      <c r="E236" s="90">
        <v>0</v>
      </c>
      <c r="F236" s="90">
        <v>0</v>
      </c>
      <c r="G236" s="91">
        <v>0</v>
      </c>
      <c r="H236" s="92">
        <f t="shared" si="4"/>
        <v>188.7</v>
      </c>
      <c r="I236" s="93"/>
    </row>
    <row r="237" spans="1:9" x14ac:dyDescent="0.2">
      <c r="A237" s="89"/>
      <c r="B237" s="1103"/>
      <c r="C237" s="811"/>
      <c r="D237" s="812"/>
      <c r="E237" s="90">
        <v>0</v>
      </c>
      <c r="F237" s="90">
        <v>0</v>
      </c>
      <c r="G237" s="91">
        <v>0</v>
      </c>
      <c r="H237" s="92">
        <f t="shared" si="4"/>
        <v>188.7</v>
      </c>
      <c r="I237" s="93"/>
    </row>
    <row r="238" spans="1:9" x14ac:dyDescent="0.2">
      <c r="A238" s="89"/>
      <c r="B238" s="1103"/>
      <c r="C238" s="811"/>
      <c r="D238" s="812"/>
      <c r="E238" s="90">
        <v>0</v>
      </c>
      <c r="F238" s="90">
        <v>0</v>
      </c>
      <c r="G238" s="91">
        <v>0</v>
      </c>
      <c r="H238" s="92">
        <f t="shared" si="4"/>
        <v>188.7</v>
      </c>
      <c r="I238" s="93"/>
    </row>
    <row r="239" spans="1:9" x14ac:dyDescent="0.2">
      <c r="A239" s="89"/>
      <c r="B239" s="1103"/>
      <c r="C239" s="811"/>
      <c r="D239" s="812"/>
      <c r="E239" s="90">
        <v>0</v>
      </c>
      <c r="F239" s="90">
        <v>0</v>
      </c>
      <c r="G239" s="91">
        <v>0</v>
      </c>
      <c r="H239" s="92">
        <f t="shared" si="4"/>
        <v>188.7</v>
      </c>
      <c r="I239" s="93"/>
    </row>
    <row r="240" spans="1:9" x14ac:dyDescent="0.2">
      <c r="A240" s="89"/>
      <c r="B240" s="1103"/>
      <c r="C240" s="811"/>
      <c r="D240" s="812"/>
      <c r="E240" s="90">
        <v>0</v>
      </c>
      <c r="F240" s="90">
        <v>0</v>
      </c>
      <c r="G240" s="91">
        <v>0</v>
      </c>
      <c r="H240" s="92">
        <f t="shared" si="4"/>
        <v>188.7</v>
      </c>
      <c r="I240" s="93"/>
    </row>
    <row r="241" spans="1:9" x14ac:dyDescent="0.2">
      <c r="A241" s="89"/>
      <c r="B241" s="1103"/>
      <c r="C241" s="811"/>
      <c r="D241" s="812"/>
      <c r="E241" s="90">
        <v>0</v>
      </c>
      <c r="F241" s="90">
        <v>0</v>
      </c>
      <c r="G241" s="91">
        <v>0</v>
      </c>
      <c r="H241" s="92">
        <f t="shared" si="4"/>
        <v>188.7</v>
      </c>
      <c r="I241" s="93"/>
    </row>
    <row r="242" spans="1:9" x14ac:dyDescent="0.2">
      <c r="A242" s="89"/>
      <c r="B242" s="1103"/>
      <c r="C242" s="811"/>
      <c r="D242" s="812"/>
      <c r="E242" s="90">
        <v>0</v>
      </c>
      <c r="F242" s="90">
        <v>0</v>
      </c>
      <c r="G242" s="91">
        <v>0</v>
      </c>
      <c r="H242" s="92">
        <f t="shared" si="4"/>
        <v>188.7</v>
      </c>
      <c r="I242" s="93"/>
    </row>
    <row r="243" spans="1:9" x14ac:dyDescent="0.2">
      <c r="A243" s="89"/>
      <c r="B243" s="1103"/>
      <c r="C243" s="811"/>
      <c r="D243" s="812"/>
      <c r="E243" s="90">
        <v>0</v>
      </c>
      <c r="F243" s="90">
        <v>0</v>
      </c>
      <c r="G243" s="91">
        <v>0</v>
      </c>
      <c r="H243" s="92">
        <f t="shared" si="4"/>
        <v>188.7</v>
      </c>
      <c r="I243" s="93"/>
    </row>
    <row r="244" spans="1:9" x14ac:dyDescent="0.2">
      <c r="A244" s="89"/>
      <c r="B244" s="1103"/>
      <c r="C244" s="811"/>
      <c r="D244" s="812"/>
      <c r="E244" s="90">
        <v>0</v>
      </c>
      <c r="F244" s="90">
        <v>0</v>
      </c>
      <c r="G244" s="91">
        <v>0</v>
      </c>
      <c r="H244" s="92">
        <f t="shared" si="4"/>
        <v>188.7</v>
      </c>
      <c r="I244" s="93"/>
    </row>
    <row r="245" spans="1:9" x14ac:dyDescent="0.2">
      <c r="A245" s="89"/>
      <c r="B245" s="1103"/>
      <c r="C245" s="811"/>
      <c r="D245" s="812"/>
      <c r="E245" s="90">
        <v>0</v>
      </c>
      <c r="F245" s="90">
        <v>0</v>
      </c>
      <c r="G245" s="91">
        <v>0</v>
      </c>
      <c r="H245" s="92">
        <f t="shared" si="4"/>
        <v>188.7</v>
      </c>
      <c r="I245" s="93"/>
    </row>
    <row r="246" spans="1:9" x14ac:dyDescent="0.2">
      <c r="A246" s="89"/>
      <c r="B246" s="1103"/>
      <c r="C246" s="811"/>
      <c r="D246" s="812"/>
      <c r="E246" s="90">
        <v>0</v>
      </c>
      <c r="F246" s="90">
        <v>0</v>
      </c>
      <c r="G246" s="91">
        <v>0</v>
      </c>
      <c r="H246" s="92">
        <f t="shared" si="4"/>
        <v>188.7</v>
      </c>
      <c r="I246" s="93"/>
    </row>
    <row r="247" spans="1:9" x14ac:dyDescent="0.2">
      <c r="A247" s="89"/>
      <c r="B247" s="1103"/>
      <c r="C247" s="811"/>
      <c r="D247" s="812"/>
      <c r="E247" s="90">
        <v>0</v>
      </c>
      <c r="F247" s="90">
        <v>0</v>
      </c>
      <c r="G247" s="91">
        <v>0</v>
      </c>
      <c r="H247" s="92">
        <f t="shared" si="4"/>
        <v>188.7</v>
      </c>
      <c r="I247" s="93"/>
    </row>
    <row r="248" spans="1:9" x14ac:dyDescent="0.2">
      <c r="A248" s="89"/>
      <c r="B248" s="1103"/>
      <c r="C248" s="811"/>
      <c r="D248" s="812"/>
      <c r="E248" s="90">
        <v>0</v>
      </c>
      <c r="F248" s="90">
        <v>0</v>
      </c>
      <c r="G248" s="91">
        <v>0</v>
      </c>
      <c r="H248" s="92">
        <f t="shared" si="4"/>
        <v>188.7</v>
      </c>
      <c r="I248" s="93"/>
    </row>
    <row r="249" spans="1:9" x14ac:dyDescent="0.2">
      <c r="A249" s="89"/>
      <c r="B249" s="1103"/>
      <c r="C249" s="811"/>
      <c r="D249" s="812"/>
      <c r="E249" s="90">
        <v>0</v>
      </c>
      <c r="F249" s="90">
        <v>0</v>
      </c>
      <c r="G249" s="91">
        <v>0</v>
      </c>
      <c r="H249" s="92">
        <f t="shared" si="4"/>
        <v>188.7</v>
      </c>
      <c r="I249" s="93"/>
    </row>
    <row r="250" spans="1:9" x14ac:dyDescent="0.2">
      <c r="A250" s="89"/>
      <c r="B250" s="1103"/>
      <c r="C250" s="811"/>
      <c r="D250" s="812"/>
      <c r="E250" s="90">
        <v>0</v>
      </c>
      <c r="F250" s="90">
        <v>0</v>
      </c>
      <c r="G250" s="91">
        <v>0</v>
      </c>
      <c r="H250" s="92">
        <f t="shared" si="4"/>
        <v>188.7</v>
      </c>
      <c r="I250" s="93"/>
    </row>
    <row r="251" spans="1:9" x14ac:dyDescent="0.2">
      <c r="A251" s="89"/>
      <c r="B251" s="1103"/>
      <c r="C251" s="811"/>
      <c r="D251" s="812"/>
      <c r="E251" s="90">
        <v>0</v>
      </c>
      <c r="F251" s="90">
        <v>0</v>
      </c>
      <c r="G251" s="91">
        <v>0</v>
      </c>
      <c r="H251" s="92">
        <f t="shared" si="4"/>
        <v>188.7</v>
      </c>
      <c r="I251" s="93"/>
    </row>
    <row r="252" spans="1:9" x14ac:dyDescent="0.2">
      <c r="A252" s="89"/>
      <c r="B252" s="1103"/>
      <c r="C252" s="811"/>
      <c r="D252" s="812"/>
      <c r="E252" s="90">
        <v>0</v>
      </c>
      <c r="F252" s="90">
        <v>0</v>
      </c>
      <c r="G252" s="91">
        <v>0</v>
      </c>
      <c r="H252" s="92">
        <f t="shared" si="4"/>
        <v>188.7</v>
      </c>
      <c r="I252" s="93"/>
    </row>
    <row r="253" spans="1:9" x14ac:dyDescent="0.2">
      <c r="A253" s="89"/>
      <c r="B253" s="1103"/>
      <c r="C253" s="811"/>
      <c r="D253" s="812"/>
      <c r="E253" s="90">
        <v>0</v>
      </c>
      <c r="F253" s="90">
        <v>0</v>
      </c>
      <c r="G253" s="91">
        <v>0</v>
      </c>
      <c r="H253" s="92">
        <f t="shared" si="4"/>
        <v>188.7</v>
      </c>
      <c r="I253" s="93"/>
    </row>
    <row r="254" spans="1:9" x14ac:dyDescent="0.2">
      <c r="A254" s="89"/>
      <c r="B254" s="1103"/>
      <c r="C254" s="811"/>
      <c r="D254" s="812"/>
      <c r="E254" s="90">
        <v>0</v>
      </c>
      <c r="F254" s="90">
        <v>0</v>
      </c>
      <c r="G254" s="91">
        <v>0</v>
      </c>
      <c r="H254" s="92">
        <f t="shared" si="4"/>
        <v>188.7</v>
      </c>
      <c r="I254" s="93"/>
    </row>
    <row r="255" spans="1:9" x14ac:dyDescent="0.2">
      <c r="A255" s="89"/>
      <c r="B255" s="1103"/>
      <c r="C255" s="811"/>
      <c r="D255" s="812"/>
      <c r="E255" s="90">
        <v>0</v>
      </c>
      <c r="F255" s="90">
        <v>0</v>
      </c>
      <c r="G255" s="91">
        <v>0</v>
      </c>
      <c r="H255" s="92">
        <f t="shared" si="4"/>
        <v>188.7</v>
      </c>
      <c r="I255" s="93"/>
    </row>
    <row r="256" spans="1:9" x14ac:dyDescent="0.2">
      <c r="A256" s="89"/>
      <c r="B256" s="1103"/>
      <c r="C256" s="811"/>
      <c r="D256" s="812"/>
      <c r="E256" s="90">
        <v>0</v>
      </c>
      <c r="F256" s="90">
        <v>0</v>
      </c>
      <c r="G256" s="91">
        <v>0</v>
      </c>
      <c r="H256" s="92">
        <f t="shared" si="4"/>
        <v>188.7</v>
      </c>
      <c r="I256" s="93"/>
    </row>
    <row r="257" spans="1:9" x14ac:dyDescent="0.2">
      <c r="A257" s="89"/>
      <c r="B257" s="1103"/>
      <c r="C257" s="811"/>
      <c r="D257" s="812"/>
      <c r="E257" s="90">
        <v>0</v>
      </c>
      <c r="F257" s="90">
        <v>0</v>
      </c>
      <c r="G257" s="91">
        <v>0</v>
      </c>
      <c r="H257" s="92">
        <f t="shared" si="4"/>
        <v>188.7</v>
      </c>
      <c r="I257" s="93"/>
    </row>
    <row r="258" spans="1:9" x14ac:dyDescent="0.2">
      <c r="A258" s="89"/>
      <c r="B258" s="1103"/>
      <c r="C258" s="811"/>
      <c r="D258" s="812"/>
      <c r="E258" s="90">
        <v>0</v>
      </c>
      <c r="F258" s="90">
        <v>0</v>
      </c>
      <c r="G258" s="91">
        <v>0</v>
      </c>
      <c r="H258" s="92">
        <f t="shared" si="4"/>
        <v>188.7</v>
      </c>
      <c r="I258" s="93"/>
    </row>
    <row r="259" spans="1:9" ht="13.5" thickBot="1" x14ac:dyDescent="0.25">
      <c r="A259" s="94"/>
      <c r="B259" s="1104"/>
      <c r="C259" s="821"/>
      <c r="D259" s="822"/>
      <c r="E259" s="95">
        <v>0</v>
      </c>
      <c r="F259" s="95">
        <v>0</v>
      </c>
      <c r="G259" s="126">
        <v>0</v>
      </c>
      <c r="H259" s="127">
        <f t="shared" si="4"/>
        <v>188.7</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08"/>
    </row>
    <row r="263" spans="1:9" ht="13.5" thickBot="1" x14ac:dyDescent="0.25">
      <c r="A263" s="74"/>
      <c r="B263" s="75"/>
      <c r="C263" s="75"/>
      <c r="D263" s="111"/>
      <c r="E263" s="112"/>
      <c r="F263" s="113"/>
      <c r="G263" s="114" t="s">
        <v>264</v>
      </c>
      <c r="H263" s="115">
        <f>SUM(H259)</f>
        <v>188.7</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5"/>
      <c r="C266" s="1106"/>
      <c r="D266" s="1107"/>
      <c r="E266" s="86">
        <v>0</v>
      </c>
      <c r="F266" s="86">
        <v>0</v>
      </c>
      <c r="G266" s="86">
        <v>0</v>
      </c>
      <c r="H266" s="87">
        <f>SUM(H259+F266-G266)</f>
        <v>188.7</v>
      </c>
      <c r="I266" s="88"/>
    </row>
    <row r="267" spans="1:9" x14ac:dyDescent="0.2">
      <c r="A267" s="89"/>
      <c r="B267" s="1103"/>
      <c r="C267" s="811"/>
      <c r="D267" s="812"/>
      <c r="E267" s="90">
        <v>0</v>
      </c>
      <c r="F267" s="90">
        <v>0</v>
      </c>
      <c r="G267" s="91">
        <v>0</v>
      </c>
      <c r="H267" s="92">
        <f>SUM(H266+F267-G267)</f>
        <v>188.7</v>
      </c>
      <c r="I267" s="93"/>
    </row>
    <row r="268" spans="1:9" x14ac:dyDescent="0.2">
      <c r="A268" s="89"/>
      <c r="B268" s="1103"/>
      <c r="C268" s="811"/>
      <c r="D268" s="812"/>
      <c r="E268" s="90">
        <v>0</v>
      </c>
      <c r="F268" s="90">
        <v>0</v>
      </c>
      <c r="G268" s="91">
        <v>0</v>
      </c>
      <c r="H268" s="92">
        <f t="shared" ref="H268:H311" si="5">SUM(H267+F268-G268)</f>
        <v>188.7</v>
      </c>
      <c r="I268" s="93"/>
    </row>
    <row r="269" spans="1:9" x14ac:dyDescent="0.2">
      <c r="A269" s="89"/>
      <c r="B269" s="1103"/>
      <c r="C269" s="811"/>
      <c r="D269" s="812"/>
      <c r="E269" s="90">
        <v>0</v>
      </c>
      <c r="F269" s="90">
        <v>0</v>
      </c>
      <c r="G269" s="91">
        <v>0</v>
      </c>
      <c r="H269" s="92">
        <f t="shared" si="5"/>
        <v>188.7</v>
      </c>
      <c r="I269" s="93"/>
    </row>
    <row r="270" spans="1:9" x14ac:dyDescent="0.2">
      <c r="A270" s="89"/>
      <c r="B270" s="1103"/>
      <c r="C270" s="811"/>
      <c r="D270" s="812"/>
      <c r="E270" s="90">
        <v>0</v>
      </c>
      <c r="F270" s="90">
        <v>0</v>
      </c>
      <c r="G270" s="91">
        <v>0</v>
      </c>
      <c r="H270" s="92">
        <f t="shared" si="5"/>
        <v>188.7</v>
      </c>
      <c r="I270" s="93"/>
    </row>
    <row r="271" spans="1:9" x14ac:dyDescent="0.2">
      <c r="A271" s="89"/>
      <c r="B271" s="1103"/>
      <c r="C271" s="811"/>
      <c r="D271" s="812"/>
      <c r="E271" s="90">
        <v>0</v>
      </c>
      <c r="F271" s="90">
        <v>0</v>
      </c>
      <c r="G271" s="91">
        <v>0</v>
      </c>
      <c r="H271" s="92">
        <f t="shared" si="5"/>
        <v>188.7</v>
      </c>
      <c r="I271" s="93"/>
    </row>
    <row r="272" spans="1:9" x14ac:dyDescent="0.2">
      <c r="A272" s="89"/>
      <c r="B272" s="1103"/>
      <c r="C272" s="811"/>
      <c r="D272" s="812"/>
      <c r="E272" s="90">
        <v>0</v>
      </c>
      <c r="F272" s="90">
        <v>0</v>
      </c>
      <c r="G272" s="91">
        <v>0</v>
      </c>
      <c r="H272" s="92">
        <f t="shared" si="5"/>
        <v>188.7</v>
      </c>
      <c r="I272" s="93"/>
    </row>
    <row r="273" spans="1:9" x14ac:dyDescent="0.2">
      <c r="A273" s="89"/>
      <c r="B273" s="1103"/>
      <c r="C273" s="811"/>
      <c r="D273" s="812"/>
      <c r="E273" s="90">
        <v>0</v>
      </c>
      <c r="F273" s="90">
        <v>0</v>
      </c>
      <c r="G273" s="91">
        <v>0</v>
      </c>
      <c r="H273" s="92">
        <f t="shared" si="5"/>
        <v>188.7</v>
      </c>
      <c r="I273" s="93"/>
    </row>
    <row r="274" spans="1:9" x14ac:dyDescent="0.2">
      <c r="A274" s="89"/>
      <c r="B274" s="1103"/>
      <c r="C274" s="811"/>
      <c r="D274" s="812"/>
      <c r="E274" s="90">
        <v>0</v>
      </c>
      <c r="F274" s="90">
        <v>0</v>
      </c>
      <c r="G274" s="91">
        <v>0</v>
      </c>
      <c r="H274" s="92">
        <f t="shared" si="5"/>
        <v>188.7</v>
      </c>
      <c r="I274" s="93"/>
    </row>
    <row r="275" spans="1:9" x14ac:dyDescent="0.2">
      <c r="A275" s="89"/>
      <c r="B275" s="1103"/>
      <c r="C275" s="811"/>
      <c r="D275" s="812"/>
      <c r="E275" s="90">
        <v>0</v>
      </c>
      <c r="F275" s="90">
        <v>0</v>
      </c>
      <c r="G275" s="91">
        <v>0</v>
      </c>
      <c r="H275" s="92">
        <f t="shared" si="5"/>
        <v>188.7</v>
      </c>
      <c r="I275" s="93"/>
    </row>
    <row r="276" spans="1:9" x14ac:dyDescent="0.2">
      <c r="A276" s="89"/>
      <c r="B276" s="1103"/>
      <c r="C276" s="811"/>
      <c r="D276" s="812"/>
      <c r="E276" s="90">
        <v>0</v>
      </c>
      <c r="F276" s="90">
        <v>0</v>
      </c>
      <c r="G276" s="91">
        <v>0</v>
      </c>
      <c r="H276" s="92">
        <f t="shared" si="5"/>
        <v>188.7</v>
      </c>
      <c r="I276" s="93"/>
    </row>
    <row r="277" spans="1:9" x14ac:dyDescent="0.2">
      <c r="A277" s="89"/>
      <c r="B277" s="1103"/>
      <c r="C277" s="811"/>
      <c r="D277" s="812"/>
      <c r="E277" s="90">
        <v>0</v>
      </c>
      <c r="F277" s="90">
        <v>0</v>
      </c>
      <c r="G277" s="91">
        <v>0</v>
      </c>
      <c r="H277" s="92">
        <f t="shared" si="5"/>
        <v>188.7</v>
      </c>
      <c r="I277" s="93"/>
    </row>
    <row r="278" spans="1:9" x14ac:dyDescent="0.2">
      <c r="A278" s="89"/>
      <c r="B278" s="1103"/>
      <c r="C278" s="811"/>
      <c r="D278" s="812"/>
      <c r="E278" s="90">
        <v>0</v>
      </c>
      <c r="F278" s="90">
        <v>0</v>
      </c>
      <c r="G278" s="91">
        <v>0</v>
      </c>
      <c r="H278" s="92">
        <f t="shared" si="5"/>
        <v>188.7</v>
      </c>
      <c r="I278" s="93"/>
    </row>
    <row r="279" spans="1:9" x14ac:dyDescent="0.2">
      <c r="A279" s="89"/>
      <c r="B279" s="1103"/>
      <c r="C279" s="811"/>
      <c r="D279" s="812"/>
      <c r="E279" s="90">
        <v>0</v>
      </c>
      <c r="F279" s="90">
        <v>0</v>
      </c>
      <c r="G279" s="91">
        <v>0</v>
      </c>
      <c r="H279" s="92">
        <f t="shared" si="5"/>
        <v>188.7</v>
      </c>
      <c r="I279" s="93"/>
    </row>
    <row r="280" spans="1:9" x14ac:dyDescent="0.2">
      <c r="A280" s="89"/>
      <c r="B280" s="1103"/>
      <c r="C280" s="811"/>
      <c r="D280" s="812"/>
      <c r="E280" s="90">
        <v>0</v>
      </c>
      <c r="F280" s="90">
        <v>0</v>
      </c>
      <c r="G280" s="91">
        <v>0</v>
      </c>
      <c r="H280" s="92">
        <f t="shared" si="5"/>
        <v>188.7</v>
      </c>
      <c r="I280" s="93"/>
    </row>
    <row r="281" spans="1:9" x14ac:dyDescent="0.2">
      <c r="A281" s="89"/>
      <c r="B281" s="1103"/>
      <c r="C281" s="811"/>
      <c r="D281" s="812"/>
      <c r="E281" s="90">
        <v>0</v>
      </c>
      <c r="F281" s="90">
        <v>0</v>
      </c>
      <c r="G281" s="91">
        <v>0</v>
      </c>
      <c r="H281" s="92">
        <f t="shared" si="5"/>
        <v>188.7</v>
      </c>
      <c r="I281" s="93"/>
    </row>
    <row r="282" spans="1:9" x14ac:dyDescent="0.2">
      <c r="A282" s="89"/>
      <c r="B282" s="1103"/>
      <c r="C282" s="811"/>
      <c r="D282" s="812"/>
      <c r="E282" s="90">
        <v>0</v>
      </c>
      <c r="F282" s="90">
        <v>0</v>
      </c>
      <c r="G282" s="91">
        <v>0</v>
      </c>
      <c r="H282" s="92">
        <f t="shared" si="5"/>
        <v>188.7</v>
      </c>
      <c r="I282" s="93"/>
    </row>
    <row r="283" spans="1:9" x14ac:dyDescent="0.2">
      <c r="A283" s="89"/>
      <c r="B283" s="1103"/>
      <c r="C283" s="811"/>
      <c r="D283" s="812"/>
      <c r="E283" s="90">
        <v>0</v>
      </c>
      <c r="F283" s="90">
        <v>0</v>
      </c>
      <c r="G283" s="91">
        <v>0</v>
      </c>
      <c r="H283" s="92">
        <f t="shared" si="5"/>
        <v>188.7</v>
      </c>
      <c r="I283" s="93"/>
    </row>
    <row r="284" spans="1:9" x14ac:dyDescent="0.2">
      <c r="A284" s="89"/>
      <c r="B284" s="1103"/>
      <c r="C284" s="811"/>
      <c r="D284" s="812"/>
      <c r="E284" s="90">
        <v>0</v>
      </c>
      <c r="F284" s="90">
        <v>0</v>
      </c>
      <c r="G284" s="91">
        <v>0</v>
      </c>
      <c r="H284" s="92">
        <f t="shared" si="5"/>
        <v>188.7</v>
      </c>
      <c r="I284" s="93"/>
    </row>
    <row r="285" spans="1:9" x14ac:dyDescent="0.2">
      <c r="A285" s="89"/>
      <c r="B285" s="1103"/>
      <c r="C285" s="811"/>
      <c r="D285" s="812"/>
      <c r="E285" s="90">
        <v>0</v>
      </c>
      <c r="F285" s="90">
        <v>0</v>
      </c>
      <c r="G285" s="91">
        <v>0</v>
      </c>
      <c r="H285" s="92">
        <f t="shared" si="5"/>
        <v>188.7</v>
      </c>
      <c r="I285" s="93"/>
    </row>
    <row r="286" spans="1:9" x14ac:dyDescent="0.2">
      <c r="A286" s="89"/>
      <c r="B286" s="1103"/>
      <c r="C286" s="811"/>
      <c r="D286" s="812"/>
      <c r="E286" s="90">
        <v>0</v>
      </c>
      <c r="F286" s="90">
        <v>0</v>
      </c>
      <c r="G286" s="91">
        <v>0</v>
      </c>
      <c r="H286" s="92">
        <f t="shared" si="5"/>
        <v>188.7</v>
      </c>
      <c r="I286" s="93"/>
    </row>
    <row r="287" spans="1:9" x14ac:dyDescent="0.2">
      <c r="A287" s="89"/>
      <c r="B287" s="1103"/>
      <c r="C287" s="811"/>
      <c r="D287" s="812"/>
      <c r="E287" s="90">
        <v>0</v>
      </c>
      <c r="F287" s="90">
        <v>0</v>
      </c>
      <c r="G287" s="91">
        <v>0</v>
      </c>
      <c r="H287" s="92">
        <f t="shared" si="5"/>
        <v>188.7</v>
      </c>
      <c r="I287" s="93"/>
    </row>
    <row r="288" spans="1:9" x14ac:dyDescent="0.2">
      <c r="A288" s="89"/>
      <c r="B288" s="1103"/>
      <c r="C288" s="811"/>
      <c r="D288" s="812"/>
      <c r="E288" s="90">
        <v>0</v>
      </c>
      <c r="F288" s="90">
        <v>0</v>
      </c>
      <c r="G288" s="91">
        <v>0</v>
      </c>
      <c r="H288" s="92">
        <f t="shared" si="5"/>
        <v>188.7</v>
      </c>
      <c r="I288" s="93"/>
    </row>
    <row r="289" spans="1:9" x14ac:dyDescent="0.2">
      <c r="A289" s="89"/>
      <c r="B289" s="1103"/>
      <c r="C289" s="811"/>
      <c r="D289" s="812"/>
      <c r="E289" s="90">
        <v>0</v>
      </c>
      <c r="F289" s="90">
        <v>0</v>
      </c>
      <c r="G289" s="91">
        <v>0</v>
      </c>
      <c r="H289" s="92">
        <f t="shared" si="5"/>
        <v>188.7</v>
      </c>
      <c r="I289" s="93"/>
    </row>
    <row r="290" spans="1:9" x14ac:dyDescent="0.2">
      <c r="A290" s="89"/>
      <c r="B290" s="1103"/>
      <c r="C290" s="811"/>
      <c r="D290" s="812"/>
      <c r="E290" s="90">
        <v>0</v>
      </c>
      <c r="F290" s="90">
        <v>0</v>
      </c>
      <c r="G290" s="91">
        <v>0</v>
      </c>
      <c r="H290" s="92">
        <f t="shared" si="5"/>
        <v>188.7</v>
      </c>
      <c r="I290" s="93"/>
    </row>
    <row r="291" spans="1:9" x14ac:dyDescent="0.2">
      <c r="A291" s="89"/>
      <c r="B291" s="1103"/>
      <c r="C291" s="811"/>
      <c r="D291" s="812"/>
      <c r="E291" s="90">
        <v>0</v>
      </c>
      <c r="F291" s="90">
        <v>0</v>
      </c>
      <c r="G291" s="91">
        <v>0</v>
      </c>
      <c r="H291" s="92">
        <f t="shared" si="5"/>
        <v>188.7</v>
      </c>
      <c r="I291" s="93"/>
    </row>
    <row r="292" spans="1:9" x14ac:dyDescent="0.2">
      <c r="A292" s="89"/>
      <c r="B292" s="1103"/>
      <c r="C292" s="811"/>
      <c r="D292" s="812"/>
      <c r="E292" s="90">
        <v>0</v>
      </c>
      <c r="F292" s="90">
        <v>0</v>
      </c>
      <c r="G292" s="91">
        <v>0</v>
      </c>
      <c r="H292" s="92">
        <f t="shared" si="5"/>
        <v>188.7</v>
      </c>
      <c r="I292" s="93"/>
    </row>
    <row r="293" spans="1:9" x14ac:dyDescent="0.2">
      <c r="A293" s="89"/>
      <c r="B293" s="1103"/>
      <c r="C293" s="811"/>
      <c r="D293" s="812"/>
      <c r="E293" s="90">
        <v>0</v>
      </c>
      <c r="F293" s="90">
        <v>0</v>
      </c>
      <c r="G293" s="91">
        <v>0</v>
      </c>
      <c r="H293" s="92">
        <f t="shared" si="5"/>
        <v>188.7</v>
      </c>
      <c r="I293" s="93"/>
    </row>
    <row r="294" spans="1:9" x14ac:dyDescent="0.2">
      <c r="A294" s="89"/>
      <c r="B294" s="1103"/>
      <c r="C294" s="811"/>
      <c r="D294" s="812"/>
      <c r="E294" s="90">
        <v>0</v>
      </c>
      <c r="F294" s="90">
        <v>0</v>
      </c>
      <c r="G294" s="91">
        <v>0</v>
      </c>
      <c r="H294" s="92">
        <f t="shared" si="5"/>
        <v>188.7</v>
      </c>
      <c r="I294" s="93"/>
    </row>
    <row r="295" spans="1:9" x14ac:dyDescent="0.2">
      <c r="A295" s="89"/>
      <c r="B295" s="1103"/>
      <c r="C295" s="811"/>
      <c r="D295" s="812"/>
      <c r="E295" s="90">
        <v>0</v>
      </c>
      <c r="F295" s="90">
        <v>0</v>
      </c>
      <c r="G295" s="91">
        <v>0</v>
      </c>
      <c r="H295" s="92">
        <f t="shared" si="5"/>
        <v>188.7</v>
      </c>
      <c r="I295" s="93"/>
    </row>
    <row r="296" spans="1:9" x14ac:dyDescent="0.2">
      <c r="A296" s="89"/>
      <c r="B296" s="1103"/>
      <c r="C296" s="811"/>
      <c r="D296" s="812"/>
      <c r="E296" s="90">
        <v>0</v>
      </c>
      <c r="F296" s="90">
        <v>0</v>
      </c>
      <c r="G296" s="91">
        <v>0</v>
      </c>
      <c r="H296" s="92">
        <f t="shared" si="5"/>
        <v>188.7</v>
      </c>
      <c r="I296" s="93"/>
    </row>
    <row r="297" spans="1:9" x14ac:dyDescent="0.2">
      <c r="A297" s="89"/>
      <c r="B297" s="1103"/>
      <c r="C297" s="811"/>
      <c r="D297" s="812"/>
      <c r="E297" s="90">
        <v>0</v>
      </c>
      <c r="F297" s="90">
        <v>0</v>
      </c>
      <c r="G297" s="91">
        <v>0</v>
      </c>
      <c r="H297" s="92">
        <f t="shared" si="5"/>
        <v>188.7</v>
      </c>
      <c r="I297" s="93"/>
    </row>
    <row r="298" spans="1:9" x14ac:dyDescent="0.2">
      <c r="A298" s="89"/>
      <c r="B298" s="1103"/>
      <c r="C298" s="811"/>
      <c r="D298" s="812"/>
      <c r="E298" s="90">
        <v>0</v>
      </c>
      <c r="F298" s="90">
        <v>0</v>
      </c>
      <c r="G298" s="91">
        <v>0</v>
      </c>
      <c r="H298" s="92">
        <f t="shared" si="5"/>
        <v>188.7</v>
      </c>
      <c r="I298" s="93"/>
    </row>
    <row r="299" spans="1:9" x14ac:dyDescent="0.2">
      <c r="A299" s="89"/>
      <c r="B299" s="1103"/>
      <c r="C299" s="811"/>
      <c r="D299" s="812"/>
      <c r="E299" s="90">
        <v>0</v>
      </c>
      <c r="F299" s="90">
        <v>0</v>
      </c>
      <c r="G299" s="91">
        <v>0</v>
      </c>
      <c r="H299" s="92">
        <f t="shared" si="5"/>
        <v>188.7</v>
      </c>
      <c r="I299" s="93"/>
    </row>
    <row r="300" spans="1:9" x14ac:dyDescent="0.2">
      <c r="A300" s="89"/>
      <c r="B300" s="1103"/>
      <c r="C300" s="811"/>
      <c r="D300" s="812"/>
      <c r="E300" s="90">
        <v>0</v>
      </c>
      <c r="F300" s="90">
        <v>0</v>
      </c>
      <c r="G300" s="91">
        <v>0</v>
      </c>
      <c r="H300" s="92">
        <f t="shared" si="5"/>
        <v>188.7</v>
      </c>
      <c r="I300" s="93"/>
    </row>
    <row r="301" spans="1:9" x14ac:dyDescent="0.2">
      <c r="A301" s="89"/>
      <c r="B301" s="1103"/>
      <c r="C301" s="811"/>
      <c r="D301" s="812"/>
      <c r="E301" s="90">
        <v>0</v>
      </c>
      <c r="F301" s="90">
        <v>0</v>
      </c>
      <c r="G301" s="91">
        <v>0</v>
      </c>
      <c r="H301" s="92">
        <f t="shared" si="5"/>
        <v>188.7</v>
      </c>
      <c r="I301" s="93"/>
    </row>
    <row r="302" spans="1:9" x14ac:dyDescent="0.2">
      <c r="A302" s="89"/>
      <c r="B302" s="1103"/>
      <c r="C302" s="811"/>
      <c r="D302" s="812"/>
      <c r="E302" s="90">
        <v>0</v>
      </c>
      <c r="F302" s="90">
        <v>0</v>
      </c>
      <c r="G302" s="91">
        <v>0</v>
      </c>
      <c r="H302" s="92">
        <f t="shared" si="5"/>
        <v>188.7</v>
      </c>
      <c r="I302" s="93"/>
    </row>
    <row r="303" spans="1:9" x14ac:dyDescent="0.2">
      <c r="A303" s="89"/>
      <c r="B303" s="1103"/>
      <c r="C303" s="811"/>
      <c r="D303" s="812"/>
      <c r="E303" s="90">
        <v>0</v>
      </c>
      <c r="F303" s="90">
        <v>0</v>
      </c>
      <c r="G303" s="91">
        <v>0</v>
      </c>
      <c r="H303" s="92">
        <f t="shared" si="5"/>
        <v>188.7</v>
      </c>
      <c r="I303" s="93"/>
    </row>
    <row r="304" spans="1:9" x14ac:dyDescent="0.2">
      <c r="A304" s="89"/>
      <c r="B304" s="1103"/>
      <c r="C304" s="811"/>
      <c r="D304" s="812"/>
      <c r="E304" s="90">
        <v>0</v>
      </c>
      <c r="F304" s="90">
        <v>0</v>
      </c>
      <c r="G304" s="91">
        <v>0</v>
      </c>
      <c r="H304" s="92">
        <f t="shared" si="5"/>
        <v>188.7</v>
      </c>
      <c r="I304" s="93"/>
    </row>
    <row r="305" spans="1:9" x14ac:dyDescent="0.2">
      <c r="A305" s="89"/>
      <c r="B305" s="1103"/>
      <c r="C305" s="811"/>
      <c r="D305" s="812"/>
      <c r="E305" s="90">
        <v>0</v>
      </c>
      <c r="F305" s="90">
        <v>0</v>
      </c>
      <c r="G305" s="91">
        <v>0</v>
      </c>
      <c r="H305" s="92">
        <f t="shared" si="5"/>
        <v>188.7</v>
      </c>
      <c r="I305" s="93"/>
    </row>
    <row r="306" spans="1:9" x14ac:dyDescent="0.2">
      <c r="A306" s="89"/>
      <c r="B306" s="1103"/>
      <c r="C306" s="811"/>
      <c r="D306" s="812"/>
      <c r="E306" s="90">
        <v>0</v>
      </c>
      <c r="F306" s="90">
        <v>0</v>
      </c>
      <c r="G306" s="91">
        <v>0</v>
      </c>
      <c r="H306" s="92">
        <f t="shared" si="5"/>
        <v>188.7</v>
      </c>
      <c r="I306" s="93"/>
    </row>
    <row r="307" spans="1:9" x14ac:dyDescent="0.2">
      <c r="A307" s="89"/>
      <c r="B307" s="1103"/>
      <c r="C307" s="811"/>
      <c r="D307" s="812"/>
      <c r="E307" s="90">
        <v>0</v>
      </c>
      <c r="F307" s="90">
        <v>0</v>
      </c>
      <c r="G307" s="91">
        <v>0</v>
      </c>
      <c r="H307" s="92">
        <f t="shared" si="5"/>
        <v>188.7</v>
      </c>
      <c r="I307" s="93"/>
    </row>
    <row r="308" spans="1:9" x14ac:dyDescent="0.2">
      <c r="A308" s="89"/>
      <c r="B308" s="1103"/>
      <c r="C308" s="811"/>
      <c r="D308" s="812"/>
      <c r="E308" s="90">
        <v>0</v>
      </c>
      <c r="F308" s="90">
        <v>0</v>
      </c>
      <c r="G308" s="91">
        <v>0</v>
      </c>
      <c r="H308" s="92">
        <f t="shared" si="5"/>
        <v>188.7</v>
      </c>
      <c r="I308" s="93"/>
    </row>
    <row r="309" spans="1:9" x14ac:dyDescent="0.2">
      <c r="A309" s="89"/>
      <c r="B309" s="1103"/>
      <c r="C309" s="811"/>
      <c r="D309" s="812"/>
      <c r="E309" s="90">
        <v>0</v>
      </c>
      <c r="F309" s="90">
        <v>0</v>
      </c>
      <c r="G309" s="91">
        <v>0</v>
      </c>
      <c r="H309" s="92">
        <f t="shared" si="5"/>
        <v>188.7</v>
      </c>
      <c r="I309" s="93"/>
    </row>
    <row r="310" spans="1:9" x14ac:dyDescent="0.2">
      <c r="A310" s="89"/>
      <c r="B310" s="1103"/>
      <c r="C310" s="811"/>
      <c r="D310" s="812"/>
      <c r="E310" s="90">
        <v>0</v>
      </c>
      <c r="F310" s="90">
        <v>0</v>
      </c>
      <c r="G310" s="91">
        <v>0</v>
      </c>
      <c r="H310" s="92">
        <f t="shared" si="5"/>
        <v>188.7</v>
      </c>
      <c r="I310" s="93"/>
    </row>
    <row r="311" spans="1:9" ht="13.5" thickBot="1" x14ac:dyDescent="0.25">
      <c r="A311" s="94"/>
      <c r="B311" s="1104"/>
      <c r="C311" s="821"/>
      <c r="D311" s="822"/>
      <c r="E311" s="95">
        <v>0</v>
      </c>
      <c r="F311" s="95">
        <v>0</v>
      </c>
      <c r="G311" s="126">
        <v>0</v>
      </c>
      <c r="H311" s="127">
        <f t="shared" si="5"/>
        <v>188.7</v>
      </c>
      <c r="I311" s="97"/>
    </row>
  </sheetData>
  <sheetProtection algorithmName="SHA-512" hashValue="fIK5DEEVlupv+FOBg07mUHuVaxpYS8jhuqTxb94S5bt+iDfB6lfcgeUVKqDnho1sMUDxlgHCUUfbFiuv1lxjBA==" saltValue="A0MAxu7iKC6rZd13fAuaAg=="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269</v>
      </c>
      <c r="K1" s="67" t="s">
        <v>545</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vEPjotyExKnTg99G5hI2kKrFeQOh/AOdcccJ2sMXR6TlnDzm1yAANhMeyWlv5XNjNGpf54qora64T99SjnAdQA==" saltValue="6byb4j4L965SnHoO7D2x9w=="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abSelected="1" topLeftCell="A28" zoomScale="80" zoomScaleNormal="80" zoomScaleSheetLayoutView="85" workbookViewId="0">
      <selection activeCell="B30" sqref="B30"/>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371</v>
      </c>
      <c r="H1" s="1124"/>
      <c r="I1" s="239"/>
      <c r="J1" s="240"/>
      <c r="K1" s="253" t="s">
        <v>565</v>
      </c>
    </row>
    <row r="2" spans="1:11" ht="12" customHeight="1" x14ac:dyDescent="0.25">
      <c r="A2" s="275"/>
      <c r="B2" s="276"/>
      <c r="C2" s="276"/>
      <c r="D2" s="259"/>
      <c r="E2" s="259"/>
      <c r="F2" s="259"/>
      <c r="G2" s="1125" t="str">
        <f>Menu!F3</f>
        <v>USCGC PACIFIC</v>
      </c>
      <c r="H2" s="1126"/>
      <c r="I2" s="241"/>
      <c r="J2" s="242"/>
      <c r="K2" s="252" t="s">
        <v>566</v>
      </c>
    </row>
    <row r="3" spans="1:11" ht="12" customHeight="1" x14ac:dyDescent="0.2">
      <c r="A3" s="277"/>
      <c r="B3" s="278"/>
      <c r="C3" s="278"/>
      <c r="D3" s="259"/>
      <c r="E3" s="259"/>
      <c r="F3" s="259"/>
      <c r="G3" s="259"/>
      <c r="H3" s="279"/>
      <c r="I3" s="280"/>
      <c r="J3" s="259"/>
      <c r="K3" s="252" t="s">
        <v>564</v>
      </c>
    </row>
    <row r="4" spans="1:11" ht="12" customHeight="1" x14ac:dyDescent="0.2">
      <c r="A4" s="277"/>
      <c r="B4" s="278"/>
      <c r="C4" s="278"/>
      <c r="D4" s="259"/>
      <c r="E4" s="259"/>
      <c r="F4" s="259"/>
      <c r="G4" s="259"/>
      <c r="H4" s="259"/>
      <c r="I4" s="259"/>
      <c r="J4" s="259"/>
      <c r="K4" s="254" t="s">
        <v>494</v>
      </c>
    </row>
    <row r="5" spans="1:11" ht="11.25" customHeight="1" x14ac:dyDescent="0.2">
      <c r="A5" s="281"/>
      <c r="B5" s="259"/>
      <c r="C5" s="259"/>
      <c r="D5" s="259"/>
      <c r="E5" s="259"/>
      <c r="F5" s="259"/>
      <c r="G5" s="259"/>
      <c r="H5" s="259"/>
      <c r="I5" s="259"/>
      <c r="J5" s="259"/>
      <c r="K5" s="251"/>
    </row>
    <row r="6" spans="1:11" ht="6" customHeight="1" x14ac:dyDescent="0.2">
      <c r="A6" s="277"/>
      <c r="B6" s="278"/>
      <c r="C6" s="278"/>
      <c r="D6" s="259"/>
      <c r="E6" s="259"/>
      <c r="F6" s="259"/>
      <c r="G6" s="259"/>
      <c r="H6" s="259"/>
      <c r="I6" s="259"/>
      <c r="J6" s="259"/>
      <c r="K6" s="1129" t="s">
        <v>545</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43925</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372</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373</v>
      </c>
      <c r="B16" s="243" t="s">
        <v>563</v>
      </c>
      <c r="C16" s="262"/>
      <c r="D16" s="261"/>
      <c r="E16" s="261"/>
      <c r="F16" s="261"/>
      <c r="G16" s="261"/>
      <c r="H16" s="261"/>
      <c r="I16" s="261"/>
      <c r="J16" s="263" t="s">
        <v>374</v>
      </c>
      <c r="K16" s="292"/>
    </row>
    <row r="17" spans="1:12" s="259" customFormat="1" ht="18.75" x14ac:dyDescent="0.3">
      <c r="A17" s="291"/>
      <c r="B17" s="244" t="s">
        <v>375</v>
      </c>
      <c r="C17" s="262"/>
      <c r="D17" s="261"/>
      <c r="E17" s="261"/>
      <c r="F17" s="261"/>
      <c r="G17" s="261"/>
      <c r="H17" s="261"/>
      <c r="I17" s="261"/>
      <c r="J17" s="264" t="str">
        <f>B16</f>
        <v>CS2 Gregory Logan</v>
      </c>
      <c r="K17" s="292"/>
    </row>
    <row r="18" spans="1:12" s="259" customFormat="1" ht="18.75" x14ac:dyDescent="0.3">
      <c r="A18" s="291"/>
      <c r="B18" s="262"/>
      <c r="C18" s="262"/>
      <c r="D18" s="261"/>
      <c r="E18" s="261"/>
      <c r="F18" s="261"/>
      <c r="G18" s="261"/>
      <c r="H18" s="261"/>
      <c r="I18" s="261"/>
      <c r="J18" s="261" t="str">
        <f>K3</f>
        <v>Phone: (800) 123-4567</v>
      </c>
      <c r="K18" s="292"/>
    </row>
    <row r="19" spans="1:12" ht="18.75" x14ac:dyDescent="0.3">
      <c r="A19" s="291" t="s">
        <v>376</v>
      </c>
      <c r="B19" s="261" t="s">
        <v>377</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378</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379</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380</v>
      </c>
      <c r="C25" s="261"/>
      <c r="D25" s="261"/>
      <c r="E25" s="261"/>
      <c r="F25" s="261"/>
      <c r="G25" s="261"/>
      <c r="H25" s="261"/>
      <c r="I25" s="261"/>
      <c r="J25" s="261"/>
      <c r="K25" s="292"/>
    </row>
    <row r="26" spans="1:12" ht="18.75" x14ac:dyDescent="0.3">
      <c r="A26" s="291"/>
      <c r="B26" s="261" t="s">
        <v>381</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43925</v>
      </c>
      <c r="F28" s="1133"/>
      <c r="G28" s="261"/>
      <c r="H28" s="261"/>
      <c r="I28" s="261"/>
      <c r="J28" s="261"/>
      <c r="K28" s="292"/>
    </row>
    <row r="29" spans="1:12" ht="18.75" x14ac:dyDescent="0.3">
      <c r="A29" s="291" t="s">
        <v>316</v>
      </c>
      <c r="B29" s="261"/>
      <c r="C29" s="261"/>
      <c r="D29" s="268"/>
      <c r="E29" s="1132" t="str">
        <f>G2</f>
        <v>USCGC PACIFIC</v>
      </c>
      <c r="F29" s="1132"/>
      <c r="G29" s="261"/>
      <c r="H29" s="261"/>
      <c r="I29" s="261"/>
      <c r="J29" s="261"/>
      <c r="K29" s="292"/>
    </row>
    <row r="30" spans="1:12" ht="18.75" x14ac:dyDescent="0.3">
      <c r="A30" s="291" t="s">
        <v>382</v>
      </c>
      <c r="B30" s="261"/>
      <c r="C30" s="261"/>
      <c r="D30" s="261"/>
      <c r="E30" s="1132" t="str">
        <f>K1</f>
        <v>100 Coast Guard Drive</v>
      </c>
      <c r="F30" s="1132"/>
      <c r="G30" s="261"/>
      <c r="H30" s="261"/>
      <c r="I30" s="261"/>
      <c r="J30" s="261"/>
      <c r="K30" s="292"/>
    </row>
    <row r="31" spans="1:12" ht="18.75" x14ac:dyDescent="0.3">
      <c r="A31" s="294" t="s">
        <v>383</v>
      </c>
      <c r="B31" s="266"/>
      <c r="C31" s="266"/>
      <c r="D31" s="261"/>
      <c r="E31" s="1132" t="str">
        <f>K2</f>
        <v>Petaluma, CA 94952</v>
      </c>
      <c r="F31" s="1132"/>
      <c r="G31" s="261"/>
      <c r="H31" s="266"/>
      <c r="I31" s="261"/>
      <c r="J31" s="261"/>
      <c r="K31" s="292"/>
      <c r="L31" s="222"/>
    </row>
    <row r="32" spans="1:12" ht="18.75" x14ac:dyDescent="0.3">
      <c r="A32" s="295" t="s">
        <v>384</v>
      </c>
      <c r="B32" s="267"/>
      <c r="C32" s="267"/>
      <c r="D32" s="262"/>
      <c r="E32" s="1131" t="e">
        <f>TRIM(MID(K5,FIND(":",K5)+1,256))</f>
        <v>#VALUE!</v>
      </c>
      <c r="F32" s="1131"/>
      <c r="G32" s="262"/>
      <c r="H32" s="296"/>
      <c r="I32" s="262"/>
      <c r="J32" s="297"/>
      <c r="K32" s="298"/>
      <c r="L32" s="227"/>
    </row>
    <row r="33" spans="1:12" ht="18.75" x14ac:dyDescent="0.3">
      <c r="A33" s="299" t="s">
        <v>426</v>
      </c>
      <c r="B33" s="262"/>
      <c r="C33" s="262"/>
      <c r="D33" s="262"/>
      <c r="E33" s="791" t="s">
        <v>544</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385</v>
      </c>
      <c r="B35" s="346"/>
      <c r="C35" s="346"/>
      <c r="D35" s="1128" t="s">
        <v>386</v>
      </c>
      <c r="E35" s="1128"/>
      <c r="F35" s="1128"/>
      <c r="G35" s="1128"/>
      <c r="H35" s="1128"/>
      <c r="I35" s="344"/>
      <c r="J35" s="345" t="s">
        <v>387</v>
      </c>
      <c r="K35" s="300"/>
      <c r="L35" s="222">
        <f>IF(J34=0,0,J34+L34)</f>
        <v>0</v>
      </c>
    </row>
    <row r="36" spans="1:12" ht="18.75" x14ac:dyDescent="0.3">
      <c r="A36" s="1119" t="s">
        <v>559</v>
      </c>
      <c r="B36" s="1120"/>
      <c r="C36" s="347"/>
      <c r="D36" s="1121" t="s">
        <v>561</v>
      </c>
      <c r="E36" s="1122"/>
      <c r="F36" s="1122"/>
      <c r="G36" s="1122"/>
      <c r="H36" s="1122"/>
      <c r="I36" s="326"/>
      <c r="J36" s="327">
        <v>85.05</v>
      </c>
      <c r="K36" s="298"/>
      <c r="L36" s="222" t="e">
        <f>IF(#REF!=0,0,#REF!+#REF!)</f>
        <v>#REF!</v>
      </c>
    </row>
    <row r="37" spans="1:12" ht="18.75" x14ac:dyDescent="0.3">
      <c r="A37" s="1119" t="s">
        <v>560</v>
      </c>
      <c r="B37" s="1120"/>
      <c r="C37" s="348"/>
      <c r="D37" s="1121" t="s">
        <v>562</v>
      </c>
      <c r="E37" s="1122"/>
      <c r="F37" s="1122"/>
      <c r="G37" s="1122"/>
      <c r="H37" s="1122"/>
      <c r="I37" s="326"/>
      <c r="J37" s="327">
        <v>103.65</v>
      </c>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388</v>
      </c>
      <c r="B86" s="269"/>
      <c r="C86" s="269"/>
      <c r="D86" s="1127"/>
      <c r="E86" s="1127"/>
      <c r="F86" s="1127"/>
      <c r="G86" s="1127"/>
      <c r="H86" s="1127"/>
      <c r="I86" s="304"/>
      <c r="J86" s="305">
        <f>SUM(J36:J85)</f>
        <v>188.7</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389</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390</v>
      </c>
      <c r="B90" s="261"/>
      <c r="C90" s="261"/>
      <c r="D90" s="312" t="s">
        <v>391</v>
      </c>
      <c r="E90" s="313"/>
      <c r="F90" s="268"/>
      <c r="G90" s="314" t="s">
        <v>392</v>
      </c>
      <c r="H90" s="315"/>
      <c r="I90" s="261"/>
      <c r="J90" s="305"/>
      <c r="K90" s="298"/>
      <c r="L90" s="222">
        <f>IF(J87=0,0,J87+L89)</f>
        <v>0</v>
      </c>
    </row>
    <row r="91" spans="1:12" ht="18.75" x14ac:dyDescent="0.3">
      <c r="A91" s="316"/>
      <c r="B91" s="262"/>
      <c r="C91" s="262"/>
      <c r="D91" s="245">
        <v>20</v>
      </c>
      <c r="E91" s="333"/>
      <c r="F91" s="334"/>
      <c r="G91" s="713">
        <v>4</v>
      </c>
      <c r="H91" s="341"/>
      <c r="I91" s="330"/>
      <c r="J91" s="248">
        <v>188.7</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393</v>
      </c>
      <c r="G96" s="321"/>
      <c r="H96" s="322"/>
      <c r="I96" s="323"/>
      <c r="J96" s="324">
        <f>SUM(J91:J95)</f>
        <v>188.7</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0l6CcPbH5vtPTfaq20/KqpKhJqnk/0Oi8EDOv0bUAfOi7bDVWBkyoIUxR3rkhxcspVErrMMmMmNcv39FPqyTuA==" saltValue="sbtav8NDOe0bXcn/ihbUYA=="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0" sqref="H10:J10"/>
    </sheetView>
  </sheetViews>
  <sheetFormatPr defaultRowHeight="24.6" customHeight="1" x14ac:dyDescent="0.2"/>
  <cols>
    <col min="1" max="23" width="9.7109375" style="632" customWidth="1"/>
    <col min="24" max="16384" width="9.140625" style="632"/>
  </cols>
  <sheetData>
    <row r="1" spans="1:28" ht="24.95" customHeight="1" x14ac:dyDescent="0.2">
      <c r="A1" s="1197" t="s">
        <v>396</v>
      </c>
      <c r="B1" s="1198"/>
      <c r="C1" s="1199"/>
      <c r="D1" s="1200" t="s">
        <v>397</v>
      </c>
      <c r="E1" s="1201"/>
      <c r="F1" s="1201"/>
      <c r="G1" s="1201"/>
      <c r="H1" s="1201"/>
      <c r="I1" s="1201"/>
      <c r="J1" s="1201"/>
      <c r="K1" s="1201"/>
      <c r="L1" s="1201"/>
      <c r="M1" s="1201"/>
      <c r="N1" s="1201"/>
      <c r="O1" s="1201"/>
      <c r="P1" s="1201"/>
      <c r="Q1" s="1201"/>
      <c r="R1" s="1201"/>
      <c r="S1" s="1201"/>
      <c r="T1" s="1201"/>
      <c r="U1" s="1204" t="s">
        <v>69</v>
      </c>
      <c r="V1" s="1206"/>
      <c r="W1" s="1207"/>
    </row>
    <row r="2" spans="1:28" ht="24.95" customHeight="1" thickBot="1" x14ac:dyDescent="0.25">
      <c r="A2" s="1210" t="s">
        <v>551</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398</v>
      </c>
      <c r="B3" s="1214"/>
      <c r="C3" s="1215" t="str">
        <f>Menu!F3</f>
        <v>USCGC PACIFIC</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399</v>
      </c>
      <c r="B4" s="1182"/>
      <c r="C4" s="1183" t="s">
        <v>400</v>
      </c>
      <c r="D4" s="1183"/>
      <c r="E4" s="1183"/>
      <c r="F4" s="1183"/>
      <c r="G4" s="1183"/>
      <c r="H4" s="1183"/>
      <c r="I4" s="1183"/>
      <c r="J4" s="1184"/>
      <c r="K4" s="745" t="s">
        <v>401</v>
      </c>
      <c r="L4" s="1185" t="s">
        <v>155</v>
      </c>
      <c r="M4" s="1185"/>
      <c r="N4" s="1185"/>
      <c r="O4" s="1185"/>
      <c r="P4" s="1185"/>
      <c r="Q4" s="1185"/>
      <c r="R4" s="1185"/>
      <c r="S4" s="1185"/>
      <c r="T4" s="1185"/>
      <c r="U4" s="1185"/>
      <c r="V4" s="1185"/>
      <c r="W4" s="1186"/>
      <c r="X4" s="1187" t="s">
        <v>402</v>
      </c>
      <c r="Y4" s="1188"/>
      <c r="Z4" s="1188"/>
      <c r="AA4" s="633" t="s">
        <v>408</v>
      </c>
      <c r="AB4" s="634"/>
    </row>
    <row r="5" spans="1:28" ht="32.25" customHeight="1" thickBot="1" x14ac:dyDescent="0.25">
      <c r="A5" s="1189" t="s">
        <v>403</v>
      </c>
      <c r="B5" s="1190"/>
      <c r="C5" s="1190"/>
      <c r="D5" s="1191" t="s">
        <v>404</v>
      </c>
      <c r="E5" s="1191"/>
      <c r="F5" s="1191"/>
      <c r="G5" s="1191"/>
      <c r="H5" s="1191"/>
      <c r="I5" s="1191"/>
      <c r="J5" s="1192"/>
      <c r="K5" s="1193" t="s">
        <v>411</v>
      </c>
      <c r="L5" s="1194"/>
      <c r="M5" s="1194"/>
      <c r="N5" s="1194"/>
      <c r="O5" s="635">
        <f>IF(L4="Breakfast",'CG-3123'!AM3,IF(L4="Lunch",'CG-3123'!AN3,IF(L4="Dinner",'CG-3123'!AO3,0)))</f>
        <v>2.5499999999999998</v>
      </c>
      <c r="P5" s="1195" t="s">
        <v>446</v>
      </c>
      <c r="Q5" s="1196"/>
      <c r="R5" s="1196"/>
      <c r="S5" s="1196"/>
      <c r="T5" s="1196"/>
      <c r="U5" s="1196"/>
      <c r="V5" s="1196"/>
      <c r="W5" s="635">
        <f>IF(L4="Breakfast",'CG-3123'!AM41,IF(L4="Lunch",'CG-3123'!AN41,IF(L4="Dinner",'CG-3123'!AO41,0)))</f>
        <v>4.0999999999999996</v>
      </c>
    </row>
    <row r="6" spans="1:28" ht="27.75" customHeight="1" thickBot="1" x14ac:dyDescent="0.25">
      <c r="A6" s="1172" t="s">
        <v>405</v>
      </c>
      <c r="B6" s="1173"/>
      <c r="C6" s="1173"/>
      <c r="D6" s="1173"/>
      <c r="E6" s="1174"/>
      <c r="F6" s="638" t="s">
        <v>478</v>
      </c>
      <c r="G6" s="749" t="s">
        <v>479</v>
      </c>
      <c r="H6" s="1175" t="s">
        <v>489</v>
      </c>
      <c r="I6" s="1176"/>
      <c r="J6" s="1176"/>
      <c r="K6" s="675" t="s">
        <v>463</v>
      </c>
      <c r="L6" s="637" t="s">
        <v>434</v>
      </c>
      <c r="M6" s="636" t="s">
        <v>433</v>
      </c>
      <c r="N6" s="636" t="s">
        <v>464</v>
      </c>
      <c r="O6" s="719" t="s">
        <v>435</v>
      </c>
      <c r="P6" s="636" t="s">
        <v>432</v>
      </c>
      <c r="Q6" s="637" t="s">
        <v>431</v>
      </c>
      <c r="R6" s="638" t="s">
        <v>430</v>
      </c>
      <c r="S6" s="638" t="s">
        <v>465</v>
      </c>
      <c r="T6" s="638" t="s">
        <v>466</v>
      </c>
      <c r="U6" s="638" t="s">
        <v>429</v>
      </c>
      <c r="V6" s="638" t="s">
        <v>428</v>
      </c>
      <c r="W6" s="720" t="s">
        <v>427</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406</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407</v>
      </c>
      <c r="B38" s="662" t="s">
        <v>408</v>
      </c>
      <c r="C38" s="662" t="s">
        <v>409</v>
      </c>
      <c r="D38" s="663" t="str">
        <f>AA4</f>
        <v>X</v>
      </c>
      <c r="E38" s="1155" t="s">
        <v>410</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449</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450</v>
      </c>
      <c r="B42" s="1160"/>
      <c r="C42" s="1161" t="s">
        <v>462</v>
      </c>
      <c r="D42" s="1161"/>
      <c r="E42" s="1162" t="s">
        <v>480</v>
      </c>
      <c r="F42" s="1162"/>
      <c r="G42" s="1162"/>
      <c r="H42" s="1162"/>
      <c r="I42" s="1162"/>
      <c r="J42" s="1162"/>
      <c r="K42" s="1162"/>
      <c r="L42" s="1162"/>
      <c r="M42" s="1162"/>
      <c r="N42" s="1162"/>
      <c r="O42" s="1162"/>
      <c r="P42" s="1162"/>
      <c r="Q42" s="1163"/>
    </row>
    <row r="43" spans="1:23" ht="24.6" customHeight="1" x14ac:dyDescent="0.2">
      <c r="A43" s="1137"/>
      <c r="B43" s="1138"/>
      <c r="C43" s="1150" t="s">
        <v>453</v>
      </c>
      <c r="D43" s="1164"/>
      <c r="E43" s="1152" t="s">
        <v>477</v>
      </c>
      <c r="F43" s="1153"/>
      <c r="G43" s="1153"/>
      <c r="H43" s="1153"/>
      <c r="I43" s="1153"/>
      <c r="J43" s="1153"/>
      <c r="K43" s="1153"/>
      <c r="L43" s="1153"/>
      <c r="M43" s="1153"/>
      <c r="N43" s="1153"/>
      <c r="O43" s="1153"/>
      <c r="P43" s="1153"/>
      <c r="Q43" s="1154"/>
    </row>
    <row r="44" spans="1:23" ht="24.6" customHeight="1" x14ac:dyDescent="0.2">
      <c r="A44" s="1137"/>
      <c r="B44" s="1138"/>
      <c r="C44" s="1144" t="s">
        <v>454</v>
      </c>
      <c r="D44" s="1144"/>
      <c r="E44" s="1145" t="s">
        <v>476</v>
      </c>
      <c r="F44" s="1145"/>
      <c r="G44" s="1145"/>
      <c r="H44" s="1145"/>
      <c r="I44" s="1145"/>
      <c r="J44" s="1145"/>
      <c r="K44" s="1145"/>
      <c r="L44" s="1145"/>
      <c r="M44" s="1145"/>
      <c r="N44" s="1145"/>
      <c r="O44" s="1145"/>
      <c r="P44" s="1145"/>
      <c r="Q44" s="1146"/>
    </row>
    <row r="45" spans="1:23" ht="24.6" customHeight="1" x14ac:dyDescent="0.2">
      <c r="A45" s="1137"/>
      <c r="B45" s="1138"/>
      <c r="C45" s="1144" t="s">
        <v>474</v>
      </c>
      <c r="D45" s="1144"/>
      <c r="E45" s="1145" t="s">
        <v>475</v>
      </c>
      <c r="F45" s="1145"/>
      <c r="G45" s="1145"/>
      <c r="H45" s="1145"/>
      <c r="I45" s="1145"/>
      <c r="J45" s="1145"/>
      <c r="K45" s="1145"/>
      <c r="L45" s="1145"/>
      <c r="M45" s="1145"/>
      <c r="N45" s="1145"/>
      <c r="O45" s="1145"/>
      <c r="P45" s="1145"/>
      <c r="Q45" s="1146"/>
    </row>
    <row r="46" spans="1:23" ht="24.6" customHeight="1" thickBot="1" x14ac:dyDescent="0.25">
      <c r="A46" s="1137"/>
      <c r="B46" s="1138"/>
      <c r="C46" s="1165" t="s">
        <v>451</v>
      </c>
      <c r="D46" s="1165"/>
      <c r="E46" s="1166" t="s">
        <v>452</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481</v>
      </c>
      <c r="B48" s="1138"/>
      <c r="C48" s="1141" t="s">
        <v>455</v>
      </c>
      <c r="D48" s="1141"/>
      <c r="E48" s="1142" t="s">
        <v>467</v>
      </c>
      <c r="F48" s="1142"/>
      <c r="G48" s="1142"/>
      <c r="H48" s="1142"/>
      <c r="I48" s="1142"/>
      <c r="J48" s="1142"/>
      <c r="K48" s="1142"/>
      <c r="L48" s="1142"/>
      <c r="M48" s="1142"/>
      <c r="N48" s="1142"/>
      <c r="O48" s="1142"/>
      <c r="P48" s="1142"/>
      <c r="Q48" s="1143"/>
    </row>
    <row r="49" spans="1:17" ht="24.6" customHeight="1" x14ac:dyDescent="0.2">
      <c r="A49" s="1137"/>
      <c r="B49" s="1138"/>
      <c r="C49" s="1144" t="s">
        <v>456</v>
      </c>
      <c r="D49" s="1144"/>
      <c r="E49" s="1145" t="s">
        <v>473</v>
      </c>
      <c r="F49" s="1145"/>
      <c r="G49" s="1145"/>
      <c r="H49" s="1145"/>
      <c r="I49" s="1145"/>
      <c r="J49" s="1145"/>
      <c r="K49" s="1145"/>
      <c r="L49" s="1145"/>
      <c r="M49" s="1145"/>
      <c r="N49" s="1145"/>
      <c r="O49" s="1145"/>
      <c r="P49" s="1145"/>
      <c r="Q49" s="1146"/>
    </row>
    <row r="50" spans="1:17" ht="24.6" customHeight="1" x14ac:dyDescent="0.2">
      <c r="A50" s="1137"/>
      <c r="B50" s="1138"/>
      <c r="C50" s="1144" t="s">
        <v>457</v>
      </c>
      <c r="D50" s="1144"/>
      <c r="E50" s="1145" t="s">
        <v>472</v>
      </c>
      <c r="F50" s="1145"/>
      <c r="G50" s="1145"/>
      <c r="H50" s="1145"/>
      <c r="I50" s="1145"/>
      <c r="J50" s="1145"/>
      <c r="K50" s="1145"/>
      <c r="L50" s="1145"/>
      <c r="M50" s="1145"/>
      <c r="N50" s="1145"/>
      <c r="O50" s="1145"/>
      <c r="P50" s="1145"/>
      <c r="Q50" s="1146"/>
    </row>
    <row r="51" spans="1:17" ht="24.6" customHeight="1" x14ac:dyDescent="0.2">
      <c r="A51" s="1137"/>
      <c r="B51" s="1138"/>
      <c r="C51" s="1150" t="s">
        <v>482</v>
      </c>
      <c r="D51" s="1151"/>
      <c r="E51" s="1152" t="s">
        <v>468</v>
      </c>
      <c r="F51" s="1153"/>
      <c r="G51" s="1153"/>
      <c r="H51" s="1153"/>
      <c r="I51" s="1153"/>
      <c r="J51" s="1153"/>
      <c r="K51" s="1153"/>
      <c r="L51" s="1153"/>
      <c r="M51" s="1153"/>
      <c r="N51" s="1153"/>
      <c r="O51" s="1153"/>
      <c r="P51" s="1153"/>
      <c r="Q51" s="1154"/>
    </row>
    <row r="52" spans="1:17" ht="24.6" customHeight="1" x14ac:dyDescent="0.2">
      <c r="A52" s="1137"/>
      <c r="B52" s="1138"/>
      <c r="C52" s="1144" t="s">
        <v>471</v>
      </c>
      <c r="D52" s="1144"/>
      <c r="E52" s="1145" t="s">
        <v>470</v>
      </c>
      <c r="F52" s="1145"/>
      <c r="G52" s="1145"/>
      <c r="H52" s="1145"/>
      <c r="I52" s="1145"/>
      <c r="J52" s="1145"/>
      <c r="K52" s="1145"/>
      <c r="L52" s="1145"/>
      <c r="M52" s="1145"/>
      <c r="N52" s="1145"/>
      <c r="O52" s="1145"/>
      <c r="P52" s="1145"/>
      <c r="Q52" s="1146"/>
    </row>
    <row r="53" spans="1:17" ht="24.6" customHeight="1" x14ac:dyDescent="0.2">
      <c r="A53" s="1137"/>
      <c r="B53" s="1138"/>
      <c r="C53" s="1144" t="s">
        <v>458</v>
      </c>
      <c r="D53" s="1144"/>
      <c r="E53" s="1145" t="s">
        <v>469</v>
      </c>
      <c r="F53" s="1145"/>
      <c r="G53" s="1145"/>
      <c r="H53" s="1145"/>
      <c r="I53" s="1145"/>
      <c r="J53" s="1145"/>
      <c r="K53" s="1145"/>
      <c r="L53" s="1145"/>
      <c r="M53" s="1145"/>
      <c r="N53" s="1145"/>
      <c r="O53" s="1145"/>
      <c r="P53" s="1145"/>
      <c r="Q53" s="1146"/>
    </row>
    <row r="54" spans="1:17" ht="24.6" customHeight="1" x14ac:dyDescent="0.2">
      <c r="A54" s="1137"/>
      <c r="B54" s="1138"/>
      <c r="C54" s="1144" t="s">
        <v>459</v>
      </c>
      <c r="D54" s="1144"/>
      <c r="E54" s="1145" t="s">
        <v>460</v>
      </c>
      <c r="F54" s="1145"/>
      <c r="G54" s="1145"/>
      <c r="H54" s="1145"/>
      <c r="I54" s="1145"/>
      <c r="J54" s="1145"/>
      <c r="K54" s="1145"/>
      <c r="L54" s="1145"/>
      <c r="M54" s="1145"/>
      <c r="N54" s="1145"/>
      <c r="O54" s="1145"/>
      <c r="P54" s="1145"/>
      <c r="Q54" s="1146"/>
    </row>
    <row r="55" spans="1:17" ht="24.6" customHeight="1" thickBot="1" x14ac:dyDescent="0.25">
      <c r="A55" s="1139"/>
      <c r="B55" s="1140"/>
      <c r="C55" s="1147" t="s">
        <v>461</v>
      </c>
      <c r="D55" s="1147"/>
      <c r="E55" s="1148" t="s">
        <v>483</v>
      </c>
      <c r="F55" s="1148"/>
      <c r="G55" s="1148"/>
      <c r="H55" s="1148"/>
      <c r="I55" s="1148"/>
      <c r="J55" s="1148"/>
      <c r="K55" s="1148"/>
      <c r="L55" s="1148"/>
      <c r="M55" s="1148"/>
      <c r="N55" s="1148"/>
      <c r="O55" s="1148"/>
      <c r="P55" s="1148"/>
      <c r="Q55" s="1149"/>
    </row>
  </sheetData>
  <sheetProtection algorithmName="SHA-512" hashValue="O5nMntfS5tvqgVHfwtEQyAl5Rn08OieQaEP2d8tQQZjTErnhgTi9nmJkmkVIZCon5s2Fgp+rVYco2P6w+MXywA==" saltValue="q9vI5yl67Ahh1iXvPc7NAA=="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396</v>
      </c>
      <c r="B1" s="1237"/>
      <c r="C1" s="1238"/>
      <c r="D1" s="1232" t="s">
        <v>412</v>
      </c>
      <c r="E1" s="1233"/>
      <c r="F1" s="1233"/>
      <c r="G1" s="1233"/>
      <c r="H1" s="1233"/>
      <c r="I1" s="1233"/>
      <c r="J1" s="1233"/>
      <c r="K1" s="1233"/>
      <c r="L1" s="1233"/>
      <c r="M1" s="1233"/>
      <c r="N1" s="1233"/>
      <c r="O1" s="1233"/>
      <c r="P1" s="1233"/>
      <c r="Q1" s="1228"/>
      <c r="R1" s="1228"/>
      <c r="S1" s="1229"/>
    </row>
    <row r="2" spans="1:19" ht="24.95" customHeight="1" thickBot="1" x14ac:dyDescent="0.25">
      <c r="A2" s="1239" t="s">
        <v>552</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411</v>
      </c>
      <c r="D3" s="1226"/>
      <c r="E3" s="1226"/>
      <c r="F3" s="1226"/>
      <c r="G3" s="1227"/>
      <c r="H3" s="1222" t="s">
        <v>446</v>
      </c>
      <c r="I3" s="1223"/>
      <c r="J3" s="1223"/>
      <c r="K3" s="1223"/>
      <c r="L3" s="1223"/>
      <c r="M3" s="1223"/>
      <c r="N3" s="1223"/>
      <c r="O3" s="1224"/>
      <c r="P3" s="1219" t="s">
        <v>413</v>
      </c>
      <c r="Q3" s="1220"/>
      <c r="R3" s="1221"/>
      <c r="S3" s="672"/>
    </row>
    <row r="4" spans="1:19" ht="39" thickBot="1" x14ac:dyDescent="0.25">
      <c r="A4" s="673" t="s">
        <v>414</v>
      </c>
      <c r="B4" s="674" t="s">
        <v>415</v>
      </c>
      <c r="C4" s="675" t="s">
        <v>463</v>
      </c>
      <c r="D4" s="744" t="s">
        <v>434</v>
      </c>
      <c r="E4" s="637" t="s">
        <v>433</v>
      </c>
      <c r="F4" s="636" t="s">
        <v>464</v>
      </c>
      <c r="G4" s="719" t="s">
        <v>435</v>
      </c>
      <c r="H4" s="637" t="s">
        <v>432</v>
      </c>
      <c r="I4" s="638" t="s">
        <v>431</v>
      </c>
      <c r="J4" s="638" t="s">
        <v>430</v>
      </c>
      <c r="K4" s="638" t="s">
        <v>465</v>
      </c>
      <c r="L4" s="638" t="s">
        <v>466</v>
      </c>
      <c r="M4" s="638" t="s">
        <v>429</v>
      </c>
      <c r="N4" s="638" t="s">
        <v>428</v>
      </c>
      <c r="O4" s="721" t="s">
        <v>427</v>
      </c>
      <c r="P4" s="676" t="s">
        <v>416</v>
      </c>
      <c r="Q4" s="638" t="s">
        <v>447</v>
      </c>
      <c r="R4" s="677" t="s">
        <v>417</v>
      </c>
      <c r="S4" s="678" t="s">
        <v>418</v>
      </c>
    </row>
    <row r="5" spans="1:19" x14ac:dyDescent="0.2">
      <c r="A5" s="1241">
        <f>Menu!F5</f>
        <v>43922</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43923</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43924</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43925</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43926</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43927</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43928</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43929</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43930</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43931</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43932</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43933</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43934</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43935</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43936</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43937</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43938</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43939</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43940</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43941</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43942</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43943</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43944</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43945</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43946</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43947</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43948</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43949</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43950</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43951</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43952</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496</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495</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497</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419</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UZbsVqQW8g3jhrF3jBrP6yZJ5QpvcY7rBSEYChkv8c/n44716nwaZDRYFYukQIzKwMNYOXZPmBzwH5mGJ5puiA==" saltValue="UnbPYckdZHQ/c4v5C5UkxQ=="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543</v>
      </c>
    </row>
    <row r="3" spans="1:1" x14ac:dyDescent="0.2">
      <c r="A3" t="s">
        <v>247</v>
      </c>
    </row>
    <row r="4" spans="1:1" x14ac:dyDescent="0.2">
      <c r="A4" t="s">
        <v>500</v>
      </c>
    </row>
    <row r="5" spans="1:1" x14ac:dyDescent="0.2">
      <c r="A5" t="s">
        <v>501</v>
      </c>
    </row>
    <row r="6" spans="1:1" x14ac:dyDescent="0.2">
      <c r="A6" t="s">
        <v>502</v>
      </c>
    </row>
    <row r="7" spans="1:1" x14ac:dyDescent="0.2">
      <c r="A7" t="s">
        <v>503</v>
      </c>
    </row>
    <row r="8" spans="1:1" x14ac:dyDescent="0.2">
      <c r="A8" t="s">
        <v>504</v>
      </c>
    </row>
    <row r="9" spans="1:1" x14ac:dyDescent="0.2">
      <c r="A9" t="s">
        <v>505</v>
      </c>
    </row>
    <row r="10" spans="1:1" x14ac:dyDescent="0.2">
      <c r="A10" t="s">
        <v>506</v>
      </c>
    </row>
    <row r="11" spans="1:1" x14ac:dyDescent="0.2">
      <c r="A11" t="s">
        <v>507</v>
      </c>
    </row>
    <row r="12" spans="1:1" x14ac:dyDescent="0.2">
      <c r="A12" t="s">
        <v>508</v>
      </c>
    </row>
    <row r="13" spans="1:1" x14ac:dyDescent="0.2">
      <c r="A13" t="s">
        <v>509</v>
      </c>
    </row>
    <row r="14" spans="1:1" x14ac:dyDescent="0.2">
      <c r="A14" t="s">
        <v>510</v>
      </c>
    </row>
    <row r="15" spans="1:1" x14ac:dyDescent="0.2">
      <c r="A15" t="s">
        <v>511</v>
      </c>
    </row>
    <row r="16" spans="1:1" x14ac:dyDescent="0.2">
      <c r="A16" t="s">
        <v>512</v>
      </c>
    </row>
    <row r="17" spans="1:1" x14ac:dyDescent="0.2">
      <c r="A17" t="s">
        <v>513</v>
      </c>
    </row>
    <row r="18" spans="1:1" x14ac:dyDescent="0.2">
      <c r="A18" t="s">
        <v>514</v>
      </c>
    </row>
    <row r="19" spans="1:1" x14ac:dyDescent="0.2">
      <c r="A19" t="s">
        <v>515</v>
      </c>
    </row>
    <row r="20" spans="1:1" x14ac:dyDescent="0.2">
      <c r="A20" t="s">
        <v>516</v>
      </c>
    </row>
    <row r="21" spans="1:1" x14ac:dyDescent="0.2">
      <c r="A21" t="s">
        <v>517</v>
      </c>
    </row>
    <row r="22" spans="1:1" x14ac:dyDescent="0.2">
      <c r="A22" t="s">
        <v>518</v>
      </c>
    </row>
    <row r="23" spans="1:1" x14ac:dyDescent="0.2">
      <c r="A23" t="s">
        <v>519</v>
      </c>
    </row>
    <row r="24" spans="1:1" x14ac:dyDescent="0.2">
      <c r="A24" t="s">
        <v>520</v>
      </c>
    </row>
    <row r="25" spans="1:1" x14ac:dyDescent="0.2">
      <c r="A25" t="s">
        <v>521</v>
      </c>
    </row>
    <row r="26" spans="1:1" x14ac:dyDescent="0.2">
      <c r="A26" t="s">
        <v>522</v>
      </c>
    </row>
    <row r="27" spans="1:1" x14ac:dyDescent="0.2">
      <c r="A27" t="s">
        <v>523</v>
      </c>
    </row>
    <row r="28" spans="1:1" x14ac:dyDescent="0.2">
      <c r="A28" t="s">
        <v>524</v>
      </c>
    </row>
    <row r="29" spans="1:1" x14ac:dyDescent="0.2">
      <c r="A29" t="s">
        <v>525</v>
      </c>
    </row>
    <row r="30" spans="1:1" x14ac:dyDescent="0.2">
      <c r="A30" t="s">
        <v>526</v>
      </c>
    </row>
    <row r="31" spans="1:1" x14ac:dyDescent="0.2">
      <c r="A31" t="s">
        <v>527</v>
      </c>
    </row>
    <row r="32" spans="1:1" x14ac:dyDescent="0.2">
      <c r="A32" t="s">
        <v>528</v>
      </c>
    </row>
    <row r="33" spans="1:1" x14ac:dyDescent="0.2">
      <c r="A33" t="s">
        <v>529</v>
      </c>
    </row>
    <row r="34" spans="1:1" x14ac:dyDescent="0.2">
      <c r="A34" t="s">
        <v>530</v>
      </c>
    </row>
    <row r="35" spans="1:1" x14ac:dyDescent="0.2">
      <c r="A35" t="s">
        <v>531</v>
      </c>
    </row>
    <row r="36" spans="1:1" x14ac:dyDescent="0.2">
      <c r="A36" t="s">
        <v>532</v>
      </c>
    </row>
    <row r="37" spans="1:1" x14ac:dyDescent="0.2">
      <c r="A37" t="s">
        <v>503</v>
      </c>
    </row>
    <row r="38" spans="1:1" x14ac:dyDescent="0.2">
      <c r="A38" t="s">
        <v>504</v>
      </c>
    </row>
    <row r="39" spans="1:1" x14ac:dyDescent="0.2">
      <c r="A39" t="s">
        <v>533</v>
      </c>
    </row>
    <row r="40" spans="1:1" x14ac:dyDescent="0.2">
      <c r="A40" t="s">
        <v>534</v>
      </c>
    </row>
    <row r="41" spans="1:1" x14ac:dyDescent="0.2">
      <c r="A41" t="s">
        <v>535</v>
      </c>
    </row>
    <row r="42" spans="1:1" x14ac:dyDescent="0.2">
      <c r="A42" t="s">
        <v>508</v>
      </c>
    </row>
    <row r="43" spans="1:1" x14ac:dyDescent="0.2">
      <c r="A43" t="s">
        <v>509</v>
      </c>
    </row>
    <row r="44" spans="1:1" x14ac:dyDescent="0.2">
      <c r="A44" t="s">
        <v>510</v>
      </c>
    </row>
    <row r="45" spans="1:1" x14ac:dyDescent="0.2">
      <c r="A45" t="s">
        <v>511</v>
      </c>
    </row>
    <row r="46" spans="1:1" x14ac:dyDescent="0.2">
      <c r="A46" t="s">
        <v>512</v>
      </c>
    </row>
    <row r="47" spans="1:1" x14ac:dyDescent="0.2">
      <c r="A47" t="s">
        <v>513</v>
      </c>
    </row>
    <row r="48" spans="1:1" x14ac:dyDescent="0.2">
      <c r="A48" t="s">
        <v>514</v>
      </c>
    </row>
    <row r="49" spans="1:1" x14ac:dyDescent="0.2">
      <c r="A49" t="s">
        <v>515</v>
      </c>
    </row>
    <row r="50" spans="1:1" x14ac:dyDescent="0.2">
      <c r="A50" t="s">
        <v>516</v>
      </c>
    </row>
    <row r="51" spans="1:1" x14ac:dyDescent="0.2">
      <c r="A51" t="s">
        <v>517</v>
      </c>
    </row>
    <row r="52" spans="1:1" x14ac:dyDescent="0.2">
      <c r="A52" t="s">
        <v>518</v>
      </c>
    </row>
    <row r="53" spans="1:1" x14ac:dyDescent="0.2">
      <c r="A53" t="s">
        <v>519</v>
      </c>
    </row>
    <row r="54" spans="1:1" x14ac:dyDescent="0.2">
      <c r="A54" t="s">
        <v>520</v>
      </c>
    </row>
    <row r="55" spans="1:1" x14ac:dyDescent="0.2">
      <c r="A55" t="s">
        <v>521</v>
      </c>
    </row>
    <row r="56" spans="1:1" x14ac:dyDescent="0.2">
      <c r="A56" t="s">
        <v>522</v>
      </c>
    </row>
    <row r="57" spans="1:1" x14ac:dyDescent="0.2">
      <c r="A57" t="s">
        <v>536</v>
      </c>
    </row>
    <row r="58" spans="1:1" x14ac:dyDescent="0.2">
      <c r="A58" t="s">
        <v>537</v>
      </c>
    </row>
    <row r="59" spans="1:1" x14ac:dyDescent="0.2">
      <c r="A59" t="s">
        <v>538</v>
      </c>
    </row>
    <row r="60" spans="1:1" x14ac:dyDescent="0.2">
      <c r="A60" t="s">
        <v>539</v>
      </c>
    </row>
    <row r="61" spans="1:1" x14ac:dyDescent="0.2">
      <c r="A61" t="s">
        <v>503</v>
      </c>
    </row>
    <row r="62" spans="1:1" x14ac:dyDescent="0.2">
      <c r="A62" t="s">
        <v>504</v>
      </c>
    </row>
    <row r="63" spans="1:1" x14ac:dyDescent="0.2">
      <c r="A63" t="s">
        <v>533</v>
      </c>
    </row>
    <row r="64" spans="1:1" x14ac:dyDescent="0.2">
      <c r="A64" t="s">
        <v>534</v>
      </c>
    </row>
    <row r="65" spans="1:1" x14ac:dyDescent="0.2">
      <c r="A65" t="s">
        <v>535</v>
      </c>
    </row>
    <row r="66" spans="1:1" x14ac:dyDescent="0.2">
      <c r="A66" t="s">
        <v>508</v>
      </c>
    </row>
    <row r="67" spans="1:1" x14ac:dyDescent="0.2">
      <c r="A67" t="s">
        <v>509</v>
      </c>
    </row>
    <row r="68" spans="1:1" x14ac:dyDescent="0.2">
      <c r="A68" t="s">
        <v>510</v>
      </c>
    </row>
    <row r="69" spans="1:1" x14ac:dyDescent="0.2">
      <c r="A69" t="s">
        <v>511</v>
      </c>
    </row>
    <row r="70" spans="1:1" x14ac:dyDescent="0.2">
      <c r="A70" t="s">
        <v>512</v>
      </c>
    </row>
    <row r="71" spans="1:1" x14ac:dyDescent="0.2">
      <c r="A71" t="s">
        <v>513</v>
      </c>
    </row>
    <row r="72" spans="1:1" x14ac:dyDescent="0.2">
      <c r="A72" t="s">
        <v>514</v>
      </c>
    </row>
    <row r="73" spans="1:1" x14ac:dyDescent="0.2">
      <c r="A73" t="s">
        <v>515</v>
      </c>
    </row>
    <row r="74" spans="1:1" x14ac:dyDescent="0.2">
      <c r="A74" t="s">
        <v>516</v>
      </c>
    </row>
    <row r="75" spans="1:1" x14ac:dyDescent="0.2">
      <c r="A75" t="s">
        <v>517</v>
      </c>
    </row>
    <row r="76" spans="1:1" x14ac:dyDescent="0.2">
      <c r="A76" t="s">
        <v>518</v>
      </c>
    </row>
    <row r="77" spans="1:1" x14ac:dyDescent="0.2">
      <c r="A77" t="s">
        <v>519</v>
      </c>
    </row>
    <row r="78" spans="1:1" x14ac:dyDescent="0.2">
      <c r="A78" t="s">
        <v>520</v>
      </c>
    </row>
    <row r="79" spans="1:1" x14ac:dyDescent="0.2">
      <c r="A79" t="s">
        <v>521</v>
      </c>
    </row>
    <row r="80" spans="1:1" x14ac:dyDescent="0.2">
      <c r="A80" t="s">
        <v>522</v>
      </c>
    </row>
    <row r="81" spans="1:1" x14ac:dyDescent="0.2">
      <c r="A81" t="s">
        <v>536</v>
      </c>
    </row>
    <row r="82" spans="1:1" x14ac:dyDescent="0.2">
      <c r="A82" t="s">
        <v>537</v>
      </c>
    </row>
    <row r="83" spans="1:1" x14ac:dyDescent="0.2">
      <c r="A83" t="s">
        <v>538</v>
      </c>
    </row>
    <row r="84" spans="1:1" x14ac:dyDescent="0.2">
      <c r="A84" t="s">
        <v>539</v>
      </c>
    </row>
    <row r="85" spans="1:1" x14ac:dyDescent="0.2">
      <c r="A85" t="s">
        <v>503</v>
      </c>
    </row>
    <row r="86" spans="1:1" x14ac:dyDescent="0.2">
      <c r="A86" t="s">
        <v>504</v>
      </c>
    </row>
    <row r="87" spans="1:1" x14ac:dyDescent="0.2">
      <c r="A87" t="s">
        <v>533</v>
      </c>
    </row>
    <row r="88" spans="1:1" x14ac:dyDescent="0.2">
      <c r="A88" t="s">
        <v>534</v>
      </c>
    </row>
    <row r="89" spans="1:1" x14ac:dyDescent="0.2">
      <c r="A89" t="s">
        <v>535</v>
      </c>
    </row>
    <row r="90" spans="1:1" x14ac:dyDescent="0.2">
      <c r="A90" t="s">
        <v>508</v>
      </c>
    </row>
    <row r="91" spans="1:1" x14ac:dyDescent="0.2">
      <c r="A91" t="s">
        <v>509</v>
      </c>
    </row>
    <row r="92" spans="1:1" x14ac:dyDescent="0.2">
      <c r="A92" t="s">
        <v>510</v>
      </c>
    </row>
    <row r="93" spans="1:1" x14ac:dyDescent="0.2">
      <c r="A93" t="s">
        <v>511</v>
      </c>
    </row>
    <row r="94" spans="1:1" x14ac:dyDescent="0.2">
      <c r="A94" t="s">
        <v>512</v>
      </c>
    </row>
    <row r="95" spans="1:1" x14ac:dyDescent="0.2">
      <c r="A95" t="s">
        <v>513</v>
      </c>
    </row>
    <row r="96" spans="1:1" x14ac:dyDescent="0.2">
      <c r="A96" t="s">
        <v>514</v>
      </c>
    </row>
    <row r="97" spans="1:1" x14ac:dyDescent="0.2">
      <c r="A97" t="s">
        <v>515</v>
      </c>
    </row>
    <row r="98" spans="1:1" x14ac:dyDescent="0.2">
      <c r="A98" t="s">
        <v>516</v>
      </c>
    </row>
    <row r="99" spans="1:1" x14ac:dyDescent="0.2">
      <c r="A99" t="s">
        <v>517</v>
      </c>
    </row>
    <row r="100" spans="1:1" x14ac:dyDescent="0.2">
      <c r="A100" t="s">
        <v>518</v>
      </c>
    </row>
    <row r="101" spans="1:1" x14ac:dyDescent="0.2">
      <c r="A101" t="s">
        <v>519</v>
      </c>
    </row>
    <row r="102" spans="1:1" x14ac:dyDescent="0.2">
      <c r="A102" t="s">
        <v>520</v>
      </c>
    </row>
    <row r="103" spans="1:1" x14ac:dyDescent="0.2">
      <c r="A103" t="s">
        <v>521</v>
      </c>
    </row>
    <row r="104" spans="1:1" x14ac:dyDescent="0.2">
      <c r="A104" t="s">
        <v>522</v>
      </c>
    </row>
    <row r="105" spans="1:1" x14ac:dyDescent="0.2">
      <c r="A105" t="s">
        <v>536</v>
      </c>
    </row>
    <row r="106" spans="1:1" x14ac:dyDescent="0.2">
      <c r="A106" t="s">
        <v>537</v>
      </c>
    </row>
    <row r="107" spans="1:1" x14ac:dyDescent="0.2">
      <c r="A107" t="s">
        <v>538</v>
      </c>
    </row>
    <row r="108" spans="1:1" x14ac:dyDescent="0.2">
      <c r="A108" t="s">
        <v>539</v>
      </c>
    </row>
    <row r="109" spans="1:1" x14ac:dyDescent="0.2">
      <c r="A109" t="s">
        <v>540</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DC3HDHFYPPD6-537383454-3</_dlc_DocId>
    <_dlc_DocIdUrl xmlns="b9d87d8e-2e07-46b2-92a5-8b8b5755d768">
      <Url>https://cg.portal.uscg.mil/communities/erats/CS/FSO-PVA FOT/_layouts/DocIdRedir.aspx?ID=DC3HDHFYPPD6-537383454-3</Url>
      <Description>DC3HDHFYPPD6-537383454-3</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3546C042969B346A7512F22AE900A2F" ma:contentTypeVersion="0" ma:contentTypeDescription="Create a new document." ma:contentTypeScope="" ma:versionID="2a579345278a338867ad8e33b9367426">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BC4F18B-928C-458F-94F6-7CA1F6769211}">
  <ds:schemaRefs>
    <ds:schemaRef ds:uri="http://purl.org/dc/terms/"/>
    <ds:schemaRef ds:uri="b9d87d8e-2e07-46b2-92a5-8b8b5755d768"/>
    <ds:schemaRef ds:uri="http://schemas.openxmlformats.org/package/2006/metadata/core-properties"/>
    <ds:schemaRef ds:uri="http://schemas.microsoft.com/office/2006/documentManagement/types"/>
    <ds:schemaRef ds:uri="http://www.w3.org/XML/1998/namespace"/>
    <ds:schemaRef ds:uri="e0984440-7a45-4087-81ea-1e5ebf810dd5"/>
    <ds:schemaRef ds:uri="http://purl.org/dc/elements/1.1/"/>
    <ds:schemaRef ds:uri="http://schemas.microsoft.com/office/2006/metadata/propertie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8B4A218D-74BE-47CB-A341-98DC2111FC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4.xml><?xml version="1.0" encoding="utf-8"?>
<ds:datastoreItem xmlns:ds="http://schemas.openxmlformats.org/officeDocument/2006/customXml" ds:itemID="{15CB1235-7B10-4D6B-88B7-9394BA30A70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2020-05-07T17:41:03Z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0x010100C3546C042969B346A7512F22AE900A2F</vt:lpwstr>
  </property>
  <property fmtid="{D5CDD505-2E9C-101B-9397-08002B2CF9AE}" pid="3" name="_dlc_DocIdItemGuid">
    <vt:lpwstr>e0e8ec81-7937-4f96-979c-b9301927e151</vt:lpwstr>
  </property>
  <property fmtid="{D5CDD505-2E9C-101B-9397-08002B2CF9AE}" pid="4" name="Order">
    <vt:r8>6800</vt:r8>
  </property>
</Properties>
</file>