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drawings/drawing7.xml" ContentType="application/vnd.openxmlformats-officedocument.drawing+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embeddings/oleObject1.bin" ContentType="application/vnd.openxmlformats-officedocument.oleObject"/>
  <Override PartName="/xl/drawings/drawing10.xml" ContentType="application/vnd.openxmlformats-officedocument.drawing+xml"/>
  <Override PartName="/xl/ctrlProps/ctrlProp263.xml" ContentType="application/vnd.ms-excel.controlproperties+xml"/>
  <Override PartName="/xl/ctrlProps/ctrlProp264.xml" ContentType="application/vnd.ms-excel.controlproperties+xml"/>
  <Override PartName="/xl/drawings/drawing11.xml" ContentType="application/vnd.openxmlformats-officedocument.drawing+xml"/>
  <Override PartName="/xl/ctrlProps/ctrlProp26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2\CAPSTONE\5. MAY 2019 CAPSTONE\"/>
    </mc:Choice>
  </mc:AlternateContent>
  <bookViews>
    <workbookView xWindow="0" yWindow="0" windowWidth="28800" windowHeight="12300" tabRatio="748" firstSheet="9" activeTab="11"/>
  </bookViews>
  <sheets>
    <sheet name="Menu" sheetId="98" r:id="rId1"/>
    <sheet name="FAQ" sheetId="97" r:id="rId2"/>
    <sheet name="CG-2576" sheetId="1" r:id="rId3"/>
    <sheet name="CG-3123" sheetId="3" r:id="rId4"/>
    <sheet name="CG-3471" sheetId="2" r:id="rId5"/>
    <sheet name="CG-2581" sheetId="4" r:id="rId6"/>
    <sheet name="CG-3469" sheetId="5" r:id="rId7"/>
    <sheet name="CG-2581 Sale of Stores" sheetId="10" r:id="rId8"/>
    <sheet name="CG-2581 Transfer of Stores" sheetId="11" r:id="rId9"/>
    <sheet name="Cash Log" sheetId="18" r:id="rId10"/>
    <sheet name="Cash Log Instructions" sheetId="19" r:id="rId11"/>
    <sheet name="Transmittal Letter" sheetId="107" r:id="rId12"/>
    <sheet name="CG-4901 Meal Sign In-Printable" sheetId="120" r:id="rId13"/>
    <sheet name="Meal Sign In-Data Entry" sheetId="121" r:id="rId14"/>
    <sheet name="CG-2576 Detail" sheetId="172" state="hidden" r:id="rId15"/>
  </sheets>
  <functionGroups builtInGroupCount="18"/>
  <externalReferences>
    <externalReference r:id="rId16"/>
    <externalReference r:id="rId17"/>
  </externalReferences>
  <definedNames>
    <definedName name="_BPA1" localSheetId="11">#REF!</definedName>
    <definedName name="_BPA1">#REF!</definedName>
    <definedName name="_BPA2" localSheetId="11">#REF!</definedName>
    <definedName name="_BPA2">#REF!</definedName>
    <definedName name="_BPA3" localSheetId="11">#REF!</definedName>
    <definedName name="_BPA3">#REF!</definedName>
    <definedName name="_BPA4">#REF!</definedName>
    <definedName name="_Regression_Int" localSheetId="3" hidden="1">1</definedName>
    <definedName name="AUX">'CG-3123'!$AX$80:$BD$114</definedName>
    <definedName name="CAT_1">'CG-3123'!$AL$2:$AU$38</definedName>
    <definedName name="CAT_II">'CG-3123'!$AL$40:$AU$76</definedName>
    <definedName name="CAT_III">'CG-3123'!$AL$78:$AU$114</definedName>
    <definedName name="CCList">#REF!</definedName>
    <definedName name="cg2576pg1">'CG-2576'!$A$1:$N$43</definedName>
    <definedName name="cg2576pg2">'CG-2576'!$O$1:$AA$43</definedName>
    <definedName name="cg3469pg1" localSheetId="11">#REF!</definedName>
    <definedName name="cg3469pg1">'CG-3469'!$A$1:$L$36</definedName>
    <definedName name="cg3469pg2" localSheetId="11">#REF!</definedName>
    <definedName name="cg3469pg2">'CG-3469'!$A$38:$L$73</definedName>
    <definedName name="cg3469pg3" localSheetId="11">#REF!</definedName>
    <definedName name="cg3469pg3">'CG-3469'!$A$75:$L$110</definedName>
    <definedName name="cg3469pg4" localSheetId="11">#REF!</definedName>
    <definedName name="cg3469pg4">'CG-3469'!$A$112:$L$147</definedName>
    <definedName name="cg3469pg5" localSheetId="11">#REF!</definedName>
    <definedName name="cg3469pg5">'CG-3469'!$A$149:$L$184</definedName>
    <definedName name="cg3469pg6" localSheetId="11">#REF!</definedName>
    <definedName name="cg3469pg6">'CG-3469'!$A$186:$L$221</definedName>
    <definedName name="cg3469pg7" localSheetId="11">#REF!</definedName>
    <definedName name="cg3469pg7">'CG-3469'!$A$223:$L$258</definedName>
    <definedName name="cg4261full" localSheetId="11">#REF!</definedName>
    <definedName name="cg4261full">#REF!</definedName>
    <definedName name="cg4261pg1" localSheetId="11">#REF!</definedName>
    <definedName name="cg4261pg1">#REF!</definedName>
    <definedName name="cg4261pg2" localSheetId="11">#REF!</definedName>
    <definedName name="cg4261pg2">#REF!</definedName>
    <definedName name="cg4261pg3">#REF!</definedName>
    <definedName name="cg4261pg4">#REF!</definedName>
    <definedName name="cg4261pg5">#REF!</definedName>
    <definedName name="Class" localSheetId="12">[1]Menu!#REF!</definedName>
    <definedName name="Class" localSheetId="11">[2]Menu!#REF!</definedName>
    <definedName name="Class">Menu!#REF!</definedName>
    <definedName name="Daily">'CG-3123'!$A$1:$W$59</definedName>
    <definedName name="DESTITUTE">'CG-3123'!$BF$1:$BL$39</definedName>
    <definedName name="GL">#REF!</definedName>
    <definedName name="GovtList">#REF!</definedName>
    <definedName name="GovtList2">#REF!</definedName>
    <definedName name="IDT">'CG-3123'!$AX$40:$BD$76</definedName>
    <definedName name="Impact1">#REF!</definedName>
    <definedName name="Impact2">#REF!</definedName>
    <definedName name="Impact3">#REF!</definedName>
    <definedName name="issue1" localSheetId="11">#REF!</definedName>
    <definedName name="issue1">'CG-2581'!$G$6</definedName>
    <definedName name="issue10" localSheetId="11">#REF!</definedName>
    <definedName name="issue10">'CG-2581'!$DK$6</definedName>
    <definedName name="issue11" localSheetId="11">#REF!</definedName>
    <definedName name="issue11">'CG-2581'!$DW$6</definedName>
    <definedName name="issue12" localSheetId="11">#REF!</definedName>
    <definedName name="issue12">'CG-2581'!$EI$6</definedName>
    <definedName name="issue13" localSheetId="11">#REF!</definedName>
    <definedName name="issue13">'CG-2581'!$EU$6</definedName>
    <definedName name="issue14" localSheetId="11">#REF!</definedName>
    <definedName name="issue14">'CG-2581'!$FG$6</definedName>
    <definedName name="issue15" localSheetId="11">#REF!</definedName>
    <definedName name="issue15">'CG-2581'!$FS$6</definedName>
    <definedName name="issue16" localSheetId="11">#REF!</definedName>
    <definedName name="issue16">'CG-2581'!$GE$6</definedName>
    <definedName name="issue17" localSheetId="11">#REF!</definedName>
    <definedName name="issue17">'CG-2581'!$G$122</definedName>
    <definedName name="issue18" localSheetId="11">#REF!</definedName>
    <definedName name="issue18">'CG-2581'!$S$122</definedName>
    <definedName name="issue19" localSheetId="11">#REF!</definedName>
    <definedName name="issue19">'CG-2581'!$AE$122</definedName>
    <definedName name="issue2" localSheetId="11">#REF!</definedName>
    <definedName name="issue2">'CG-2581'!$S$6</definedName>
    <definedName name="issue20" localSheetId="11">#REF!</definedName>
    <definedName name="issue20">'CG-2581'!$AQ$122</definedName>
    <definedName name="issue21" localSheetId="11">#REF!</definedName>
    <definedName name="issue21">'CG-2581'!$BC$122</definedName>
    <definedName name="issue22" localSheetId="11">#REF!</definedName>
    <definedName name="issue22">'CG-2581'!$BO$122</definedName>
    <definedName name="issue23" localSheetId="11">#REF!</definedName>
    <definedName name="issue23">'CG-2581'!$CA$122</definedName>
    <definedName name="issue24" localSheetId="11">#REF!</definedName>
    <definedName name="issue24">'CG-2581'!$CM$122</definedName>
    <definedName name="issue25" localSheetId="11">#REF!</definedName>
    <definedName name="issue25">'CG-2581'!$CY$122</definedName>
    <definedName name="issue26" localSheetId="11">#REF!</definedName>
    <definedName name="issue26">'CG-2581'!$DK$122</definedName>
    <definedName name="issue27" localSheetId="11">#REF!</definedName>
    <definedName name="issue27">'CG-2581'!$DW$122</definedName>
    <definedName name="issue28" localSheetId="11">#REF!</definedName>
    <definedName name="issue28">'CG-2581'!$EI$122</definedName>
    <definedName name="issue29" localSheetId="11">#REF!</definedName>
    <definedName name="issue29">'CG-2581'!$EU$122</definedName>
    <definedName name="issue3" localSheetId="11">#REF!</definedName>
    <definedName name="issue3">'CG-2581'!$AE$6</definedName>
    <definedName name="issue30" localSheetId="11">#REF!</definedName>
    <definedName name="issue30">'CG-2581'!$FG$122</definedName>
    <definedName name="issue31" localSheetId="11">#REF!</definedName>
    <definedName name="issue31">'CG-2581'!$FS$122</definedName>
    <definedName name="issue4" localSheetId="11">#REF!</definedName>
    <definedName name="issue4">'CG-2581'!$AQ$6</definedName>
    <definedName name="issue5" localSheetId="11">#REF!</definedName>
    <definedName name="issue5">'CG-2581'!$BC$6</definedName>
    <definedName name="issue6" localSheetId="11">#REF!</definedName>
    <definedName name="issue6">'CG-2581'!$BO$6</definedName>
    <definedName name="issue7" localSheetId="11">#REF!</definedName>
    <definedName name="issue7">'CG-2581'!$CA$6</definedName>
    <definedName name="issue8" localSheetId="11">#REF!</definedName>
    <definedName name="issue8">'CG-2581'!$CM$6</definedName>
    <definedName name="issue9" localSheetId="11">#REF!</definedName>
    <definedName name="issue9">'CG-2581'!$CY$6</definedName>
    <definedName name="LB" localSheetId="11">#REF!</definedName>
    <definedName name="LB">#REF!</definedName>
    <definedName name="No_Cash_Diff" localSheetId="12">'[1]CG-3471'!#REF!</definedName>
    <definedName name="No_Cash_Diff" localSheetId="11">'[2]CG-3471'!#REF!</definedName>
    <definedName name="No_Cash_Diff">'CG-3471'!#REF!</definedName>
    <definedName name="OZ" localSheetId="11">#REF!</definedName>
    <definedName name="OZ">#REF!</definedName>
    <definedName name="PAGE1" localSheetId="11">#REF!</definedName>
    <definedName name="PAGE1">#REF!</definedName>
    <definedName name="PAGE2" localSheetId="11">#REF!</definedName>
    <definedName name="PAGE2">#REF!</definedName>
    <definedName name="PAGE3">#REF!</definedName>
    <definedName name="PAGE4">#REF!</definedName>
    <definedName name="PORTION">#REF!</definedName>
    <definedName name="Prime_Vendor">#REF!</definedName>
    <definedName name="_xlnm.Print_Area" localSheetId="9">'Cash Log'!$A$1:$I$103</definedName>
    <definedName name="_xlnm.Print_Area" localSheetId="2">'CG-2576'!$A$1:$ES$49</definedName>
    <definedName name="_xlnm.Print_Area" localSheetId="14">'CG-2576 Detail'!$A$1:$A$401</definedName>
    <definedName name="_xlnm.Print_Area" localSheetId="5">'CG-2581'!$A$1:$GJ$232</definedName>
    <definedName name="_xlnm.Print_Area" localSheetId="7">'CG-2581 Sale of Stores'!$A$1:$CF$117</definedName>
    <definedName name="_xlnm.Print_Area" localSheetId="8">'CG-2581 Transfer of Stores'!$A$1:$BT$117</definedName>
    <definedName name="_xlnm.Print_Area" localSheetId="3">'CG-3123'!$A$60:$W$118</definedName>
    <definedName name="_xlnm.Print_Area" localSheetId="6">'CG-3469'!$A$1:$M$73</definedName>
    <definedName name="_xlnm.Print_Area" localSheetId="4">'CG-3471'!#REF!</definedName>
    <definedName name="_xlnm.Print_Area" localSheetId="12">'CG-4901 Meal Sign In-Printable'!$A$1:$W$55</definedName>
    <definedName name="_xlnm.Print_Area" localSheetId="13">'Meal Sign In-Data Entry'!$A$1:$S$101</definedName>
    <definedName name="_xlnm.Print_Area" localSheetId="11">'Transmittal Letter'!$A$1:$L$96</definedName>
    <definedName name="Print_Area_MI" localSheetId="3">'CG-3123'!$A$150:$X$217</definedName>
    <definedName name="_xlnm.Print_Titles" localSheetId="14">'CG-2576 Detail'!$1:$3</definedName>
    <definedName name="_xlnm.Print_Titles" localSheetId="13">'Meal Sign In-Data Entry'!$1:$2</definedName>
    <definedName name="PT" localSheetId="11">#REF!</definedName>
    <definedName name="PT">#REF!</definedName>
    <definedName name="QT" localSheetId="11">#REF!</definedName>
    <definedName name="QT">#REF!</definedName>
    <definedName name="REIMBURSIBLE">'CG-3123'!$BF$41:$BL$76</definedName>
    <definedName name="SMS">'CG-3123'!$AX$1:$BA$36</definedName>
    <definedName name="Summary">'CG-3123'!$A$60:$W$118</definedName>
    <definedName name="WK_FAC">#REF!</definedName>
    <definedName name="YIELD">#REF!</definedName>
    <definedName name="Z_57FA4457_47DD_4456_873C_906485C18231_.wvu.PrintArea" localSheetId="2" hidden="1">'CG-2576'!$A$1:$AA$44</definedName>
    <definedName name="Z_57FA4457_47DD_4456_873C_906485C18231_.wvu.PrintArea" localSheetId="5" hidden="1">'CG-2581'!$A$117:$FL$173</definedName>
    <definedName name="Z_57FA4457_47DD_4456_873C_906485C18231_.wvu.PrintArea" localSheetId="7" hidden="1">'CG-2581 Sale of Stores'!$M$1:$X$38</definedName>
    <definedName name="Z_57FA4457_47DD_4456_873C_906485C18231_.wvu.PrintArea" localSheetId="8" hidden="1">'CG-2581 Transfer of Stores'!$M$1:$X$77</definedName>
    <definedName name="Z_57FA4457_47DD_4456_873C_906485C18231_.wvu.PrintArea" localSheetId="3" hidden="1">'CG-3123'!$A$60:$W$118</definedName>
    <definedName name="Z_57FA4457_47DD_4456_873C_906485C18231_.wvu.PrintArea" localSheetId="6" hidden="1">'CG-3469'!$A$1:$L$72</definedName>
    <definedName name="Z_57FA4457_47DD_4456_873C_906485C18231_.wvu.PrintArea" localSheetId="4" hidden="1">'CG-3471'!$A$1:$O$43</definedName>
    <definedName name="Z_B0091C41_EE02_11D4_8442_006008C996CE_.wvu.PrintArea" localSheetId="2" hidden="1">'CG-2576'!$O$1:$AA$43</definedName>
    <definedName name="Z_B0091C41_EE02_11D4_8442_006008C996CE_.wvu.PrintArea" localSheetId="5" hidden="1">'CG-2581'!$BI$117:$BT$173</definedName>
    <definedName name="Z_B0091C41_EE02_11D4_8442_006008C996CE_.wvu.PrintArea" localSheetId="7" hidden="1">'CG-2581 Sale of Stores'!$AK$1:$AV$38</definedName>
    <definedName name="Z_B0091C41_EE02_11D4_8442_006008C996CE_.wvu.PrintArea" localSheetId="3" hidden="1">'CG-3123'!$A$1:$W$58</definedName>
    <definedName name="Z_B0091C41_EE02_11D4_8442_006008C996CE_.wvu.PrintArea" localSheetId="6" hidden="1">'CG-3469'!$A$1:$L$110</definedName>
    <definedName name="Z_B0091C41_EE02_11D4_8442_006008C996CE_.wvu.PrintArea" localSheetId="4" hidden="1">'CG-3471'!#REF!</definedName>
    <definedName name="Z_C9B35251_F11B_11D3_8402_005004D440AC_.wvu.PrintArea" localSheetId="2" hidden="1">'CG-2576'!$O$1:$AA$43</definedName>
    <definedName name="Z_C9B35251_F11B_11D3_8402_005004D440AC_.wvu.PrintArea" localSheetId="5" hidden="1">'CG-2581'!$BI$117:$BT$173</definedName>
    <definedName name="Z_C9B35251_F11B_11D3_8402_005004D440AC_.wvu.PrintArea" localSheetId="7" hidden="1">'CG-2581 Sale of Stores'!$AK$1:$AV$38</definedName>
    <definedName name="Z_C9B35251_F11B_11D3_8402_005004D440AC_.wvu.PrintArea" localSheetId="3" hidden="1">'CG-3123'!$A$1:$W$58</definedName>
    <definedName name="Z_C9B35251_F11B_11D3_8402_005004D440AC_.wvu.PrintArea" localSheetId="6" hidden="1">'CG-3469'!$A$1:$L$110</definedName>
    <definedName name="Z_C9B35251_F11B_11D3_8402_005004D440AC_.wvu.PrintArea" localSheetId="4" hidden="1">'CG-3471'!#REF!</definedName>
    <definedName name="Z_ECCE3A32_9AC0_11D4_851E_004743612101_.wvu.PrintArea" localSheetId="5" hidden="1">'CG-2581'!$BI$117:$BT$173</definedName>
    <definedName name="Z_ECCE3A32_9AC0_11D4_851E_004743612101_.wvu.PrintArea" localSheetId="7" hidden="1">'CG-2581 Sale of Stores'!$AK$1:$AV$38</definedName>
    <definedName name="Z_ECCE3A32_9AC0_11D4_851E_004743612101_.wvu.PrintArea" localSheetId="3" hidden="1">'CG-3123'!$A$1:$W$58</definedName>
    <definedName name="Z_ECCE3A32_9AC0_11D4_851E_004743612101_.wvu.PrintArea" localSheetId="6" hidden="1">'CG-3469'!$A$1:$L$110</definedName>
    <definedName name="Z_ECCE3A32_9AC0_11D4_851E_004743612101_.wvu.PrintArea" localSheetId="4" hidden="1">'CG-3471'!#REF!</definedName>
  </definedNames>
  <calcPr calcId="162913"/>
  <customWorkbookViews>
    <customWorkbookView name="BBoyd - Personal View" guid="{57FA4457-47DD-4456-873C-906485C18231}" mergeInterval="0" personalView="1" maximized="1" xWindow="7" yWindow="23" windowWidth="780" windowHeight="405" tabRatio="804" activeSheetId="1"/>
    <customWorkbookView name="TDong - Personal View" guid="{B0091C41-EE02-11D4-8442-006008C996CE}" mergeInterval="0" personalView="1" maximized="1" windowWidth="769" windowHeight="416" tabRatio="884" activeSheetId="2"/>
    <customWorkbookView name="MCooks - Personal View" guid="{ECCE3A32-9AC0-11D4-851E-004743612101}" mergeInterval="0" personalView="1" maximized="1" windowWidth="796" windowHeight="424" tabRatio="579" activeSheetId="9" showStatusbar="0"/>
    <customWorkbookView name="TLemelin - Personal View" guid="{C9B35251-F11B-11D3-8402-005004D440AC}" mergeInterval="0" personalView="1" maximized="1" windowWidth="796" windowHeight="406" tabRatio="884" activeSheetId="2"/>
  </customWorkbookViews>
</workbook>
</file>

<file path=xl/calcChain.xml><?xml version="1.0" encoding="utf-8"?>
<calcChain xmlns="http://schemas.openxmlformats.org/spreadsheetml/2006/main">
  <c r="AA42" i="1" l="1"/>
  <c r="F33" i="107" l="1"/>
  <c r="A36" i="1" l="1"/>
  <c r="B32" i="1" l="1"/>
  <c r="F31" i="1"/>
  <c r="F30" i="1"/>
  <c r="F29" i="1"/>
  <c r="F28" i="1"/>
  <c r="F27" i="1"/>
  <c r="F26" i="1"/>
  <c r="O100" i="121" l="1" a="1"/>
  <c r="O100" i="121" s="1"/>
  <c r="N100" i="121" a="1"/>
  <c r="N100" i="121" s="1"/>
  <c r="M100" i="121" a="1"/>
  <c r="M100" i="121" s="1"/>
  <c r="L100" i="121" a="1"/>
  <c r="L100" i="121" s="1"/>
  <c r="K100" i="121" a="1"/>
  <c r="K100" i="121" s="1"/>
  <c r="J100" i="121" a="1"/>
  <c r="J100" i="121" s="1"/>
  <c r="I100" i="121" a="1"/>
  <c r="I100" i="121" s="1"/>
  <c r="H100" i="121" a="1"/>
  <c r="H100" i="121"/>
  <c r="G100" i="121" a="1"/>
  <c r="G100" i="121"/>
  <c r="F100" i="121" a="1"/>
  <c r="F100" i="121"/>
  <c r="E100" i="121" a="1"/>
  <c r="E100" i="121"/>
  <c r="D100" i="121" a="1"/>
  <c r="D100" i="121"/>
  <c r="C100" i="121" a="1"/>
  <c r="C100" i="121" s="1"/>
  <c r="O99" i="121" a="1"/>
  <c r="O99" i="121" s="1"/>
  <c r="N99" i="121" a="1"/>
  <c r="N99" i="121" s="1"/>
  <c r="M99" i="121" a="1"/>
  <c r="M99" i="121" s="1"/>
  <c r="L99" i="121" a="1"/>
  <c r="L99" i="121" s="1"/>
  <c r="K99" i="121" a="1"/>
  <c r="K99" i="121" s="1"/>
  <c r="J99" i="121" a="1"/>
  <c r="J99" i="121" s="1"/>
  <c r="I99" i="121" a="1"/>
  <c r="I99" i="121"/>
  <c r="H99" i="121" a="1"/>
  <c r="H99" i="121"/>
  <c r="G99" i="121" a="1"/>
  <c r="G99" i="121"/>
  <c r="F99" i="121" a="1"/>
  <c r="F99" i="121"/>
  <c r="D99" i="121" a="1"/>
  <c r="D99" i="121"/>
  <c r="E99" i="121" a="1"/>
  <c r="E99" i="121" s="1"/>
  <c r="C99" i="121" a="1"/>
  <c r="C99" i="121" s="1"/>
  <c r="O98" i="121" a="1"/>
  <c r="O98" i="121"/>
  <c r="N98" i="121" a="1"/>
  <c r="N98" i="121"/>
  <c r="M98" i="121" a="1"/>
  <c r="M98" i="121"/>
  <c r="L98" i="121" a="1"/>
  <c r="L98" i="121"/>
  <c r="K98" i="121" a="1"/>
  <c r="K98" i="121"/>
  <c r="J98" i="121" a="1"/>
  <c r="J98" i="121"/>
  <c r="I98" i="121" a="1"/>
  <c r="I98" i="121" s="1"/>
  <c r="H98" i="121" a="1"/>
  <c r="H98" i="121" s="1"/>
  <c r="G98" i="121" a="1"/>
  <c r="G98" i="121" s="1"/>
  <c r="F98" i="121" a="1"/>
  <c r="F98" i="121" s="1"/>
  <c r="E98" i="121" a="1"/>
  <c r="E98" i="121"/>
  <c r="D98" i="121" a="1"/>
  <c r="D98" i="121"/>
  <c r="C98" i="121" a="1"/>
  <c r="C98" i="121" s="1"/>
  <c r="N8" i="1" l="1"/>
  <c r="M8" i="1"/>
  <c r="F8" i="1"/>
  <c r="A8" i="1"/>
  <c r="M3" i="1"/>
  <c r="J86" i="107"/>
  <c r="G2" i="107"/>
  <c r="AM118" i="3" l="1"/>
  <c r="AO118" i="3"/>
  <c r="AN118" i="3"/>
  <c r="L93" i="3"/>
  <c r="E32" i="107" l="1"/>
  <c r="AP238" i="3"/>
  <c r="O101" i="121" l="1"/>
  <c r="N101" i="121"/>
  <c r="M101" i="121"/>
  <c r="L101" i="121"/>
  <c r="K101" i="121"/>
  <c r="J101" i="121"/>
  <c r="I101" i="121"/>
  <c r="H101" i="121"/>
  <c r="G101" i="121"/>
  <c r="F101" i="121"/>
  <c r="E101" i="121"/>
  <c r="D101" i="121"/>
  <c r="C101" i="121"/>
  <c r="Q97" i="121"/>
  <c r="P97" i="121"/>
  <c r="Q96" i="121"/>
  <c r="P96" i="121"/>
  <c r="Q95" i="121"/>
  <c r="P95" i="121"/>
  <c r="Q94" i="121"/>
  <c r="P94" i="121"/>
  <c r="Q93" i="121"/>
  <c r="P93" i="121"/>
  <c r="Q92" i="121"/>
  <c r="P92" i="121"/>
  <c r="Q91" i="121"/>
  <c r="P91" i="121"/>
  <c r="Q90" i="121"/>
  <c r="P90" i="121"/>
  <c r="Q89" i="121"/>
  <c r="P89" i="121"/>
  <c r="Q88" i="121"/>
  <c r="P88" i="121"/>
  <c r="Q87" i="121"/>
  <c r="P87" i="121"/>
  <c r="Q86" i="121"/>
  <c r="P86" i="121"/>
  <c r="Q85" i="121"/>
  <c r="P85" i="121"/>
  <c r="Q84" i="121"/>
  <c r="P84" i="121"/>
  <c r="Q83" i="121"/>
  <c r="P83" i="121"/>
  <c r="Q82" i="121"/>
  <c r="P82" i="121"/>
  <c r="Q81" i="121"/>
  <c r="P81" i="121"/>
  <c r="Q80" i="121"/>
  <c r="P80" i="121"/>
  <c r="Q79" i="121"/>
  <c r="P79" i="121"/>
  <c r="Q78" i="121"/>
  <c r="P78" i="121"/>
  <c r="Q77" i="121"/>
  <c r="P77" i="121"/>
  <c r="Q76" i="121"/>
  <c r="P76" i="121"/>
  <c r="Q75" i="121"/>
  <c r="P75" i="121"/>
  <c r="Q74" i="121"/>
  <c r="P74" i="121"/>
  <c r="Q73" i="121"/>
  <c r="P73" i="121"/>
  <c r="Q72" i="121"/>
  <c r="P72" i="121"/>
  <c r="Q71" i="121"/>
  <c r="P71" i="121"/>
  <c r="Q70" i="121"/>
  <c r="P70" i="121"/>
  <c r="Q69" i="121"/>
  <c r="P69" i="121"/>
  <c r="Q68" i="121"/>
  <c r="P68" i="121"/>
  <c r="Q67" i="121"/>
  <c r="P67" i="121"/>
  <c r="Q66" i="121"/>
  <c r="P66" i="121"/>
  <c r="Q65" i="121"/>
  <c r="P65" i="121"/>
  <c r="Q64" i="121"/>
  <c r="P64" i="121"/>
  <c r="Q63" i="121"/>
  <c r="P63" i="121"/>
  <c r="Q62" i="121"/>
  <c r="P62" i="121"/>
  <c r="Q61" i="121"/>
  <c r="P61" i="121"/>
  <c r="Q60" i="121"/>
  <c r="P60" i="121"/>
  <c r="Q59" i="121"/>
  <c r="P59" i="121"/>
  <c r="Q58" i="121"/>
  <c r="P58" i="121"/>
  <c r="Q57" i="121"/>
  <c r="P57" i="121"/>
  <c r="Q56" i="121"/>
  <c r="P56" i="121"/>
  <c r="Q55" i="121"/>
  <c r="P55" i="121"/>
  <c r="Q54" i="121"/>
  <c r="P54" i="121"/>
  <c r="Q53" i="121"/>
  <c r="P53" i="121"/>
  <c r="Q52" i="121"/>
  <c r="P52" i="121"/>
  <c r="Q51" i="121"/>
  <c r="P51" i="121"/>
  <c r="Q50" i="121"/>
  <c r="P50" i="121"/>
  <c r="Q49" i="121"/>
  <c r="P49" i="121"/>
  <c r="Q48" i="121"/>
  <c r="P48" i="121"/>
  <c r="Q47" i="121"/>
  <c r="P47" i="121"/>
  <c r="Q46" i="121"/>
  <c r="P46" i="121"/>
  <c r="Q45" i="121"/>
  <c r="P45" i="121"/>
  <c r="Q44" i="121"/>
  <c r="P44" i="121"/>
  <c r="Q43" i="121"/>
  <c r="P43" i="121"/>
  <c r="Q42" i="121"/>
  <c r="P42" i="121"/>
  <c r="Q41" i="121"/>
  <c r="P41" i="121"/>
  <c r="Q40" i="121"/>
  <c r="P40" i="121"/>
  <c r="Q39" i="121"/>
  <c r="P39" i="121"/>
  <c r="Q38" i="121"/>
  <c r="P38" i="121"/>
  <c r="Q37" i="121"/>
  <c r="P37" i="121"/>
  <c r="Q36" i="121"/>
  <c r="Q34" i="121"/>
  <c r="P34" i="121"/>
  <c r="Q33" i="121"/>
  <c r="P33" i="121"/>
  <c r="Q32" i="121"/>
  <c r="P32" i="121"/>
  <c r="Q31" i="121"/>
  <c r="P31" i="121"/>
  <c r="Q30" i="121"/>
  <c r="P30" i="121"/>
  <c r="Q29" i="121"/>
  <c r="P29" i="121"/>
  <c r="Q28" i="121"/>
  <c r="P28" i="121"/>
  <c r="Q27" i="121"/>
  <c r="P27" i="121"/>
  <c r="Q26" i="121"/>
  <c r="P26" i="121"/>
  <c r="R26" i="121" s="1"/>
  <c r="Q25" i="121"/>
  <c r="P25" i="121"/>
  <c r="Q24" i="121"/>
  <c r="P24" i="121"/>
  <c r="Q23" i="121"/>
  <c r="P23" i="121"/>
  <c r="Q22" i="121"/>
  <c r="P22" i="121"/>
  <c r="Q21" i="121"/>
  <c r="P21" i="121"/>
  <c r="Q20" i="121"/>
  <c r="P20" i="121"/>
  <c r="Q19" i="121"/>
  <c r="P19" i="121"/>
  <c r="Q18" i="121"/>
  <c r="P18" i="121"/>
  <c r="Q17" i="121"/>
  <c r="P17" i="121"/>
  <c r="Q16" i="121"/>
  <c r="P16" i="121"/>
  <c r="Q15" i="121"/>
  <c r="P15" i="121"/>
  <c r="Q14" i="121"/>
  <c r="P14" i="121"/>
  <c r="Q13" i="121"/>
  <c r="P13" i="121"/>
  <c r="Q12" i="121"/>
  <c r="P12" i="121"/>
  <c r="Q11" i="121"/>
  <c r="P11" i="121"/>
  <c r="Q10" i="121"/>
  <c r="P10" i="121"/>
  <c r="Q9" i="121"/>
  <c r="P9" i="121"/>
  <c r="Q8" i="121"/>
  <c r="P8" i="121"/>
  <c r="Q7" i="121"/>
  <c r="P7" i="121"/>
  <c r="Q6" i="121"/>
  <c r="P6" i="121"/>
  <c r="Q5" i="121"/>
  <c r="P5" i="121"/>
  <c r="A5" i="121"/>
  <c r="A8" i="121" s="1"/>
  <c r="A11" i="121" s="1"/>
  <c r="P36" i="121"/>
  <c r="Q35" i="121"/>
  <c r="P35" i="121"/>
  <c r="Q100" i="121" l="1" a="1"/>
  <c r="Q100" i="121" s="1"/>
  <c r="Q98" i="121" a="1"/>
  <c r="Q98" i="121" s="1"/>
  <c r="Q99" i="121" a="1"/>
  <c r="Q99" i="121" s="1"/>
  <c r="R81" i="121"/>
  <c r="R84" i="121"/>
  <c r="R86" i="121"/>
  <c r="R88" i="121"/>
  <c r="R90" i="121"/>
  <c r="R94" i="121"/>
  <c r="R45" i="121"/>
  <c r="P98" i="121" a="1"/>
  <c r="P98" i="121" s="1"/>
  <c r="P100" i="121" a="1"/>
  <c r="P100" i="121" s="1"/>
  <c r="P99" i="121" a="1"/>
  <c r="P99" i="121" s="1"/>
  <c r="R21" i="121"/>
  <c r="R23" i="121"/>
  <c r="R38" i="121"/>
  <c r="R40" i="121"/>
  <c r="R42" i="121"/>
  <c r="R44" i="121"/>
  <c r="R74" i="121"/>
  <c r="R76" i="121"/>
  <c r="R78" i="121"/>
  <c r="R91" i="121"/>
  <c r="R58" i="121"/>
  <c r="R68" i="121"/>
  <c r="R14" i="121"/>
  <c r="R20" i="121"/>
  <c r="R22" i="121"/>
  <c r="R39" i="121"/>
  <c r="R55" i="121"/>
  <c r="R63" i="121"/>
  <c r="R65" i="121"/>
  <c r="R53" i="121"/>
  <c r="R51" i="121"/>
  <c r="R93" i="121"/>
  <c r="R35" i="121"/>
  <c r="R9" i="121"/>
  <c r="R11" i="121"/>
  <c r="R13" i="121"/>
  <c r="R16" i="121"/>
  <c r="R32" i="121"/>
  <c r="R34" i="121"/>
  <c r="R43" i="121"/>
  <c r="R46" i="121"/>
  <c r="R56" i="121"/>
  <c r="R62" i="121"/>
  <c r="R64" i="121"/>
  <c r="R87" i="121"/>
  <c r="R70" i="121"/>
  <c r="R57" i="121"/>
  <c r="R80" i="121"/>
  <c r="R15" i="121"/>
  <c r="R24" i="121"/>
  <c r="R41" i="121"/>
  <c r="R79" i="121"/>
  <c r="R92" i="121"/>
  <c r="R28" i="121"/>
  <c r="R66" i="121"/>
  <c r="R83" i="121"/>
  <c r="R89" i="121"/>
  <c r="R8" i="121"/>
  <c r="R10" i="121"/>
  <c r="R12" i="121"/>
  <c r="R25" i="121"/>
  <c r="R27" i="121"/>
  <c r="R33" i="121"/>
  <c r="R50" i="121"/>
  <c r="R52" i="121"/>
  <c r="R54" i="121"/>
  <c r="R67" i="121"/>
  <c r="R69" i="121"/>
  <c r="R75" i="121"/>
  <c r="R77" i="121"/>
  <c r="R82" i="121"/>
  <c r="A14" i="121"/>
  <c r="A17" i="121" s="1"/>
  <c r="A20" i="121" s="1"/>
  <c r="A23" i="121" s="1"/>
  <c r="P101" i="121"/>
  <c r="R5" i="121"/>
  <c r="R6" i="121"/>
  <c r="R7" i="121"/>
  <c r="R17" i="121"/>
  <c r="R18" i="121"/>
  <c r="R19" i="121"/>
  <c r="R29" i="121"/>
  <c r="R30" i="121"/>
  <c r="R31" i="121"/>
  <c r="R36" i="121"/>
  <c r="R37" i="121"/>
  <c r="R47" i="121"/>
  <c r="R48" i="121"/>
  <c r="R49" i="121"/>
  <c r="R59" i="121"/>
  <c r="R60" i="121"/>
  <c r="R61" i="121"/>
  <c r="R71" i="121"/>
  <c r="R72" i="121"/>
  <c r="R73" i="121"/>
  <c r="R85" i="121"/>
  <c r="R95" i="121"/>
  <c r="R96" i="121"/>
  <c r="R97" i="121"/>
  <c r="Q101" i="121"/>
  <c r="R98" i="121" l="1" a="1"/>
  <c r="R98" i="121" s="1"/>
  <c r="R100" i="121" a="1"/>
  <c r="R100" i="121" s="1"/>
  <c r="R99" i="121" a="1"/>
  <c r="R99" i="121" s="1"/>
  <c r="R101" i="121"/>
  <c r="A26" i="121"/>
  <c r="A29" i="121" l="1"/>
  <c r="A32" i="121" l="1"/>
  <c r="A35" i="121" l="1"/>
  <c r="A38" i="121" l="1"/>
  <c r="A41" i="121" l="1"/>
  <c r="A44" i="121" l="1"/>
  <c r="A47" i="121" l="1"/>
  <c r="A50" i="121" l="1"/>
  <c r="A53" i="121" l="1"/>
  <c r="A56" i="121" l="1"/>
  <c r="A59" i="121" l="1"/>
  <c r="A62" i="121" l="1"/>
  <c r="A65" i="121" l="1"/>
  <c r="A68" i="121" l="1"/>
  <c r="A71" i="121" l="1"/>
  <c r="A74" i="121" l="1"/>
  <c r="A77" i="121" l="1"/>
  <c r="A80" i="121" l="1"/>
  <c r="A83" i="121" l="1"/>
  <c r="A86" i="121" l="1"/>
  <c r="A89" i="121" l="1"/>
  <c r="A92" i="121" l="1"/>
  <c r="A95" i="121" l="1"/>
  <c r="X330" i="3" l="1"/>
  <c r="X329" i="3"/>
  <c r="X328" i="3"/>
  <c r="X327" i="3"/>
  <c r="X326" i="3"/>
  <c r="X325" i="3"/>
  <c r="X324" i="3"/>
  <c r="X323" i="3"/>
  <c r="X322" i="3"/>
  <c r="X321" i="3"/>
  <c r="X320" i="3"/>
  <c r="X319" i="3"/>
  <c r="X318" i="3"/>
  <c r="X317" i="3"/>
  <c r="X316" i="3"/>
  <c r="X315" i="3"/>
  <c r="X314" i="3"/>
  <c r="X313" i="3"/>
  <c r="X312" i="3"/>
  <c r="X311" i="3"/>
  <c r="X310" i="3"/>
  <c r="X309" i="3"/>
  <c r="X308" i="3"/>
  <c r="X307" i="3"/>
  <c r="X306" i="3"/>
  <c r="X305" i="3"/>
  <c r="X304" i="3"/>
  <c r="X303" i="3"/>
  <c r="X302" i="3"/>
  <c r="X301" i="3"/>
  <c r="X300" i="3"/>
  <c r="AQ284" i="3"/>
  <c r="AP284" i="3"/>
  <c r="AO284" i="3"/>
  <c r="AN284" i="3"/>
  <c r="AR284" i="3" s="1"/>
  <c r="AQ283" i="3"/>
  <c r="AP283" i="3"/>
  <c r="AO283" i="3"/>
  <c r="AN283" i="3"/>
  <c r="AR283" i="3" s="1"/>
  <c r="AQ282" i="3"/>
  <c r="AP282" i="3"/>
  <c r="AO282" i="3"/>
  <c r="AN282" i="3"/>
  <c r="AR282" i="3" s="1"/>
  <c r="AV36" i="3" s="1"/>
  <c r="AQ281" i="3"/>
  <c r="AP281" i="3"/>
  <c r="AO281" i="3"/>
  <c r="AS281" i="3" s="1"/>
  <c r="AN281" i="3"/>
  <c r="AR281" i="3" s="1"/>
  <c r="AQ280" i="3"/>
  <c r="AP280" i="3"/>
  <c r="AO280" i="3"/>
  <c r="AS280" i="3" s="1"/>
  <c r="AN280" i="3"/>
  <c r="AR280" i="3" s="1"/>
  <c r="AQ279" i="3"/>
  <c r="AP279" i="3"/>
  <c r="AO279" i="3"/>
  <c r="AS279" i="3" s="1"/>
  <c r="AV73" i="3" s="1"/>
  <c r="AN279" i="3"/>
  <c r="AQ278" i="3"/>
  <c r="AP278" i="3"/>
  <c r="AO278" i="3"/>
  <c r="AS278" i="3" s="1"/>
  <c r="AN278" i="3"/>
  <c r="AQ277" i="3"/>
  <c r="AP277" i="3"/>
  <c r="AO277" i="3"/>
  <c r="AS277" i="3" s="1"/>
  <c r="AN277" i="3"/>
  <c r="AQ276" i="3"/>
  <c r="AP276" i="3"/>
  <c r="AO276" i="3"/>
  <c r="AS276" i="3" s="1"/>
  <c r="AV72" i="3" s="1"/>
  <c r="AN276" i="3"/>
  <c r="AQ275" i="3"/>
  <c r="AP275" i="3"/>
  <c r="AO275" i="3"/>
  <c r="AS275" i="3" s="1"/>
  <c r="AN275" i="3"/>
  <c r="AQ274" i="3"/>
  <c r="AP274" i="3"/>
  <c r="AO274" i="3"/>
  <c r="AS274" i="3" s="1"/>
  <c r="AN274" i="3"/>
  <c r="AQ273" i="3"/>
  <c r="AP273" i="3"/>
  <c r="AO273" i="3"/>
  <c r="AS273" i="3" s="1"/>
  <c r="AV71" i="3" s="1"/>
  <c r="AN273" i="3"/>
  <c r="AQ272" i="3"/>
  <c r="AP272" i="3"/>
  <c r="AO272" i="3"/>
  <c r="AS272" i="3" s="1"/>
  <c r="AN272" i="3"/>
  <c r="AQ271" i="3"/>
  <c r="AP271" i="3"/>
  <c r="AO271" i="3"/>
  <c r="AS271" i="3" s="1"/>
  <c r="AN271" i="3"/>
  <c r="AR271" i="3" s="1"/>
  <c r="AQ270" i="3"/>
  <c r="AP270" i="3"/>
  <c r="AO270" i="3"/>
  <c r="AS270" i="3" s="1"/>
  <c r="AV70" i="3" s="1"/>
  <c r="AN270" i="3"/>
  <c r="AR270" i="3" s="1"/>
  <c r="AQ269" i="3"/>
  <c r="AP269" i="3"/>
  <c r="AO269" i="3"/>
  <c r="AS269" i="3" s="1"/>
  <c r="AN269" i="3"/>
  <c r="AQ268" i="3"/>
  <c r="AP268" i="3"/>
  <c r="AO268" i="3"/>
  <c r="AS268" i="3" s="1"/>
  <c r="AN268" i="3"/>
  <c r="AQ267" i="3"/>
  <c r="AP267" i="3"/>
  <c r="AO267" i="3"/>
  <c r="AS267" i="3" s="1"/>
  <c r="AN267" i="3"/>
  <c r="AQ266" i="3"/>
  <c r="AP266" i="3"/>
  <c r="AO266" i="3"/>
  <c r="AS266" i="3" s="1"/>
  <c r="AN266" i="3"/>
  <c r="AQ265" i="3"/>
  <c r="AP265" i="3"/>
  <c r="AO265" i="3"/>
  <c r="AS265" i="3" s="1"/>
  <c r="AN265" i="3"/>
  <c r="AQ264" i="3"/>
  <c r="AP264" i="3"/>
  <c r="AO264" i="3"/>
  <c r="AS264" i="3" s="1"/>
  <c r="AV68" i="3" s="1"/>
  <c r="AN264" i="3"/>
  <c r="AQ263" i="3"/>
  <c r="AP263" i="3"/>
  <c r="AO263" i="3"/>
  <c r="AN263" i="3"/>
  <c r="AQ262" i="3"/>
  <c r="AP262" i="3"/>
  <c r="AO262" i="3"/>
  <c r="AS262" i="3" s="1"/>
  <c r="AN262" i="3"/>
  <c r="AQ261" i="3"/>
  <c r="AP261" i="3"/>
  <c r="AO261" i="3"/>
  <c r="AN261" i="3"/>
  <c r="AQ260" i="3"/>
  <c r="AP260" i="3"/>
  <c r="AO260" i="3"/>
  <c r="AN260" i="3"/>
  <c r="AQ259" i="3"/>
  <c r="AP259" i="3"/>
  <c r="AO259" i="3"/>
  <c r="AN259" i="3"/>
  <c r="AQ258" i="3"/>
  <c r="AP258" i="3"/>
  <c r="AO258" i="3"/>
  <c r="AN258" i="3"/>
  <c r="AQ257" i="3"/>
  <c r="AP257" i="3"/>
  <c r="AO257" i="3"/>
  <c r="AN257" i="3"/>
  <c r="AQ256" i="3"/>
  <c r="AP256" i="3"/>
  <c r="AO256" i="3"/>
  <c r="AN256" i="3"/>
  <c r="AS255" i="3"/>
  <c r="AQ255" i="3"/>
  <c r="AP255" i="3"/>
  <c r="AO255" i="3"/>
  <c r="AN255" i="3"/>
  <c r="AQ254" i="3"/>
  <c r="AP254" i="3"/>
  <c r="AO254" i="3"/>
  <c r="AN254" i="3"/>
  <c r="AQ253" i="3"/>
  <c r="AP253" i="3"/>
  <c r="AO253" i="3"/>
  <c r="AN253" i="3"/>
  <c r="AQ252" i="3"/>
  <c r="AP252" i="3"/>
  <c r="AO252" i="3"/>
  <c r="AN252" i="3"/>
  <c r="AQ251" i="3"/>
  <c r="AP251" i="3"/>
  <c r="AO251" i="3"/>
  <c r="AN251" i="3"/>
  <c r="AQ250" i="3"/>
  <c r="AP250" i="3"/>
  <c r="AO250" i="3"/>
  <c r="AN250" i="3"/>
  <c r="AQ249" i="3"/>
  <c r="AP249" i="3"/>
  <c r="AO249" i="3"/>
  <c r="AN249" i="3"/>
  <c r="AQ248" i="3"/>
  <c r="AP248" i="3"/>
  <c r="AO248" i="3"/>
  <c r="AN248" i="3"/>
  <c r="AQ247" i="3"/>
  <c r="AP247" i="3"/>
  <c r="AO247" i="3"/>
  <c r="AN247" i="3"/>
  <c r="AQ246" i="3"/>
  <c r="AP246" i="3"/>
  <c r="AO246" i="3"/>
  <c r="AN246" i="3"/>
  <c r="AQ245" i="3"/>
  <c r="AP245" i="3"/>
  <c r="AO245" i="3"/>
  <c r="AS245" i="3" s="1"/>
  <c r="AN245" i="3"/>
  <c r="AQ244" i="3"/>
  <c r="AP244" i="3"/>
  <c r="AO244" i="3"/>
  <c r="AN244" i="3"/>
  <c r="AQ243" i="3"/>
  <c r="AP243" i="3"/>
  <c r="AO243" i="3"/>
  <c r="AS243" i="3" s="1"/>
  <c r="AN243" i="3"/>
  <c r="AQ242" i="3"/>
  <c r="AP242" i="3"/>
  <c r="AO242" i="3"/>
  <c r="AS242" i="3" s="1"/>
  <c r="AN242" i="3"/>
  <c r="AQ241" i="3"/>
  <c r="AP241" i="3"/>
  <c r="AO241" i="3"/>
  <c r="AS241" i="3" s="1"/>
  <c r="AN241" i="3"/>
  <c r="AQ240" i="3"/>
  <c r="AP240" i="3"/>
  <c r="AO240" i="3"/>
  <c r="AS240" i="3" s="1"/>
  <c r="AN240" i="3"/>
  <c r="AQ239" i="3"/>
  <c r="AP239" i="3"/>
  <c r="AO239" i="3"/>
  <c r="AN239" i="3"/>
  <c r="AQ238" i="3"/>
  <c r="AO238" i="3"/>
  <c r="AN238" i="3"/>
  <c r="AQ237" i="3"/>
  <c r="AP237" i="3"/>
  <c r="AO237" i="3"/>
  <c r="AN237" i="3"/>
  <c r="AQ236" i="3"/>
  <c r="AP236" i="3"/>
  <c r="AO236" i="3"/>
  <c r="AN236" i="3"/>
  <c r="AR236" i="3" s="1"/>
  <c r="AQ235" i="3"/>
  <c r="AP235" i="3"/>
  <c r="AO235" i="3"/>
  <c r="AN235" i="3"/>
  <c r="AQ234" i="3"/>
  <c r="AP234" i="3"/>
  <c r="AO234" i="3"/>
  <c r="AS234" i="3" s="1"/>
  <c r="AN234" i="3"/>
  <c r="AQ233" i="3"/>
  <c r="AP233" i="3"/>
  <c r="AO233" i="3"/>
  <c r="AS233" i="3" s="1"/>
  <c r="AN233" i="3"/>
  <c r="AR233" i="3" s="1"/>
  <c r="AQ232" i="3"/>
  <c r="AP232" i="3"/>
  <c r="AO232" i="3"/>
  <c r="AS232" i="3" s="1"/>
  <c r="AN232" i="3"/>
  <c r="AR232" i="3" s="1"/>
  <c r="AQ231" i="3"/>
  <c r="AP231" i="3"/>
  <c r="AO231" i="3"/>
  <c r="AS231" i="3" s="1"/>
  <c r="AV57" i="3" s="1"/>
  <c r="AN231" i="3"/>
  <c r="AQ230" i="3"/>
  <c r="AP230" i="3"/>
  <c r="AO230" i="3"/>
  <c r="AS230" i="3" s="1"/>
  <c r="AN230" i="3"/>
  <c r="AR230" i="3" s="1"/>
  <c r="AQ229" i="3"/>
  <c r="AP229" i="3"/>
  <c r="AO229" i="3"/>
  <c r="AN229" i="3"/>
  <c r="AR229" i="3" s="1"/>
  <c r="AQ228" i="3"/>
  <c r="AP228" i="3"/>
  <c r="AO228" i="3"/>
  <c r="AS228" i="3" s="1"/>
  <c r="AN228" i="3"/>
  <c r="AQ227" i="3"/>
  <c r="AP227" i="3"/>
  <c r="AO227" i="3"/>
  <c r="AN227" i="3"/>
  <c r="AQ226" i="3"/>
  <c r="AP226" i="3"/>
  <c r="AO226" i="3"/>
  <c r="AS226" i="3" s="1"/>
  <c r="AN226" i="3"/>
  <c r="AQ225" i="3"/>
  <c r="AP225" i="3"/>
  <c r="AO225" i="3"/>
  <c r="AS225" i="3" s="1"/>
  <c r="AN225" i="3"/>
  <c r="AQ224" i="3"/>
  <c r="AP224" i="3"/>
  <c r="AO224" i="3"/>
  <c r="AN224" i="3"/>
  <c r="AQ223" i="3"/>
  <c r="AP223" i="3"/>
  <c r="AO223" i="3"/>
  <c r="AN223" i="3"/>
  <c r="AQ222" i="3"/>
  <c r="AP222" i="3"/>
  <c r="AO222" i="3"/>
  <c r="AN222" i="3"/>
  <c r="AQ221" i="3"/>
  <c r="AP221" i="3"/>
  <c r="AO221" i="3"/>
  <c r="AN221" i="3"/>
  <c r="AQ220" i="3"/>
  <c r="AP220" i="3"/>
  <c r="AO220" i="3"/>
  <c r="AN220" i="3"/>
  <c r="AQ219" i="3"/>
  <c r="AP219" i="3"/>
  <c r="AO219" i="3"/>
  <c r="AN219" i="3"/>
  <c r="AQ218" i="3"/>
  <c r="AP218" i="3"/>
  <c r="AO218" i="3"/>
  <c r="AN218" i="3"/>
  <c r="AS217" i="3"/>
  <c r="AQ217" i="3"/>
  <c r="AP217" i="3"/>
  <c r="AO217" i="3"/>
  <c r="AN217" i="3"/>
  <c r="AQ216" i="3"/>
  <c r="AP216" i="3"/>
  <c r="AO216" i="3"/>
  <c r="AN216" i="3"/>
  <c r="AQ215" i="3"/>
  <c r="AP215" i="3"/>
  <c r="AO215" i="3"/>
  <c r="AN215" i="3"/>
  <c r="AQ214" i="3"/>
  <c r="AP214" i="3"/>
  <c r="AO214" i="3"/>
  <c r="AN214" i="3"/>
  <c r="AQ213" i="3"/>
  <c r="AP213" i="3"/>
  <c r="AO213" i="3"/>
  <c r="AN213" i="3"/>
  <c r="AQ212" i="3"/>
  <c r="AP212" i="3"/>
  <c r="AO212" i="3"/>
  <c r="AN212" i="3"/>
  <c r="AQ211" i="3"/>
  <c r="AP211" i="3"/>
  <c r="AO211" i="3"/>
  <c r="AN211" i="3"/>
  <c r="AQ210" i="3"/>
  <c r="AP210" i="3"/>
  <c r="AO210" i="3"/>
  <c r="AS210" i="3" s="1"/>
  <c r="AN210" i="3"/>
  <c r="AQ209" i="3"/>
  <c r="AP209" i="3"/>
  <c r="AO209" i="3"/>
  <c r="AS209" i="3" s="1"/>
  <c r="AN209" i="3"/>
  <c r="AQ208" i="3"/>
  <c r="AP208" i="3"/>
  <c r="AO208" i="3"/>
  <c r="AN208" i="3"/>
  <c r="AQ207" i="3"/>
  <c r="AP207" i="3"/>
  <c r="AO207" i="3"/>
  <c r="AS207" i="3" s="1"/>
  <c r="AN207" i="3"/>
  <c r="AQ206" i="3"/>
  <c r="AP206" i="3"/>
  <c r="AO206" i="3"/>
  <c r="AS206" i="3" s="1"/>
  <c r="AN206" i="3"/>
  <c r="AQ205" i="3"/>
  <c r="AP205" i="3"/>
  <c r="AO205" i="3"/>
  <c r="AS205" i="3" s="1"/>
  <c r="AN205" i="3"/>
  <c r="AQ204" i="3"/>
  <c r="AP204" i="3"/>
  <c r="AO204" i="3"/>
  <c r="AS204" i="3" s="1"/>
  <c r="AV48" i="3" s="1"/>
  <c r="AN204" i="3"/>
  <c r="AQ203" i="3"/>
  <c r="AP203" i="3"/>
  <c r="AO203" i="3"/>
  <c r="AS203" i="3" s="1"/>
  <c r="AN203" i="3"/>
  <c r="AQ202" i="3"/>
  <c r="AP202" i="3"/>
  <c r="AO202" i="3"/>
  <c r="AS202" i="3" s="1"/>
  <c r="AN202" i="3"/>
  <c r="AQ201" i="3"/>
  <c r="AP201" i="3"/>
  <c r="AO201" i="3"/>
  <c r="AS201" i="3" s="1"/>
  <c r="AN201" i="3"/>
  <c r="AQ200" i="3"/>
  <c r="AP200" i="3"/>
  <c r="AO200" i="3"/>
  <c r="AS200" i="3" s="1"/>
  <c r="AN200" i="3"/>
  <c r="AQ199" i="3"/>
  <c r="AP199" i="3"/>
  <c r="AO199" i="3"/>
  <c r="AS199" i="3" s="1"/>
  <c r="AN199" i="3"/>
  <c r="AQ198" i="3"/>
  <c r="AP198" i="3"/>
  <c r="AO198" i="3"/>
  <c r="AS198" i="3" s="1"/>
  <c r="AV46" i="3" s="1"/>
  <c r="AN198" i="3"/>
  <c r="AQ197" i="3"/>
  <c r="AP197" i="3"/>
  <c r="AO197" i="3"/>
  <c r="AN197" i="3"/>
  <c r="AQ196" i="3"/>
  <c r="AP196" i="3"/>
  <c r="AO196" i="3"/>
  <c r="AN196" i="3"/>
  <c r="AQ195" i="3"/>
  <c r="AP195" i="3"/>
  <c r="AO195" i="3"/>
  <c r="AN195" i="3"/>
  <c r="AQ194" i="3"/>
  <c r="AP194" i="3"/>
  <c r="AO194" i="3"/>
  <c r="AN194" i="3"/>
  <c r="AQ193" i="3"/>
  <c r="AP193" i="3"/>
  <c r="AO193" i="3"/>
  <c r="AN193" i="3"/>
  <c r="AQ192" i="3"/>
  <c r="AP192" i="3"/>
  <c r="AO192" i="3"/>
  <c r="AN192" i="3"/>
  <c r="AR187" i="3"/>
  <c r="AQ187" i="3"/>
  <c r="AP187" i="3"/>
  <c r="AO187" i="3"/>
  <c r="AN187" i="3"/>
  <c r="AM187" i="3"/>
  <c r="AR186" i="3"/>
  <c r="AQ186" i="3"/>
  <c r="AP186" i="3"/>
  <c r="AO186" i="3"/>
  <c r="AN186" i="3"/>
  <c r="AM186" i="3"/>
  <c r="AR185" i="3"/>
  <c r="AQ185" i="3"/>
  <c r="AP185" i="3"/>
  <c r="AO185" i="3"/>
  <c r="AN185" i="3"/>
  <c r="AM185" i="3"/>
  <c r="AR184" i="3"/>
  <c r="AQ184" i="3"/>
  <c r="AP184" i="3"/>
  <c r="AO184" i="3"/>
  <c r="AN184" i="3"/>
  <c r="AM184" i="3"/>
  <c r="AR183" i="3"/>
  <c r="AQ183" i="3"/>
  <c r="AP183" i="3"/>
  <c r="AO183" i="3"/>
  <c r="AN183" i="3"/>
  <c r="AM183" i="3"/>
  <c r="AR182" i="3"/>
  <c r="AQ182" i="3"/>
  <c r="AP182" i="3"/>
  <c r="AO182" i="3"/>
  <c r="AN182" i="3"/>
  <c r="AM182" i="3"/>
  <c r="AR181" i="3"/>
  <c r="AQ181" i="3"/>
  <c r="AP181" i="3"/>
  <c r="AO181" i="3"/>
  <c r="AN181" i="3"/>
  <c r="AM181" i="3"/>
  <c r="AR180" i="3"/>
  <c r="AQ180" i="3"/>
  <c r="AP180" i="3"/>
  <c r="AO180" i="3"/>
  <c r="AN180" i="3"/>
  <c r="AM180" i="3"/>
  <c r="AR179" i="3"/>
  <c r="AQ179" i="3"/>
  <c r="AP179" i="3"/>
  <c r="AO179" i="3"/>
  <c r="AN179" i="3"/>
  <c r="AM179" i="3"/>
  <c r="AR178" i="3"/>
  <c r="AQ178" i="3"/>
  <c r="AP178" i="3"/>
  <c r="AO178" i="3"/>
  <c r="AN178" i="3"/>
  <c r="AM178" i="3"/>
  <c r="AR177" i="3"/>
  <c r="AQ177" i="3"/>
  <c r="AP177" i="3"/>
  <c r="AO177" i="3"/>
  <c r="AN177" i="3"/>
  <c r="AM177" i="3"/>
  <c r="AR176" i="3"/>
  <c r="AQ176" i="3"/>
  <c r="AP176" i="3"/>
  <c r="AO176" i="3"/>
  <c r="AN176" i="3"/>
  <c r="AM176" i="3"/>
  <c r="AR175" i="3"/>
  <c r="AQ175" i="3"/>
  <c r="AP175" i="3"/>
  <c r="AO175" i="3"/>
  <c r="AN175" i="3"/>
  <c r="AM175" i="3"/>
  <c r="AR174" i="3"/>
  <c r="AQ174" i="3"/>
  <c r="AP174" i="3"/>
  <c r="AO174" i="3"/>
  <c r="AN174" i="3"/>
  <c r="AM174" i="3"/>
  <c r="AR173" i="3"/>
  <c r="AQ173" i="3"/>
  <c r="AP173" i="3"/>
  <c r="AO173" i="3"/>
  <c r="AN173" i="3"/>
  <c r="AM173" i="3"/>
  <c r="AR172" i="3"/>
  <c r="AQ172" i="3"/>
  <c r="AP172" i="3"/>
  <c r="AO172" i="3"/>
  <c r="AN172" i="3"/>
  <c r="AM172" i="3"/>
  <c r="AR171" i="3"/>
  <c r="AQ171" i="3"/>
  <c r="AP171" i="3"/>
  <c r="AO171" i="3"/>
  <c r="AN171" i="3"/>
  <c r="AM171" i="3"/>
  <c r="AR170" i="3"/>
  <c r="AQ170" i="3"/>
  <c r="AP170" i="3"/>
  <c r="AO170" i="3"/>
  <c r="AN170" i="3"/>
  <c r="AM170" i="3"/>
  <c r="AR169" i="3"/>
  <c r="AQ169" i="3"/>
  <c r="AP169" i="3"/>
  <c r="AO169" i="3"/>
  <c r="AN169" i="3"/>
  <c r="AM169" i="3"/>
  <c r="AR168" i="3"/>
  <c r="AQ168" i="3"/>
  <c r="AP168" i="3"/>
  <c r="AO168" i="3"/>
  <c r="AN168" i="3"/>
  <c r="AM168" i="3"/>
  <c r="AR167" i="3"/>
  <c r="AQ167" i="3"/>
  <c r="AP167" i="3"/>
  <c r="AO167" i="3"/>
  <c r="AN167" i="3"/>
  <c r="AM167" i="3"/>
  <c r="AR166" i="3"/>
  <c r="AQ166" i="3"/>
  <c r="AP166" i="3"/>
  <c r="AO166" i="3"/>
  <c r="AN166" i="3"/>
  <c r="AM166" i="3"/>
  <c r="AR165" i="3"/>
  <c r="AQ165" i="3"/>
  <c r="AP165" i="3"/>
  <c r="AO165" i="3"/>
  <c r="AN165" i="3"/>
  <c r="AM165" i="3"/>
  <c r="AR164" i="3"/>
  <c r="AQ164" i="3"/>
  <c r="AP164" i="3"/>
  <c r="AO164" i="3"/>
  <c r="AN164" i="3"/>
  <c r="AM164" i="3"/>
  <c r="AR163" i="3"/>
  <c r="AQ163" i="3"/>
  <c r="AP163" i="3"/>
  <c r="AO163" i="3"/>
  <c r="AN163" i="3"/>
  <c r="AM163" i="3"/>
  <c r="AR162" i="3"/>
  <c r="AQ162" i="3"/>
  <c r="AP162" i="3"/>
  <c r="AO162" i="3"/>
  <c r="AN162" i="3"/>
  <c r="AM162" i="3"/>
  <c r="AR161" i="3"/>
  <c r="AQ161" i="3"/>
  <c r="AP161" i="3"/>
  <c r="AO161" i="3"/>
  <c r="AN161" i="3"/>
  <c r="AM161" i="3"/>
  <c r="AR160" i="3"/>
  <c r="AQ160" i="3"/>
  <c r="AP160" i="3"/>
  <c r="AO160" i="3"/>
  <c r="AN160" i="3"/>
  <c r="AM160" i="3"/>
  <c r="AR159" i="3"/>
  <c r="AQ159" i="3"/>
  <c r="AP159" i="3"/>
  <c r="AO159" i="3"/>
  <c r="AN159" i="3"/>
  <c r="AM159" i="3"/>
  <c r="AR158" i="3"/>
  <c r="AQ158" i="3"/>
  <c r="AP158" i="3"/>
  <c r="AO158" i="3"/>
  <c r="AN158" i="3"/>
  <c r="AM158" i="3"/>
  <c r="AR157" i="3"/>
  <c r="AQ157" i="3"/>
  <c r="AP157" i="3"/>
  <c r="AO157" i="3"/>
  <c r="AN157" i="3"/>
  <c r="AM157" i="3"/>
  <c r="AR152" i="3"/>
  <c r="AQ152" i="3"/>
  <c r="AP152" i="3"/>
  <c r="AO152" i="3"/>
  <c r="AN152" i="3"/>
  <c r="AM152" i="3"/>
  <c r="AU150" i="3"/>
  <c r="AT150" i="3"/>
  <c r="AU149" i="3"/>
  <c r="AT149" i="3"/>
  <c r="AU148" i="3"/>
  <c r="AT148" i="3"/>
  <c r="AU147" i="3"/>
  <c r="AT147" i="3"/>
  <c r="AU146" i="3"/>
  <c r="AT146" i="3"/>
  <c r="AU145" i="3"/>
  <c r="AT145" i="3"/>
  <c r="AU144" i="3"/>
  <c r="AT144" i="3"/>
  <c r="AU143" i="3"/>
  <c r="AT143" i="3"/>
  <c r="AU142" i="3"/>
  <c r="AT142" i="3"/>
  <c r="AU141" i="3"/>
  <c r="AT141" i="3"/>
  <c r="AU140" i="3"/>
  <c r="AT140" i="3"/>
  <c r="AU139" i="3"/>
  <c r="AT139" i="3"/>
  <c r="AU138" i="3"/>
  <c r="AT138" i="3"/>
  <c r="AU137" i="3"/>
  <c r="AT137" i="3"/>
  <c r="AU136" i="3"/>
  <c r="AT136" i="3"/>
  <c r="AU135" i="3"/>
  <c r="AT135" i="3"/>
  <c r="AU134" i="3"/>
  <c r="AT134" i="3"/>
  <c r="AU133" i="3"/>
  <c r="AT133" i="3"/>
  <c r="AU132" i="3"/>
  <c r="AT132" i="3"/>
  <c r="AU131" i="3"/>
  <c r="AT131" i="3"/>
  <c r="AU130" i="3"/>
  <c r="AT130" i="3"/>
  <c r="AU129" i="3"/>
  <c r="AT129" i="3"/>
  <c r="AU128" i="3"/>
  <c r="AT128" i="3"/>
  <c r="AU127" i="3"/>
  <c r="AT127" i="3"/>
  <c r="AU126" i="3"/>
  <c r="AT126" i="3"/>
  <c r="AU125" i="3"/>
  <c r="AT125" i="3"/>
  <c r="AC125" i="3"/>
  <c r="AB125" i="3"/>
  <c r="AA125" i="3"/>
  <c r="AU124" i="3"/>
  <c r="AT124" i="3"/>
  <c r="AC124" i="3"/>
  <c r="AB124" i="3"/>
  <c r="AA124" i="3"/>
  <c r="AU123" i="3"/>
  <c r="AT123" i="3"/>
  <c r="AC123" i="3"/>
  <c r="AB123" i="3"/>
  <c r="AA123" i="3"/>
  <c r="AU122" i="3"/>
  <c r="AT122" i="3"/>
  <c r="AC122" i="3"/>
  <c r="AB122" i="3"/>
  <c r="AA122" i="3"/>
  <c r="AU121" i="3"/>
  <c r="AT121" i="3"/>
  <c r="AC121" i="3"/>
  <c r="AB121" i="3"/>
  <c r="AA121" i="3"/>
  <c r="AU120" i="3"/>
  <c r="AT120" i="3"/>
  <c r="AC120" i="3"/>
  <c r="AB120" i="3"/>
  <c r="AA120" i="3"/>
  <c r="AC119" i="3"/>
  <c r="AB119" i="3"/>
  <c r="AA119" i="3"/>
  <c r="AC118" i="3"/>
  <c r="AB118" i="3"/>
  <c r="AA118" i="3"/>
  <c r="AC117" i="3"/>
  <c r="AB117" i="3"/>
  <c r="AA117" i="3"/>
  <c r="AC116" i="3"/>
  <c r="AB116" i="3"/>
  <c r="AA116" i="3"/>
  <c r="AC115" i="3"/>
  <c r="AB115" i="3"/>
  <c r="AA115" i="3"/>
  <c r="BD114" i="3"/>
  <c r="BC114" i="3"/>
  <c r="BB114" i="3"/>
  <c r="BA114" i="3"/>
  <c r="M89" i="3" s="1"/>
  <c r="AZ114" i="3"/>
  <c r="M88" i="3" s="1"/>
  <c r="AY114" i="3"/>
  <c r="M87" i="3" s="1"/>
  <c r="AR114" i="3"/>
  <c r="AQ114" i="3"/>
  <c r="AP114" i="3"/>
  <c r="AO114" i="3"/>
  <c r="V113" i="3" s="1"/>
  <c r="AN114" i="3"/>
  <c r="V112" i="3" s="1"/>
  <c r="AM114" i="3"/>
  <c r="V111" i="3" s="1"/>
  <c r="AC114" i="3"/>
  <c r="AB114" i="3"/>
  <c r="AA114" i="3"/>
  <c r="AC113" i="3"/>
  <c r="AB113" i="3"/>
  <c r="AA113" i="3"/>
  <c r="W113" i="3"/>
  <c r="AU112" i="3"/>
  <c r="AT112" i="3"/>
  <c r="AC112" i="3"/>
  <c r="AB112" i="3"/>
  <c r="AA112" i="3"/>
  <c r="AU111" i="3"/>
  <c r="AT111" i="3"/>
  <c r="AC111" i="3"/>
  <c r="AB111" i="3"/>
  <c r="AA111" i="3"/>
  <c r="AU110" i="3"/>
  <c r="AT110" i="3"/>
  <c r="AC110" i="3"/>
  <c r="AB110" i="3"/>
  <c r="AA110" i="3"/>
  <c r="AU109" i="3"/>
  <c r="AT109" i="3"/>
  <c r="AC109" i="3"/>
  <c r="AB109" i="3"/>
  <c r="AA109" i="3"/>
  <c r="AU108" i="3"/>
  <c r="AT108" i="3"/>
  <c r="AC108" i="3"/>
  <c r="AB108" i="3"/>
  <c r="AA108" i="3"/>
  <c r="AU107" i="3"/>
  <c r="AT107" i="3"/>
  <c r="AC107" i="3"/>
  <c r="AB107" i="3"/>
  <c r="AA107" i="3"/>
  <c r="AU106" i="3"/>
  <c r="AT106" i="3"/>
  <c r="AC106" i="3"/>
  <c r="AB106" i="3"/>
  <c r="AA106" i="3"/>
  <c r="AU105" i="3"/>
  <c r="AT105" i="3"/>
  <c r="AC105" i="3"/>
  <c r="AB105" i="3"/>
  <c r="AA105" i="3"/>
  <c r="AU104" i="3"/>
  <c r="AT104" i="3"/>
  <c r="AC104" i="3"/>
  <c r="AB104" i="3"/>
  <c r="AA104" i="3"/>
  <c r="AU103" i="3"/>
  <c r="AT103" i="3"/>
  <c r="AC103" i="3"/>
  <c r="AB103" i="3"/>
  <c r="AA103" i="3"/>
  <c r="AU102" i="3"/>
  <c r="AT102" i="3"/>
  <c r="AC102" i="3"/>
  <c r="AB102" i="3"/>
  <c r="AA102" i="3"/>
  <c r="AU101" i="3"/>
  <c r="AT101" i="3"/>
  <c r="AC101" i="3"/>
  <c r="AB101" i="3"/>
  <c r="AA101" i="3"/>
  <c r="AU100" i="3"/>
  <c r="AT100" i="3"/>
  <c r="AC100" i="3"/>
  <c r="AB100" i="3"/>
  <c r="AA100" i="3"/>
  <c r="AU99" i="3"/>
  <c r="AT99" i="3"/>
  <c r="AC99" i="3"/>
  <c r="AB99" i="3"/>
  <c r="AA99" i="3"/>
  <c r="AU98" i="3"/>
  <c r="AT98" i="3"/>
  <c r="AC98" i="3"/>
  <c r="AB98" i="3"/>
  <c r="AA98" i="3"/>
  <c r="AU97" i="3"/>
  <c r="AT97" i="3"/>
  <c r="AC97" i="3"/>
  <c r="AB97" i="3"/>
  <c r="AA97" i="3"/>
  <c r="AU96" i="3"/>
  <c r="AT96" i="3"/>
  <c r="AC96" i="3"/>
  <c r="AB96" i="3"/>
  <c r="AA96" i="3"/>
  <c r="AU95" i="3"/>
  <c r="AT95" i="3"/>
  <c r="AC95" i="3"/>
  <c r="AB95" i="3"/>
  <c r="AA95" i="3"/>
  <c r="AU94" i="3"/>
  <c r="AT94" i="3"/>
  <c r="AU93" i="3"/>
  <c r="AT93" i="3"/>
  <c r="AU92" i="3"/>
  <c r="AT92" i="3"/>
  <c r="AU91" i="3"/>
  <c r="AT91" i="3"/>
  <c r="AU90" i="3"/>
  <c r="AT90" i="3"/>
  <c r="AU89" i="3"/>
  <c r="AT89" i="3"/>
  <c r="C89" i="3"/>
  <c r="AU88" i="3"/>
  <c r="AT88" i="3"/>
  <c r="C88" i="3"/>
  <c r="AU87" i="3"/>
  <c r="AT87" i="3"/>
  <c r="C87" i="3"/>
  <c r="AU86" i="3"/>
  <c r="AT86" i="3"/>
  <c r="AU85" i="3"/>
  <c r="AT85" i="3"/>
  <c r="AC85" i="3"/>
  <c r="AB85" i="3"/>
  <c r="AA85" i="3"/>
  <c r="AU84" i="3"/>
  <c r="AT84" i="3"/>
  <c r="AC84" i="3"/>
  <c r="AB84" i="3"/>
  <c r="AA84" i="3"/>
  <c r="AU83" i="3"/>
  <c r="AT83" i="3"/>
  <c r="AC83" i="3"/>
  <c r="AB83" i="3"/>
  <c r="AA83" i="3"/>
  <c r="AU82" i="3"/>
  <c r="AT82" i="3"/>
  <c r="AC82" i="3"/>
  <c r="AB82" i="3"/>
  <c r="AA82" i="3"/>
  <c r="AC81" i="3"/>
  <c r="AB81" i="3"/>
  <c r="AA81" i="3"/>
  <c r="AO80" i="3"/>
  <c r="AN80" i="3"/>
  <c r="AM80" i="3"/>
  <c r="AC80" i="3"/>
  <c r="AB80" i="3"/>
  <c r="AA80" i="3"/>
  <c r="AC79" i="3"/>
  <c r="AB79" i="3"/>
  <c r="AA79" i="3"/>
  <c r="AC78" i="3"/>
  <c r="AB78" i="3"/>
  <c r="AA78" i="3"/>
  <c r="AC77" i="3"/>
  <c r="AB77" i="3"/>
  <c r="AA77" i="3"/>
  <c r="BL76" i="3"/>
  <c r="BK76" i="3"/>
  <c r="BJ76" i="3"/>
  <c r="BI76" i="3"/>
  <c r="S89" i="3" s="1"/>
  <c r="BH76" i="3"/>
  <c r="S88" i="3" s="1"/>
  <c r="U88" i="3" s="1"/>
  <c r="BG76" i="3"/>
  <c r="S87" i="3" s="1"/>
  <c r="BD76" i="3"/>
  <c r="BC76" i="3"/>
  <c r="BB76" i="3"/>
  <c r="BA76" i="3"/>
  <c r="G89" i="3" s="1"/>
  <c r="I89" i="3" s="1"/>
  <c r="AZ76" i="3"/>
  <c r="G88" i="3" s="1"/>
  <c r="AY76" i="3"/>
  <c r="G87" i="3" s="1"/>
  <c r="AS76" i="3"/>
  <c r="AR76" i="3"/>
  <c r="AQ76" i="3"/>
  <c r="AP76" i="3"/>
  <c r="AO76" i="3"/>
  <c r="S113" i="3" s="1"/>
  <c r="AN76" i="3"/>
  <c r="S112" i="3" s="1"/>
  <c r="AM76" i="3"/>
  <c r="S111" i="3" s="1"/>
  <c r="AC76" i="3"/>
  <c r="AB76" i="3"/>
  <c r="AA76" i="3"/>
  <c r="AC75" i="3"/>
  <c r="AB75" i="3"/>
  <c r="AA75" i="3"/>
  <c r="AU74" i="3"/>
  <c r="AT74" i="3"/>
  <c r="AC74" i="3"/>
  <c r="AB74" i="3"/>
  <c r="AA74" i="3"/>
  <c r="D74" i="3"/>
  <c r="A74" i="3"/>
  <c r="AU73" i="3"/>
  <c r="AT73" i="3"/>
  <c r="AC73" i="3"/>
  <c r="AB73" i="3"/>
  <c r="AA73" i="3"/>
  <c r="J73" i="3"/>
  <c r="AU72" i="3"/>
  <c r="AT72" i="3"/>
  <c r="AC72" i="3"/>
  <c r="AB72" i="3"/>
  <c r="AA72" i="3"/>
  <c r="AU71" i="3"/>
  <c r="AT71" i="3"/>
  <c r="AC71" i="3"/>
  <c r="AB71" i="3"/>
  <c r="AA71" i="3"/>
  <c r="A71" i="3"/>
  <c r="AU70" i="3"/>
  <c r="AT70" i="3"/>
  <c r="AC70" i="3"/>
  <c r="AB70" i="3"/>
  <c r="AA70" i="3"/>
  <c r="AU69" i="3"/>
  <c r="AT69" i="3"/>
  <c r="AC69" i="3"/>
  <c r="AB69" i="3"/>
  <c r="AA69" i="3"/>
  <c r="AU68" i="3"/>
  <c r="AT68" i="3"/>
  <c r="AC68" i="3"/>
  <c r="AB68" i="3"/>
  <c r="AA68" i="3"/>
  <c r="AU67" i="3"/>
  <c r="AT67" i="3"/>
  <c r="AC67" i="3"/>
  <c r="AB67" i="3"/>
  <c r="AA67" i="3"/>
  <c r="AU66" i="3"/>
  <c r="AT66" i="3"/>
  <c r="AC66" i="3"/>
  <c r="AB66" i="3"/>
  <c r="AA66" i="3"/>
  <c r="AU65" i="3"/>
  <c r="AT65" i="3"/>
  <c r="AC65" i="3"/>
  <c r="AB65" i="3"/>
  <c r="AA65" i="3"/>
  <c r="AU64" i="3"/>
  <c r="AT64" i="3"/>
  <c r="AC64" i="3"/>
  <c r="AB64" i="3"/>
  <c r="AA64" i="3"/>
  <c r="AU63" i="3"/>
  <c r="AT63" i="3"/>
  <c r="AC63" i="3"/>
  <c r="AB63" i="3"/>
  <c r="AA63" i="3"/>
  <c r="AU62" i="3"/>
  <c r="AT62" i="3"/>
  <c r="AC62" i="3"/>
  <c r="AB62" i="3"/>
  <c r="AA62" i="3"/>
  <c r="AU61" i="3"/>
  <c r="AT61" i="3"/>
  <c r="AC61" i="3"/>
  <c r="AB61" i="3"/>
  <c r="AA61" i="3"/>
  <c r="AU60" i="3"/>
  <c r="AT60" i="3"/>
  <c r="AC60" i="3"/>
  <c r="AB60" i="3"/>
  <c r="AA60" i="3"/>
  <c r="AU59" i="3"/>
  <c r="AT59" i="3"/>
  <c r="AC59" i="3"/>
  <c r="AB59" i="3"/>
  <c r="AA59" i="3"/>
  <c r="AU58" i="3"/>
  <c r="AT58" i="3"/>
  <c r="AC58" i="3"/>
  <c r="AB58" i="3"/>
  <c r="AA58" i="3"/>
  <c r="AU57" i="3"/>
  <c r="AT57" i="3"/>
  <c r="AC57" i="3"/>
  <c r="AB57" i="3"/>
  <c r="AA57" i="3"/>
  <c r="AU56" i="3"/>
  <c r="AT56" i="3"/>
  <c r="AC56" i="3"/>
  <c r="AB56" i="3"/>
  <c r="AA56" i="3"/>
  <c r="AU55" i="3"/>
  <c r="AT55" i="3"/>
  <c r="AC55" i="3"/>
  <c r="AB55" i="3"/>
  <c r="AA55" i="3"/>
  <c r="AU54" i="3"/>
  <c r="AT54" i="3"/>
  <c r="AU53" i="3"/>
  <c r="AT53" i="3"/>
  <c r="AU52" i="3"/>
  <c r="AT52" i="3"/>
  <c r="AU51" i="3"/>
  <c r="AT51" i="3"/>
  <c r="AU50" i="3"/>
  <c r="AT50" i="3"/>
  <c r="AU49" i="3"/>
  <c r="AT49" i="3"/>
  <c r="AU48" i="3"/>
  <c r="AT48" i="3"/>
  <c r="AU47" i="3"/>
  <c r="AT47" i="3"/>
  <c r="AU46" i="3"/>
  <c r="AT46" i="3"/>
  <c r="AU45" i="3"/>
  <c r="AT45" i="3"/>
  <c r="AU44" i="3"/>
  <c r="AT44" i="3"/>
  <c r="AO42" i="3"/>
  <c r="AN42" i="3"/>
  <c r="AM42" i="3"/>
  <c r="AI40" i="3"/>
  <c r="AH40" i="3"/>
  <c r="AG40" i="3"/>
  <c r="AG125" i="3" s="1"/>
  <c r="AE40" i="3"/>
  <c r="AE85" i="3" s="1"/>
  <c r="AI39" i="3"/>
  <c r="AH39" i="3"/>
  <c r="AG39" i="3"/>
  <c r="AE39" i="3"/>
  <c r="AE84" i="3" s="1"/>
  <c r="BL38" i="3"/>
  <c r="BK38" i="3"/>
  <c r="BJ38" i="3"/>
  <c r="BI38" i="3"/>
  <c r="P89" i="3" s="1"/>
  <c r="R89" i="3" s="1"/>
  <c r="BH38" i="3"/>
  <c r="P88" i="3" s="1"/>
  <c r="BG38" i="3"/>
  <c r="P87" i="3" s="1"/>
  <c r="BD38" i="3"/>
  <c r="BC38" i="3"/>
  <c r="BB38" i="3"/>
  <c r="BA38" i="3"/>
  <c r="AZ38" i="3"/>
  <c r="AY38" i="3"/>
  <c r="AS38" i="3"/>
  <c r="AR38" i="3"/>
  <c r="AQ38" i="3"/>
  <c r="AP38" i="3"/>
  <c r="AO38" i="3"/>
  <c r="AN38" i="3"/>
  <c r="P112" i="3" s="1"/>
  <c r="AM38" i="3"/>
  <c r="AI38" i="3"/>
  <c r="AH38" i="3"/>
  <c r="AG38" i="3"/>
  <c r="AE38" i="3"/>
  <c r="AI37" i="3"/>
  <c r="AH37" i="3"/>
  <c r="AG37" i="3"/>
  <c r="AG122" i="3" s="1"/>
  <c r="AE37" i="3"/>
  <c r="AU36" i="3"/>
  <c r="Y380" i="3" s="1"/>
  <c r="AT36" i="3"/>
  <c r="Z330" i="3" s="1"/>
  <c r="AI36" i="3"/>
  <c r="AH36" i="3"/>
  <c r="AH121" i="3" s="1"/>
  <c r="AG36" i="3"/>
  <c r="AE36" i="3"/>
  <c r="AU35" i="3"/>
  <c r="Y379" i="3" s="1"/>
  <c r="AT35" i="3"/>
  <c r="Z329" i="3" s="1"/>
  <c r="AI35" i="3"/>
  <c r="AH35" i="3"/>
  <c r="AH120" i="3" s="1"/>
  <c r="AG35" i="3"/>
  <c r="AE35" i="3"/>
  <c r="AU34" i="3"/>
  <c r="Y378" i="3" s="1"/>
  <c r="AT34" i="3"/>
  <c r="Z328" i="3" s="1"/>
  <c r="AI34" i="3"/>
  <c r="AH34" i="3"/>
  <c r="AH119" i="3" s="1"/>
  <c r="AG34" i="3"/>
  <c r="AE34" i="3"/>
  <c r="L34" i="3"/>
  <c r="AU33" i="3"/>
  <c r="Y377" i="3" s="1"/>
  <c r="AT33" i="3"/>
  <c r="Z327" i="3" s="1"/>
  <c r="AI33" i="3"/>
  <c r="AI78" i="3" s="1"/>
  <c r="AH33" i="3"/>
  <c r="AG33" i="3"/>
  <c r="AE33" i="3"/>
  <c r="AE118" i="3" s="1"/>
  <c r="AU32" i="3"/>
  <c r="AT32" i="3"/>
  <c r="Z326" i="3" s="1"/>
  <c r="AI32" i="3"/>
  <c r="AH32" i="3"/>
  <c r="AG32" i="3"/>
  <c r="AE32" i="3"/>
  <c r="AU31" i="3"/>
  <c r="AT31" i="3"/>
  <c r="Z325" i="3" s="1"/>
  <c r="AI31" i="3"/>
  <c r="AH31" i="3"/>
  <c r="AH116" i="3" s="1"/>
  <c r="AG31" i="3"/>
  <c r="AE31" i="3"/>
  <c r="AU30" i="3"/>
  <c r="Y374" i="3" s="1"/>
  <c r="AT30" i="3"/>
  <c r="Z324" i="3" s="1"/>
  <c r="AI30" i="3"/>
  <c r="AI75" i="3" s="1"/>
  <c r="AH30" i="3"/>
  <c r="AG30" i="3"/>
  <c r="AE30" i="3"/>
  <c r="AE115" i="3" s="1"/>
  <c r="C30" i="3"/>
  <c r="AU29" i="3"/>
  <c r="Y373" i="3" s="1"/>
  <c r="AT29" i="3"/>
  <c r="Z323" i="3" s="1"/>
  <c r="AI29" i="3"/>
  <c r="AH29" i="3"/>
  <c r="AH114" i="3" s="1"/>
  <c r="AG29" i="3"/>
  <c r="AE29" i="3"/>
  <c r="C29" i="3"/>
  <c r="AU28" i="3"/>
  <c r="AT28" i="3"/>
  <c r="Z322" i="3" s="1"/>
  <c r="AI28" i="3"/>
  <c r="AH28" i="3"/>
  <c r="AH113" i="3" s="1"/>
  <c r="AG28" i="3"/>
  <c r="AE28" i="3"/>
  <c r="C28" i="3"/>
  <c r="AU27" i="3"/>
  <c r="Y371" i="3" s="1"/>
  <c r="AT27" i="3"/>
  <c r="Z321" i="3" s="1"/>
  <c r="AI27" i="3"/>
  <c r="AH27" i="3"/>
  <c r="AH112" i="3" s="1"/>
  <c r="AG27" i="3"/>
  <c r="AE27" i="3"/>
  <c r="AU26" i="3"/>
  <c r="Y370" i="3" s="1"/>
  <c r="AT26" i="3"/>
  <c r="AI26" i="3"/>
  <c r="AH26" i="3"/>
  <c r="AG26" i="3"/>
  <c r="AE26" i="3"/>
  <c r="AU25" i="3"/>
  <c r="Y369" i="3" s="1"/>
  <c r="AT25" i="3"/>
  <c r="Z319" i="3" s="1"/>
  <c r="AI25" i="3"/>
  <c r="AH25" i="3"/>
  <c r="AG25" i="3"/>
  <c r="AG110" i="3" s="1"/>
  <c r="AE25" i="3"/>
  <c r="AU24" i="3"/>
  <c r="Y368" i="3" s="1"/>
  <c r="AT24" i="3"/>
  <c r="AI24" i="3"/>
  <c r="AI69" i="3" s="1"/>
  <c r="AH24" i="3"/>
  <c r="AH69" i="3" s="1"/>
  <c r="AG24" i="3"/>
  <c r="AE24" i="3"/>
  <c r="AU23" i="3"/>
  <c r="Y367" i="3" s="1"/>
  <c r="AT23" i="3"/>
  <c r="AI23" i="3"/>
  <c r="AI68" i="3" s="1"/>
  <c r="AH23" i="3"/>
  <c r="AG23" i="3"/>
  <c r="AG108" i="3" s="1"/>
  <c r="AE23" i="3"/>
  <c r="AU22" i="3"/>
  <c r="AT22" i="3"/>
  <c r="Z316" i="3" s="1"/>
  <c r="AI22" i="3"/>
  <c r="AI67" i="3" s="1"/>
  <c r="AH22" i="3"/>
  <c r="AH107" i="3" s="1"/>
  <c r="AG22" i="3"/>
  <c r="AG107" i="3" s="1"/>
  <c r="AE22" i="3"/>
  <c r="AU21" i="3"/>
  <c r="Y365" i="3" s="1"/>
  <c r="AT21" i="3"/>
  <c r="AI21" i="3"/>
  <c r="AI66" i="3" s="1"/>
  <c r="AH21" i="3"/>
  <c r="AG21" i="3"/>
  <c r="AG106" i="3" s="1"/>
  <c r="AE21" i="3"/>
  <c r="AU20" i="3"/>
  <c r="Y364" i="3" s="1"/>
  <c r="AT20" i="3"/>
  <c r="AI20" i="3"/>
  <c r="AH20" i="3"/>
  <c r="AH105" i="3" s="1"/>
  <c r="AG20" i="3"/>
  <c r="AG105" i="3" s="1"/>
  <c r="AE20" i="3"/>
  <c r="AU19" i="3"/>
  <c r="AT19" i="3"/>
  <c r="Z313" i="3" s="1"/>
  <c r="AI19" i="3"/>
  <c r="AI64" i="3" s="1"/>
  <c r="AH19" i="3"/>
  <c r="AH104" i="3" s="1"/>
  <c r="AG19" i="3"/>
  <c r="AE19" i="3"/>
  <c r="AU18" i="3"/>
  <c r="AT18" i="3"/>
  <c r="Z312" i="3" s="1"/>
  <c r="AI18" i="3"/>
  <c r="AH18" i="3"/>
  <c r="AH63" i="3" s="1"/>
  <c r="AG18" i="3"/>
  <c r="AG103" i="3" s="1"/>
  <c r="AE18" i="3"/>
  <c r="AU17" i="3"/>
  <c r="Y361" i="3" s="1"/>
  <c r="AT17" i="3"/>
  <c r="Z311" i="3" s="1"/>
  <c r="AI17" i="3"/>
  <c r="AI62" i="3" s="1"/>
  <c r="AH17" i="3"/>
  <c r="AH102" i="3" s="1"/>
  <c r="AG17" i="3"/>
  <c r="AE17" i="3"/>
  <c r="AU16" i="3"/>
  <c r="Y360" i="3" s="1"/>
  <c r="AT16" i="3"/>
  <c r="AI16" i="3"/>
  <c r="AH16" i="3"/>
  <c r="AH61" i="3" s="1"/>
  <c r="AG16" i="3"/>
  <c r="AG101" i="3" s="1"/>
  <c r="AE16" i="3"/>
  <c r="AE61" i="3" s="1"/>
  <c r="AU15" i="3"/>
  <c r="Y359" i="3" s="1"/>
  <c r="AT15" i="3"/>
  <c r="Z309" i="3" s="1"/>
  <c r="AI15" i="3"/>
  <c r="AI60" i="3" s="1"/>
  <c r="AH15" i="3"/>
  <c r="AH100" i="3" s="1"/>
  <c r="AG15" i="3"/>
  <c r="AE15" i="3"/>
  <c r="D15" i="3"/>
  <c r="A15" i="3"/>
  <c r="AU14" i="3"/>
  <c r="AT14" i="3"/>
  <c r="Z308" i="3" s="1"/>
  <c r="AI14" i="3"/>
  <c r="AH14" i="3"/>
  <c r="AH59" i="3" s="1"/>
  <c r="AG14" i="3"/>
  <c r="AG99" i="3" s="1"/>
  <c r="AE14" i="3"/>
  <c r="AU13" i="3"/>
  <c r="Y357" i="3" s="1"/>
  <c r="AT13" i="3"/>
  <c r="Z307" i="3" s="1"/>
  <c r="AI13" i="3"/>
  <c r="AH13" i="3"/>
  <c r="AH98" i="3" s="1"/>
  <c r="AG13" i="3"/>
  <c r="AG98" i="3" s="1"/>
  <c r="AE13" i="3"/>
  <c r="AU12" i="3"/>
  <c r="Y356" i="3" s="1"/>
  <c r="AT12" i="3"/>
  <c r="Z306" i="3" s="1"/>
  <c r="AI12" i="3"/>
  <c r="AH12" i="3"/>
  <c r="AH57" i="3" s="1"/>
  <c r="AG12" i="3"/>
  <c r="AG97" i="3" s="1"/>
  <c r="AE12" i="3"/>
  <c r="D12" i="3"/>
  <c r="D71" i="3" s="1"/>
  <c r="AU11" i="3"/>
  <c r="Y355" i="3" s="1"/>
  <c r="AT11" i="3"/>
  <c r="Z305" i="3" s="1"/>
  <c r="AI11" i="3"/>
  <c r="AI56" i="3" s="1"/>
  <c r="AH11" i="3"/>
  <c r="AG11" i="3"/>
  <c r="AG96" i="3" s="1"/>
  <c r="AE11" i="3"/>
  <c r="AU10" i="3"/>
  <c r="Y354" i="3" s="1"/>
  <c r="AT10" i="3"/>
  <c r="Z304" i="3" s="1"/>
  <c r="AI10" i="3"/>
  <c r="AH10" i="3"/>
  <c r="AH55" i="3" s="1"/>
  <c r="AG10" i="3"/>
  <c r="AG95" i="3" s="1"/>
  <c r="AE10" i="3"/>
  <c r="Z10" i="3"/>
  <c r="AX6" i="3" s="1"/>
  <c r="AX7" i="3" s="1"/>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AU9" i="3"/>
  <c r="Y353" i="3" s="1"/>
  <c r="AT9" i="3"/>
  <c r="Z303" i="3" s="1"/>
  <c r="AU8" i="3"/>
  <c r="AT8" i="3"/>
  <c r="AU7" i="3"/>
  <c r="AT7" i="3"/>
  <c r="Z301" i="3" s="1"/>
  <c r="AU6" i="3"/>
  <c r="Y350" i="3" s="1"/>
  <c r="AT6" i="3"/>
  <c r="Z300" i="3" s="1"/>
  <c r="K6" i="3"/>
  <c r="L65" i="3" s="1"/>
  <c r="A6" i="3"/>
  <c r="A65" i="3" s="1"/>
  <c r="Y358" i="3" l="1"/>
  <c r="Y363" i="3"/>
  <c r="Y352" i="3"/>
  <c r="Y376" i="3"/>
  <c r="Y372" i="3"/>
  <c r="Y375" i="3"/>
  <c r="Y351" i="3"/>
  <c r="Y366" i="3"/>
  <c r="AD20" i="3"/>
  <c r="Z310" i="3"/>
  <c r="AD24" i="3"/>
  <c r="Z314" i="3"/>
  <c r="AD25" i="3"/>
  <c r="Z315" i="3"/>
  <c r="AD27" i="3"/>
  <c r="Z317" i="3"/>
  <c r="AD28" i="3"/>
  <c r="Z318" i="3"/>
  <c r="AD30" i="3"/>
  <c r="Z320" i="3"/>
  <c r="AD12" i="3"/>
  <c r="Z302" i="3"/>
  <c r="AK22" i="3"/>
  <c r="Y362" i="3"/>
  <c r="AD17" i="3"/>
  <c r="AL6" i="3"/>
  <c r="AD11" i="3"/>
  <c r="AD13" i="3"/>
  <c r="AD16" i="3"/>
  <c r="AD101" i="3" s="1"/>
  <c r="AD18" i="3"/>
  <c r="AD103" i="3" s="1"/>
  <c r="AD19" i="3"/>
  <c r="AD21" i="3"/>
  <c r="AD23" i="3"/>
  <c r="AD29" i="3"/>
  <c r="AD31" i="3"/>
  <c r="AD39" i="3"/>
  <c r="O88" i="3"/>
  <c r="AR204" i="3"/>
  <c r="AR205" i="3"/>
  <c r="AR207" i="3"/>
  <c r="AR209" i="3"/>
  <c r="AR211" i="3"/>
  <c r="AR212" i="3"/>
  <c r="AR213" i="3"/>
  <c r="AR214" i="3"/>
  <c r="AR216" i="3"/>
  <c r="AS224" i="3"/>
  <c r="AR243" i="3"/>
  <c r="AR244" i="3"/>
  <c r="AR245" i="3"/>
  <c r="S58" i="121" s="1"/>
  <c r="AR247" i="3"/>
  <c r="AR248" i="3"/>
  <c r="AR249" i="3"/>
  <c r="AR250" i="3"/>
  <c r="AR251" i="3"/>
  <c r="AR252" i="3"/>
  <c r="AR254" i="3"/>
  <c r="AR255" i="3"/>
  <c r="AD15" i="3"/>
  <c r="AD34" i="3"/>
  <c r="AD36" i="3"/>
  <c r="S93" i="121"/>
  <c r="S94" i="121"/>
  <c r="AD22" i="3"/>
  <c r="AD26" i="3"/>
  <c r="AD71" i="3" s="1"/>
  <c r="AD33" i="3"/>
  <c r="AD38" i="3"/>
  <c r="AD40" i="3"/>
  <c r="BF6" i="3"/>
  <c r="P29" i="3" s="1"/>
  <c r="R29" i="3" s="1"/>
  <c r="AD14" i="3"/>
  <c r="AD32" i="3"/>
  <c r="AD35" i="3"/>
  <c r="AD37" i="3"/>
  <c r="D89" i="3"/>
  <c r="F89" i="3" s="1"/>
  <c r="W112" i="3"/>
  <c r="D88" i="3"/>
  <c r="F88" i="3" s="1"/>
  <c r="W111" i="3"/>
  <c r="D87" i="3"/>
  <c r="F87" i="3" s="1"/>
  <c r="AD10" i="3"/>
  <c r="AS282" i="3"/>
  <c r="AB87" i="3"/>
  <c r="I76" i="3" s="1"/>
  <c r="I87" i="3"/>
  <c r="AD96" i="3"/>
  <c r="AK12" i="3"/>
  <c r="AH65" i="3"/>
  <c r="AH67" i="3"/>
  <c r="AK15" i="3"/>
  <c r="AV25" i="3"/>
  <c r="AK19" i="3"/>
  <c r="AK34" i="3"/>
  <c r="G73" i="3"/>
  <c r="AB127" i="3"/>
  <c r="L76" i="3" s="1"/>
  <c r="AK27" i="3"/>
  <c r="AK31" i="3"/>
  <c r="AS196" i="3"/>
  <c r="AS211" i="3"/>
  <c r="AS213" i="3"/>
  <c r="AS214" i="3"/>
  <c r="S27" i="121" s="1"/>
  <c r="AS216" i="3"/>
  <c r="AR218" i="3"/>
  <c r="AR219" i="3"/>
  <c r="AR220" i="3"/>
  <c r="AR221" i="3"/>
  <c r="AR223" i="3"/>
  <c r="AS246" i="3"/>
  <c r="AS247" i="3"/>
  <c r="S60" i="121" s="1"/>
  <c r="AS248" i="3"/>
  <c r="AS250" i="3"/>
  <c r="S63" i="121" s="1"/>
  <c r="AS252" i="3"/>
  <c r="AS253" i="3"/>
  <c r="AS254" i="3"/>
  <c r="S67" i="121" s="1"/>
  <c r="AR256" i="3"/>
  <c r="AR257" i="3"/>
  <c r="AR259" i="3"/>
  <c r="AR261" i="3"/>
  <c r="AR262" i="3"/>
  <c r="S75" i="121" s="1"/>
  <c r="AS283" i="3"/>
  <c r="S96" i="121" s="1"/>
  <c r="AS284" i="3"/>
  <c r="S97" i="121" s="1"/>
  <c r="AK14" i="3"/>
  <c r="BF44" i="3"/>
  <c r="S28" i="3" s="1"/>
  <c r="U28" i="3" s="1"/>
  <c r="AG70" i="3"/>
  <c r="AH72" i="3"/>
  <c r="AK32" i="3"/>
  <c r="AR195" i="3"/>
  <c r="AR196" i="3"/>
  <c r="AR197" i="3"/>
  <c r="AR198" i="3"/>
  <c r="AR200" i="3"/>
  <c r="S13" i="121" s="1"/>
  <c r="AR201" i="3"/>
  <c r="AR202" i="3"/>
  <c r="S15" i="121" s="1"/>
  <c r="AR203" i="3"/>
  <c r="S16" i="121" s="1"/>
  <c r="AS218" i="3"/>
  <c r="AS219" i="3"/>
  <c r="AS220" i="3"/>
  <c r="AS221" i="3"/>
  <c r="AS222" i="3"/>
  <c r="AS223" i="3"/>
  <c r="AR225" i="3"/>
  <c r="AR226" i="3"/>
  <c r="S39" i="121" s="1"/>
  <c r="AR227" i="3"/>
  <c r="AR228" i="3"/>
  <c r="AR240" i="3"/>
  <c r="AR242" i="3"/>
  <c r="S55" i="121" s="1"/>
  <c r="AS257" i="3"/>
  <c r="AS258" i="3"/>
  <c r="AS259" i="3"/>
  <c r="AS260" i="3"/>
  <c r="AS261" i="3"/>
  <c r="AR263" i="3"/>
  <c r="AR264" i="3"/>
  <c r="AR266" i="3"/>
  <c r="S79" i="121" s="1"/>
  <c r="AR267" i="3"/>
  <c r="AR268" i="3"/>
  <c r="S81" i="121" s="1"/>
  <c r="AR269" i="3"/>
  <c r="S82" i="121" s="1"/>
  <c r="AH99" i="3"/>
  <c r="AA127" i="3"/>
  <c r="L75" i="3" s="1"/>
  <c r="AV47" i="3"/>
  <c r="S18" i="121"/>
  <c r="S22" i="121"/>
  <c r="S43" i="121"/>
  <c r="S45" i="121"/>
  <c r="S46" i="121"/>
  <c r="AV60" i="3"/>
  <c r="AV23" i="3"/>
  <c r="AV69" i="3"/>
  <c r="S84" i="121"/>
  <c r="AR273" i="3"/>
  <c r="AR274" i="3"/>
  <c r="S87" i="121" s="1"/>
  <c r="AR275" i="3"/>
  <c r="S88" i="121" s="1"/>
  <c r="AR276" i="3"/>
  <c r="AR277" i="3"/>
  <c r="S90" i="121" s="1"/>
  <c r="AR278" i="3"/>
  <c r="S91" i="121" s="1"/>
  <c r="AR279" i="3"/>
  <c r="X332" i="3"/>
  <c r="AS239" i="3"/>
  <c r="AS238" i="3"/>
  <c r="AR239" i="3"/>
  <c r="AS195" i="3"/>
  <c r="AS194" i="3"/>
  <c r="AS193" i="3"/>
  <c r="AS192" i="3"/>
  <c r="AR193" i="3"/>
  <c r="AR237" i="3"/>
  <c r="AS235" i="3"/>
  <c r="AK40" i="3"/>
  <c r="AR235" i="3"/>
  <c r="AK13" i="3"/>
  <c r="AD98" i="3"/>
  <c r="AD58" i="3"/>
  <c r="AD63" i="3"/>
  <c r="Y312" i="3"/>
  <c r="AE107" i="3"/>
  <c r="AE67" i="3"/>
  <c r="AG114" i="3"/>
  <c r="AG74" i="3"/>
  <c r="AA322" i="3"/>
  <c r="AI117" i="3"/>
  <c r="AI77" i="3"/>
  <c r="AD61" i="3"/>
  <c r="AA306" i="3"/>
  <c r="AI101" i="3"/>
  <c r="AI61" i="3"/>
  <c r="AG115" i="3"/>
  <c r="AG75" i="3"/>
  <c r="AG80" i="3"/>
  <c r="AG120" i="3"/>
  <c r="Y326" i="3"/>
  <c r="AE121" i="3"/>
  <c r="AE81" i="3"/>
  <c r="AK36" i="3"/>
  <c r="AA327" i="3"/>
  <c r="AI122" i="3"/>
  <c r="AI82" i="3"/>
  <c r="AT76" i="3"/>
  <c r="R87" i="3"/>
  <c r="AK11" i="3"/>
  <c r="AA303" i="3"/>
  <c r="AI98" i="3"/>
  <c r="AI58" i="3"/>
  <c r="AA308" i="3"/>
  <c r="AI103" i="3"/>
  <c r="AI63" i="3"/>
  <c r="AD105" i="3"/>
  <c r="AD65" i="3"/>
  <c r="AH108" i="3"/>
  <c r="AH68" i="3"/>
  <c r="AH111" i="3"/>
  <c r="AH71" i="3"/>
  <c r="Y321" i="3"/>
  <c r="AE76" i="3"/>
  <c r="AE116" i="3"/>
  <c r="AD117" i="3"/>
  <c r="AD77" i="3"/>
  <c r="AH85" i="3"/>
  <c r="AH125" i="3"/>
  <c r="AL192" i="3"/>
  <c r="AL195" i="3" s="1"/>
  <c r="AL198" i="3" s="1"/>
  <c r="AL201" i="3" s="1"/>
  <c r="AL204" i="3" s="1"/>
  <c r="AL207" i="3" s="1"/>
  <c r="AL210" i="3" s="1"/>
  <c r="AL213" i="3" s="1"/>
  <c r="AL216" i="3" s="1"/>
  <c r="AL219" i="3" s="1"/>
  <c r="AL222" i="3" s="1"/>
  <c r="AL225" i="3" s="1"/>
  <c r="AL228" i="3" s="1"/>
  <c r="AL231" i="3" s="1"/>
  <c r="AL234" i="3" s="1"/>
  <c r="AL237" i="3" s="1"/>
  <c r="AL240" i="3" s="1"/>
  <c r="AL243" i="3" s="1"/>
  <c r="AL246" i="3" s="1"/>
  <c r="AL249" i="3" s="1"/>
  <c r="AL252" i="3" s="1"/>
  <c r="AL255" i="3" s="1"/>
  <c r="AL258" i="3" s="1"/>
  <c r="AL261" i="3" s="1"/>
  <c r="AL264" i="3" s="1"/>
  <c r="AL267" i="3" s="1"/>
  <c r="AL270" i="3" s="1"/>
  <c r="AL273" i="3" s="1"/>
  <c r="AL276" i="3" s="1"/>
  <c r="AL279" i="3" s="1"/>
  <c r="AL282" i="3" s="1"/>
  <c r="AX44" i="3"/>
  <c r="AL157" i="3"/>
  <c r="J14" i="3"/>
  <c r="Z11" i="3"/>
  <c r="AH96" i="3"/>
  <c r="AH56" i="3"/>
  <c r="AK17" i="3"/>
  <c r="AH106" i="3"/>
  <c r="AH66" i="3"/>
  <c r="AK29" i="3"/>
  <c r="AG112" i="3"/>
  <c r="AG72" i="3"/>
  <c r="Y328" i="3"/>
  <c r="AE123" i="3"/>
  <c r="AE83" i="3"/>
  <c r="AK38" i="3"/>
  <c r="AT38" i="3"/>
  <c r="Y302" i="3"/>
  <c r="AE97" i="3"/>
  <c r="AE57" i="3"/>
  <c r="Y304" i="3"/>
  <c r="AE99" i="3"/>
  <c r="AE59" i="3"/>
  <c r="AA310" i="3"/>
  <c r="AI105" i="3"/>
  <c r="AI65" i="3"/>
  <c r="AA315" i="3"/>
  <c r="AI110" i="3"/>
  <c r="AI70" i="3"/>
  <c r="AG113" i="3"/>
  <c r="AG73" i="3"/>
  <c r="AA300" i="3"/>
  <c r="AI95" i="3"/>
  <c r="AI55" i="3"/>
  <c r="G14" i="3"/>
  <c r="AG100" i="3"/>
  <c r="AG60" i="3"/>
  <c r="AK20" i="3"/>
  <c r="AG102" i="3"/>
  <c r="AG62" i="3"/>
  <c r="AG104" i="3"/>
  <c r="AG64" i="3"/>
  <c r="Y314" i="3"/>
  <c r="AE109" i="3"/>
  <c r="AE69" i="3"/>
  <c r="AK24" i="3"/>
  <c r="AH118" i="3"/>
  <c r="AH78" i="3"/>
  <c r="AD119" i="3"/>
  <c r="AD79" i="3"/>
  <c r="AA324" i="3"/>
  <c r="AI119" i="3"/>
  <c r="AI79" i="3"/>
  <c r="Y300" i="3"/>
  <c r="AE95" i="3"/>
  <c r="AA301" i="3"/>
  <c r="AI96" i="3"/>
  <c r="Y308" i="3"/>
  <c r="AE103" i="3"/>
  <c r="AK18" i="3"/>
  <c r="AA313" i="3"/>
  <c r="AI108" i="3"/>
  <c r="AG109" i="3"/>
  <c r="AG69" i="3"/>
  <c r="Y315" i="3"/>
  <c r="AE110" i="3"/>
  <c r="AK25" i="3"/>
  <c r="AD111" i="3"/>
  <c r="AA316" i="3"/>
  <c r="AI111" i="3"/>
  <c r="AI71" i="3"/>
  <c r="AH115" i="3"/>
  <c r="AH75" i="3"/>
  <c r="AG116" i="3"/>
  <c r="AG76" i="3"/>
  <c r="Y322" i="3"/>
  <c r="AA323" i="3"/>
  <c r="AI118" i="3"/>
  <c r="Y324" i="3"/>
  <c r="AE119" i="3"/>
  <c r="AE79" i="3"/>
  <c r="AG121" i="3"/>
  <c r="AG81" i="3"/>
  <c r="Y327" i="3"/>
  <c r="AE122" i="3"/>
  <c r="AE82" i="3"/>
  <c r="AK37" i="3"/>
  <c r="AG123" i="3"/>
  <c r="AG83" i="3"/>
  <c r="P111" i="3"/>
  <c r="AU38" i="3"/>
  <c r="AG124" i="3"/>
  <c r="AG84" i="3"/>
  <c r="AD125" i="3"/>
  <c r="AD85" i="3"/>
  <c r="AA330" i="3"/>
  <c r="AI125" i="3"/>
  <c r="AI85" i="3"/>
  <c r="AU76" i="3"/>
  <c r="AA87" i="3"/>
  <c r="I75" i="3" s="1"/>
  <c r="AE55" i="3"/>
  <c r="AD56" i="3"/>
  <c r="AE63" i="3"/>
  <c r="AH73" i="3"/>
  <c r="AH76" i="3"/>
  <c r="AE77" i="3"/>
  <c r="AH79" i="3"/>
  <c r="AH80" i="3"/>
  <c r="AH81" i="3"/>
  <c r="AH101" i="3"/>
  <c r="AH109" i="3"/>
  <c r="AE117" i="3"/>
  <c r="AK10" i="3"/>
  <c r="Y303" i="3"/>
  <c r="AE98" i="3"/>
  <c r="AE58" i="3"/>
  <c r="Y306" i="3"/>
  <c r="AE101" i="3"/>
  <c r="AK16" i="3"/>
  <c r="Y310" i="3"/>
  <c r="AE105" i="3"/>
  <c r="AE65" i="3"/>
  <c r="AA311" i="3"/>
  <c r="AI106" i="3"/>
  <c r="Y301" i="3"/>
  <c r="AE96" i="3"/>
  <c r="AE56" i="3"/>
  <c r="AA305" i="3"/>
  <c r="AI100" i="3"/>
  <c r="AA307" i="3"/>
  <c r="AI102" i="3"/>
  <c r="AA309" i="3"/>
  <c r="AI104" i="3"/>
  <c r="Y311" i="3"/>
  <c r="AE106" i="3"/>
  <c r="AK21" i="3"/>
  <c r="Y313" i="3"/>
  <c r="AE108" i="3"/>
  <c r="AK23" i="3"/>
  <c r="Y316" i="3"/>
  <c r="AE111" i="3"/>
  <c r="AK26" i="3"/>
  <c r="AA317" i="3"/>
  <c r="AI112" i="3"/>
  <c r="AI72" i="3"/>
  <c r="AA318" i="3"/>
  <c r="AI113" i="3"/>
  <c r="AI73" i="3"/>
  <c r="AA319" i="3"/>
  <c r="AI114" i="3"/>
  <c r="AI74" i="3"/>
  <c r="AA320" i="3"/>
  <c r="AI115" i="3"/>
  <c r="AG117" i="3"/>
  <c r="AG77" i="3"/>
  <c r="Y323" i="3"/>
  <c r="AE78" i="3"/>
  <c r="AK33" i="3"/>
  <c r="AG79" i="3"/>
  <c r="AG119" i="3"/>
  <c r="AA325" i="3"/>
  <c r="AI120" i="3"/>
  <c r="AI80" i="3"/>
  <c r="AK39" i="3"/>
  <c r="AH123" i="3"/>
  <c r="AH83" i="3"/>
  <c r="AH124" i="3"/>
  <c r="AH84" i="3"/>
  <c r="Y330" i="3"/>
  <c r="AE125" i="3"/>
  <c r="AG55" i="3"/>
  <c r="AG56" i="3"/>
  <c r="AG57" i="3"/>
  <c r="AG58" i="3"/>
  <c r="AG59" i="3"/>
  <c r="AG61" i="3"/>
  <c r="AG63" i="3"/>
  <c r="AE66" i="3"/>
  <c r="AE68" i="3"/>
  <c r="AH74" i="3"/>
  <c r="AG82" i="3"/>
  <c r="AH95" i="3"/>
  <c r="AH103" i="3"/>
  <c r="AA302" i="3"/>
  <c r="AI97" i="3"/>
  <c r="AA304" i="3"/>
  <c r="AI99" i="3"/>
  <c r="Y305" i="3"/>
  <c r="AE100" i="3"/>
  <c r="AE60" i="3"/>
  <c r="Y307" i="3"/>
  <c r="AE102" i="3"/>
  <c r="AE62" i="3"/>
  <c r="Y309" i="3"/>
  <c r="AE104" i="3"/>
  <c r="AE64" i="3"/>
  <c r="AA312" i="3"/>
  <c r="AI107" i="3"/>
  <c r="AA314" i="3"/>
  <c r="AI109" i="3"/>
  <c r="AH110" i="3"/>
  <c r="AH70" i="3"/>
  <c r="AG111" i="3"/>
  <c r="AG71" i="3"/>
  <c r="Y317" i="3"/>
  <c r="AE112" i="3"/>
  <c r="AE72" i="3"/>
  <c r="Y318" i="3"/>
  <c r="AE113" i="3"/>
  <c r="AE73" i="3"/>
  <c r="AK28" i="3"/>
  <c r="Y319" i="3"/>
  <c r="AE114" i="3"/>
  <c r="AE74" i="3"/>
  <c r="Y320" i="3"/>
  <c r="AE75" i="3"/>
  <c r="AK30" i="3"/>
  <c r="AA321" i="3"/>
  <c r="AI116" i="3"/>
  <c r="AI76" i="3"/>
  <c r="AH117" i="3"/>
  <c r="AH77" i="3"/>
  <c r="AG118" i="3"/>
  <c r="AG78" i="3"/>
  <c r="Y325" i="3"/>
  <c r="AE120" i="3"/>
  <c r="AE80" i="3"/>
  <c r="AK35" i="3"/>
  <c r="AA326" i="3"/>
  <c r="AI121" i="3"/>
  <c r="AI81" i="3"/>
  <c r="AH122" i="3"/>
  <c r="AH82" i="3"/>
  <c r="AA328" i="3"/>
  <c r="AI123" i="3"/>
  <c r="AI83" i="3"/>
  <c r="P113" i="3"/>
  <c r="AD124" i="3"/>
  <c r="AD84" i="3"/>
  <c r="AA329" i="3"/>
  <c r="AI124" i="3"/>
  <c r="AI84" i="3"/>
  <c r="AC87" i="3"/>
  <c r="I77" i="3" s="1"/>
  <c r="AI57" i="3"/>
  <c r="AH58" i="3"/>
  <c r="AI59" i="3"/>
  <c r="AH60" i="3"/>
  <c r="AH62" i="3"/>
  <c r="AH64" i="3"/>
  <c r="AG65" i="3"/>
  <c r="AG66" i="3"/>
  <c r="AG67" i="3"/>
  <c r="AG68" i="3"/>
  <c r="AE70" i="3"/>
  <c r="AE71" i="3"/>
  <c r="AT114" i="3"/>
  <c r="U87" i="3"/>
  <c r="O87" i="3"/>
  <c r="R88" i="3"/>
  <c r="AH97" i="3"/>
  <c r="AU114" i="3"/>
  <c r="AG85" i="3"/>
  <c r="AC127" i="3"/>
  <c r="L77" i="3" s="1"/>
  <c r="Y329" i="3"/>
  <c r="AE124" i="3"/>
  <c r="U89" i="3"/>
  <c r="O89" i="3"/>
  <c r="AT152" i="3"/>
  <c r="AR192" i="3"/>
  <c r="AS197" i="3"/>
  <c r="S10" i="121" s="1"/>
  <c r="AR199" i="3"/>
  <c r="S12" i="121" s="1"/>
  <c r="AR206" i="3"/>
  <c r="S19" i="121" s="1"/>
  <c r="I88" i="3"/>
  <c r="AU152" i="3"/>
  <c r="AR194" i="3"/>
  <c r="AR208" i="3"/>
  <c r="AS212" i="3"/>
  <c r="S25" i="121" s="1"/>
  <c r="AR215" i="3"/>
  <c r="AR210" i="3"/>
  <c r="AR217" i="3"/>
  <c r="S30" i="121" s="1"/>
  <c r="AR224" i="3"/>
  <c r="S37" i="121" s="1"/>
  <c r="AS229" i="3"/>
  <c r="AV56" i="3" s="1"/>
  <c r="AS236" i="3"/>
  <c r="S49" i="121" s="1"/>
  <c r="AS249" i="3"/>
  <c r="AS256" i="3"/>
  <c r="AR258" i="3"/>
  <c r="AS263" i="3"/>
  <c r="AR265" i="3"/>
  <c r="S78" i="121" s="1"/>
  <c r="AR272" i="3"/>
  <c r="S85" i="121" s="1"/>
  <c r="AS208" i="3"/>
  <c r="AV49" i="3" s="1"/>
  <c r="AS215" i="3"/>
  <c r="AR222" i="3"/>
  <c r="AS227" i="3"/>
  <c r="AV55" i="3" s="1"/>
  <c r="AR231" i="3"/>
  <c r="AR234" i="3"/>
  <c r="AS237" i="3"/>
  <c r="AR238" i="3"/>
  <c r="S51" i="121" s="1"/>
  <c r="AR241" i="3"/>
  <c r="S54" i="121" s="1"/>
  <c r="AS244" i="3"/>
  <c r="AV61" i="3" s="1"/>
  <c r="AR246" i="3"/>
  <c r="AS251" i="3"/>
  <c r="S64" i="121" s="1"/>
  <c r="AR253" i="3"/>
  <c r="S66" i="121" s="1"/>
  <c r="AR260" i="3"/>
  <c r="S73" i="121" s="1"/>
  <c r="BF45" i="3" l="1"/>
  <c r="BF46" i="3" s="1"/>
  <c r="BF47" i="3" s="1"/>
  <c r="BF48" i="3" s="1"/>
  <c r="BF49" i="3" s="1"/>
  <c r="BF50" i="3" s="1"/>
  <c r="BF51" i="3" s="1"/>
  <c r="BF52" i="3" s="1"/>
  <c r="BF53" i="3" s="1"/>
  <c r="BF54" i="3" s="1"/>
  <c r="BF55" i="3" s="1"/>
  <c r="BF56" i="3" s="1"/>
  <c r="BF57" i="3" s="1"/>
  <c r="BF58" i="3" s="1"/>
  <c r="BF59" i="3" s="1"/>
  <c r="BF60" i="3" s="1"/>
  <c r="BF61" i="3" s="1"/>
  <c r="BF62" i="3" s="1"/>
  <c r="BF63" i="3" s="1"/>
  <c r="BF64" i="3" s="1"/>
  <c r="BF65" i="3" s="1"/>
  <c r="BF66" i="3" s="1"/>
  <c r="BF67" i="3" s="1"/>
  <c r="BF68" i="3" s="1"/>
  <c r="BF69" i="3" s="1"/>
  <c r="BF70" i="3" s="1"/>
  <c r="BF71" i="3" s="1"/>
  <c r="BF72" i="3" s="1"/>
  <c r="BF73" i="3" s="1"/>
  <c r="BF74" i="3" s="1"/>
  <c r="S48" i="121"/>
  <c r="AV50" i="3"/>
  <c r="S21" i="121"/>
  <c r="S47" i="121"/>
  <c r="P30" i="3"/>
  <c r="R30" i="3" s="1"/>
  <c r="AL44" i="3"/>
  <c r="AL82" i="3" s="1"/>
  <c r="P28" i="3"/>
  <c r="R28" i="3" s="1"/>
  <c r="S29" i="3"/>
  <c r="U29" i="3" s="1"/>
  <c r="AV65" i="3"/>
  <c r="S95" i="121"/>
  <c r="BF7" i="3"/>
  <c r="BF8" i="3" s="1"/>
  <c r="BF9" i="3" s="1"/>
  <c r="BF10" i="3" s="1"/>
  <c r="BF11" i="3" s="1"/>
  <c r="BF12" i="3" s="1"/>
  <c r="BF13" i="3" s="1"/>
  <c r="BF14" i="3" s="1"/>
  <c r="BF15" i="3" s="1"/>
  <c r="BF16" i="3" s="1"/>
  <c r="BF17" i="3" s="1"/>
  <c r="BF18" i="3" s="1"/>
  <c r="BF19" i="3" s="1"/>
  <c r="BF20" i="3" s="1"/>
  <c r="BF21" i="3" s="1"/>
  <c r="BF22" i="3" s="1"/>
  <c r="BF23" i="3" s="1"/>
  <c r="BF24" i="3" s="1"/>
  <c r="BF25" i="3" s="1"/>
  <c r="BF26" i="3" s="1"/>
  <c r="BF27" i="3" s="1"/>
  <c r="BF28" i="3" s="1"/>
  <c r="BF29" i="3" s="1"/>
  <c r="BF30" i="3" s="1"/>
  <c r="BF31" i="3" s="1"/>
  <c r="BF32" i="3" s="1"/>
  <c r="BF33" i="3" s="1"/>
  <c r="BF34" i="3" s="1"/>
  <c r="BF35" i="3" s="1"/>
  <c r="BF36" i="3" s="1"/>
  <c r="S30" i="3"/>
  <c r="U30" i="3" s="1"/>
  <c r="AV66" i="3"/>
  <c r="AV53" i="3"/>
  <c r="AV64" i="3"/>
  <c r="AV62" i="3"/>
  <c r="S26" i="121"/>
  <c r="S76" i="3"/>
  <c r="V76" i="3" s="1"/>
  <c r="S7" i="121"/>
  <c r="S61" i="121"/>
  <c r="I93" i="3"/>
  <c r="W76" i="3"/>
  <c r="AV74" i="3"/>
  <c r="AG127" i="3"/>
  <c r="L81" i="3" s="1"/>
  <c r="AH87" i="3"/>
  <c r="I82" i="3" s="1"/>
  <c r="AV33" i="3"/>
  <c r="S86" i="121"/>
  <c r="AV10" i="3"/>
  <c r="S76" i="121"/>
  <c r="AV18" i="3"/>
  <c r="S41" i="121"/>
  <c r="AV9" i="3"/>
  <c r="S14" i="121"/>
  <c r="S69" i="121"/>
  <c r="S36" i="121"/>
  <c r="S31" i="121"/>
  <c r="AV27" i="3"/>
  <c r="AV14" i="3"/>
  <c r="AV24" i="3"/>
  <c r="S59" i="121"/>
  <c r="AV16" i="3"/>
  <c r="S35" i="121"/>
  <c r="AV63" i="3"/>
  <c r="AV20" i="3"/>
  <c r="AV34" i="3"/>
  <c r="S89" i="121"/>
  <c r="AV11" i="3"/>
  <c r="S17" i="121"/>
  <c r="AV31" i="3"/>
  <c r="S80" i="121"/>
  <c r="AV67" i="3"/>
  <c r="S40" i="121"/>
  <c r="AV54" i="3"/>
  <c r="AV7" i="3"/>
  <c r="AV29" i="3"/>
  <c r="S74" i="121"/>
  <c r="S34" i="121"/>
  <c r="AV52" i="3"/>
  <c r="S9" i="121"/>
  <c r="S24" i="121"/>
  <c r="AV35" i="3"/>
  <c r="S92" i="121"/>
  <c r="S83" i="121"/>
  <c r="S57" i="121"/>
  <c r="S42" i="121"/>
  <c r="S20" i="121"/>
  <c r="AV8" i="3"/>
  <c r="S11" i="121"/>
  <c r="S72" i="121"/>
  <c r="S33" i="121"/>
  <c r="S65" i="121"/>
  <c r="S62" i="121"/>
  <c r="AV12" i="3"/>
  <c r="S23" i="121"/>
  <c r="AV19" i="3"/>
  <c r="S44" i="121"/>
  <c r="AV28" i="3"/>
  <c r="S71" i="121"/>
  <c r="S28" i="121"/>
  <c r="AV58" i="3"/>
  <c r="AV32" i="3"/>
  <c r="S56" i="121"/>
  <c r="AV30" i="3"/>
  <c r="S77" i="121"/>
  <c r="AV22" i="3"/>
  <c r="S53" i="121"/>
  <c r="AV17" i="3"/>
  <c r="S38" i="121"/>
  <c r="S70" i="121"/>
  <c r="AV15" i="3"/>
  <c r="S32" i="121"/>
  <c r="AV51" i="3"/>
  <c r="S68" i="121"/>
  <c r="AV26" i="3"/>
  <c r="S29" i="121"/>
  <c r="AV13" i="3"/>
  <c r="U93" i="3"/>
  <c r="AV59" i="3"/>
  <c r="S52" i="121"/>
  <c r="AV45" i="3"/>
  <c r="S8" i="121"/>
  <c r="S6" i="121"/>
  <c r="AV44" i="3"/>
  <c r="S5" i="121"/>
  <c r="AV6" i="3"/>
  <c r="AV21" i="3"/>
  <c r="S50" i="121"/>
  <c r="AD121" i="3"/>
  <c r="AD81" i="3"/>
  <c r="AD107" i="3"/>
  <c r="AD67" i="3"/>
  <c r="AD114" i="3"/>
  <c r="AD74" i="3"/>
  <c r="S75" i="3"/>
  <c r="W75" i="3"/>
  <c r="AE127" i="3"/>
  <c r="L79" i="3" s="1"/>
  <c r="I23" i="3"/>
  <c r="I20" i="3"/>
  <c r="I18" i="3"/>
  <c r="I16" i="3"/>
  <c r="I24" i="3"/>
  <c r="I22" i="3"/>
  <c r="I17" i="3"/>
  <c r="I19" i="3"/>
  <c r="AD95" i="3"/>
  <c r="AD55" i="3"/>
  <c r="AD115" i="3"/>
  <c r="AD75" i="3"/>
  <c r="AD72" i="3"/>
  <c r="AD112" i="3"/>
  <c r="Z12" i="3"/>
  <c r="AL7" i="3"/>
  <c r="AX82" i="3"/>
  <c r="AX45" i="3"/>
  <c r="AX46" i="3" s="1"/>
  <c r="AX47" i="3" s="1"/>
  <c r="AX48" i="3" s="1"/>
  <c r="AX49" i="3" s="1"/>
  <c r="AX50" i="3" s="1"/>
  <c r="AX51" i="3" s="1"/>
  <c r="AX52" i="3" s="1"/>
  <c r="AX53" i="3" s="1"/>
  <c r="AX54" i="3" s="1"/>
  <c r="AX55" i="3" s="1"/>
  <c r="AX56" i="3" s="1"/>
  <c r="AX57" i="3" s="1"/>
  <c r="AX58" i="3" s="1"/>
  <c r="AX59" i="3" s="1"/>
  <c r="AX60" i="3" s="1"/>
  <c r="AX61" i="3" s="1"/>
  <c r="AX62" i="3" s="1"/>
  <c r="AX63" i="3" s="1"/>
  <c r="AX64" i="3" s="1"/>
  <c r="AX65" i="3" s="1"/>
  <c r="AX66" i="3" s="1"/>
  <c r="AX67" i="3" s="1"/>
  <c r="AX68" i="3" s="1"/>
  <c r="AX69" i="3" s="1"/>
  <c r="AX70" i="3" s="1"/>
  <c r="AX71" i="3" s="1"/>
  <c r="AX72" i="3" s="1"/>
  <c r="AX73" i="3" s="1"/>
  <c r="AX74" i="3" s="1"/>
  <c r="G30" i="3"/>
  <c r="I30" i="3" s="1"/>
  <c r="G29" i="3"/>
  <c r="I29" i="3" s="1"/>
  <c r="G28" i="3"/>
  <c r="I28" i="3" s="1"/>
  <c r="AD123" i="3"/>
  <c r="AD83" i="3"/>
  <c r="AD109" i="3"/>
  <c r="AD69" i="3"/>
  <c r="AD99" i="3"/>
  <c r="AD59" i="3"/>
  <c r="AD113" i="3"/>
  <c r="AD73" i="3"/>
  <c r="AD102" i="3"/>
  <c r="AD62" i="3"/>
  <c r="V94" i="3"/>
  <c r="AI87" i="3"/>
  <c r="I83" i="3" s="1"/>
  <c r="AD97" i="3"/>
  <c r="AD57" i="3"/>
  <c r="F93" i="3"/>
  <c r="W77" i="3"/>
  <c r="S77" i="3"/>
  <c r="V77" i="3" s="1"/>
  <c r="AG87" i="3"/>
  <c r="I81" i="3" s="1"/>
  <c r="AD120" i="3"/>
  <c r="AD80" i="3"/>
  <c r="AD104" i="3"/>
  <c r="AD64" i="3"/>
  <c r="AI127" i="3"/>
  <c r="L83" i="3" s="1"/>
  <c r="L20" i="3"/>
  <c r="L18" i="3"/>
  <c r="L16" i="3"/>
  <c r="L24" i="3"/>
  <c r="L22" i="3"/>
  <c r="L19" i="3"/>
  <c r="L17" i="3"/>
  <c r="L23" i="3"/>
  <c r="AD100" i="3"/>
  <c r="AD60" i="3"/>
  <c r="R93" i="3"/>
  <c r="AD106" i="3"/>
  <c r="AD66" i="3"/>
  <c r="AD116" i="3"/>
  <c r="AD76" i="3"/>
  <c r="AD108" i="3"/>
  <c r="AD68" i="3"/>
  <c r="AD118" i="3"/>
  <c r="AD78" i="3"/>
  <c r="O93" i="3"/>
  <c r="AH127" i="3"/>
  <c r="L82" i="3" s="1"/>
  <c r="AE87" i="3"/>
  <c r="I79" i="3" s="1"/>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D30" i="3"/>
  <c r="F30" i="3" s="1"/>
  <c r="D29" i="3"/>
  <c r="F29" i="3" s="1"/>
  <c r="D28" i="3"/>
  <c r="F28" i="3" s="1"/>
  <c r="AD70" i="3"/>
  <c r="AD110" i="3"/>
  <c r="AD82" i="3"/>
  <c r="AD122" i="3"/>
  <c r="R34" i="3" l="1"/>
  <c r="U34" i="3"/>
  <c r="AL45" i="3"/>
  <c r="W82" i="3"/>
  <c r="I34" i="3"/>
  <c r="S82" i="3"/>
  <c r="V82" i="3" s="1"/>
  <c r="AD87" i="3"/>
  <c r="I78" i="3" s="1"/>
  <c r="S22" i="3"/>
  <c r="V22" i="3" s="1"/>
  <c r="W22" i="3"/>
  <c r="W20" i="3"/>
  <c r="S20" i="3"/>
  <c r="V20" i="3" s="1"/>
  <c r="L25" i="3"/>
  <c r="S81" i="3"/>
  <c r="V81" i="3" s="1"/>
  <c r="W81" i="3"/>
  <c r="AX83" i="3"/>
  <c r="AX84" i="3" s="1"/>
  <c r="AX85" i="3" s="1"/>
  <c r="AX86" i="3" s="1"/>
  <c r="AX87" i="3" s="1"/>
  <c r="AX88" i="3" s="1"/>
  <c r="AX89" i="3" s="1"/>
  <c r="AX90" i="3" s="1"/>
  <c r="AX91" i="3" s="1"/>
  <c r="AX92" i="3" s="1"/>
  <c r="AX93" i="3" s="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M30" i="3"/>
  <c r="O30" i="3" s="1"/>
  <c r="M29" i="3"/>
  <c r="O29" i="3" s="1"/>
  <c r="M28" i="3"/>
  <c r="O28" i="3" s="1"/>
  <c r="AD127" i="3"/>
  <c r="L78" i="3" s="1"/>
  <c r="L84" i="3" s="1"/>
  <c r="S24" i="3"/>
  <c r="V24" i="3" s="1"/>
  <c r="W24" i="3"/>
  <c r="W23" i="3"/>
  <c r="S23" i="3"/>
  <c r="V23" i="3" s="1"/>
  <c r="V75" i="3"/>
  <c r="F34" i="3"/>
  <c r="S79" i="3"/>
  <c r="V79" i="3" s="1"/>
  <c r="W79" i="3"/>
  <c r="S19" i="3"/>
  <c r="V19" i="3" s="1"/>
  <c r="W19" i="3"/>
  <c r="I25" i="3"/>
  <c r="W16" i="3"/>
  <c r="S16" i="3"/>
  <c r="W83" i="3"/>
  <c r="S83" i="3"/>
  <c r="V83" i="3" s="1"/>
  <c r="AL120" i="3"/>
  <c r="Z13" i="3"/>
  <c r="AL8" i="3"/>
  <c r="AL46" i="3" s="1"/>
  <c r="AL84" i="3" s="1"/>
  <c r="AL122" i="3" s="1"/>
  <c r="S17" i="3"/>
  <c r="V17" i="3" s="1"/>
  <c r="W17" i="3"/>
  <c r="W18" i="3"/>
  <c r="S18" i="3"/>
  <c r="V18" i="3" s="1"/>
  <c r="AL83" i="3" l="1"/>
  <c r="O34" i="3"/>
  <c r="Z14" i="3"/>
  <c r="AL9" i="3"/>
  <c r="AL47" i="3" s="1"/>
  <c r="AL85" i="3" s="1"/>
  <c r="AL123" i="3" s="1"/>
  <c r="S25" i="3"/>
  <c r="V16" i="3"/>
  <c r="W25" i="3"/>
  <c r="S78" i="3"/>
  <c r="W78" i="3"/>
  <c r="W84" i="3" s="1"/>
  <c r="I84" i="3"/>
  <c r="W5" i="120"/>
  <c r="O5" i="120"/>
  <c r="AL121" i="3" l="1"/>
  <c r="V78" i="3"/>
  <c r="S84" i="3"/>
  <c r="AL10" i="3"/>
  <c r="AL48" i="3" s="1"/>
  <c r="AL86" i="3" s="1"/>
  <c r="AL124" i="3" s="1"/>
  <c r="Z15" i="3"/>
  <c r="Z16" i="3" l="1"/>
  <c r="AL11" i="3"/>
  <c r="AL49" i="3" s="1"/>
  <c r="AL87" i="3" s="1"/>
  <c r="AL125" i="3" s="1"/>
  <c r="Z17" i="3" l="1"/>
  <c r="AL12" i="3"/>
  <c r="AL50" i="3" s="1"/>
  <c r="AL88" i="3" s="1"/>
  <c r="AL126" i="3" s="1"/>
  <c r="Z18" i="3" l="1"/>
  <c r="AL13" i="3"/>
  <c r="AL51" i="3" s="1"/>
  <c r="G6" i="4"/>
  <c r="N4" i="2"/>
  <c r="AL89" i="3" l="1"/>
  <c r="Z19" i="3"/>
  <c r="AL14" i="3"/>
  <c r="AL52" i="3" s="1"/>
  <c r="AL90" i="3" s="1"/>
  <c r="AL128" i="3" s="1"/>
  <c r="N38" i="1"/>
  <c r="AL127" i="3" l="1"/>
  <c r="Z20" i="3"/>
  <c r="AL15" i="3"/>
  <c r="AL53" i="3" s="1"/>
  <c r="AL91" i="3" s="1"/>
  <c r="AL129" i="3" s="1"/>
  <c r="AL16" i="3" l="1"/>
  <c r="AL54" i="3" s="1"/>
  <c r="AL92" i="3" s="1"/>
  <c r="AL130" i="3" s="1"/>
  <c r="Z21" i="3"/>
  <c r="Z22" i="3" l="1"/>
  <c r="AL17" i="3"/>
  <c r="AL55" i="3" s="1"/>
  <c r="AL93" i="3" s="1"/>
  <c r="AL131" i="3" s="1"/>
  <c r="AL18" i="3" l="1"/>
  <c r="AL56" i="3" s="1"/>
  <c r="AL94" i="3" s="1"/>
  <c r="AL132" i="3" s="1"/>
  <c r="Z23" i="3"/>
  <c r="D38" i="120"/>
  <c r="C3" i="120"/>
  <c r="Z24" i="3" l="1"/>
  <c r="AL19" i="3"/>
  <c r="AL57" i="3" s="1"/>
  <c r="AL95" i="3" s="1"/>
  <c r="AL133" i="3" s="1"/>
  <c r="Z25" i="3" l="1"/>
  <c r="AL20" i="3"/>
  <c r="AL58" i="3" s="1"/>
  <c r="AL96" i="3" s="1"/>
  <c r="AL134" i="3" s="1"/>
  <c r="AL21" i="3" l="1"/>
  <c r="AL59" i="3" s="1"/>
  <c r="AL97" i="3" s="1"/>
  <c r="AL135" i="3" s="1"/>
  <c r="Z26" i="3"/>
  <c r="BO36" i="11"/>
  <c r="BC36" i="11"/>
  <c r="AQ36" i="11"/>
  <c r="AE36" i="11"/>
  <c r="S36" i="11"/>
  <c r="G36" i="11"/>
  <c r="CA36" i="10"/>
  <c r="BO36" i="10"/>
  <c r="BC36" i="10"/>
  <c r="AQ36" i="10"/>
  <c r="AE36" i="10"/>
  <c r="S36" i="10"/>
  <c r="G36" i="10"/>
  <c r="AL22" i="3" l="1"/>
  <c r="AL60" i="3" s="1"/>
  <c r="AL98" i="3" s="1"/>
  <c r="AL136" i="3" s="1"/>
  <c r="Z27" i="3"/>
  <c r="L100" i="107"/>
  <c r="L99" i="107"/>
  <c r="L98" i="107"/>
  <c r="L97" i="107"/>
  <c r="J96" i="107"/>
  <c r="L90" i="107"/>
  <c r="L89" i="107"/>
  <c r="L88" i="107"/>
  <c r="L87" i="107"/>
  <c r="L36" i="107"/>
  <c r="L35" i="107"/>
  <c r="L34" i="107"/>
  <c r="L33" i="107"/>
  <c r="E31" i="107"/>
  <c r="E30" i="107"/>
  <c r="E29" i="107"/>
  <c r="E28" i="107"/>
  <c r="J18" i="107"/>
  <c r="J17" i="107"/>
  <c r="AL23" i="3" l="1"/>
  <c r="AL61" i="3" s="1"/>
  <c r="AL99" i="3" s="1"/>
  <c r="AL137" i="3" s="1"/>
  <c r="Z28" i="3"/>
  <c r="L11" i="2"/>
  <c r="Z29" i="3" l="1"/>
  <c r="AL24" i="3"/>
  <c r="AL62" i="3" s="1"/>
  <c r="AL100" i="3" s="1"/>
  <c r="AL138" i="3" s="1"/>
  <c r="AA21" i="1"/>
  <c r="AA15" i="1"/>
  <c r="AA8" i="1"/>
  <c r="AA27" i="1"/>
  <c r="AL25" i="3" l="1"/>
  <c r="AL63" i="3" s="1"/>
  <c r="AL101" i="3" s="1"/>
  <c r="AL139" i="3" s="1"/>
  <c r="Z30" i="3"/>
  <c r="K16" i="5"/>
  <c r="AL26" i="3" l="1"/>
  <c r="AL64" i="3" s="1"/>
  <c r="AL102" i="3" s="1"/>
  <c r="AL140" i="3" s="1"/>
  <c r="Z31" i="3"/>
  <c r="Z32" i="3" l="1"/>
  <c r="AL27" i="3"/>
  <c r="AL65" i="3" s="1"/>
  <c r="AL103" i="3" s="1"/>
  <c r="AL141" i="3" s="1"/>
  <c r="K10" i="5"/>
  <c r="K30" i="5"/>
  <c r="K9" i="5"/>
  <c r="AL28" i="3" l="1"/>
  <c r="AL66" i="3" s="1"/>
  <c r="AL104" i="3" s="1"/>
  <c r="AL142" i="3" s="1"/>
  <c r="Z33" i="3"/>
  <c r="A6" i="11"/>
  <c r="Y6" i="11" s="1"/>
  <c r="A6" i="10"/>
  <c r="BU6" i="10" s="1"/>
  <c r="G6" i="18"/>
  <c r="E6" i="18"/>
  <c r="A6" i="18"/>
  <c r="Z34" i="3" l="1"/>
  <c r="AL29" i="3"/>
  <c r="AL67" i="3" s="1"/>
  <c r="AL105" i="3" s="1"/>
  <c r="AL143" i="3" s="1"/>
  <c r="AK6" i="10"/>
  <c r="AW6" i="10"/>
  <c r="M6" i="10"/>
  <c r="BI6" i="10"/>
  <c r="Y6" i="10"/>
  <c r="AK6" i="11"/>
  <c r="AW6" i="11"/>
  <c r="M6" i="11"/>
  <c r="BI6" i="11"/>
  <c r="Z35" i="3" l="1"/>
  <c r="AL30" i="3"/>
  <c r="AL68" i="3" s="1"/>
  <c r="AL106" i="3" s="1"/>
  <c r="AL144" i="3" s="1"/>
  <c r="EB36" i="1"/>
  <c r="DV36" i="1"/>
  <c r="DM36" i="1"/>
  <c r="DG36" i="1"/>
  <c r="CX36" i="1"/>
  <c r="CR36" i="1"/>
  <c r="CI36" i="1"/>
  <c r="CC36" i="1"/>
  <c r="BT36" i="1"/>
  <c r="BN36" i="1"/>
  <c r="BE36" i="1"/>
  <c r="AY36" i="1"/>
  <c r="AP36" i="1"/>
  <c r="Z36" i="3" l="1"/>
  <c r="AL31" i="3"/>
  <c r="AL69" i="3" s="1"/>
  <c r="AL107" i="3" s="1"/>
  <c r="AL145" i="3" s="1"/>
  <c r="AG6" i="1"/>
  <c r="Z37" i="3" l="1"/>
  <c r="AL32" i="3"/>
  <c r="AL70" i="3" s="1"/>
  <c r="AL108" i="3" s="1"/>
  <c r="AL146" i="3" s="1"/>
  <c r="E17" i="1"/>
  <c r="E15" i="1"/>
  <c r="E14" i="1"/>
  <c r="F11" i="1"/>
  <c r="AL33" i="3" l="1"/>
  <c r="AL71" i="3" s="1"/>
  <c r="AL109" i="3" s="1"/>
  <c r="AL147" i="3" s="1"/>
  <c r="Z38" i="3"/>
  <c r="C40" i="1"/>
  <c r="Z39" i="3" l="1"/>
  <c r="AL34" i="3"/>
  <c r="AL72" i="3" s="1"/>
  <c r="AL110" i="3" s="1"/>
  <c r="AL148" i="3" s="1"/>
  <c r="BQ117" i="11"/>
  <c r="BE117" i="11"/>
  <c r="AS117" i="11"/>
  <c r="AG117" i="11"/>
  <c r="U117" i="11"/>
  <c r="I117" i="11"/>
  <c r="BT109" i="11"/>
  <c r="BI109" i="11"/>
  <c r="BH109" i="11"/>
  <c r="AW109" i="11"/>
  <c r="AV109" i="11"/>
  <c r="AK109" i="11"/>
  <c r="AJ109" i="11"/>
  <c r="Y109" i="11"/>
  <c r="X109" i="11"/>
  <c r="M109" i="11"/>
  <c r="L109" i="11"/>
  <c r="A109" i="11"/>
  <c r="BT108" i="11"/>
  <c r="BI108" i="11"/>
  <c r="BH108" i="11"/>
  <c r="AW108" i="11"/>
  <c r="AV108" i="11"/>
  <c r="AK108" i="11"/>
  <c r="AJ108" i="11"/>
  <c r="Y108" i="11"/>
  <c r="X108" i="11"/>
  <c r="M108" i="11"/>
  <c r="L108" i="11"/>
  <c r="A108" i="11"/>
  <c r="BT107" i="11"/>
  <c r="BI107" i="11"/>
  <c r="BH107" i="11"/>
  <c r="AW107" i="11"/>
  <c r="AV107" i="11"/>
  <c r="AK107" i="11"/>
  <c r="AJ107" i="11"/>
  <c r="Y107" i="11"/>
  <c r="X107" i="11"/>
  <c r="M107" i="11"/>
  <c r="L107" i="11"/>
  <c r="A107" i="11"/>
  <c r="BT106" i="11"/>
  <c r="BI106" i="11"/>
  <c r="BH106" i="11"/>
  <c r="AW106" i="11"/>
  <c r="AV106" i="11"/>
  <c r="AK106" i="11"/>
  <c r="AJ106" i="11"/>
  <c r="Y106" i="11"/>
  <c r="X106" i="11"/>
  <c r="M106" i="11"/>
  <c r="L106" i="11"/>
  <c r="A106" i="11"/>
  <c r="BT105" i="11"/>
  <c r="BI105" i="11"/>
  <c r="BH105" i="11"/>
  <c r="AW105" i="11"/>
  <c r="AV105" i="11"/>
  <c r="AK105" i="11"/>
  <c r="AJ105" i="11"/>
  <c r="Y105" i="11"/>
  <c r="X105" i="11"/>
  <c r="M105" i="11"/>
  <c r="L105" i="11"/>
  <c r="A105" i="11"/>
  <c r="BT104" i="11"/>
  <c r="BI104" i="11"/>
  <c r="BH104" i="11"/>
  <c r="AW104" i="11"/>
  <c r="AV104" i="11"/>
  <c r="AK104" i="11"/>
  <c r="AJ104" i="11"/>
  <c r="Y104" i="11"/>
  <c r="X104" i="11"/>
  <c r="M104" i="11"/>
  <c r="L104" i="11"/>
  <c r="A104" i="11"/>
  <c r="BT103" i="11"/>
  <c r="BI103" i="11"/>
  <c r="BH103" i="11"/>
  <c r="AW103" i="11"/>
  <c r="AV103" i="11"/>
  <c r="AK103" i="11"/>
  <c r="AJ103" i="11"/>
  <c r="Y103" i="11"/>
  <c r="X103" i="11"/>
  <c r="M103" i="11"/>
  <c r="L103" i="11"/>
  <c r="A103" i="11"/>
  <c r="BT102" i="11"/>
  <c r="BI102" i="11"/>
  <c r="BH102" i="11"/>
  <c r="AW102" i="11"/>
  <c r="AV102" i="11"/>
  <c r="AK102" i="11"/>
  <c r="AJ102" i="11"/>
  <c r="Y102" i="11"/>
  <c r="X102" i="11"/>
  <c r="M102" i="11"/>
  <c r="L102" i="11"/>
  <c r="A102" i="11"/>
  <c r="BT101" i="11"/>
  <c r="BI101" i="11"/>
  <c r="BH101" i="11"/>
  <c r="AW101" i="11"/>
  <c r="AV101" i="11"/>
  <c r="AK101" i="11"/>
  <c r="AJ101" i="11"/>
  <c r="Y101" i="11"/>
  <c r="X101" i="11"/>
  <c r="M101" i="11"/>
  <c r="L101" i="11"/>
  <c r="A101" i="11"/>
  <c r="BT100" i="11"/>
  <c r="BI100" i="11"/>
  <c r="BH100" i="11"/>
  <c r="AW100" i="11"/>
  <c r="AV100" i="11"/>
  <c r="AK100" i="11"/>
  <c r="AJ100" i="11"/>
  <c r="Y100" i="11"/>
  <c r="X100" i="11"/>
  <c r="M100" i="11"/>
  <c r="L100" i="11"/>
  <c r="A100" i="11"/>
  <c r="BT99" i="11"/>
  <c r="BI99" i="11"/>
  <c r="BH99" i="11"/>
  <c r="AW99" i="11"/>
  <c r="AV99" i="11"/>
  <c r="AK99" i="11"/>
  <c r="AJ99" i="11"/>
  <c r="Y99" i="11"/>
  <c r="X99" i="11"/>
  <c r="M99" i="11"/>
  <c r="L99" i="11"/>
  <c r="A99" i="11"/>
  <c r="BT98" i="11"/>
  <c r="BI98" i="11"/>
  <c r="BH98" i="11"/>
  <c r="AW98" i="11"/>
  <c r="AV98" i="11"/>
  <c r="AK98" i="11"/>
  <c r="AJ98" i="11"/>
  <c r="Y98" i="11"/>
  <c r="X98" i="11"/>
  <c r="M98" i="11"/>
  <c r="L98" i="11"/>
  <c r="A98" i="11"/>
  <c r="BT97" i="11"/>
  <c r="BI97" i="11"/>
  <c r="BH97" i="11"/>
  <c r="AW97" i="11"/>
  <c r="AV97" i="11"/>
  <c r="AK97" i="11"/>
  <c r="AJ97" i="11"/>
  <c r="Y97" i="11"/>
  <c r="X97" i="11"/>
  <c r="M97" i="11"/>
  <c r="L97" i="11"/>
  <c r="A97" i="11"/>
  <c r="BT96" i="11"/>
  <c r="BI96" i="11"/>
  <c r="BH96" i="11"/>
  <c r="AW96" i="11"/>
  <c r="AV96" i="11"/>
  <c r="AK96" i="11"/>
  <c r="AJ96" i="11"/>
  <c r="Y96" i="11"/>
  <c r="X96" i="11"/>
  <c r="M96" i="11"/>
  <c r="L96" i="11"/>
  <c r="A96" i="11"/>
  <c r="BT95" i="11"/>
  <c r="BI95" i="11"/>
  <c r="BH95" i="11"/>
  <c r="AW95" i="11"/>
  <c r="AV95" i="11"/>
  <c r="AK95" i="11"/>
  <c r="AJ95" i="11"/>
  <c r="Y95" i="11"/>
  <c r="X95" i="11"/>
  <c r="M95" i="11"/>
  <c r="L95" i="11"/>
  <c r="A95" i="11"/>
  <c r="BT94" i="11"/>
  <c r="BI94" i="11"/>
  <c r="BH94" i="11"/>
  <c r="AW94" i="11"/>
  <c r="AV94" i="11"/>
  <c r="AK94" i="11"/>
  <c r="AJ94" i="11"/>
  <c r="Y94" i="11"/>
  <c r="X94" i="11"/>
  <c r="M94" i="11"/>
  <c r="L94" i="11"/>
  <c r="A94" i="11"/>
  <c r="BT93" i="11"/>
  <c r="BI93" i="11"/>
  <c r="BH93" i="11"/>
  <c r="AW93" i="11"/>
  <c r="AV93" i="11"/>
  <c r="AK93" i="11"/>
  <c r="AJ93" i="11"/>
  <c r="Y93" i="11"/>
  <c r="X93" i="11"/>
  <c r="M93" i="11"/>
  <c r="L93" i="11"/>
  <c r="A93" i="11"/>
  <c r="BT92" i="11"/>
  <c r="BI92" i="11"/>
  <c r="BH92" i="11"/>
  <c r="AW92" i="11"/>
  <c r="AV92" i="11"/>
  <c r="AK92" i="11"/>
  <c r="AJ92" i="11"/>
  <c r="Y92" i="11"/>
  <c r="X92" i="11"/>
  <c r="M92" i="11"/>
  <c r="L92" i="11"/>
  <c r="A92" i="11"/>
  <c r="BT91" i="11"/>
  <c r="BI91" i="11"/>
  <c r="BH91" i="11"/>
  <c r="AW91" i="11"/>
  <c r="AV91" i="11"/>
  <c r="AK91" i="11"/>
  <c r="AJ91" i="11"/>
  <c r="Y91" i="11"/>
  <c r="X91" i="11"/>
  <c r="M91" i="11"/>
  <c r="L91" i="11"/>
  <c r="A91" i="11"/>
  <c r="BQ78" i="11"/>
  <c r="BE78" i="11"/>
  <c r="AS78" i="11"/>
  <c r="AG78" i="11"/>
  <c r="U78" i="11"/>
  <c r="I78" i="11"/>
  <c r="G75" i="11"/>
  <c r="G114" i="11" s="1"/>
  <c r="BR71" i="11"/>
  <c r="BR110" i="11" s="1"/>
  <c r="BT110" i="11" s="1"/>
  <c r="BF71" i="11"/>
  <c r="BF110" i="11" s="1"/>
  <c r="BH110" i="11" s="1"/>
  <c r="AT71" i="11"/>
  <c r="AT110" i="11" s="1"/>
  <c r="AV110" i="11" s="1"/>
  <c r="AH71" i="11"/>
  <c r="AH110" i="11" s="1"/>
  <c r="AJ110" i="11" s="1"/>
  <c r="V71" i="11"/>
  <c r="V110" i="11" s="1"/>
  <c r="X110" i="11" s="1"/>
  <c r="J71" i="11"/>
  <c r="J110" i="11" s="1"/>
  <c r="L110" i="11" s="1"/>
  <c r="BT70" i="11"/>
  <c r="BI70" i="11"/>
  <c r="BH70" i="11"/>
  <c r="AW70" i="11"/>
  <c r="AV70" i="11"/>
  <c r="AK70" i="11"/>
  <c r="AJ70" i="11"/>
  <c r="Y70" i="11"/>
  <c r="X70" i="11"/>
  <c r="M70" i="11"/>
  <c r="L70" i="11"/>
  <c r="A70" i="11"/>
  <c r="BT69" i="11"/>
  <c r="BI69" i="11"/>
  <c r="BH69" i="11"/>
  <c r="AW69" i="11"/>
  <c r="AV69" i="11"/>
  <c r="AK69" i="11"/>
  <c r="AJ69" i="11"/>
  <c r="Y69" i="11"/>
  <c r="X69" i="11"/>
  <c r="M69" i="11"/>
  <c r="L69" i="11"/>
  <c r="A69" i="11"/>
  <c r="BT68" i="11"/>
  <c r="BI68" i="11"/>
  <c r="BH68" i="11"/>
  <c r="AW68" i="11"/>
  <c r="AV68" i="11"/>
  <c r="AK68" i="11"/>
  <c r="AJ68" i="11"/>
  <c r="Y68" i="11"/>
  <c r="X68" i="11"/>
  <c r="M68" i="11"/>
  <c r="L68" i="11"/>
  <c r="A68" i="11"/>
  <c r="BT67" i="11"/>
  <c r="BI67" i="11"/>
  <c r="BH67" i="11"/>
  <c r="AW67" i="11"/>
  <c r="AV67" i="11"/>
  <c r="AK67" i="11"/>
  <c r="AJ67" i="11"/>
  <c r="Y67" i="11"/>
  <c r="X67" i="11"/>
  <c r="M67" i="11"/>
  <c r="L67" i="11"/>
  <c r="A67" i="11"/>
  <c r="BT66" i="11"/>
  <c r="BI66" i="11"/>
  <c r="BH66" i="11"/>
  <c r="AW66" i="11"/>
  <c r="AV66" i="11"/>
  <c r="AK66" i="11"/>
  <c r="AJ66" i="11"/>
  <c r="Y66" i="11"/>
  <c r="X66" i="11"/>
  <c r="M66" i="11"/>
  <c r="L66" i="11"/>
  <c r="A66" i="11"/>
  <c r="BT65" i="11"/>
  <c r="BI65" i="11"/>
  <c r="BH65" i="11"/>
  <c r="AW65" i="11"/>
  <c r="AV65" i="11"/>
  <c r="AK65" i="11"/>
  <c r="AJ65" i="11"/>
  <c r="Y65" i="11"/>
  <c r="X65" i="11"/>
  <c r="M65" i="11"/>
  <c r="L65" i="11"/>
  <c r="A65" i="11"/>
  <c r="BT64" i="11"/>
  <c r="BI64" i="11"/>
  <c r="BH64" i="11"/>
  <c r="AW64" i="11"/>
  <c r="AV64" i="11"/>
  <c r="AK64" i="11"/>
  <c r="AJ64" i="11"/>
  <c r="Y64" i="11"/>
  <c r="X64" i="11"/>
  <c r="M64" i="11"/>
  <c r="L64" i="11"/>
  <c r="A64" i="11"/>
  <c r="BT63" i="11"/>
  <c r="BI63" i="11"/>
  <c r="BH63" i="11"/>
  <c r="AW63" i="11"/>
  <c r="AV63" i="11"/>
  <c r="AK63" i="11"/>
  <c r="AJ63" i="11"/>
  <c r="Y63" i="11"/>
  <c r="X63" i="11"/>
  <c r="M63" i="11"/>
  <c r="L63" i="11"/>
  <c r="A63" i="11"/>
  <c r="BT62" i="11"/>
  <c r="BI62" i="11"/>
  <c r="BH62" i="11"/>
  <c r="AW62" i="11"/>
  <c r="AV62" i="11"/>
  <c r="AK62" i="11"/>
  <c r="AJ62" i="11"/>
  <c r="Y62" i="11"/>
  <c r="X62" i="11"/>
  <c r="M62" i="11"/>
  <c r="L62" i="11"/>
  <c r="A62" i="11"/>
  <c r="BT61" i="11"/>
  <c r="BI61" i="11"/>
  <c r="BH61" i="11"/>
  <c r="AW61" i="11"/>
  <c r="AV61" i="11"/>
  <c r="AK61" i="11"/>
  <c r="AJ61" i="11"/>
  <c r="Y61" i="11"/>
  <c r="X61" i="11"/>
  <c r="M61" i="11"/>
  <c r="L61" i="11"/>
  <c r="A61" i="11"/>
  <c r="BT60" i="11"/>
  <c r="BI60" i="11"/>
  <c r="BH60" i="11"/>
  <c r="AW60" i="11"/>
  <c r="AV60" i="11"/>
  <c r="AK60" i="11"/>
  <c r="AJ60" i="11"/>
  <c r="Y60" i="11"/>
  <c r="X60" i="11"/>
  <c r="M60" i="11"/>
  <c r="L60" i="11"/>
  <c r="A60" i="11"/>
  <c r="BT59" i="11"/>
  <c r="BI59" i="11"/>
  <c r="BH59" i="11"/>
  <c r="AW59" i="11"/>
  <c r="AV59" i="11"/>
  <c r="AK59" i="11"/>
  <c r="AJ59" i="11"/>
  <c r="Y59" i="11"/>
  <c r="X59" i="11"/>
  <c r="M59" i="11"/>
  <c r="L59" i="11"/>
  <c r="A59" i="11"/>
  <c r="BT58" i="11"/>
  <c r="BI58" i="11"/>
  <c r="BH58" i="11"/>
  <c r="AW58" i="11"/>
  <c r="AV58" i="11"/>
  <c r="AK58" i="11"/>
  <c r="AJ58" i="11"/>
  <c r="Y58" i="11"/>
  <c r="X58" i="11"/>
  <c r="M58" i="11"/>
  <c r="L58" i="11"/>
  <c r="A58" i="11"/>
  <c r="BT57" i="11"/>
  <c r="BI57" i="11"/>
  <c r="BH57" i="11"/>
  <c r="AW57" i="11"/>
  <c r="AV57" i="11"/>
  <c r="AK57" i="11"/>
  <c r="AJ57" i="11"/>
  <c r="Y57" i="11"/>
  <c r="X57" i="11"/>
  <c r="M57" i="11"/>
  <c r="L57" i="11"/>
  <c r="A57" i="11"/>
  <c r="BT56" i="11"/>
  <c r="BI56" i="11"/>
  <c r="BH56" i="11"/>
  <c r="AW56" i="11"/>
  <c r="AV56" i="11"/>
  <c r="AK56" i="11"/>
  <c r="AJ56" i="11"/>
  <c r="Y56" i="11"/>
  <c r="X56" i="11"/>
  <c r="M56" i="11"/>
  <c r="L56" i="11"/>
  <c r="A56" i="11"/>
  <c r="BT55" i="11"/>
  <c r="BI55" i="11"/>
  <c r="BH55" i="11"/>
  <c r="AW55" i="11"/>
  <c r="AV55" i="11"/>
  <c r="AK55" i="11"/>
  <c r="AJ55" i="11"/>
  <c r="Y55" i="11"/>
  <c r="X55" i="11"/>
  <c r="M55" i="11"/>
  <c r="L55" i="11"/>
  <c r="A55" i="11"/>
  <c r="BT54" i="11"/>
  <c r="BI54" i="11"/>
  <c r="BH54" i="11"/>
  <c r="AW54" i="11"/>
  <c r="AV54" i="11"/>
  <c r="AK54" i="11"/>
  <c r="AJ54" i="11"/>
  <c r="Y54" i="11"/>
  <c r="X54" i="11"/>
  <c r="M54" i="11"/>
  <c r="L54" i="11"/>
  <c r="A54" i="11"/>
  <c r="BT53" i="11"/>
  <c r="BI53" i="11"/>
  <c r="BH53" i="11"/>
  <c r="AW53" i="11"/>
  <c r="AV53" i="11"/>
  <c r="AK53" i="11"/>
  <c r="AJ53" i="11"/>
  <c r="Y53" i="11"/>
  <c r="X53" i="11"/>
  <c r="M53" i="11"/>
  <c r="L53" i="11"/>
  <c r="A53" i="11"/>
  <c r="BT52" i="11"/>
  <c r="BR32" i="11" s="1"/>
  <c r="BI52" i="11"/>
  <c r="BH52" i="11"/>
  <c r="AW52" i="11"/>
  <c r="AV52" i="11"/>
  <c r="AT32" i="11" s="1"/>
  <c r="AK52" i="11"/>
  <c r="AJ52" i="11"/>
  <c r="Y52" i="11"/>
  <c r="X52" i="11"/>
  <c r="V32" i="11" s="1"/>
  <c r="M52" i="11"/>
  <c r="L52" i="11"/>
  <c r="A52" i="11"/>
  <c r="BI47" i="11"/>
  <c r="BI86" i="11" s="1"/>
  <c r="AW47" i="11"/>
  <c r="AW86" i="11" s="1"/>
  <c r="AK47" i="11"/>
  <c r="AK86" i="11" s="1"/>
  <c r="Y47" i="11"/>
  <c r="Y86" i="11" s="1"/>
  <c r="M47" i="11"/>
  <c r="M86" i="11" s="1"/>
  <c r="A47" i="11"/>
  <c r="A86" i="11" s="1"/>
  <c r="BO45" i="11"/>
  <c r="BO84" i="11" s="1"/>
  <c r="BI45" i="11"/>
  <c r="BI84" i="11" s="1"/>
  <c r="BC45" i="11"/>
  <c r="BC84" i="11" s="1"/>
  <c r="AW45" i="11"/>
  <c r="AW84" i="11" s="1"/>
  <c r="AQ45" i="11"/>
  <c r="AQ84" i="11" s="1"/>
  <c r="AK45" i="11"/>
  <c r="AK84" i="11" s="1"/>
  <c r="AE45" i="11"/>
  <c r="AE84" i="11" s="1"/>
  <c r="Y45" i="11"/>
  <c r="Y84" i="11" s="1"/>
  <c r="S45" i="11"/>
  <c r="S84" i="11" s="1"/>
  <c r="M45" i="11"/>
  <c r="M84" i="11" s="1"/>
  <c r="G45" i="11"/>
  <c r="G84" i="11" s="1"/>
  <c r="A45" i="11"/>
  <c r="A84" i="11" s="1"/>
  <c r="BQ39" i="11"/>
  <c r="BE39" i="11"/>
  <c r="AS39" i="11"/>
  <c r="AG39" i="11"/>
  <c r="U39" i="11"/>
  <c r="I39" i="11"/>
  <c r="S75" i="11"/>
  <c r="S114" i="11" s="1"/>
  <c r="BF32" i="11"/>
  <c r="AH32" i="11"/>
  <c r="J32" i="11"/>
  <c r="BT31" i="11"/>
  <c r="BI31" i="11"/>
  <c r="BH31" i="11"/>
  <c r="AW31" i="11"/>
  <c r="AV31" i="11"/>
  <c r="AK31" i="11"/>
  <c r="AJ31" i="11"/>
  <c r="Y31" i="11"/>
  <c r="X31" i="11"/>
  <c r="M31" i="11"/>
  <c r="L31" i="11"/>
  <c r="A31" i="11"/>
  <c r="BT30" i="11"/>
  <c r="BI30" i="11"/>
  <c r="BH30" i="11"/>
  <c r="AW30" i="11"/>
  <c r="AV30" i="11"/>
  <c r="AK30" i="11"/>
  <c r="AJ30" i="11"/>
  <c r="Y30" i="11"/>
  <c r="X30" i="11"/>
  <c r="M30" i="11"/>
  <c r="L30" i="11"/>
  <c r="A30" i="11"/>
  <c r="BT29" i="11"/>
  <c r="BI29" i="11"/>
  <c r="BH29" i="11"/>
  <c r="AW29" i="11"/>
  <c r="AV29" i="11"/>
  <c r="AK29" i="11"/>
  <c r="AJ29" i="11"/>
  <c r="Y29" i="11"/>
  <c r="X29" i="11"/>
  <c r="M29" i="11"/>
  <c r="L29" i="11"/>
  <c r="A29" i="11"/>
  <c r="BT28" i="11"/>
  <c r="BI28" i="11"/>
  <c r="BH28" i="11"/>
  <c r="AW28" i="11"/>
  <c r="AV28" i="11"/>
  <c r="AK28" i="11"/>
  <c r="AJ28" i="11"/>
  <c r="Y28" i="11"/>
  <c r="X28" i="11"/>
  <c r="M28" i="11"/>
  <c r="L28" i="11"/>
  <c r="A28" i="11"/>
  <c r="BT27" i="11"/>
  <c r="BI27" i="11"/>
  <c r="BH27" i="11"/>
  <c r="AW27" i="11"/>
  <c r="AV27" i="11"/>
  <c r="AK27" i="11"/>
  <c r="AJ27" i="11"/>
  <c r="Y27" i="11"/>
  <c r="X27" i="11"/>
  <c r="M27" i="11"/>
  <c r="L27" i="11"/>
  <c r="A27" i="11"/>
  <c r="BT26" i="11"/>
  <c r="BI26" i="11"/>
  <c r="BH26" i="11"/>
  <c r="AW26" i="11"/>
  <c r="AV26" i="11"/>
  <c r="AK26" i="11"/>
  <c r="AJ26" i="11"/>
  <c r="Y26" i="11"/>
  <c r="X26" i="11"/>
  <c r="M26" i="11"/>
  <c r="L26" i="11"/>
  <c r="A26" i="11"/>
  <c r="BT25" i="11"/>
  <c r="BI25" i="11"/>
  <c r="BH25" i="11"/>
  <c r="AW25" i="11"/>
  <c r="AV25" i="11"/>
  <c r="AK25" i="11"/>
  <c r="AJ25" i="11"/>
  <c r="Y25" i="11"/>
  <c r="X25" i="11"/>
  <c r="M25" i="11"/>
  <c r="L25" i="11"/>
  <c r="A25" i="11"/>
  <c r="BT24" i="11"/>
  <c r="BI24" i="11"/>
  <c r="BH24" i="11"/>
  <c r="AW24" i="11"/>
  <c r="AV24" i="11"/>
  <c r="AK24" i="11"/>
  <c r="AJ24" i="11"/>
  <c r="Y24" i="11"/>
  <c r="X24" i="11"/>
  <c r="M24" i="11"/>
  <c r="L24" i="11"/>
  <c r="A24" i="11"/>
  <c r="BT23" i="11"/>
  <c r="BI23" i="11"/>
  <c r="BH23" i="11"/>
  <c r="AW23" i="11"/>
  <c r="AV23" i="11"/>
  <c r="AK23" i="11"/>
  <c r="AJ23" i="11"/>
  <c r="Y23" i="11"/>
  <c r="X23" i="11"/>
  <c r="M23" i="11"/>
  <c r="L23" i="11"/>
  <c r="A23" i="11"/>
  <c r="BT22" i="11"/>
  <c r="BI22" i="11"/>
  <c r="BH22" i="11"/>
  <c r="AW22" i="11"/>
  <c r="AV22" i="11"/>
  <c r="AK22" i="11"/>
  <c r="AJ22" i="11"/>
  <c r="Y22" i="11"/>
  <c r="X22" i="11"/>
  <c r="M22" i="11"/>
  <c r="L22" i="11"/>
  <c r="A22" i="11"/>
  <c r="BT21" i="11"/>
  <c r="BI21" i="11"/>
  <c r="BH21" i="11"/>
  <c r="AW21" i="11"/>
  <c r="AV21" i="11"/>
  <c r="AK21" i="11"/>
  <c r="AJ21" i="11"/>
  <c r="Y21" i="11"/>
  <c r="X21" i="11"/>
  <c r="M21" i="11"/>
  <c r="L21" i="11"/>
  <c r="A21" i="11"/>
  <c r="BT20" i="11"/>
  <c r="BI20" i="11"/>
  <c r="BH20" i="11"/>
  <c r="AW20" i="11"/>
  <c r="AV20" i="11"/>
  <c r="AK20" i="11"/>
  <c r="AJ20" i="11"/>
  <c r="Y20" i="11"/>
  <c r="X20" i="11"/>
  <c r="M20" i="11"/>
  <c r="L20" i="11"/>
  <c r="A20" i="11"/>
  <c r="BT19" i="11"/>
  <c r="BI19" i="11"/>
  <c r="BH19" i="11"/>
  <c r="AW19" i="11"/>
  <c r="AV19" i="11"/>
  <c r="AK19" i="11"/>
  <c r="AJ19" i="11"/>
  <c r="Y19" i="11"/>
  <c r="X19" i="11"/>
  <c r="M19" i="11"/>
  <c r="L19" i="11"/>
  <c r="A19" i="11"/>
  <c r="BT18" i="11"/>
  <c r="BI18" i="11"/>
  <c r="BH18" i="11"/>
  <c r="AW18" i="11"/>
  <c r="AV18" i="11"/>
  <c r="AK18" i="11"/>
  <c r="AJ18" i="11"/>
  <c r="Y18" i="11"/>
  <c r="X18" i="11"/>
  <c r="M18" i="11"/>
  <c r="L18" i="11"/>
  <c r="A18" i="11"/>
  <c r="BT17" i="11"/>
  <c r="BI17" i="11"/>
  <c r="BH17" i="11"/>
  <c r="AW17" i="11"/>
  <c r="AV17" i="11"/>
  <c r="AK17" i="11"/>
  <c r="AJ17" i="11"/>
  <c r="Y17" i="11"/>
  <c r="X17" i="11"/>
  <c r="M17" i="11"/>
  <c r="L17" i="11"/>
  <c r="A17" i="11"/>
  <c r="BT16" i="11"/>
  <c r="BI16" i="11"/>
  <c r="BH16" i="11"/>
  <c r="AW16" i="11"/>
  <c r="AV16" i="11"/>
  <c r="AK16" i="11"/>
  <c r="AJ16" i="11"/>
  <c r="Y16" i="11"/>
  <c r="X16" i="11"/>
  <c r="M16" i="11"/>
  <c r="L16" i="11"/>
  <c r="A16" i="11"/>
  <c r="BT15" i="11"/>
  <c r="BI15" i="11"/>
  <c r="BH15" i="11"/>
  <c r="AW15" i="11"/>
  <c r="AV15" i="11"/>
  <c r="AK15" i="11"/>
  <c r="AJ15" i="11"/>
  <c r="Y15" i="11"/>
  <c r="X15" i="11"/>
  <c r="M15" i="11"/>
  <c r="L15" i="11"/>
  <c r="A15" i="11"/>
  <c r="BT14" i="11"/>
  <c r="BI14" i="11"/>
  <c r="BH14" i="11"/>
  <c r="AW14" i="11"/>
  <c r="AV14" i="11"/>
  <c r="AK14" i="11"/>
  <c r="AJ14" i="11"/>
  <c r="Y14" i="11"/>
  <c r="X14" i="11"/>
  <c r="M14" i="11"/>
  <c r="L14" i="11"/>
  <c r="A14" i="11"/>
  <c r="BT13" i="11"/>
  <c r="BT32" i="11" s="1"/>
  <c r="BI13" i="11"/>
  <c r="BH13" i="11"/>
  <c r="BH32" i="11" s="1"/>
  <c r="AW13" i="11"/>
  <c r="AV13" i="11"/>
  <c r="AV32" i="11" s="1"/>
  <c r="AK13" i="11"/>
  <c r="AJ13" i="11"/>
  <c r="AJ32" i="11" s="1"/>
  <c r="Y13" i="11"/>
  <c r="X13" i="11"/>
  <c r="X32" i="11" s="1"/>
  <c r="M13" i="11"/>
  <c r="L13" i="11"/>
  <c r="L32" i="11" s="1"/>
  <c r="A13" i="11"/>
  <c r="CC117" i="10"/>
  <c r="BQ117" i="10"/>
  <c r="BE117" i="10"/>
  <c r="AS117" i="10"/>
  <c r="AG117" i="10"/>
  <c r="U117" i="10"/>
  <c r="I117" i="10"/>
  <c r="CF109" i="10"/>
  <c r="BU109" i="10"/>
  <c r="BT109" i="10"/>
  <c r="BI109" i="10"/>
  <c r="BH109" i="10"/>
  <c r="AW109" i="10"/>
  <c r="AV109" i="10"/>
  <c r="AK109" i="10"/>
  <c r="AJ109" i="10"/>
  <c r="Y109" i="10"/>
  <c r="X109" i="10"/>
  <c r="M109" i="10"/>
  <c r="L109" i="10"/>
  <c r="A109" i="10"/>
  <c r="CF108" i="10"/>
  <c r="BU108" i="10"/>
  <c r="BT108" i="10"/>
  <c r="BI108" i="10"/>
  <c r="BH108" i="10"/>
  <c r="AW108" i="10"/>
  <c r="AV108" i="10"/>
  <c r="AK108" i="10"/>
  <c r="AJ108" i="10"/>
  <c r="Y108" i="10"/>
  <c r="X108" i="10"/>
  <c r="M108" i="10"/>
  <c r="L108" i="10"/>
  <c r="A108" i="10"/>
  <c r="CF107" i="10"/>
  <c r="BU107" i="10"/>
  <c r="BT107" i="10"/>
  <c r="BI107" i="10"/>
  <c r="BH107" i="10"/>
  <c r="AW107" i="10"/>
  <c r="AV107" i="10"/>
  <c r="AK107" i="10"/>
  <c r="AJ107" i="10"/>
  <c r="Y107" i="10"/>
  <c r="X107" i="10"/>
  <c r="M107" i="10"/>
  <c r="L107" i="10"/>
  <c r="A107" i="10"/>
  <c r="CF106" i="10"/>
  <c r="BU106" i="10"/>
  <c r="BT106" i="10"/>
  <c r="BI106" i="10"/>
  <c r="BH106" i="10"/>
  <c r="AW106" i="10"/>
  <c r="AV106" i="10"/>
  <c r="AK106" i="10"/>
  <c r="AJ106" i="10"/>
  <c r="Y106" i="10"/>
  <c r="X106" i="10"/>
  <c r="M106" i="10"/>
  <c r="L106" i="10"/>
  <c r="A106" i="10"/>
  <c r="CF105" i="10"/>
  <c r="BU105" i="10"/>
  <c r="BT105" i="10"/>
  <c r="BI105" i="10"/>
  <c r="BH105" i="10"/>
  <c r="AW105" i="10"/>
  <c r="AV105" i="10"/>
  <c r="AK105" i="10"/>
  <c r="AJ105" i="10"/>
  <c r="Y105" i="10"/>
  <c r="X105" i="10"/>
  <c r="M105" i="10"/>
  <c r="L105" i="10"/>
  <c r="A105" i="10"/>
  <c r="CF104" i="10"/>
  <c r="BU104" i="10"/>
  <c r="BT104" i="10"/>
  <c r="BI104" i="10"/>
  <c r="BH104" i="10"/>
  <c r="AW104" i="10"/>
  <c r="AV104" i="10"/>
  <c r="AK104" i="10"/>
  <c r="AJ104" i="10"/>
  <c r="Y104" i="10"/>
  <c r="X104" i="10"/>
  <c r="M104" i="10"/>
  <c r="L104" i="10"/>
  <c r="A104" i="10"/>
  <c r="CF103" i="10"/>
  <c r="BU103" i="10"/>
  <c r="BT103" i="10"/>
  <c r="BI103" i="10"/>
  <c r="BH103" i="10"/>
  <c r="AW103" i="10"/>
  <c r="AV103" i="10"/>
  <c r="AK103" i="10"/>
  <c r="AJ103" i="10"/>
  <c r="Y103" i="10"/>
  <c r="X103" i="10"/>
  <c r="M103" i="10"/>
  <c r="L103" i="10"/>
  <c r="A103" i="10"/>
  <c r="CF102" i="10"/>
  <c r="BU102" i="10"/>
  <c r="BT102" i="10"/>
  <c r="BI102" i="10"/>
  <c r="BH102" i="10"/>
  <c r="AW102" i="10"/>
  <c r="AV102" i="10"/>
  <c r="AK102" i="10"/>
  <c r="AJ102" i="10"/>
  <c r="Y102" i="10"/>
  <c r="X102" i="10"/>
  <c r="M102" i="10"/>
  <c r="L102" i="10"/>
  <c r="A102" i="10"/>
  <c r="CF101" i="10"/>
  <c r="BU101" i="10"/>
  <c r="BT101" i="10"/>
  <c r="BI101" i="10"/>
  <c r="BH101" i="10"/>
  <c r="AW101" i="10"/>
  <c r="AV101" i="10"/>
  <c r="AK101" i="10"/>
  <c r="AJ101" i="10"/>
  <c r="Y101" i="10"/>
  <c r="X101" i="10"/>
  <c r="M101" i="10"/>
  <c r="L101" i="10"/>
  <c r="A101" i="10"/>
  <c r="CF100" i="10"/>
  <c r="BU100" i="10"/>
  <c r="BT100" i="10"/>
  <c r="BI100" i="10"/>
  <c r="BH100" i="10"/>
  <c r="AW100" i="10"/>
  <c r="AV100" i="10"/>
  <c r="AK100" i="10"/>
  <c r="AJ100" i="10"/>
  <c r="Y100" i="10"/>
  <c r="X100" i="10"/>
  <c r="M100" i="10"/>
  <c r="L100" i="10"/>
  <c r="A100" i="10"/>
  <c r="CF99" i="10"/>
  <c r="BU99" i="10"/>
  <c r="BT99" i="10"/>
  <c r="BI99" i="10"/>
  <c r="BH99" i="10"/>
  <c r="AW99" i="10"/>
  <c r="AV99" i="10"/>
  <c r="AK99" i="10"/>
  <c r="AJ99" i="10"/>
  <c r="Y99" i="10"/>
  <c r="X99" i="10"/>
  <c r="M99" i="10"/>
  <c r="L99" i="10"/>
  <c r="A99" i="10"/>
  <c r="CF98" i="10"/>
  <c r="BU98" i="10"/>
  <c r="BT98" i="10"/>
  <c r="BI98" i="10"/>
  <c r="BH98" i="10"/>
  <c r="AW98" i="10"/>
  <c r="AV98" i="10"/>
  <c r="AK98" i="10"/>
  <c r="AJ98" i="10"/>
  <c r="Y98" i="10"/>
  <c r="X98" i="10"/>
  <c r="M98" i="10"/>
  <c r="L98" i="10"/>
  <c r="A98" i="10"/>
  <c r="CF97" i="10"/>
  <c r="BU97" i="10"/>
  <c r="BT97" i="10"/>
  <c r="BI97" i="10"/>
  <c r="BH97" i="10"/>
  <c r="AW97" i="10"/>
  <c r="AV97" i="10"/>
  <c r="AK97" i="10"/>
  <c r="AJ97" i="10"/>
  <c r="Y97" i="10"/>
  <c r="X97" i="10"/>
  <c r="M97" i="10"/>
  <c r="L97" i="10"/>
  <c r="A97" i="10"/>
  <c r="CF96" i="10"/>
  <c r="BU96" i="10"/>
  <c r="BT96" i="10"/>
  <c r="BI96" i="10"/>
  <c r="BH96" i="10"/>
  <c r="AW96" i="10"/>
  <c r="AV96" i="10"/>
  <c r="AK96" i="10"/>
  <c r="AJ96" i="10"/>
  <c r="Y96" i="10"/>
  <c r="X96" i="10"/>
  <c r="M96" i="10"/>
  <c r="L96" i="10"/>
  <c r="A96" i="10"/>
  <c r="CF95" i="10"/>
  <c r="BU95" i="10"/>
  <c r="BT95" i="10"/>
  <c r="BI95" i="10"/>
  <c r="BH95" i="10"/>
  <c r="AW95" i="10"/>
  <c r="AV95" i="10"/>
  <c r="AK95" i="10"/>
  <c r="AJ95" i="10"/>
  <c r="Y95" i="10"/>
  <c r="X95" i="10"/>
  <c r="M95" i="10"/>
  <c r="L95" i="10"/>
  <c r="A95" i="10"/>
  <c r="CF94" i="10"/>
  <c r="BU94" i="10"/>
  <c r="BT94" i="10"/>
  <c r="BI94" i="10"/>
  <c r="BH94" i="10"/>
  <c r="AW94" i="10"/>
  <c r="AV94" i="10"/>
  <c r="AK94" i="10"/>
  <c r="AJ94" i="10"/>
  <c r="Y94" i="10"/>
  <c r="X94" i="10"/>
  <c r="M94" i="10"/>
  <c r="L94" i="10"/>
  <c r="A94" i="10"/>
  <c r="CF93" i="10"/>
  <c r="BU93" i="10"/>
  <c r="BT93" i="10"/>
  <c r="BI93" i="10"/>
  <c r="BH93" i="10"/>
  <c r="AW93" i="10"/>
  <c r="AV93" i="10"/>
  <c r="AK93" i="10"/>
  <c r="AJ93" i="10"/>
  <c r="Y93" i="10"/>
  <c r="X93" i="10"/>
  <c r="M93" i="10"/>
  <c r="L93" i="10"/>
  <c r="A93" i="10"/>
  <c r="CF92" i="10"/>
  <c r="BU92" i="10"/>
  <c r="BT92" i="10"/>
  <c r="BI92" i="10"/>
  <c r="BH92" i="10"/>
  <c r="AW92" i="10"/>
  <c r="AV92" i="10"/>
  <c r="AK92" i="10"/>
  <c r="AJ92" i="10"/>
  <c r="Y92" i="10"/>
  <c r="X92" i="10"/>
  <c r="M92" i="10"/>
  <c r="L92" i="10"/>
  <c r="A92" i="10"/>
  <c r="CF91" i="10"/>
  <c r="CD71" i="10" s="1"/>
  <c r="CD110" i="10" s="1"/>
  <c r="CF110" i="10" s="1"/>
  <c r="BU91" i="10"/>
  <c r="BT91" i="10"/>
  <c r="BI91" i="10"/>
  <c r="BH91" i="10"/>
  <c r="BF71" i="10" s="1"/>
  <c r="BF110" i="10" s="1"/>
  <c r="BH110" i="10" s="1"/>
  <c r="AW91" i="10"/>
  <c r="AV91" i="10"/>
  <c r="AT71" i="10" s="1"/>
  <c r="AT110" i="10" s="1"/>
  <c r="AV110" i="10" s="1"/>
  <c r="AK91" i="10"/>
  <c r="AJ91" i="10"/>
  <c r="AH71" i="10" s="1"/>
  <c r="AH110" i="10" s="1"/>
  <c r="AJ110" i="10" s="1"/>
  <c r="Y91" i="10"/>
  <c r="X91" i="10"/>
  <c r="V71" i="10" s="1"/>
  <c r="V110" i="10" s="1"/>
  <c r="X110" i="10" s="1"/>
  <c r="M91" i="10"/>
  <c r="L91" i="10"/>
  <c r="A91" i="10"/>
  <c r="CC78" i="10"/>
  <c r="BQ78" i="10"/>
  <c r="BE78" i="10"/>
  <c r="AS78" i="10"/>
  <c r="AG78" i="10"/>
  <c r="U78" i="10"/>
  <c r="I78" i="10"/>
  <c r="G75" i="10"/>
  <c r="G114" i="10" s="1"/>
  <c r="BR71" i="10"/>
  <c r="BR110" i="10" s="1"/>
  <c r="BT110" i="10" s="1"/>
  <c r="J71" i="10"/>
  <c r="J110" i="10" s="1"/>
  <c r="L110" i="10" s="1"/>
  <c r="CF70" i="10"/>
  <c r="BU70" i="10"/>
  <c r="BT70" i="10"/>
  <c r="BI70" i="10"/>
  <c r="BH70" i="10"/>
  <c r="AW70" i="10"/>
  <c r="AV70" i="10"/>
  <c r="AK70" i="10"/>
  <c r="AJ70" i="10"/>
  <c r="Y70" i="10"/>
  <c r="X70" i="10"/>
  <c r="M70" i="10"/>
  <c r="L70" i="10"/>
  <c r="A70" i="10"/>
  <c r="CF69" i="10"/>
  <c r="BU69" i="10"/>
  <c r="BT69" i="10"/>
  <c r="BI69" i="10"/>
  <c r="BH69" i="10"/>
  <c r="AW69" i="10"/>
  <c r="AV69" i="10"/>
  <c r="AK69" i="10"/>
  <c r="AJ69" i="10"/>
  <c r="Y69" i="10"/>
  <c r="X69" i="10"/>
  <c r="M69" i="10"/>
  <c r="L69" i="10"/>
  <c r="A69" i="10"/>
  <c r="CF68" i="10"/>
  <c r="BU68" i="10"/>
  <c r="BT68" i="10"/>
  <c r="BI68" i="10"/>
  <c r="BH68" i="10"/>
  <c r="AW68" i="10"/>
  <c r="AV68" i="10"/>
  <c r="AK68" i="10"/>
  <c r="AJ68" i="10"/>
  <c r="Y68" i="10"/>
  <c r="X68" i="10"/>
  <c r="M68" i="10"/>
  <c r="L68" i="10"/>
  <c r="A68" i="10"/>
  <c r="CF67" i="10"/>
  <c r="BU67" i="10"/>
  <c r="BT67" i="10"/>
  <c r="BI67" i="10"/>
  <c r="BH67" i="10"/>
  <c r="AW67" i="10"/>
  <c r="AV67" i="10"/>
  <c r="AK67" i="10"/>
  <c r="AJ67" i="10"/>
  <c r="Y67" i="10"/>
  <c r="X67" i="10"/>
  <c r="M67" i="10"/>
  <c r="L67" i="10"/>
  <c r="A67" i="10"/>
  <c r="CF66" i="10"/>
  <c r="BU66" i="10"/>
  <c r="BT66" i="10"/>
  <c r="BI66" i="10"/>
  <c r="BH66" i="10"/>
  <c r="AW66" i="10"/>
  <c r="AV66" i="10"/>
  <c r="AK66" i="10"/>
  <c r="AJ66" i="10"/>
  <c r="Y66" i="10"/>
  <c r="X66" i="10"/>
  <c r="M66" i="10"/>
  <c r="L66" i="10"/>
  <c r="A66" i="10"/>
  <c r="CF65" i="10"/>
  <c r="BU65" i="10"/>
  <c r="BT65" i="10"/>
  <c r="BI65" i="10"/>
  <c r="BH65" i="10"/>
  <c r="AW65" i="10"/>
  <c r="AV65" i="10"/>
  <c r="AK65" i="10"/>
  <c r="AJ65" i="10"/>
  <c r="Y65" i="10"/>
  <c r="X65" i="10"/>
  <c r="M65" i="10"/>
  <c r="L65" i="10"/>
  <c r="A65" i="10"/>
  <c r="CF64" i="10"/>
  <c r="BU64" i="10"/>
  <c r="BT64" i="10"/>
  <c r="BI64" i="10"/>
  <c r="BH64" i="10"/>
  <c r="AW64" i="10"/>
  <c r="AV64" i="10"/>
  <c r="AK64" i="10"/>
  <c r="AJ64" i="10"/>
  <c r="Y64" i="10"/>
  <c r="X64" i="10"/>
  <c r="M64" i="10"/>
  <c r="L64" i="10"/>
  <c r="A64" i="10"/>
  <c r="CF63" i="10"/>
  <c r="BU63" i="10"/>
  <c r="BT63" i="10"/>
  <c r="BI63" i="10"/>
  <c r="BH63" i="10"/>
  <c r="AW63" i="10"/>
  <c r="AV63" i="10"/>
  <c r="AK63" i="10"/>
  <c r="AJ63" i="10"/>
  <c r="Y63" i="10"/>
  <c r="X63" i="10"/>
  <c r="M63" i="10"/>
  <c r="L63" i="10"/>
  <c r="A63" i="10"/>
  <c r="CF62" i="10"/>
  <c r="BU62" i="10"/>
  <c r="BT62" i="10"/>
  <c r="BI62" i="10"/>
  <c r="BH62" i="10"/>
  <c r="AW62" i="10"/>
  <c r="AV62" i="10"/>
  <c r="AK62" i="10"/>
  <c r="AJ62" i="10"/>
  <c r="Y62" i="10"/>
  <c r="X62" i="10"/>
  <c r="M62" i="10"/>
  <c r="L62" i="10"/>
  <c r="A62" i="10"/>
  <c r="CF61" i="10"/>
  <c r="BU61" i="10"/>
  <c r="BT61" i="10"/>
  <c r="BI61" i="10"/>
  <c r="BH61" i="10"/>
  <c r="AW61" i="10"/>
  <c r="AV61" i="10"/>
  <c r="AK61" i="10"/>
  <c r="AJ61" i="10"/>
  <c r="Y61" i="10"/>
  <c r="X61" i="10"/>
  <c r="M61" i="10"/>
  <c r="L61" i="10"/>
  <c r="A61" i="10"/>
  <c r="CF60" i="10"/>
  <c r="BU60" i="10"/>
  <c r="BT60" i="10"/>
  <c r="BI60" i="10"/>
  <c r="BH60" i="10"/>
  <c r="AW60" i="10"/>
  <c r="AV60" i="10"/>
  <c r="AK60" i="10"/>
  <c r="AJ60" i="10"/>
  <c r="Y60" i="10"/>
  <c r="X60" i="10"/>
  <c r="M60" i="10"/>
  <c r="L60" i="10"/>
  <c r="A60" i="10"/>
  <c r="CF59" i="10"/>
  <c r="BU59" i="10"/>
  <c r="BT59" i="10"/>
  <c r="BI59" i="10"/>
  <c r="BH59" i="10"/>
  <c r="AW59" i="10"/>
  <c r="AV59" i="10"/>
  <c r="AK59" i="10"/>
  <c r="AJ59" i="10"/>
  <c r="Y59" i="10"/>
  <c r="X59" i="10"/>
  <c r="M59" i="10"/>
  <c r="L59" i="10"/>
  <c r="A59" i="10"/>
  <c r="CF58" i="10"/>
  <c r="BU58" i="10"/>
  <c r="BT58" i="10"/>
  <c r="BI58" i="10"/>
  <c r="BH58" i="10"/>
  <c r="AW58" i="10"/>
  <c r="AV58" i="10"/>
  <c r="AK58" i="10"/>
  <c r="AJ58" i="10"/>
  <c r="Y58" i="10"/>
  <c r="X58" i="10"/>
  <c r="M58" i="10"/>
  <c r="L58" i="10"/>
  <c r="A58" i="10"/>
  <c r="CF57" i="10"/>
  <c r="BU57" i="10"/>
  <c r="BT57" i="10"/>
  <c r="BI57" i="10"/>
  <c r="BH57" i="10"/>
  <c r="AW57" i="10"/>
  <c r="AV57" i="10"/>
  <c r="AK57" i="10"/>
  <c r="AJ57" i="10"/>
  <c r="Y57" i="10"/>
  <c r="X57" i="10"/>
  <c r="M57" i="10"/>
  <c r="L57" i="10"/>
  <c r="A57" i="10"/>
  <c r="CF56" i="10"/>
  <c r="BU56" i="10"/>
  <c r="BT56" i="10"/>
  <c r="BI56" i="10"/>
  <c r="BH56" i="10"/>
  <c r="AW56" i="10"/>
  <c r="AV56" i="10"/>
  <c r="AK56" i="10"/>
  <c r="AJ56" i="10"/>
  <c r="Y56" i="10"/>
  <c r="X56" i="10"/>
  <c r="M56" i="10"/>
  <c r="L56" i="10"/>
  <c r="A56" i="10"/>
  <c r="CF55" i="10"/>
  <c r="BU55" i="10"/>
  <c r="BT55" i="10"/>
  <c r="BI55" i="10"/>
  <c r="BH55" i="10"/>
  <c r="AW55" i="10"/>
  <c r="AV55" i="10"/>
  <c r="AK55" i="10"/>
  <c r="AJ55" i="10"/>
  <c r="Y55" i="10"/>
  <c r="X55" i="10"/>
  <c r="M55" i="10"/>
  <c r="L55" i="10"/>
  <c r="A55" i="10"/>
  <c r="CF54" i="10"/>
  <c r="BU54" i="10"/>
  <c r="BT54" i="10"/>
  <c r="BI54" i="10"/>
  <c r="BH54" i="10"/>
  <c r="AW54" i="10"/>
  <c r="AV54" i="10"/>
  <c r="AK54" i="10"/>
  <c r="AJ54" i="10"/>
  <c r="Y54" i="10"/>
  <c r="X54" i="10"/>
  <c r="M54" i="10"/>
  <c r="L54" i="10"/>
  <c r="A54" i="10"/>
  <c r="CF53" i="10"/>
  <c r="BU53" i="10"/>
  <c r="BT53" i="10"/>
  <c r="BI53" i="10"/>
  <c r="BH53" i="10"/>
  <c r="AW53" i="10"/>
  <c r="AV53" i="10"/>
  <c r="AK53" i="10"/>
  <c r="AJ53" i="10"/>
  <c r="Y53" i="10"/>
  <c r="X53" i="10"/>
  <c r="M53" i="10"/>
  <c r="L53" i="10"/>
  <c r="A53" i="10"/>
  <c r="CF52" i="10"/>
  <c r="CD32" i="10" s="1"/>
  <c r="BU52" i="10"/>
  <c r="BT52" i="10"/>
  <c r="BR32" i="10" s="1"/>
  <c r="BI52" i="10"/>
  <c r="BH52" i="10"/>
  <c r="BF32" i="10" s="1"/>
  <c r="AW52" i="10"/>
  <c r="AV52" i="10"/>
  <c r="AT32" i="10" s="1"/>
  <c r="AK52" i="10"/>
  <c r="AJ52" i="10"/>
  <c r="AH32" i="10" s="1"/>
  <c r="Y52" i="10"/>
  <c r="X52" i="10"/>
  <c r="V32" i="10" s="1"/>
  <c r="M52" i="10"/>
  <c r="L52" i="10"/>
  <c r="J32" i="10" s="1"/>
  <c r="A52" i="10"/>
  <c r="BU47" i="10"/>
  <c r="BU86" i="10" s="1"/>
  <c r="BI47" i="10"/>
  <c r="BI86" i="10" s="1"/>
  <c r="AW47" i="10"/>
  <c r="AW86" i="10" s="1"/>
  <c r="AK47" i="10"/>
  <c r="AK86" i="10" s="1"/>
  <c r="Y47" i="10"/>
  <c r="Y86" i="10" s="1"/>
  <c r="M47" i="10"/>
  <c r="M86" i="10" s="1"/>
  <c r="A47" i="10"/>
  <c r="A86" i="10" s="1"/>
  <c r="CA45" i="10"/>
  <c r="CA84" i="10" s="1"/>
  <c r="BU45" i="10"/>
  <c r="BU84" i="10" s="1"/>
  <c r="BO45" i="10"/>
  <c r="BO84" i="10" s="1"/>
  <c r="BI45" i="10"/>
  <c r="BI84" i="10" s="1"/>
  <c r="BC45" i="10"/>
  <c r="BC84" i="10" s="1"/>
  <c r="AW45" i="10"/>
  <c r="AW84" i="10" s="1"/>
  <c r="AQ45" i="10"/>
  <c r="AQ84" i="10" s="1"/>
  <c r="AK45" i="10"/>
  <c r="AK84" i="10" s="1"/>
  <c r="AE45" i="10"/>
  <c r="AE84" i="10" s="1"/>
  <c r="Y45" i="10"/>
  <c r="Y84" i="10" s="1"/>
  <c r="S45" i="10"/>
  <c r="S84" i="10" s="1"/>
  <c r="M45" i="10"/>
  <c r="M84" i="10" s="1"/>
  <c r="G45" i="10"/>
  <c r="G84" i="10" s="1"/>
  <c r="A45" i="10"/>
  <c r="A84" i="10" s="1"/>
  <c r="CC39" i="10"/>
  <c r="BQ39" i="10"/>
  <c r="BE39" i="10"/>
  <c r="AS39" i="10"/>
  <c r="AG39" i="10"/>
  <c r="U39" i="10"/>
  <c r="I39" i="10"/>
  <c r="S75" i="10"/>
  <c r="S114" i="10" s="1"/>
  <c r="CF31" i="10"/>
  <c r="BU31" i="10"/>
  <c r="BT31" i="10"/>
  <c r="BI31" i="10"/>
  <c r="BH31" i="10"/>
  <c r="AW31" i="10"/>
  <c r="AV31" i="10"/>
  <c r="AK31" i="10"/>
  <c r="AJ31" i="10"/>
  <c r="Y31" i="10"/>
  <c r="X31" i="10"/>
  <c r="M31" i="10"/>
  <c r="L31" i="10"/>
  <c r="A31" i="10"/>
  <c r="CF30" i="10"/>
  <c r="BU30" i="10"/>
  <c r="BT30" i="10"/>
  <c r="BI30" i="10"/>
  <c r="BH30" i="10"/>
  <c r="AW30" i="10"/>
  <c r="AV30" i="10"/>
  <c r="AK30" i="10"/>
  <c r="AJ30" i="10"/>
  <c r="Y30" i="10"/>
  <c r="X30" i="10"/>
  <c r="M30" i="10"/>
  <c r="L30" i="10"/>
  <c r="A30" i="10"/>
  <c r="CF29" i="10"/>
  <c r="BU29" i="10"/>
  <c r="BT29" i="10"/>
  <c r="BI29" i="10"/>
  <c r="BH29" i="10"/>
  <c r="AW29" i="10"/>
  <c r="AV29" i="10"/>
  <c r="AK29" i="10"/>
  <c r="AJ29" i="10"/>
  <c r="Y29" i="10"/>
  <c r="X29" i="10"/>
  <c r="M29" i="10"/>
  <c r="L29" i="10"/>
  <c r="A29" i="10"/>
  <c r="CF28" i="10"/>
  <c r="BU28" i="10"/>
  <c r="BT28" i="10"/>
  <c r="BI28" i="10"/>
  <c r="BH28" i="10"/>
  <c r="AW28" i="10"/>
  <c r="AV28" i="10"/>
  <c r="AK28" i="10"/>
  <c r="AJ28" i="10"/>
  <c r="Y28" i="10"/>
  <c r="X28" i="10"/>
  <c r="M28" i="10"/>
  <c r="L28" i="10"/>
  <c r="A28" i="10"/>
  <c r="CF27" i="10"/>
  <c r="BU27" i="10"/>
  <c r="BT27" i="10"/>
  <c r="BI27" i="10"/>
  <c r="BH27" i="10"/>
  <c r="AW27" i="10"/>
  <c r="AV27" i="10"/>
  <c r="AK27" i="10"/>
  <c r="AJ27" i="10"/>
  <c r="Y27" i="10"/>
  <c r="X27" i="10"/>
  <c r="M27" i="10"/>
  <c r="L27" i="10"/>
  <c r="A27" i="10"/>
  <c r="CF26" i="10"/>
  <c r="BU26" i="10"/>
  <c r="BT26" i="10"/>
  <c r="BI26" i="10"/>
  <c r="BH26" i="10"/>
  <c r="AW26" i="10"/>
  <c r="AV26" i="10"/>
  <c r="AK26" i="10"/>
  <c r="AJ26" i="10"/>
  <c r="Y26" i="10"/>
  <c r="X26" i="10"/>
  <c r="M26" i="10"/>
  <c r="L26" i="10"/>
  <c r="A26" i="10"/>
  <c r="CF25" i="10"/>
  <c r="BU25" i="10"/>
  <c r="BT25" i="10"/>
  <c r="BI25" i="10"/>
  <c r="BH25" i="10"/>
  <c r="AW25" i="10"/>
  <c r="AV25" i="10"/>
  <c r="AK25" i="10"/>
  <c r="AJ25" i="10"/>
  <c r="Y25" i="10"/>
  <c r="X25" i="10"/>
  <c r="M25" i="10"/>
  <c r="L25" i="10"/>
  <c r="A25" i="10"/>
  <c r="CF24" i="10"/>
  <c r="BU24" i="10"/>
  <c r="BT24" i="10"/>
  <c r="BI24" i="10"/>
  <c r="BH24" i="10"/>
  <c r="AW24" i="10"/>
  <c r="AV24" i="10"/>
  <c r="AK24" i="10"/>
  <c r="AJ24" i="10"/>
  <c r="Y24" i="10"/>
  <c r="X24" i="10"/>
  <c r="M24" i="10"/>
  <c r="L24" i="10"/>
  <c r="A24" i="10"/>
  <c r="CF23" i="10"/>
  <c r="BU23" i="10"/>
  <c r="BT23" i="10"/>
  <c r="BI23" i="10"/>
  <c r="BH23" i="10"/>
  <c r="AW23" i="10"/>
  <c r="AV23" i="10"/>
  <c r="AK23" i="10"/>
  <c r="AJ23" i="10"/>
  <c r="Y23" i="10"/>
  <c r="X23" i="10"/>
  <c r="M23" i="10"/>
  <c r="L23" i="10"/>
  <c r="A23" i="10"/>
  <c r="CF22" i="10"/>
  <c r="BU22" i="10"/>
  <c r="BT22" i="10"/>
  <c r="BI22" i="10"/>
  <c r="BH22" i="10"/>
  <c r="AW22" i="10"/>
  <c r="AV22" i="10"/>
  <c r="AK22" i="10"/>
  <c r="AJ22" i="10"/>
  <c r="Y22" i="10"/>
  <c r="X22" i="10"/>
  <c r="M22" i="10"/>
  <c r="L22" i="10"/>
  <c r="A22" i="10"/>
  <c r="CF21" i="10"/>
  <c r="BU21" i="10"/>
  <c r="BT21" i="10"/>
  <c r="BI21" i="10"/>
  <c r="BH21" i="10"/>
  <c r="AW21" i="10"/>
  <c r="AV21" i="10"/>
  <c r="AK21" i="10"/>
  <c r="AJ21" i="10"/>
  <c r="Y21" i="10"/>
  <c r="X21" i="10"/>
  <c r="M21" i="10"/>
  <c r="L21" i="10"/>
  <c r="A21" i="10"/>
  <c r="CF20" i="10"/>
  <c r="BU20" i="10"/>
  <c r="BT20" i="10"/>
  <c r="BI20" i="10"/>
  <c r="BH20" i="10"/>
  <c r="AW20" i="10"/>
  <c r="AV20" i="10"/>
  <c r="AK20" i="10"/>
  <c r="AJ20" i="10"/>
  <c r="Y20" i="10"/>
  <c r="X20" i="10"/>
  <c r="M20" i="10"/>
  <c r="L20" i="10"/>
  <c r="A20" i="10"/>
  <c r="CF19" i="10"/>
  <c r="BU19" i="10"/>
  <c r="BT19" i="10"/>
  <c r="BI19" i="10"/>
  <c r="BH19" i="10"/>
  <c r="AW19" i="10"/>
  <c r="AV19" i="10"/>
  <c r="AK19" i="10"/>
  <c r="AJ19" i="10"/>
  <c r="Y19" i="10"/>
  <c r="X19" i="10"/>
  <c r="M19" i="10"/>
  <c r="L19" i="10"/>
  <c r="A19" i="10"/>
  <c r="CF18" i="10"/>
  <c r="BU18" i="10"/>
  <c r="BT18" i="10"/>
  <c r="BI18" i="10"/>
  <c r="BH18" i="10"/>
  <c r="AW18" i="10"/>
  <c r="AV18" i="10"/>
  <c r="AK18" i="10"/>
  <c r="AJ18" i="10"/>
  <c r="Y18" i="10"/>
  <c r="X18" i="10"/>
  <c r="M18" i="10"/>
  <c r="L18" i="10"/>
  <c r="A18" i="10"/>
  <c r="CF17" i="10"/>
  <c r="BU17" i="10"/>
  <c r="BT17" i="10"/>
  <c r="BI17" i="10"/>
  <c r="BH17" i="10"/>
  <c r="AW17" i="10"/>
  <c r="AV17" i="10"/>
  <c r="AK17" i="10"/>
  <c r="AJ17" i="10"/>
  <c r="Y17" i="10"/>
  <c r="X17" i="10"/>
  <c r="M17" i="10"/>
  <c r="L17" i="10"/>
  <c r="A17" i="10"/>
  <c r="CF16" i="10"/>
  <c r="BU16" i="10"/>
  <c r="BT16" i="10"/>
  <c r="BI16" i="10"/>
  <c r="BH16" i="10"/>
  <c r="AW16" i="10"/>
  <c r="AV16" i="10"/>
  <c r="AK16" i="10"/>
  <c r="AJ16" i="10"/>
  <c r="Y16" i="10"/>
  <c r="X16" i="10"/>
  <c r="M16" i="10"/>
  <c r="L16" i="10"/>
  <c r="A16" i="10"/>
  <c r="CF15" i="10"/>
  <c r="BU15" i="10"/>
  <c r="BT15" i="10"/>
  <c r="BI15" i="10"/>
  <c r="BH15" i="10"/>
  <c r="AW15" i="10"/>
  <c r="AV15" i="10"/>
  <c r="AK15" i="10"/>
  <c r="AJ15" i="10"/>
  <c r="Y15" i="10"/>
  <c r="X15" i="10"/>
  <c r="M15" i="10"/>
  <c r="L15" i="10"/>
  <c r="A15" i="10"/>
  <c r="CF14" i="10"/>
  <c r="BU14" i="10"/>
  <c r="BT14" i="10"/>
  <c r="BI14" i="10"/>
  <c r="BH14" i="10"/>
  <c r="AW14" i="10"/>
  <c r="AV14" i="10"/>
  <c r="AK14" i="10"/>
  <c r="AJ14" i="10"/>
  <c r="Y14" i="10"/>
  <c r="X14" i="10"/>
  <c r="M14" i="10"/>
  <c r="L14" i="10"/>
  <c r="A14" i="10"/>
  <c r="CF13" i="10"/>
  <c r="BU13" i="10"/>
  <c r="BT13" i="10"/>
  <c r="BI13" i="10"/>
  <c r="BH13" i="10"/>
  <c r="AW13" i="10"/>
  <c r="AV13" i="10"/>
  <c r="AK13" i="10"/>
  <c r="AJ13" i="10"/>
  <c r="Y13" i="10"/>
  <c r="X13" i="10"/>
  <c r="M13" i="10"/>
  <c r="L13" i="10"/>
  <c r="A13" i="10"/>
  <c r="H9" i="18"/>
  <c r="H10" i="18" s="1"/>
  <c r="H11" i="18" s="1"/>
  <c r="H12" i="18" s="1"/>
  <c r="H13" i="18" s="1"/>
  <c r="H14" i="18" s="1"/>
  <c r="H15" i="18" s="1"/>
  <c r="H16" i="18" s="1"/>
  <c r="H17" i="18" s="1"/>
  <c r="H18" i="18" s="1"/>
  <c r="H19" i="18" s="1"/>
  <c r="H20" i="18" s="1"/>
  <c r="H21" i="18" s="1"/>
  <c r="H22" i="18" s="1"/>
  <c r="H23" i="18" s="1"/>
  <c r="H24" i="18" s="1"/>
  <c r="H25" i="18" s="1"/>
  <c r="H26" i="18" s="1"/>
  <c r="H27" i="18" s="1"/>
  <c r="H28" i="18" s="1"/>
  <c r="H29" i="18" s="1"/>
  <c r="H30" i="18" s="1"/>
  <c r="H31" i="18" s="1"/>
  <c r="H32" i="18" s="1"/>
  <c r="H33" i="18" s="1"/>
  <c r="H34" i="18" s="1"/>
  <c r="H35" i="18" s="1"/>
  <c r="H36" i="18" s="1"/>
  <c r="H37" i="18" s="1"/>
  <c r="H38" i="18" s="1"/>
  <c r="H39" i="18" s="1"/>
  <c r="H40" i="18" s="1"/>
  <c r="H41" i="18" s="1"/>
  <c r="H42" i="18" s="1"/>
  <c r="H43" i="18" s="1"/>
  <c r="H44" i="18" s="1"/>
  <c r="H45" i="18" s="1"/>
  <c r="H46" i="18" s="1"/>
  <c r="H47" i="18" s="1"/>
  <c r="H48" i="18" s="1"/>
  <c r="H49" i="18" s="1"/>
  <c r="H50" i="18" s="1"/>
  <c r="Z40" i="3" l="1"/>
  <c r="AL35" i="3"/>
  <c r="AL73" i="3" s="1"/>
  <c r="AL111" i="3" s="1"/>
  <c r="AL149" i="3" s="1"/>
  <c r="L32" i="10"/>
  <c r="AJ32" i="10"/>
  <c r="AQ75" i="10"/>
  <c r="AQ114" i="10" s="1"/>
  <c r="X32" i="10"/>
  <c r="X71" i="10" s="1"/>
  <c r="CF32" i="10"/>
  <c r="CF71" i="10" s="1"/>
  <c r="BT32" i="10"/>
  <c r="BT71" i="10" s="1"/>
  <c r="BH32" i="10"/>
  <c r="BH71" i="10" s="1"/>
  <c r="AV32" i="10"/>
  <c r="AV71" i="10" s="1"/>
  <c r="AQ75" i="11"/>
  <c r="AQ114" i="11" s="1"/>
  <c r="X71" i="11"/>
  <c r="AV71" i="11"/>
  <c r="BT71" i="11"/>
  <c r="L71" i="11"/>
  <c r="AJ71" i="11"/>
  <c r="BH71" i="11"/>
  <c r="AE75" i="11"/>
  <c r="AE114" i="11" s="1"/>
  <c r="L71" i="10"/>
  <c r="AJ71" i="10"/>
  <c r="H55" i="18"/>
  <c r="H58" i="18"/>
  <c r="H59" i="18" s="1"/>
  <c r="H60" i="18" s="1"/>
  <c r="H61" i="18" s="1"/>
  <c r="H62" i="18" s="1"/>
  <c r="H63" i="18" s="1"/>
  <c r="H64" i="18" s="1"/>
  <c r="H65" i="18" s="1"/>
  <c r="H66" i="18" s="1"/>
  <c r="H67" i="18" s="1"/>
  <c r="H68" i="18" s="1"/>
  <c r="H69" i="18" s="1"/>
  <c r="H70" i="18" s="1"/>
  <c r="H71" i="18" s="1"/>
  <c r="H72" i="18" s="1"/>
  <c r="H73" i="18" s="1"/>
  <c r="H74" i="18" s="1"/>
  <c r="H75" i="18" s="1"/>
  <c r="H76" i="18" s="1"/>
  <c r="H77" i="18" s="1"/>
  <c r="H78" i="18" s="1"/>
  <c r="H79" i="18" s="1"/>
  <c r="H80" i="18" s="1"/>
  <c r="H81" i="18" s="1"/>
  <c r="H82" i="18" s="1"/>
  <c r="H83" i="18" s="1"/>
  <c r="H84" i="18" s="1"/>
  <c r="H85" i="18" s="1"/>
  <c r="H86" i="18" s="1"/>
  <c r="H87" i="18" s="1"/>
  <c r="H88" i="18" s="1"/>
  <c r="H89" i="18" s="1"/>
  <c r="H90" i="18" s="1"/>
  <c r="H91" i="18" s="1"/>
  <c r="H92" i="18" s="1"/>
  <c r="H93" i="18" s="1"/>
  <c r="H94" i="18" s="1"/>
  <c r="H95" i="18" s="1"/>
  <c r="H96" i="18" s="1"/>
  <c r="H97" i="18" s="1"/>
  <c r="H98" i="18" s="1"/>
  <c r="H99" i="18" s="1"/>
  <c r="H100" i="18" s="1"/>
  <c r="H101" i="18" s="1"/>
  <c r="H102" i="18" s="1"/>
  <c r="H103" i="18" s="1"/>
  <c r="Z42" i="3" l="1"/>
  <c r="Z43" i="3" s="1"/>
  <c r="Z44" i="3" s="1"/>
  <c r="Z45" i="3" s="1"/>
  <c r="Z46" i="3" s="1"/>
  <c r="Z47" i="3" s="1"/>
  <c r="Z48" i="3" s="1"/>
  <c r="Z49" i="3" s="1"/>
  <c r="Z50" i="3" s="1"/>
  <c r="AL36" i="3"/>
  <c r="AE75" i="10"/>
  <c r="AE114" i="10" s="1"/>
  <c r="BC75" i="10"/>
  <c r="BC114" i="10" s="1"/>
  <c r="BC75" i="11"/>
  <c r="BC114" i="11" s="1"/>
  <c r="BO75" i="11"/>
  <c r="BO114" i="11" s="1"/>
  <c r="H110" i="18"/>
  <c r="H111" i="18" s="1"/>
  <c r="H112" i="18" s="1"/>
  <c r="H113" i="18" s="1"/>
  <c r="H114" i="18" s="1"/>
  <c r="H115" i="18" s="1"/>
  <c r="H116" i="18" s="1"/>
  <c r="H117" i="18" s="1"/>
  <c r="H118" i="18" s="1"/>
  <c r="H119" i="18" s="1"/>
  <c r="H120" i="18" s="1"/>
  <c r="H121" i="18" s="1"/>
  <c r="H122" i="18" s="1"/>
  <c r="H123" i="18" s="1"/>
  <c r="H124" i="18" s="1"/>
  <c r="H125" i="18" s="1"/>
  <c r="H126" i="18" s="1"/>
  <c r="H127" i="18" s="1"/>
  <c r="H128" i="18" s="1"/>
  <c r="H129" i="18" s="1"/>
  <c r="H130" i="18" s="1"/>
  <c r="H131" i="18" s="1"/>
  <c r="H132" i="18" s="1"/>
  <c r="H133" i="18" s="1"/>
  <c r="H134" i="18" s="1"/>
  <c r="H135" i="18" s="1"/>
  <c r="H136" i="18" s="1"/>
  <c r="H137" i="18" s="1"/>
  <c r="H138" i="18" s="1"/>
  <c r="H139" i="18" s="1"/>
  <c r="H140" i="18" s="1"/>
  <c r="H141" i="18" s="1"/>
  <c r="H142" i="18" s="1"/>
  <c r="H143" i="18" s="1"/>
  <c r="H144" i="18" s="1"/>
  <c r="H145" i="18" s="1"/>
  <c r="H146" i="18" s="1"/>
  <c r="H147" i="18" s="1"/>
  <c r="H148" i="18" s="1"/>
  <c r="H149" i="18" s="1"/>
  <c r="H150" i="18" s="1"/>
  <c r="H151" i="18" s="1"/>
  <c r="H152" i="18" s="1"/>
  <c r="H153" i="18" s="1"/>
  <c r="H154" i="18" s="1"/>
  <c r="H155" i="18" s="1"/>
  <c r="H162" i="18" s="1"/>
  <c r="H107" i="18"/>
  <c r="AL74" i="3" l="1"/>
  <c r="P52" i="3"/>
  <c r="P53" i="3"/>
  <c r="P54" i="3"/>
  <c r="CA75" i="10"/>
  <c r="CA114" i="10" s="1"/>
  <c r="H159" i="18"/>
  <c r="H163" i="18"/>
  <c r="H164" i="18" s="1"/>
  <c r="H165" i="18" s="1"/>
  <c r="H166" i="18" s="1"/>
  <c r="H167" i="18" s="1"/>
  <c r="H168" i="18" s="1"/>
  <c r="H169" i="18" s="1"/>
  <c r="H170" i="18" s="1"/>
  <c r="H171" i="18" s="1"/>
  <c r="H172" i="18" s="1"/>
  <c r="H173" i="18" s="1"/>
  <c r="H174" i="18" s="1"/>
  <c r="H175" i="18" s="1"/>
  <c r="H176" i="18" s="1"/>
  <c r="H177" i="18" s="1"/>
  <c r="H178" i="18" s="1"/>
  <c r="H179" i="18" s="1"/>
  <c r="H180" i="18" s="1"/>
  <c r="H181" i="18" s="1"/>
  <c r="H182" i="18" s="1"/>
  <c r="H183" i="18" s="1"/>
  <c r="H184" i="18" s="1"/>
  <c r="H185" i="18" s="1"/>
  <c r="H186" i="18" s="1"/>
  <c r="H187" i="18" s="1"/>
  <c r="H188" i="18" s="1"/>
  <c r="H189" i="18" s="1"/>
  <c r="H190" i="18" s="1"/>
  <c r="H191" i="18" s="1"/>
  <c r="H192" i="18" s="1"/>
  <c r="H193" i="18" s="1"/>
  <c r="H194" i="18" s="1"/>
  <c r="H195" i="18" s="1"/>
  <c r="H196" i="18" s="1"/>
  <c r="H197" i="18" s="1"/>
  <c r="H198" i="18" s="1"/>
  <c r="H199" i="18" s="1"/>
  <c r="H200" i="18" s="1"/>
  <c r="H201" i="18" s="1"/>
  <c r="H202" i="18" s="1"/>
  <c r="H203" i="18" s="1"/>
  <c r="H204" i="18" s="1"/>
  <c r="H205" i="18" s="1"/>
  <c r="H206" i="18" s="1"/>
  <c r="H207" i="18" s="1"/>
  <c r="AL112" i="3" l="1"/>
  <c r="S54" i="3"/>
  <c r="S53" i="3"/>
  <c r="S52" i="3"/>
  <c r="BO75" i="10"/>
  <c r="BO114" i="10" s="1"/>
  <c r="H214" i="18"/>
  <c r="H215" i="18" s="1"/>
  <c r="H216" i="18" s="1"/>
  <c r="H217" i="18" s="1"/>
  <c r="H218" i="18" s="1"/>
  <c r="H219" i="18" s="1"/>
  <c r="H220" i="18" s="1"/>
  <c r="H221" i="18" s="1"/>
  <c r="H222" i="18" s="1"/>
  <c r="H223" i="18" s="1"/>
  <c r="H224" i="18" s="1"/>
  <c r="H225" i="18" s="1"/>
  <c r="H226" i="18" s="1"/>
  <c r="H227" i="18" s="1"/>
  <c r="H228" i="18" s="1"/>
  <c r="H229" i="18" s="1"/>
  <c r="H230" i="18" s="1"/>
  <c r="H231" i="18" s="1"/>
  <c r="H232" i="18" s="1"/>
  <c r="H233" i="18" s="1"/>
  <c r="H234" i="18" s="1"/>
  <c r="H235" i="18" s="1"/>
  <c r="H236" i="18" s="1"/>
  <c r="H237" i="18" s="1"/>
  <c r="H238" i="18" s="1"/>
  <c r="H239" i="18" s="1"/>
  <c r="H240" i="18" s="1"/>
  <c r="H241" i="18" s="1"/>
  <c r="H242" i="18" s="1"/>
  <c r="H243" i="18" s="1"/>
  <c r="H244" i="18" s="1"/>
  <c r="H245" i="18" s="1"/>
  <c r="H246" i="18" s="1"/>
  <c r="H247" i="18" s="1"/>
  <c r="H248" i="18" s="1"/>
  <c r="H249" i="18" s="1"/>
  <c r="H250" i="18" s="1"/>
  <c r="H251" i="18" s="1"/>
  <c r="H252" i="18" s="1"/>
  <c r="H253" i="18" s="1"/>
  <c r="H254" i="18" s="1"/>
  <c r="H255" i="18" s="1"/>
  <c r="H256" i="18" s="1"/>
  <c r="H257" i="18" s="1"/>
  <c r="H258" i="18" s="1"/>
  <c r="H259" i="18" s="1"/>
  <c r="H211" i="18"/>
  <c r="AL150" i="3" l="1"/>
  <c r="V53" i="3"/>
  <c r="V54" i="3"/>
  <c r="V52" i="3"/>
  <c r="V35" i="3"/>
  <c r="H266" i="18"/>
  <c r="H267" i="18" s="1"/>
  <c r="H268" i="18" s="1"/>
  <c r="H269" i="18" s="1"/>
  <c r="H270" i="18" s="1"/>
  <c r="H271" i="18" s="1"/>
  <c r="H272" i="18" s="1"/>
  <c r="H273" i="18" s="1"/>
  <c r="H274" i="18" s="1"/>
  <c r="H275" i="18" s="1"/>
  <c r="H276" i="18" s="1"/>
  <c r="H277" i="18" s="1"/>
  <c r="H278" i="18" s="1"/>
  <c r="H279" i="18" s="1"/>
  <c r="H280" i="18" s="1"/>
  <c r="H281" i="18" s="1"/>
  <c r="H282" i="18" s="1"/>
  <c r="H283" i="18" s="1"/>
  <c r="H284" i="18" s="1"/>
  <c r="H285" i="18" s="1"/>
  <c r="H286" i="18" s="1"/>
  <c r="H287" i="18" s="1"/>
  <c r="H288" i="18" s="1"/>
  <c r="H289" i="18" s="1"/>
  <c r="H290" i="18" s="1"/>
  <c r="H291" i="18" s="1"/>
  <c r="H292" i="18" s="1"/>
  <c r="H293" i="18" s="1"/>
  <c r="H294" i="18" s="1"/>
  <c r="H295" i="18" s="1"/>
  <c r="H296" i="18" s="1"/>
  <c r="H297" i="18" s="1"/>
  <c r="H298" i="18" s="1"/>
  <c r="H299" i="18" s="1"/>
  <c r="H300" i="18" s="1"/>
  <c r="H301" i="18" s="1"/>
  <c r="H302" i="18" s="1"/>
  <c r="H303" i="18" s="1"/>
  <c r="H304" i="18" s="1"/>
  <c r="H305" i="18" s="1"/>
  <c r="H306" i="18" s="1"/>
  <c r="H307" i="18" s="1"/>
  <c r="H308" i="18" s="1"/>
  <c r="H309" i="18" s="1"/>
  <c r="H310" i="18" s="1"/>
  <c r="H311" i="18" s="1"/>
  <c r="H263" i="18"/>
  <c r="W53" i="3" l="1"/>
  <c r="W54" i="3"/>
  <c r="W52" i="3"/>
  <c r="K256" i="5"/>
  <c r="K255" i="5"/>
  <c r="K254" i="5"/>
  <c r="K253" i="5"/>
  <c r="K252" i="5"/>
  <c r="K251" i="5"/>
  <c r="K250" i="5"/>
  <c r="K249" i="5"/>
  <c r="K248" i="5"/>
  <c r="K247" i="5"/>
  <c r="K246" i="5"/>
  <c r="K245" i="5"/>
  <c r="K244" i="5"/>
  <c r="K243" i="5"/>
  <c r="K242" i="5"/>
  <c r="K241" i="5"/>
  <c r="K240" i="5"/>
  <c r="K239" i="5"/>
  <c r="K238" i="5"/>
  <c r="K237" i="5"/>
  <c r="K236" i="5"/>
  <c r="K235" i="5"/>
  <c r="K234" i="5"/>
  <c r="K233" i="5"/>
  <c r="K232" i="5"/>
  <c r="K231" i="5"/>
  <c r="G226" i="5"/>
  <c r="K219" i="5"/>
  <c r="K218" i="5"/>
  <c r="K217" i="5"/>
  <c r="K216" i="5"/>
  <c r="K215" i="5"/>
  <c r="K214" i="5"/>
  <c r="K213" i="5"/>
  <c r="K212" i="5"/>
  <c r="K211" i="5"/>
  <c r="K210" i="5"/>
  <c r="K209" i="5"/>
  <c r="K208" i="5"/>
  <c r="K207" i="5"/>
  <c r="K206" i="5"/>
  <c r="K205" i="5"/>
  <c r="K204" i="5"/>
  <c r="K203" i="5"/>
  <c r="K202" i="5"/>
  <c r="K201" i="5"/>
  <c r="K200" i="5"/>
  <c r="K199" i="5"/>
  <c r="K198" i="5"/>
  <c r="K197" i="5"/>
  <c r="K196" i="5"/>
  <c r="K195" i="5"/>
  <c r="K194" i="5"/>
  <c r="G189" i="5"/>
  <c r="K182" i="5"/>
  <c r="K181" i="5"/>
  <c r="K180" i="5"/>
  <c r="K179" i="5"/>
  <c r="K178" i="5"/>
  <c r="K177" i="5"/>
  <c r="K176" i="5"/>
  <c r="K175" i="5"/>
  <c r="K174" i="5"/>
  <c r="K173" i="5"/>
  <c r="K172" i="5"/>
  <c r="K171" i="5"/>
  <c r="K170" i="5"/>
  <c r="K169" i="5"/>
  <c r="K168" i="5"/>
  <c r="K167" i="5"/>
  <c r="K166" i="5"/>
  <c r="K165" i="5"/>
  <c r="K164" i="5"/>
  <c r="K163" i="5"/>
  <c r="K162" i="5"/>
  <c r="K161" i="5"/>
  <c r="K160" i="5"/>
  <c r="K159" i="5"/>
  <c r="K158" i="5"/>
  <c r="K157" i="5"/>
  <c r="G152" i="5"/>
  <c r="K145" i="5"/>
  <c r="K144" i="5"/>
  <c r="K143" i="5"/>
  <c r="K142" i="5"/>
  <c r="K141" i="5"/>
  <c r="K140" i="5"/>
  <c r="K139" i="5"/>
  <c r="K138" i="5"/>
  <c r="K137" i="5"/>
  <c r="K136" i="5"/>
  <c r="K135" i="5"/>
  <c r="K134" i="5"/>
  <c r="K133" i="5"/>
  <c r="K132" i="5"/>
  <c r="K131" i="5"/>
  <c r="K130" i="5"/>
  <c r="K129" i="5"/>
  <c r="K128" i="5"/>
  <c r="K127" i="5"/>
  <c r="K126" i="5"/>
  <c r="K125" i="5"/>
  <c r="K124" i="5"/>
  <c r="K123" i="5"/>
  <c r="K122" i="5"/>
  <c r="K121" i="5"/>
  <c r="K120" i="5"/>
  <c r="G115" i="5"/>
  <c r="K108" i="5"/>
  <c r="K107" i="5"/>
  <c r="K106" i="5"/>
  <c r="K105" i="5"/>
  <c r="K104" i="5"/>
  <c r="K103" i="5"/>
  <c r="K102" i="5"/>
  <c r="K101" i="5"/>
  <c r="K100" i="5"/>
  <c r="K99" i="5"/>
  <c r="K98" i="5"/>
  <c r="K97" i="5"/>
  <c r="K96" i="5"/>
  <c r="K95" i="5"/>
  <c r="K94" i="5"/>
  <c r="K93" i="5"/>
  <c r="K92" i="5"/>
  <c r="K91" i="5"/>
  <c r="K90" i="5"/>
  <c r="K89" i="5"/>
  <c r="K88" i="5"/>
  <c r="K87" i="5"/>
  <c r="K86" i="5"/>
  <c r="K85" i="5"/>
  <c r="K84" i="5"/>
  <c r="K83" i="5"/>
  <c r="G78" i="5"/>
  <c r="K71" i="5"/>
  <c r="K70" i="5"/>
  <c r="K69" i="5"/>
  <c r="K68" i="5"/>
  <c r="K67" i="5"/>
  <c r="K66" i="5"/>
  <c r="K65" i="5"/>
  <c r="K64" i="5"/>
  <c r="K63" i="5"/>
  <c r="K62" i="5"/>
  <c r="K61" i="5"/>
  <c r="K60" i="5"/>
  <c r="K59" i="5"/>
  <c r="K58" i="5"/>
  <c r="K57" i="5"/>
  <c r="K56" i="5"/>
  <c r="K55" i="5"/>
  <c r="K54" i="5"/>
  <c r="K53" i="5"/>
  <c r="K52" i="5"/>
  <c r="K51" i="5"/>
  <c r="K50" i="5"/>
  <c r="K49" i="5"/>
  <c r="K48" i="5"/>
  <c r="K47" i="5"/>
  <c r="K46" i="5"/>
  <c r="G41" i="5"/>
  <c r="J35" i="5"/>
  <c r="J45" i="5" s="1"/>
  <c r="J72" i="5" s="1"/>
  <c r="J82" i="5" s="1"/>
  <c r="J109" i="5" s="1"/>
  <c r="J119" i="5" s="1"/>
  <c r="J146" i="5" s="1"/>
  <c r="J156" i="5" s="1"/>
  <c r="J183" i="5" s="1"/>
  <c r="J193" i="5" s="1"/>
  <c r="J220" i="5" s="1"/>
  <c r="J230" i="5" s="1"/>
  <c r="J257" i="5" s="1"/>
  <c r="I35" i="5"/>
  <c r="I45" i="5" s="1"/>
  <c r="I72" i="5" s="1"/>
  <c r="I82" i="5" s="1"/>
  <c r="I109" i="5" s="1"/>
  <c r="I119" i="5" s="1"/>
  <c r="I146" i="5" s="1"/>
  <c r="I156" i="5" s="1"/>
  <c r="I183" i="5" s="1"/>
  <c r="I193" i="5" s="1"/>
  <c r="I220" i="5" s="1"/>
  <c r="I230" i="5" s="1"/>
  <c r="I257" i="5" s="1"/>
  <c r="H35" i="5"/>
  <c r="H45" i="5" s="1"/>
  <c r="H72" i="5" s="1"/>
  <c r="H82" i="5" s="1"/>
  <c r="H109" i="5" s="1"/>
  <c r="H119" i="5" s="1"/>
  <c r="H146" i="5" s="1"/>
  <c r="H156" i="5" s="1"/>
  <c r="H183" i="5" s="1"/>
  <c r="H193" i="5" s="1"/>
  <c r="H220" i="5" s="1"/>
  <c r="H230" i="5" s="1"/>
  <c r="H257" i="5" s="1"/>
  <c r="G35" i="5"/>
  <c r="G45" i="5" s="1"/>
  <c r="G72" i="5" s="1"/>
  <c r="G82" i="5" s="1"/>
  <c r="G109" i="5" s="1"/>
  <c r="G119" i="5" s="1"/>
  <c r="G146" i="5" s="1"/>
  <c r="G156" i="5" s="1"/>
  <c r="G183" i="5" s="1"/>
  <c r="G193" i="5" s="1"/>
  <c r="G220" i="5" s="1"/>
  <c r="G230" i="5" s="1"/>
  <c r="G257" i="5" s="1"/>
  <c r="F35" i="5"/>
  <c r="E35" i="5"/>
  <c r="E45" i="5" s="1"/>
  <c r="E72" i="5" s="1"/>
  <c r="E82" i="5" s="1"/>
  <c r="E109" i="5" s="1"/>
  <c r="E119" i="5" s="1"/>
  <c r="E146" i="5" s="1"/>
  <c r="E156" i="5" s="1"/>
  <c r="E183" i="5" s="1"/>
  <c r="E193" i="5" s="1"/>
  <c r="E220" i="5" s="1"/>
  <c r="E230" i="5" s="1"/>
  <c r="E257" i="5" s="1"/>
  <c r="D35" i="5"/>
  <c r="D45" i="5" s="1"/>
  <c r="D72" i="5" s="1"/>
  <c r="K34" i="5"/>
  <c r="K33" i="5"/>
  <c r="K32" i="5"/>
  <c r="K31" i="5"/>
  <c r="K29" i="5"/>
  <c r="K28" i="5"/>
  <c r="K27" i="5"/>
  <c r="K26" i="5"/>
  <c r="K25" i="5"/>
  <c r="K24" i="5"/>
  <c r="K23" i="5"/>
  <c r="K22" i="5"/>
  <c r="K21" i="5"/>
  <c r="K20" i="5"/>
  <c r="K19" i="5"/>
  <c r="K18" i="5"/>
  <c r="K17" i="5"/>
  <c r="K15" i="5"/>
  <c r="K14" i="5"/>
  <c r="K13" i="5"/>
  <c r="K12" i="5"/>
  <c r="K11" i="5"/>
  <c r="G4" i="5"/>
  <c r="FU232" i="4"/>
  <c r="FI232" i="4"/>
  <c r="EW232" i="4"/>
  <c r="EK232" i="4"/>
  <c r="DY232" i="4"/>
  <c r="DM232" i="4"/>
  <c r="DA232" i="4"/>
  <c r="CO232" i="4"/>
  <c r="CC232" i="4"/>
  <c r="BQ232" i="4"/>
  <c r="BE232" i="4"/>
  <c r="AS232" i="4"/>
  <c r="AG232" i="4"/>
  <c r="U232" i="4"/>
  <c r="I232" i="4"/>
  <c r="K35" i="5" l="1"/>
  <c r="K45" i="5" s="1"/>
  <c r="F45" i="5"/>
  <c r="F72" i="5" s="1"/>
  <c r="F82" i="5" s="1"/>
  <c r="F109" i="5" s="1"/>
  <c r="F119" i="5" s="1"/>
  <c r="F146" i="5" s="1"/>
  <c r="F156" i="5" s="1"/>
  <c r="F183" i="5" s="1"/>
  <c r="F193" i="5" s="1"/>
  <c r="F220" i="5" s="1"/>
  <c r="F230" i="5" s="1"/>
  <c r="F257" i="5" s="1"/>
  <c r="D82" i="5"/>
  <c r="D109" i="5" s="1"/>
  <c r="FX224" i="4"/>
  <c r="FM224" i="4"/>
  <c r="FL224" i="4"/>
  <c r="FA224" i="4"/>
  <c r="EZ224" i="4"/>
  <c r="EO224" i="4"/>
  <c r="EN224" i="4"/>
  <c r="EC224" i="4"/>
  <c r="EB224" i="4"/>
  <c r="DQ224" i="4"/>
  <c r="DP224" i="4"/>
  <c r="DE224" i="4"/>
  <c r="DD224" i="4"/>
  <c r="CS224" i="4"/>
  <c r="CR224" i="4"/>
  <c r="CG224" i="4"/>
  <c r="CF224" i="4"/>
  <c r="BU224" i="4"/>
  <c r="BT224" i="4"/>
  <c r="BI224" i="4"/>
  <c r="BH224" i="4"/>
  <c r="AW224" i="4"/>
  <c r="AV224" i="4"/>
  <c r="AK224" i="4"/>
  <c r="AJ224" i="4"/>
  <c r="Y224" i="4"/>
  <c r="X224" i="4"/>
  <c r="M224" i="4"/>
  <c r="L224" i="4"/>
  <c r="A224" i="4"/>
  <c r="FX223" i="4"/>
  <c r="FM223" i="4"/>
  <c r="FL223" i="4"/>
  <c r="FA223" i="4"/>
  <c r="EZ223" i="4"/>
  <c r="EO223" i="4"/>
  <c r="EN223" i="4"/>
  <c r="EC223" i="4"/>
  <c r="EB223" i="4"/>
  <c r="DQ223" i="4"/>
  <c r="DP223" i="4"/>
  <c r="DE223" i="4"/>
  <c r="DD223" i="4"/>
  <c r="CS223" i="4"/>
  <c r="CR223" i="4"/>
  <c r="CG223" i="4"/>
  <c r="CF223" i="4"/>
  <c r="BU223" i="4"/>
  <c r="BT223" i="4"/>
  <c r="BI223" i="4"/>
  <c r="BH223" i="4"/>
  <c r="AW223" i="4"/>
  <c r="AV223" i="4"/>
  <c r="AK223" i="4"/>
  <c r="AJ223" i="4"/>
  <c r="Y223" i="4"/>
  <c r="X223" i="4"/>
  <c r="M223" i="4"/>
  <c r="L223" i="4"/>
  <c r="A223" i="4"/>
  <c r="FX222" i="4"/>
  <c r="FM222" i="4"/>
  <c r="FL222" i="4"/>
  <c r="FA222" i="4"/>
  <c r="EZ222" i="4"/>
  <c r="EO222" i="4"/>
  <c r="EN222" i="4"/>
  <c r="EC222" i="4"/>
  <c r="EB222" i="4"/>
  <c r="DQ222" i="4"/>
  <c r="DP222" i="4"/>
  <c r="DE222" i="4"/>
  <c r="DD222" i="4"/>
  <c r="CS222" i="4"/>
  <c r="CR222" i="4"/>
  <c r="CG222" i="4"/>
  <c r="CF222" i="4"/>
  <c r="BU222" i="4"/>
  <c r="BT222" i="4"/>
  <c r="BI222" i="4"/>
  <c r="BH222" i="4"/>
  <c r="AW222" i="4"/>
  <c r="AV222" i="4"/>
  <c r="AK222" i="4"/>
  <c r="AJ222" i="4"/>
  <c r="Y222" i="4"/>
  <c r="X222" i="4"/>
  <c r="M222" i="4"/>
  <c r="L222" i="4"/>
  <c r="A222" i="4"/>
  <c r="FX221" i="4"/>
  <c r="FM221" i="4"/>
  <c r="FL221" i="4"/>
  <c r="FA221" i="4"/>
  <c r="EZ221" i="4"/>
  <c r="EO221" i="4"/>
  <c r="EN221" i="4"/>
  <c r="EC221" i="4"/>
  <c r="EB221" i="4"/>
  <c r="DQ221" i="4"/>
  <c r="DP221" i="4"/>
  <c r="DE221" i="4"/>
  <c r="DD221" i="4"/>
  <c r="CS221" i="4"/>
  <c r="CR221" i="4"/>
  <c r="CG221" i="4"/>
  <c r="CF221" i="4"/>
  <c r="BU221" i="4"/>
  <c r="BT221" i="4"/>
  <c r="BI221" i="4"/>
  <c r="BH221" i="4"/>
  <c r="AW221" i="4"/>
  <c r="AV221" i="4"/>
  <c r="AK221" i="4"/>
  <c r="AJ221" i="4"/>
  <c r="Y221" i="4"/>
  <c r="X221" i="4"/>
  <c r="M221" i="4"/>
  <c r="L221" i="4"/>
  <c r="A221" i="4"/>
  <c r="FX220" i="4"/>
  <c r="FM220" i="4"/>
  <c r="FL220" i="4"/>
  <c r="FA220" i="4"/>
  <c r="EZ220" i="4"/>
  <c r="EO220" i="4"/>
  <c r="EN220" i="4"/>
  <c r="EC220" i="4"/>
  <c r="EB220" i="4"/>
  <c r="DQ220" i="4"/>
  <c r="DP220" i="4"/>
  <c r="DE220" i="4"/>
  <c r="DD220" i="4"/>
  <c r="CS220" i="4"/>
  <c r="CR220" i="4"/>
  <c r="CG220" i="4"/>
  <c r="CF220" i="4"/>
  <c r="BU220" i="4"/>
  <c r="BT220" i="4"/>
  <c r="BI220" i="4"/>
  <c r="BH220" i="4"/>
  <c r="AW220" i="4"/>
  <c r="AV220" i="4"/>
  <c r="AK220" i="4"/>
  <c r="AJ220" i="4"/>
  <c r="Y220" i="4"/>
  <c r="X220" i="4"/>
  <c r="M220" i="4"/>
  <c r="L220" i="4"/>
  <c r="A220" i="4"/>
  <c r="FX219" i="4"/>
  <c r="FM219" i="4"/>
  <c r="FL219" i="4"/>
  <c r="FA219" i="4"/>
  <c r="EZ219" i="4"/>
  <c r="EO219" i="4"/>
  <c r="EN219" i="4"/>
  <c r="EC219" i="4"/>
  <c r="EB219" i="4"/>
  <c r="DQ219" i="4"/>
  <c r="DP219" i="4"/>
  <c r="DE219" i="4"/>
  <c r="DD219" i="4"/>
  <c r="CS219" i="4"/>
  <c r="CR219" i="4"/>
  <c r="CG219" i="4"/>
  <c r="CF219" i="4"/>
  <c r="BU219" i="4"/>
  <c r="BT219" i="4"/>
  <c r="BI219" i="4"/>
  <c r="BH219" i="4"/>
  <c r="AW219" i="4"/>
  <c r="AV219" i="4"/>
  <c r="AK219" i="4"/>
  <c r="AJ219" i="4"/>
  <c r="Y219" i="4"/>
  <c r="X219" i="4"/>
  <c r="M219" i="4"/>
  <c r="L219" i="4"/>
  <c r="A219" i="4"/>
  <c r="FX218" i="4"/>
  <c r="FM218" i="4"/>
  <c r="FL218" i="4"/>
  <c r="FA218" i="4"/>
  <c r="EZ218" i="4"/>
  <c r="EO218" i="4"/>
  <c r="EN218" i="4"/>
  <c r="EC218" i="4"/>
  <c r="EB218" i="4"/>
  <c r="DQ218" i="4"/>
  <c r="DP218" i="4"/>
  <c r="DE218" i="4"/>
  <c r="DD218" i="4"/>
  <c r="CS218" i="4"/>
  <c r="CR218" i="4"/>
  <c r="CG218" i="4"/>
  <c r="CF218" i="4"/>
  <c r="BU218" i="4"/>
  <c r="BT218" i="4"/>
  <c r="BI218" i="4"/>
  <c r="BH218" i="4"/>
  <c r="AW218" i="4"/>
  <c r="AV218" i="4"/>
  <c r="AK218" i="4"/>
  <c r="AJ218" i="4"/>
  <c r="Y218" i="4"/>
  <c r="X218" i="4"/>
  <c r="M218" i="4"/>
  <c r="L218" i="4"/>
  <c r="A218" i="4"/>
  <c r="FX217" i="4"/>
  <c r="FM217" i="4"/>
  <c r="FL217" i="4"/>
  <c r="FA217" i="4"/>
  <c r="EZ217" i="4"/>
  <c r="EO217" i="4"/>
  <c r="EN217" i="4"/>
  <c r="EC217" i="4"/>
  <c r="EB217" i="4"/>
  <c r="DQ217" i="4"/>
  <c r="DP217" i="4"/>
  <c r="DE217" i="4"/>
  <c r="DD217" i="4"/>
  <c r="CS217" i="4"/>
  <c r="CR217" i="4"/>
  <c r="CG217" i="4"/>
  <c r="CF217" i="4"/>
  <c r="BU217" i="4"/>
  <c r="BT217" i="4"/>
  <c r="BI217" i="4"/>
  <c r="BH217" i="4"/>
  <c r="AW217" i="4"/>
  <c r="AV217" i="4"/>
  <c r="AK217" i="4"/>
  <c r="AJ217" i="4"/>
  <c r="Y217" i="4"/>
  <c r="X217" i="4"/>
  <c r="M217" i="4"/>
  <c r="L217" i="4"/>
  <c r="A217" i="4"/>
  <c r="FX216" i="4"/>
  <c r="FM216" i="4"/>
  <c r="FL216" i="4"/>
  <c r="FA216" i="4"/>
  <c r="EZ216" i="4"/>
  <c r="EO216" i="4"/>
  <c r="EN216" i="4"/>
  <c r="EC216" i="4"/>
  <c r="EB216" i="4"/>
  <c r="DQ216" i="4"/>
  <c r="DP216" i="4"/>
  <c r="DE216" i="4"/>
  <c r="DD216" i="4"/>
  <c r="CS216" i="4"/>
  <c r="CR216" i="4"/>
  <c r="CG216" i="4"/>
  <c r="CF216" i="4"/>
  <c r="BU216" i="4"/>
  <c r="BT216" i="4"/>
  <c r="BI216" i="4"/>
  <c r="BH216" i="4"/>
  <c r="AW216" i="4"/>
  <c r="AV216" i="4"/>
  <c r="AK216" i="4"/>
  <c r="AJ216" i="4"/>
  <c r="Y216" i="4"/>
  <c r="X216" i="4"/>
  <c r="M216" i="4"/>
  <c r="L216" i="4"/>
  <c r="A216" i="4"/>
  <c r="FX215" i="4"/>
  <c r="FM215" i="4"/>
  <c r="FL215" i="4"/>
  <c r="FA215" i="4"/>
  <c r="EZ215" i="4"/>
  <c r="EO215" i="4"/>
  <c r="EN215" i="4"/>
  <c r="EC215" i="4"/>
  <c r="EB215" i="4"/>
  <c r="DQ215" i="4"/>
  <c r="DP215" i="4"/>
  <c r="DE215" i="4"/>
  <c r="DD215" i="4"/>
  <c r="CS215" i="4"/>
  <c r="CR215" i="4"/>
  <c r="CG215" i="4"/>
  <c r="CF215" i="4"/>
  <c r="BU215" i="4"/>
  <c r="BT215" i="4"/>
  <c r="BI215" i="4"/>
  <c r="BH215" i="4"/>
  <c r="AW215" i="4"/>
  <c r="AV215" i="4"/>
  <c r="AK215" i="4"/>
  <c r="AJ215" i="4"/>
  <c r="Y215" i="4"/>
  <c r="X215" i="4"/>
  <c r="M215" i="4"/>
  <c r="L215" i="4"/>
  <c r="A215" i="4"/>
  <c r="FX214" i="4"/>
  <c r="FM214" i="4"/>
  <c r="FL214" i="4"/>
  <c r="FA214" i="4"/>
  <c r="EZ214" i="4"/>
  <c r="EO214" i="4"/>
  <c r="EN214" i="4"/>
  <c r="EC214" i="4"/>
  <c r="EB214" i="4"/>
  <c r="DQ214" i="4"/>
  <c r="DP214" i="4"/>
  <c r="DE214" i="4"/>
  <c r="DD214" i="4"/>
  <c r="CS214" i="4"/>
  <c r="CR214" i="4"/>
  <c r="CG214" i="4"/>
  <c r="CF214" i="4"/>
  <c r="BU214" i="4"/>
  <c r="BT214" i="4"/>
  <c r="BI214" i="4"/>
  <c r="BH214" i="4"/>
  <c r="AW214" i="4"/>
  <c r="AV214" i="4"/>
  <c r="AK214" i="4"/>
  <c r="AJ214" i="4"/>
  <c r="Y214" i="4"/>
  <c r="X214" i="4"/>
  <c r="M214" i="4"/>
  <c r="L214" i="4"/>
  <c r="A214" i="4"/>
  <c r="FX213" i="4"/>
  <c r="FM213" i="4"/>
  <c r="FL213" i="4"/>
  <c r="FA213" i="4"/>
  <c r="EZ213" i="4"/>
  <c r="EO213" i="4"/>
  <c r="EN213" i="4"/>
  <c r="EC213" i="4"/>
  <c r="EB213" i="4"/>
  <c r="DQ213" i="4"/>
  <c r="DP213" i="4"/>
  <c r="DE213" i="4"/>
  <c r="DD213" i="4"/>
  <c r="CS213" i="4"/>
  <c r="CR213" i="4"/>
  <c r="CG213" i="4"/>
  <c r="CF213" i="4"/>
  <c r="BU213" i="4"/>
  <c r="BT213" i="4"/>
  <c r="BI213" i="4"/>
  <c r="BH213" i="4"/>
  <c r="AW213" i="4"/>
  <c r="AV213" i="4"/>
  <c r="AK213" i="4"/>
  <c r="AJ213" i="4"/>
  <c r="Y213" i="4"/>
  <c r="X213" i="4"/>
  <c r="M213" i="4"/>
  <c r="L213" i="4"/>
  <c r="A213" i="4"/>
  <c r="FX212" i="4"/>
  <c r="FM212" i="4"/>
  <c r="FL212" i="4"/>
  <c r="FA212" i="4"/>
  <c r="EZ212" i="4"/>
  <c r="EO212" i="4"/>
  <c r="EN212" i="4"/>
  <c r="EC212" i="4"/>
  <c r="EB212" i="4"/>
  <c r="DQ212" i="4"/>
  <c r="DP212" i="4"/>
  <c r="DE212" i="4"/>
  <c r="DD212" i="4"/>
  <c r="CS212" i="4"/>
  <c r="CR212" i="4"/>
  <c r="CG212" i="4"/>
  <c r="CF212" i="4"/>
  <c r="BU212" i="4"/>
  <c r="BT212" i="4"/>
  <c r="BI212" i="4"/>
  <c r="BH212" i="4"/>
  <c r="AW212" i="4"/>
  <c r="AV212" i="4"/>
  <c r="AK212" i="4"/>
  <c r="AJ212" i="4"/>
  <c r="Y212" i="4"/>
  <c r="X212" i="4"/>
  <c r="M212" i="4"/>
  <c r="L212" i="4"/>
  <c r="A212" i="4"/>
  <c r="FX211" i="4"/>
  <c r="FM211" i="4"/>
  <c r="FL211" i="4"/>
  <c r="FA211" i="4"/>
  <c r="EZ211" i="4"/>
  <c r="EO211" i="4"/>
  <c r="EN211" i="4"/>
  <c r="EC211" i="4"/>
  <c r="EB211" i="4"/>
  <c r="DQ211" i="4"/>
  <c r="DP211" i="4"/>
  <c r="DE211" i="4"/>
  <c r="DD211" i="4"/>
  <c r="CS211" i="4"/>
  <c r="CR211" i="4"/>
  <c r="CG211" i="4"/>
  <c r="CF211" i="4"/>
  <c r="BU211" i="4"/>
  <c r="BT211" i="4"/>
  <c r="BI211" i="4"/>
  <c r="BH211" i="4"/>
  <c r="AW211" i="4"/>
  <c r="AV211" i="4"/>
  <c r="AK211" i="4"/>
  <c r="AJ211" i="4"/>
  <c r="Y211" i="4"/>
  <c r="X211" i="4"/>
  <c r="M211" i="4"/>
  <c r="L211" i="4"/>
  <c r="A211" i="4"/>
  <c r="FX210" i="4"/>
  <c r="FM210" i="4"/>
  <c r="FL210" i="4"/>
  <c r="FA210" i="4"/>
  <c r="EZ210" i="4"/>
  <c r="EO210" i="4"/>
  <c r="EN210" i="4"/>
  <c r="EC210" i="4"/>
  <c r="EB210" i="4"/>
  <c r="DQ210" i="4"/>
  <c r="DP210" i="4"/>
  <c r="DE210" i="4"/>
  <c r="DD210" i="4"/>
  <c r="CS210" i="4"/>
  <c r="CR210" i="4"/>
  <c r="CG210" i="4"/>
  <c r="CF210" i="4"/>
  <c r="BU210" i="4"/>
  <c r="BT210" i="4"/>
  <c r="BI210" i="4"/>
  <c r="BH210" i="4"/>
  <c r="AW210" i="4"/>
  <c r="AV210" i="4"/>
  <c r="AK210" i="4"/>
  <c r="AJ210" i="4"/>
  <c r="Y210" i="4"/>
  <c r="X210" i="4"/>
  <c r="M210" i="4"/>
  <c r="L210" i="4"/>
  <c r="A210" i="4"/>
  <c r="FX209" i="4"/>
  <c r="FM209" i="4"/>
  <c r="FL209" i="4"/>
  <c r="FA209" i="4"/>
  <c r="EZ209" i="4"/>
  <c r="EO209" i="4"/>
  <c r="EN209" i="4"/>
  <c r="EC209" i="4"/>
  <c r="EB209" i="4"/>
  <c r="DQ209" i="4"/>
  <c r="DP209" i="4"/>
  <c r="DE209" i="4"/>
  <c r="DD209" i="4"/>
  <c r="CS209" i="4"/>
  <c r="CR209" i="4"/>
  <c r="CG209" i="4"/>
  <c r="CF209" i="4"/>
  <c r="BU209" i="4"/>
  <c r="BT209" i="4"/>
  <c r="BI209" i="4"/>
  <c r="BH209" i="4"/>
  <c r="AW209" i="4"/>
  <c r="AV209" i="4"/>
  <c r="AK209" i="4"/>
  <c r="AJ209" i="4"/>
  <c r="Y209" i="4"/>
  <c r="X209" i="4"/>
  <c r="M209" i="4"/>
  <c r="L209" i="4"/>
  <c r="A209" i="4"/>
  <c r="FX208" i="4"/>
  <c r="FM208" i="4"/>
  <c r="FL208" i="4"/>
  <c r="FA208" i="4"/>
  <c r="EZ208" i="4"/>
  <c r="EO208" i="4"/>
  <c r="EN208" i="4"/>
  <c r="EC208" i="4"/>
  <c r="EB208" i="4"/>
  <c r="DQ208" i="4"/>
  <c r="DP208" i="4"/>
  <c r="DE208" i="4"/>
  <c r="DD208" i="4"/>
  <c r="CS208" i="4"/>
  <c r="CR208" i="4"/>
  <c r="CG208" i="4"/>
  <c r="CF208" i="4"/>
  <c r="BU208" i="4"/>
  <c r="BT208" i="4"/>
  <c r="BI208" i="4"/>
  <c r="BH208" i="4"/>
  <c r="AW208" i="4"/>
  <c r="AV208" i="4"/>
  <c r="AK208" i="4"/>
  <c r="AJ208" i="4"/>
  <c r="Y208" i="4"/>
  <c r="X208" i="4"/>
  <c r="M208" i="4"/>
  <c r="L208" i="4"/>
  <c r="A208" i="4"/>
  <c r="FX207" i="4"/>
  <c r="FM207" i="4"/>
  <c r="FL207" i="4"/>
  <c r="FA207" i="4"/>
  <c r="EZ207" i="4"/>
  <c r="EO207" i="4"/>
  <c r="EN207" i="4"/>
  <c r="EC207" i="4"/>
  <c r="EB207" i="4"/>
  <c r="DQ207" i="4"/>
  <c r="DP207" i="4"/>
  <c r="DE207" i="4"/>
  <c r="DD207" i="4"/>
  <c r="CS207" i="4"/>
  <c r="CR207" i="4"/>
  <c r="CG207" i="4"/>
  <c r="CF207" i="4"/>
  <c r="BU207" i="4"/>
  <c r="BT207" i="4"/>
  <c r="BI207" i="4"/>
  <c r="BH207" i="4"/>
  <c r="AW207" i="4"/>
  <c r="AV207" i="4"/>
  <c r="AK207" i="4"/>
  <c r="AJ207" i="4"/>
  <c r="Y207" i="4"/>
  <c r="X207" i="4"/>
  <c r="M207" i="4"/>
  <c r="L207" i="4"/>
  <c r="A207" i="4"/>
  <c r="FX206" i="4"/>
  <c r="FM206" i="4"/>
  <c r="FL206" i="4"/>
  <c r="FA206" i="4"/>
  <c r="EZ206" i="4"/>
  <c r="EO206" i="4"/>
  <c r="EN206" i="4"/>
  <c r="EC206" i="4"/>
  <c r="EB206" i="4"/>
  <c r="DQ206" i="4"/>
  <c r="DP206" i="4"/>
  <c r="DE206" i="4"/>
  <c r="DD206" i="4"/>
  <c r="CS206" i="4"/>
  <c r="CR206" i="4"/>
  <c r="CG206" i="4"/>
  <c r="CF206" i="4"/>
  <c r="BU206" i="4"/>
  <c r="BT206" i="4"/>
  <c r="BI206" i="4"/>
  <c r="BH206" i="4"/>
  <c r="AW206" i="4"/>
  <c r="AV206" i="4"/>
  <c r="AK206" i="4"/>
  <c r="AJ206" i="4"/>
  <c r="Y206" i="4"/>
  <c r="X206" i="4"/>
  <c r="M206" i="4"/>
  <c r="L206" i="4"/>
  <c r="A206" i="4"/>
  <c r="FX205" i="4"/>
  <c r="FM205" i="4"/>
  <c r="FL205" i="4"/>
  <c r="FA205" i="4"/>
  <c r="EZ205" i="4"/>
  <c r="EO205" i="4"/>
  <c r="EN205" i="4"/>
  <c r="EC205" i="4"/>
  <c r="EB205" i="4"/>
  <c r="DQ205" i="4"/>
  <c r="DP205" i="4"/>
  <c r="DE205" i="4"/>
  <c r="DD205" i="4"/>
  <c r="CS205" i="4"/>
  <c r="CR205" i="4"/>
  <c r="CG205" i="4"/>
  <c r="CF205" i="4"/>
  <c r="BU205" i="4"/>
  <c r="BT205" i="4"/>
  <c r="BI205" i="4"/>
  <c r="BH205" i="4"/>
  <c r="AW205" i="4"/>
  <c r="AV205" i="4"/>
  <c r="AK205" i="4"/>
  <c r="AJ205" i="4"/>
  <c r="Y205" i="4"/>
  <c r="X205" i="4"/>
  <c r="M205" i="4"/>
  <c r="L205" i="4"/>
  <c r="A205" i="4"/>
  <c r="FX204" i="4"/>
  <c r="FM204" i="4"/>
  <c r="FL204" i="4"/>
  <c r="FA204" i="4"/>
  <c r="EZ204" i="4"/>
  <c r="EO204" i="4"/>
  <c r="EN204" i="4"/>
  <c r="EC204" i="4"/>
  <c r="EB204" i="4"/>
  <c r="DQ204" i="4"/>
  <c r="DP204" i="4"/>
  <c r="DE204" i="4"/>
  <c r="DD204" i="4"/>
  <c r="CS204" i="4"/>
  <c r="CR204" i="4"/>
  <c r="CG204" i="4"/>
  <c r="CF204" i="4"/>
  <c r="BU204" i="4"/>
  <c r="BT204" i="4"/>
  <c r="BI204" i="4"/>
  <c r="BH204" i="4"/>
  <c r="AW204" i="4"/>
  <c r="AV204" i="4"/>
  <c r="AK204" i="4"/>
  <c r="AJ204" i="4"/>
  <c r="Y204" i="4"/>
  <c r="X204" i="4"/>
  <c r="M204" i="4"/>
  <c r="L204" i="4"/>
  <c r="A204" i="4"/>
  <c r="FX203" i="4"/>
  <c r="FM203" i="4"/>
  <c r="FL203" i="4"/>
  <c r="FA203" i="4"/>
  <c r="EZ203" i="4"/>
  <c r="EO203" i="4"/>
  <c r="EN203" i="4"/>
  <c r="EC203" i="4"/>
  <c r="EB203" i="4"/>
  <c r="DQ203" i="4"/>
  <c r="DP203" i="4"/>
  <c r="DE203" i="4"/>
  <c r="DD203" i="4"/>
  <c r="CS203" i="4"/>
  <c r="CR203" i="4"/>
  <c r="CG203" i="4"/>
  <c r="CF203" i="4"/>
  <c r="BU203" i="4"/>
  <c r="BT203" i="4"/>
  <c r="BI203" i="4"/>
  <c r="BH203" i="4"/>
  <c r="AW203" i="4"/>
  <c r="AV203" i="4"/>
  <c r="AK203" i="4"/>
  <c r="AJ203" i="4"/>
  <c r="Y203" i="4"/>
  <c r="X203" i="4"/>
  <c r="M203" i="4"/>
  <c r="L203" i="4"/>
  <c r="A203" i="4"/>
  <c r="FX202" i="4"/>
  <c r="FM202" i="4"/>
  <c r="FL202" i="4"/>
  <c r="FA202" i="4"/>
  <c r="EZ202" i="4"/>
  <c r="EO202" i="4"/>
  <c r="EN202" i="4"/>
  <c r="EC202" i="4"/>
  <c r="EB202" i="4"/>
  <c r="DQ202" i="4"/>
  <c r="DP202" i="4"/>
  <c r="DE202" i="4"/>
  <c r="DD202" i="4"/>
  <c r="CS202" i="4"/>
  <c r="CR202" i="4"/>
  <c r="CG202" i="4"/>
  <c r="CF202" i="4"/>
  <c r="BU202" i="4"/>
  <c r="BT202" i="4"/>
  <c r="BI202" i="4"/>
  <c r="BH202" i="4"/>
  <c r="AW202" i="4"/>
  <c r="AV202" i="4"/>
  <c r="AK202" i="4"/>
  <c r="AJ202" i="4"/>
  <c r="Y202" i="4"/>
  <c r="X202" i="4"/>
  <c r="M202" i="4"/>
  <c r="L202" i="4"/>
  <c r="A202" i="4"/>
  <c r="FX201" i="4"/>
  <c r="FM201" i="4"/>
  <c r="FL201" i="4"/>
  <c r="FA201" i="4"/>
  <c r="EZ201" i="4"/>
  <c r="EO201" i="4"/>
  <c r="EN201" i="4"/>
  <c r="EC201" i="4"/>
  <c r="EB201" i="4"/>
  <c r="DQ201" i="4"/>
  <c r="DP201" i="4"/>
  <c r="DE201" i="4"/>
  <c r="DD201" i="4"/>
  <c r="CS201" i="4"/>
  <c r="CR201" i="4"/>
  <c r="CG201" i="4"/>
  <c r="CF201" i="4"/>
  <c r="BU201" i="4"/>
  <c r="BT201" i="4"/>
  <c r="BI201" i="4"/>
  <c r="BH201" i="4"/>
  <c r="AW201" i="4"/>
  <c r="AV201" i="4"/>
  <c r="AK201" i="4"/>
  <c r="AJ201" i="4"/>
  <c r="Y201" i="4"/>
  <c r="X201" i="4"/>
  <c r="M201" i="4"/>
  <c r="L201" i="4"/>
  <c r="A201" i="4"/>
  <c r="FX200" i="4"/>
  <c r="FM200" i="4"/>
  <c r="FL200" i="4"/>
  <c r="FA200" i="4"/>
  <c r="EZ200" i="4"/>
  <c r="EO200" i="4"/>
  <c r="EN200" i="4"/>
  <c r="EC200" i="4"/>
  <c r="EB200" i="4"/>
  <c r="DQ200" i="4"/>
  <c r="DP200" i="4"/>
  <c r="DE200" i="4"/>
  <c r="DD200" i="4"/>
  <c r="CS200" i="4"/>
  <c r="CR200" i="4"/>
  <c r="CG200" i="4"/>
  <c r="CF200" i="4"/>
  <c r="BU200" i="4"/>
  <c r="BT200" i="4"/>
  <c r="BI200" i="4"/>
  <c r="BH200" i="4"/>
  <c r="AW200" i="4"/>
  <c r="AV200" i="4"/>
  <c r="AK200" i="4"/>
  <c r="AJ200" i="4"/>
  <c r="Y200" i="4"/>
  <c r="X200" i="4"/>
  <c r="M200" i="4"/>
  <c r="L200" i="4"/>
  <c r="A200" i="4"/>
  <c r="FX199" i="4"/>
  <c r="FM199" i="4"/>
  <c r="FL199" i="4"/>
  <c r="FA199" i="4"/>
  <c r="EZ199" i="4"/>
  <c r="EO199" i="4"/>
  <c r="EN199" i="4"/>
  <c r="EC199" i="4"/>
  <c r="EB199" i="4"/>
  <c r="DQ199" i="4"/>
  <c r="DP199" i="4"/>
  <c r="DE199" i="4"/>
  <c r="DD199" i="4"/>
  <c r="CS199" i="4"/>
  <c r="CR199" i="4"/>
  <c r="CG199" i="4"/>
  <c r="CF199" i="4"/>
  <c r="BU199" i="4"/>
  <c r="BT199" i="4"/>
  <c r="BI199" i="4"/>
  <c r="BH199" i="4"/>
  <c r="AW199" i="4"/>
  <c r="AV199" i="4"/>
  <c r="AK199" i="4"/>
  <c r="AJ199" i="4"/>
  <c r="Y199" i="4"/>
  <c r="X199" i="4"/>
  <c r="M199" i="4"/>
  <c r="L199" i="4"/>
  <c r="A199" i="4"/>
  <c r="FX198" i="4"/>
  <c r="FM198" i="4"/>
  <c r="FL198" i="4"/>
  <c r="FA198" i="4"/>
  <c r="EZ198" i="4"/>
  <c r="EO198" i="4"/>
  <c r="EN198" i="4"/>
  <c r="EC198" i="4"/>
  <c r="EB198" i="4"/>
  <c r="DQ198" i="4"/>
  <c r="DP198" i="4"/>
  <c r="DE198" i="4"/>
  <c r="DD198" i="4"/>
  <c r="CS198" i="4"/>
  <c r="CR198" i="4"/>
  <c r="CG198" i="4"/>
  <c r="CF198" i="4"/>
  <c r="BU198" i="4"/>
  <c r="BT198" i="4"/>
  <c r="BI198" i="4"/>
  <c r="BH198" i="4"/>
  <c r="AW198" i="4"/>
  <c r="AV198" i="4"/>
  <c r="AK198" i="4"/>
  <c r="AJ198" i="4"/>
  <c r="Y198" i="4"/>
  <c r="X198" i="4"/>
  <c r="M198" i="4"/>
  <c r="L198" i="4"/>
  <c r="A198" i="4"/>
  <c r="FX197" i="4"/>
  <c r="FM197" i="4"/>
  <c r="FL197" i="4"/>
  <c r="FA197" i="4"/>
  <c r="EZ197" i="4"/>
  <c r="EO197" i="4"/>
  <c r="EN197" i="4"/>
  <c r="EC197" i="4"/>
  <c r="EB197" i="4"/>
  <c r="DQ197" i="4"/>
  <c r="DP197" i="4"/>
  <c r="DE197" i="4"/>
  <c r="DD197" i="4"/>
  <c r="CS197" i="4"/>
  <c r="CR197" i="4"/>
  <c r="CG197" i="4"/>
  <c r="CF197" i="4"/>
  <c r="BU197" i="4"/>
  <c r="BT197" i="4"/>
  <c r="BI197" i="4"/>
  <c r="BH197" i="4"/>
  <c r="AW197" i="4"/>
  <c r="AV197" i="4"/>
  <c r="AK197" i="4"/>
  <c r="AJ197" i="4"/>
  <c r="Y197" i="4"/>
  <c r="X197" i="4"/>
  <c r="M197" i="4"/>
  <c r="L197" i="4"/>
  <c r="A197" i="4"/>
  <c r="FX196" i="4"/>
  <c r="FM196" i="4"/>
  <c r="FL196" i="4"/>
  <c r="FA196" i="4"/>
  <c r="EZ196" i="4"/>
  <c r="EO196" i="4"/>
  <c r="EN196" i="4"/>
  <c r="EC196" i="4"/>
  <c r="EB196" i="4"/>
  <c r="DQ196" i="4"/>
  <c r="DP196" i="4"/>
  <c r="DE196" i="4"/>
  <c r="DD196" i="4"/>
  <c r="CS196" i="4"/>
  <c r="CR196" i="4"/>
  <c r="CG196" i="4"/>
  <c r="CF196" i="4"/>
  <c r="BU196" i="4"/>
  <c r="BT196" i="4"/>
  <c r="BI196" i="4"/>
  <c r="BH196" i="4"/>
  <c r="AW196" i="4"/>
  <c r="AV196" i="4"/>
  <c r="AK196" i="4"/>
  <c r="AJ196" i="4"/>
  <c r="Y196" i="4"/>
  <c r="X196" i="4"/>
  <c r="M196" i="4"/>
  <c r="L196" i="4"/>
  <c r="A196" i="4"/>
  <c r="FX195" i="4"/>
  <c r="FM195" i="4"/>
  <c r="FL195" i="4"/>
  <c r="FA195" i="4"/>
  <c r="EZ195" i="4"/>
  <c r="EO195" i="4"/>
  <c r="EN195" i="4"/>
  <c r="EC195" i="4"/>
  <c r="EB195" i="4"/>
  <c r="DQ195" i="4"/>
  <c r="DP195" i="4"/>
  <c r="DE195" i="4"/>
  <c r="DD195" i="4"/>
  <c r="CS195" i="4"/>
  <c r="CR195" i="4"/>
  <c r="CG195" i="4"/>
  <c r="CF195" i="4"/>
  <c r="BU195" i="4"/>
  <c r="BT195" i="4"/>
  <c r="BI195" i="4"/>
  <c r="BH195" i="4"/>
  <c r="AW195" i="4"/>
  <c r="AV195" i="4"/>
  <c r="AK195" i="4"/>
  <c r="AJ195" i="4"/>
  <c r="Y195" i="4"/>
  <c r="X195" i="4"/>
  <c r="M195" i="4"/>
  <c r="L195" i="4"/>
  <c r="A195" i="4"/>
  <c r="FX194" i="4"/>
  <c r="FM194" i="4"/>
  <c r="FL194" i="4"/>
  <c r="FA194" i="4"/>
  <c r="EZ194" i="4"/>
  <c r="EO194" i="4"/>
  <c r="EN194" i="4"/>
  <c r="EC194" i="4"/>
  <c r="EB194" i="4"/>
  <c r="DQ194" i="4"/>
  <c r="DP194" i="4"/>
  <c r="DE194" i="4"/>
  <c r="DD194" i="4"/>
  <c r="CS194" i="4"/>
  <c r="CR194" i="4"/>
  <c r="CG194" i="4"/>
  <c r="CF194" i="4"/>
  <c r="BU194" i="4"/>
  <c r="BT194" i="4"/>
  <c r="BI194" i="4"/>
  <c r="BH194" i="4"/>
  <c r="AW194" i="4"/>
  <c r="AV194" i="4"/>
  <c r="AK194" i="4"/>
  <c r="AJ194" i="4"/>
  <c r="Y194" i="4"/>
  <c r="X194" i="4"/>
  <c r="M194" i="4"/>
  <c r="L194" i="4"/>
  <c r="A194" i="4"/>
  <c r="FX193" i="4"/>
  <c r="FM193" i="4"/>
  <c r="FL193" i="4"/>
  <c r="FA193" i="4"/>
  <c r="EZ193" i="4"/>
  <c r="EO193" i="4"/>
  <c r="EN193" i="4"/>
  <c r="EC193" i="4"/>
  <c r="EB193" i="4"/>
  <c r="DQ193" i="4"/>
  <c r="DP193" i="4"/>
  <c r="DE193" i="4"/>
  <c r="DD193" i="4"/>
  <c r="CS193" i="4"/>
  <c r="CR193" i="4"/>
  <c r="CG193" i="4"/>
  <c r="CF193" i="4"/>
  <c r="BU193" i="4"/>
  <c r="BT193" i="4"/>
  <c r="BI193" i="4"/>
  <c r="BH193" i="4"/>
  <c r="AW193" i="4"/>
  <c r="AV193" i="4"/>
  <c r="AK193" i="4"/>
  <c r="AJ193" i="4"/>
  <c r="Y193" i="4"/>
  <c r="X193" i="4"/>
  <c r="M193" i="4"/>
  <c r="L193" i="4"/>
  <c r="A193" i="4"/>
  <c r="FX192" i="4"/>
  <c r="FM192" i="4"/>
  <c r="FL192" i="4"/>
  <c r="FA192" i="4"/>
  <c r="EZ192" i="4"/>
  <c r="EO192" i="4"/>
  <c r="EN192" i="4"/>
  <c r="EC192" i="4"/>
  <c r="EB192" i="4"/>
  <c r="DQ192" i="4"/>
  <c r="DP192" i="4"/>
  <c r="DE192" i="4"/>
  <c r="DD192" i="4"/>
  <c r="CS192" i="4"/>
  <c r="CR192" i="4"/>
  <c r="CG192" i="4"/>
  <c r="CF192" i="4"/>
  <c r="BU192" i="4"/>
  <c r="BT192" i="4"/>
  <c r="BI192" i="4"/>
  <c r="BH192" i="4"/>
  <c r="AW192" i="4"/>
  <c r="AV192" i="4"/>
  <c r="AK192" i="4"/>
  <c r="AJ192" i="4"/>
  <c r="Y192" i="4"/>
  <c r="X192" i="4"/>
  <c r="M192" i="4"/>
  <c r="L192" i="4"/>
  <c r="A192" i="4"/>
  <c r="FX191" i="4"/>
  <c r="FM191" i="4"/>
  <c r="FL191" i="4"/>
  <c r="FA191" i="4"/>
  <c r="EZ191" i="4"/>
  <c r="EO191" i="4"/>
  <c r="EN191" i="4"/>
  <c r="EC191" i="4"/>
  <c r="EB191" i="4"/>
  <c r="DQ191" i="4"/>
  <c r="DP191" i="4"/>
  <c r="DE191" i="4"/>
  <c r="DD191" i="4"/>
  <c r="CS191" i="4"/>
  <c r="CR191" i="4"/>
  <c r="CG191" i="4"/>
  <c r="CF191" i="4"/>
  <c r="BU191" i="4"/>
  <c r="BT191" i="4"/>
  <c r="BI191" i="4"/>
  <c r="BH191" i="4"/>
  <c r="AW191" i="4"/>
  <c r="AV191" i="4"/>
  <c r="AK191" i="4"/>
  <c r="AJ191" i="4"/>
  <c r="Y191" i="4"/>
  <c r="X191" i="4"/>
  <c r="M191" i="4"/>
  <c r="L191" i="4"/>
  <c r="A191" i="4"/>
  <c r="FX190" i="4"/>
  <c r="FM190" i="4"/>
  <c r="FL190" i="4"/>
  <c r="FA190" i="4"/>
  <c r="EZ190" i="4"/>
  <c r="EO190" i="4"/>
  <c r="EN190" i="4"/>
  <c r="EC190" i="4"/>
  <c r="EB190" i="4"/>
  <c r="DQ190" i="4"/>
  <c r="DP190" i="4"/>
  <c r="DE190" i="4"/>
  <c r="DD190" i="4"/>
  <c r="CS190" i="4"/>
  <c r="CR190" i="4"/>
  <c r="CG190" i="4"/>
  <c r="CF190" i="4"/>
  <c r="BU190" i="4"/>
  <c r="BT190" i="4"/>
  <c r="BI190" i="4"/>
  <c r="BH190" i="4"/>
  <c r="AW190" i="4"/>
  <c r="AV190" i="4"/>
  <c r="AK190" i="4"/>
  <c r="AJ190" i="4"/>
  <c r="Y190" i="4"/>
  <c r="X190" i="4"/>
  <c r="M190" i="4"/>
  <c r="L190" i="4"/>
  <c r="A190" i="4"/>
  <c r="FX189" i="4"/>
  <c r="FM189" i="4"/>
  <c r="FL189" i="4"/>
  <c r="FA189" i="4"/>
  <c r="EZ189" i="4"/>
  <c r="EO189" i="4"/>
  <c r="EN189" i="4"/>
  <c r="EC189" i="4"/>
  <c r="EB189" i="4"/>
  <c r="DQ189" i="4"/>
  <c r="DP189" i="4"/>
  <c r="DE189" i="4"/>
  <c r="DD189" i="4"/>
  <c r="CS189" i="4"/>
  <c r="CR189" i="4"/>
  <c r="CG189" i="4"/>
  <c r="CF189" i="4"/>
  <c r="BU189" i="4"/>
  <c r="BT189" i="4"/>
  <c r="BI189" i="4"/>
  <c r="BH189" i="4"/>
  <c r="AW189" i="4"/>
  <c r="AV189" i="4"/>
  <c r="AK189" i="4"/>
  <c r="AJ189" i="4"/>
  <c r="Y189" i="4"/>
  <c r="X189" i="4"/>
  <c r="M189" i="4"/>
  <c r="L189" i="4"/>
  <c r="A189" i="4"/>
  <c r="FX188" i="4"/>
  <c r="FM188" i="4"/>
  <c r="FL188" i="4"/>
  <c r="FA188" i="4"/>
  <c r="EZ188" i="4"/>
  <c r="EO188" i="4"/>
  <c r="EN188" i="4"/>
  <c r="EC188" i="4"/>
  <c r="EB188" i="4"/>
  <c r="DQ188" i="4"/>
  <c r="DP188" i="4"/>
  <c r="DE188" i="4"/>
  <c r="DD188" i="4"/>
  <c r="CS188" i="4"/>
  <c r="CR188" i="4"/>
  <c r="CG188" i="4"/>
  <c r="CF188" i="4"/>
  <c r="BU188" i="4"/>
  <c r="BT188" i="4"/>
  <c r="BI188" i="4"/>
  <c r="BH188" i="4"/>
  <c r="AW188" i="4"/>
  <c r="AV188" i="4"/>
  <c r="AK188" i="4"/>
  <c r="AJ188" i="4"/>
  <c r="Y188" i="4"/>
  <c r="X188" i="4"/>
  <c r="M188" i="4"/>
  <c r="L188" i="4"/>
  <c r="A188" i="4"/>
  <c r="FX187" i="4"/>
  <c r="FQ183" i="4" s="1"/>
  <c r="FM187" i="4"/>
  <c r="FL187" i="4"/>
  <c r="FA187" i="4"/>
  <c r="EZ187" i="4"/>
  <c r="EO187" i="4"/>
  <c r="EN187" i="4"/>
  <c r="EG183" i="4" s="1"/>
  <c r="EC187" i="4"/>
  <c r="EB187" i="4"/>
  <c r="DU183" i="4" s="1"/>
  <c r="DQ187" i="4"/>
  <c r="DP187" i="4"/>
  <c r="DE187" i="4"/>
  <c r="DD187" i="4"/>
  <c r="CS187" i="4"/>
  <c r="CR187" i="4"/>
  <c r="CK183" i="4" s="1"/>
  <c r="CG187" i="4"/>
  <c r="CF187" i="4"/>
  <c r="BY183" i="4" s="1"/>
  <c r="BU187" i="4"/>
  <c r="BT187" i="4"/>
  <c r="BI187" i="4"/>
  <c r="BH187" i="4"/>
  <c r="AW187" i="4"/>
  <c r="AV187" i="4"/>
  <c r="AO183" i="4" s="1"/>
  <c r="AK187" i="4"/>
  <c r="AJ187" i="4"/>
  <c r="AC183" i="4" s="1"/>
  <c r="Y187" i="4"/>
  <c r="X187" i="4"/>
  <c r="M187" i="4"/>
  <c r="L187" i="4"/>
  <c r="A187" i="4"/>
  <c r="FE183" i="4"/>
  <c r="ES183" i="4"/>
  <c r="DI183" i="4"/>
  <c r="CW183" i="4"/>
  <c r="BM183" i="4"/>
  <c r="BA183" i="4"/>
  <c r="Q183" i="4"/>
  <c r="E183" i="4"/>
  <c r="K72" i="5" l="1"/>
  <c r="K82" i="5" s="1"/>
  <c r="K109" i="5"/>
  <c r="K119" i="5" s="1"/>
  <c r="D119" i="5"/>
  <c r="D146" i="5" s="1"/>
  <c r="FU174" i="4"/>
  <c r="FI174" i="4"/>
  <c r="EW174" i="4"/>
  <c r="EK174" i="4"/>
  <c r="DY174" i="4"/>
  <c r="DM174" i="4"/>
  <c r="DA174" i="4"/>
  <c r="CO174" i="4"/>
  <c r="CC174" i="4"/>
  <c r="BQ174" i="4"/>
  <c r="BE174" i="4"/>
  <c r="AS174" i="4"/>
  <c r="AG174" i="4"/>
  <c r="U174" i="4"/>
  <c r="I174" i="4"/>
  <c r="K146" i="5" l="1"/>
  <c r="K156" i="5" s="1"/>
  <c r="D156" i="5"/>
  <c r="D183" i="5" s="1"/>
  <c r="FV167" i="4"/>
  <c r="FJ167" i="4"/>
  <c r="EX167" i="4"/>
  <c r="EL167" i="4"/>
  <c r="DZ167" i="4"/>
  <c r="DN167" i="4"/>
  <c r="DB167" i="4"/>
  <c r="CP167" i="4"/>
  <c r="CD167" i="4"/>
  <c r="BR167" i="4"/>
  <c r="BF167" i="4"/>
  <c r="AT167" i="4"/>
  <c r="AH167" i="4"/>
  <c r="V167" i="4"/>
  <c r="J167" i="4"/>
  <c r="FX166" i="4"/>
  <c r="FM166" i="4"/>
  <c r="FL166" i="4"/>
  <c r="FA166" i="4"/>
  <c r="EZ166" i="4"/>
  <c r="EO166" i="4"/>
  <c r="EN166" i="4"/>
  <c r="EC166" i="4"/>
  <c r="EB166" i="4"/>
  <c r="DQ166" i="4"/>
  <c r="DP166" i="4"/>
  <c r="DE166" i="4"/>
  <c r="DD166" i="4"/>
  <c r="CS166" i="4"/>
  <c r="CR166" i="4"/>
  <c r="CG166" i="4"/>
  <c r="CF166" i="4"/>
  <c r="BU166" i="4"/>
  <c r="BT166" i="4"/>
  <c r="BI166" i="4"/>
  <c r="BH166" i="4"/>
  <c r="AW166" i="4"/>
  <c r="AV166" i="4"/>
  <c r="AK166" i="4"/>
  <c r="AJ166" i="4"/>
  <c r="Y166" i="4"/>
  <c r="X166" i="4"/>
  <c r="M166" i="4"/>
  <c r="L166" i="4"/>
  <c r="A166" i="4"/>
  <c r="FX165" i="4"/>
  <c r="FM165" i="4"/>
  <c r="FL165" i="4"/>
  <c r="FA165" i="4"/>
  <c r="EZ165" i="4"/>
  <c r="EO165" i="4"/>
  <c r="EN165" i="4"/>
  <c r="EC165" i="4"/>
  <c r="EB165" i="4"/>
  <c r="DQ165" i="4"/>
  <c r="DP165" i="4"/>
  <c r="DE165" i="4"/>
  <c r="DD165" i="4"/>
  <c r="CS165" i="4"/>
  <c r="CR165" i="4"/>
  <c r="CG165" i="4"/>
  <c r="CF165" i="4"/>
  <c r="BU165" i="4"/>
  <c r="BT165" i="4"/>
  <c r="BI165" i="4"/>
  <c r="BH165" i="4"/>
  <c r="AW165" i="4"/>
  <c r="AV165" i="4"/>
  <c r="AK165" i="4"/>
  <c r="AJ165" i="4"/>
  <c r="Y165" i="4"/>
  <c r="X165" i="4"/>
  <c r="M165" i="4"/>
  <c r="L165" i="4"/>
  <c r="A165" i="4"/>
  <c r="FX164" i="4"/>
  <c r="FM164" i="4"/>
  <c r="FL164" i="4"/>
  <c r="FA164" i="4"/>
  <c r="EZ164" i="4"/>
  <c r="EO164" i="4"/>
  <c r="EN164" i="4"/>
  <c r="EC164" i="4"/>
  <c r="EB164" i="4"/>
  <c r="DQ164" i="4"/>
  <c r="DP164" i="4"/>
  <c r="DE164" i="4"/>
  <c r="DD164" i="4"/>
  <c r="CS164" i="4"/>
  <c r="CR164" i="4"/>
  <c r="CG164" i="4"/>
  <c r="CF164" i="4"/>
  <c r="BU164" i="4"/>
  <c r="BT164" i="4"/>
  <c r="BI164" i="4"/>
  <c r="BH164" i="4"/>
  <c r="AW164" i="4"/>
  <c r="AV164" i="4"/>
  <c r="AK164" i="4"/>
  <c r="AJ164" i="4"/>
  <c r="Y164" i="4"/>
  <c r="X164" i="4"/>
  <c r="M164" i="4"/>
  <c r="L164" i="4"/>
  <c r="A164" i="4"/>
  <c r="FX163" i="4"/>
  <c r="FM163" i="4"/>
  <c r="FL163" i="4"/>
  <c r="FA163" i="4"/>
  <c r="EZ163" i="4"/>
  <c r="EO163" i="4"/>
  <c r="EN163" i="4"/>
  <c r="EC163" i="4"/>
  <c r="EB163" i="4"/>
  <c r="DQ163" i="4"/>
  <c r="DP163" i="4"/>
  <c r="DE163" i="4"/>
  <c r="DD163" i="4"/>
  <c r="CS163" i="4"/>
  <c r="CR163" i="4"/>
  <c r="CG163" i="4"/>
  <c r="CF163" i="4"/>
  <c r="BU163" i="4"/>
  <c r="BT163" i="4"/>
  <c r="BI163" i="4"/>
  <c r="BH163" i="4"/>
  <c r="AW163" i="4"/>
  <c r="AV163" i="4"/>
  <c r="AK163" i="4"/>
  <c r="AJ163" i="4"/>
  <c r="Y163" i="4"/>
  <c r="X163" i="4"/>
  <c r="M163" i="4"/>
  <c r="L163" i="4"/>
  <c r="A163" i="4"/>
  <c r="FX162" i="4"/>
  <c r="FM162" i="4"/>
  <c r="FL162" i="4"/>
  <c r="FA162" i="4"/>
  <c r="EZ162" i="4"/>
  <c r="EO162" i="4"/>
  <c r="EN162" i="4"/>
  <c r="EC162" i="4"/>
  <c r="EB162" i="4"/>
  <c r="DQ162" i="4"/>
  <c r="DP162" i="4"/>
  <c r="DE162" i="4"/>
  <c r="DD162" i="4"/>
  <c r="CS162" i="4"/>
  <c r="CR162" i="4"/>
  <c r="CG162" i="4"/>
  <c r="CF162" i="4"/>
  <c r="BU162" i="4"/>
  <c r="BT162" i="4"/>
  <c r="BI162" i="4"/>
  <c r="BH162" i="4"/>
  <c r="AW162" i="4"/>
  <c r="AV162" i="4"/>
  <c r="AK162" i="4"/>
  <c r="AJ162" i="4"/>
  <c r="Y162" i="4"/>
  <c r="X162" i="4"/>
  <c r="M162" i="4"/>
  <c r="L162" i="4"/>
  <c r="A162" i="4"/>
  <c r="FX161" i="4"/>
  <c r="FM161" i="4"/>
  <c r="FL161" i="4"/>
  <c r="FA161" i="4"/>
  <c r="EZ161" i="4"/>
  <c r="EO161" i="4"/>
  <c r="EN161" i="4"/>
  <c r="EC161" i="4"/>
  <c r="EB161" i="4"/>
  <c r="DQ161" i="4"/>
  <c r="DP161" i="4"/>
  <c r="DE161" i="4"/>
  <c r="DD161" i="4"/>
  <c r="CS161" i="4"/>
  <c r="CR161" i="4"/>
  <c r="CG161" i="4"/>
  <c r="CF161" i="4"/>
  <c r="BU161" i="4"/>
  <c r="BT161" i="4"/>
  <c r="BI161" i="4"/>
  <c r="BH161" i="4"/>
  <c r="AW161" i="4"/>
  <c r="AV161" i="4"/>
  <c r="AK161" i="4"/>
  <c r="AJ161" i="4"/>
  <c r="Y161" i="4"/>
  <c r="X161" i="4"/>
  <c r="M161" i="4"/>
  <c r="L161" i="4"/>
  <c r="A161" i="4"/>
  <c r="FX160" i="4"/>
  <c r="FM160" i="4"/>
  <c r="FL160" i="4"/>
  <c r="FA160" i="4"/>
  <c r="EZ160" i="4"/>
  <c r="EO160" i="4"/>
  <c r="EN160" i="4"/>
  <c r="EC160" i="4"/>
  <c r="EB160" i="4"/>
  <c r="DQ160" i="4"/>
  <c r="DP160" i="4"/>
  <c r="DE160" i="4"/>
  <c r="DD160" i="4"/>
  <c r="CS160" i="4"/>
  <c r="CR160" i="4"/>
  <c r="CG160" i="4"/>
  <c r="CF160" i="4"/>
  <c r="BU160" i="4"/>
  <c r="BT160" i="4"/>
  <c r="BI160" i="4"/>
  <c r="BH160" i="4"/>
  <c r="AW160" i="4"/>
  <c r="AV160" i="4"/>
  <c r="AK160" i="4"/>
  <c r="AJ160" i="4"/>
  <c r="Y160" i="4"/>
  <c r="X160" i="4"/>
  <c r="M160" i="4"/>
  <c r="L160" i="4"/>
  <c r="A160" i="4"/>
  <c r="FX159" i="4"/>
  <c r="FM159" i="4"/>
  <c r="FL159" i="4"/>
  <c r="FA159" i="4"/>
  <c r="EZ159" i="4"/>
  <c r="EO159" i="4"/>
  <c r="EN159" i="4"/>
  <c r="EC159" i="4"/>
  <c r="EB159" i="4"/>
  <c r="DQ159" i="4"/>
  <c r="DP159" i="4"/>
  <c r="DE159" i="4"/>
  <c r="DD159" i="4"/>
  <c r="CS159" i="4"/>
  <c r="CR159" i="4"/>
  <c r="CG159" i="4"/>
  <c r="CF159" i="4"/>
  <c r="BU159" i="4"/>
  <c r="BT159" i="4"/>
  <c r="BI159" i="4"/>
  <c r="BH159" i="4"/>
  <c r="AW159" i="4"/>
  <c r="AV159" i="4"/>
  <c r="AK159" i="4"/>
  <c r="AJ159" i="4"/>
  <c r="Y159" i="4"/>
  <c r="X159" i="4"/>
  <c r="M159" i="4"/>
  <c r="L159" i="4"/>
  <c r="A159" i="4"/>
  <c r="FX158" i="4"/>
  <c r="FM158" i="4"/>
  <c r="FL158" i="4"/>
  <c r="FA158" i="4"/>
  <c r="EZ158" i="4"/>
  <c r="EO158" i="4"/>
  <c r="EN158" i="4"/>
  <c r="EC158" i="4"/>
  <c r="EB158" i="4"/>
  <c r="DQ158" i="4"/>
  <c r="DP158" i="4"/>
  <c r="DE158" i="4"/>
  <c r="DD158" i="4"/>
  <c r="CS158" i="4"/>
  <c r="CR158" i="4"/>
  <c r="CG158" i="4"/>
  <c r="CF158" i="4"/>
  <c r="BU158" i="4"/>
  <c r="BT158" i="4"/>
  <c r="BI158" i="4"/>
  <c r="BH158" i="4"/>
  <c r="AW158" i="4"/>
  <c r="AV158" i="4"/>
  <c r="AK158" i="4"/>
  <c r="AJ158" i="4"/>
  <c r="Y158" i="4"/>
  <c r="X158" i="4"/>
  <c r="M158" i="4"/>
  <c r="L158" i="4"/>
  <c r="A158" i="4"/>
  <c r="FX157" i="4"/>
  <c r="FM157" i="4"/>
  <c r="FL157" i="4"/>
  <c r="FA157" i="4"/>
  <c r="EZ157" i="4"/>
  <c r="EO157" i="4"/>
  <c r="EN157" i="4"/>
  <c r="EC157" i="4"/>
  <c r="EB157" i="4"/>
  <c r="DQ157" i="4"/>
  <c r="DP157" i="4"/>
  <c r="DE157" i="4"/>
  <c r="DD157" i="4"/>
  <c r="CS157" i="4"/>
  <c r="CR157" i="4"/>
  <c r="CG157" i="4"/>
  <c r="CF157" i="4"/>
  <c r="BU157" i="4"/>
  <c r="BT157" i="4"/>
  <c r="BI157" i="4"/>
  <c r="BH157" i="4"/>
  <c r="AW157" i="4"/>
  <c r="AV157" i="4"/>
  <c r="AK157" i="4"/>
  <c r="AJ157" i="4"/>
  <c r="Y157" i="4"/>
  <c r="X157" i="4"/>
  <c r="M157" i="4"/>
  <c r="L157" i="4"/>
  <c r="A157" i="4"/>
  <c r="FX156" i="4"/>
  <c r="FM156" i="4"/>
  <c r="FL156" i="4"/>
  <c r="FA156" i="4"/>
  <c r="EZ156" i="4"/>
  <c r="EO156" i="4"/>
  <c r="EN156" i="4"/>
  <c r="EC156" i="4"/>
  <c r="EB156" i="4"/>
  <c r="DQ156" i="4"/>
  <c r="DP156" i="4"/>
  <c r="DE156" i="4"/>
  <c r="DD156" i="4"/>
  <c r="CS156" i="4"/>
  <c r="CR156" i="4"/>
  <c r="CG156" i="4"/>
  <c r="CF156" i="4"/>
  <c r="BU156" i="4"/>
  <c r="BT156" i="4"/>
  <c r="BI156" i="4"/>
  <c r="BH156" i="4"/>
  <c r="AW156" i="4"/>
  <c r="AV156" i="4"/>
  <c r="AK156" i="4"/>
  <c r="AJ156" i="4"/>
  <c r="Y156" i="4"/>
  <c r="X156" i="4"/>
  <c r="M156" i="4"/>
  <c r="L156" i="4"/>
  <c r="A156" i="4"/>
  <c r="FX155" i="4"/>
  <c r="FM155" i="4"/>
  <c r="FL155" i="4"/>
  <c r="FA155" i="4"/>
  <c r="EZ155" i="4"/>
  <c r="EO155" i="4"/>
  <c r="EN155" i="4"/>
  <c r="EC155" i="4"/>
  <c r="EB155" i="4"/>
  <c r="DQ155" i="4"/>
  <c r="DP155" i="4"/>
  <c r="DE155" i="4"/>
  <c r="DD155" i="4"/>
  <c r="CS155" i="4"/>
  <c r="CR155" i="4"/>
  <c r="CG155" i="4"/>
  <c r="CF155" i="4"/>
  <c r="BU155" i="4"/>
  <c r="BT155" i="4"/>
  <c r="BI155" i="4"/>
  <c r="BH155" i="4"/>
  <c r="AW155" i="4"/>
  <c r="AV155" i="4"/>
  <c r="AK155" i="4"/>
  <c r="AJ155" i="4"/>
  <c r="Y155" i="4"/>
  <c r="X155" i="4"/>
  <c r="M155" i="4"/>
  <c r="L155" i="4"/>
  <c r="A155" i="4"/>
  <c r="FX154" i="4"/>
  <c r="FM154" i="4"/>
  <c r="FL154" i="4"/>
  <c r="FA154" i="4"/>
  <c r="EZ154" i="4"/>
  <c r="EO154" i="4"/>
  <c r="EN154" i="4"/>
  <c r="EC154" i="4"/>
  <c r="EB154" i="4"/>
  <c r="DQ154" i="4"/>
  <c r="DP154" i="4"/>
  <c r="DE154" i="4"/>
  <c r="DD154" i="4"/>
  <c r="CS154" i="4"/>
  <c r="CR154" i="4"/>
  <c r="CG154" i="4"/>
  <c r="CF154" i="4"/>
  <c r="BU154" i="4"/>
  <c r="BT154" i="4"/>
  <c r="BI154" i="4"/>
  <c r="BH154" i="4"/>
  <c r="AW154" i="4"/>
  <c r="AV154" i="4"/>
  <c r="AK154" i="4"/>
  <c r="AJ154" i="4"/>
  <c r="Y154" i="4"/>
  <c r="X154" i="4"/>
  <c r="M154" i="4"/>
  <c r="L154" i="4"/>
  <c r="A154" i="4"/>
  <c r="FX153" i="4"/>
  <c r="FM153" i="4"/>
  <c r="FL153" i="4"/>
  <c r="FA153" i="4"/>
  <c r="EZ153" i="4"/>
  <c r="EO153" i="4"/>
  <c r="EN153" i="4"/>
  <c r="EC153" i="4"/>
  <c r="EB153" i="4"/>
  <c r="DQ153" i="4"/>
  <c r="DP153" i="4"/>
  <c r="DE153" i="4"/>
  <c r="DD153" i="4"/>
  <c r="CS153" i="4"/>
  <c r="CR153" i="4"/>
  <c r="CG153" i="4"/>
  <c r="CF153" i="4"/>
  <c r="BU153" i="4"/>
  <c r="BT153" i="4"/>
  <c r="BI153" i="4"/>
  <c r="BH153" i="4"/>
  <c r="AW153" i="4"/>
  <c r="AV153" i="4"/>
  <c r="AK153" i="4"/>
  <c r="AJ153" i="4"/>
  <c r="Y153" i="4"/>
  <c r="X153" i="4"/>
  <c r="M153" i="4"/>
  <c r="L153" i="4"/>
  <c r="A153" i="4"/>
  <c r="FX152" i="4"/>
  <c r="FM152" i="4"/>
  <c r="FL152" i="4"/>
  <c r="FA152" i="4"/>
  <c r="EZ152" i="4"/>
  <c r="EO152" i="4"/>
  <c r="EN152" i="4"/>
  <c r="EC152" i="4"/>
  <c r="EB152" i="4"/>
  <c r="DQ152" i="4"/>
  <c r="DP152" i="4"/>
  <c r="DE152" i="4"/>
  <c r="DD152" i="4"/>
  <c r="CS152" i="4"/>
  <c r="CR152" i="4"/>
  <c r="CG152" i="4"/>
  <c r="CF152" i="4"/>
  <c r="BU152" i="4"/>
  <c r="BT152" i="4"/>
  <c r="BI152" i="4"/>
  <c r="BH152" i="4"/>
  <c r="AW152" i="4"/>
  <c r="AV152" i="4"/>
  <c r="AK152" i="4"/>
  <c r="AJ152" i="4"/>
  <c r="Y152" i="4"/>
  <c r="X152" i="4"/>
  <c r="M152" i="4"/>
  <c r="L152" i="4"/>
  <c r="A152" i="4"/>
  <c r="FX151" i="4"/>
  <c r="FM151" i="4"/>
  <c r="FL151" i="4"/>
  <c r="FA151" i="4"/>
  <c r="EZ151" i="4"/>
  <c r="EO151" i="4"/>
  <c r="EN151" i="4"/>
  <c r="EC151" i="4"/>
  <c r="EB151" i="4"/>
  <c r="DQ151" i="4"/>
  <c r="DP151" i="4"/>
  <c r="DE151" i="4"/>
  <c r="DD151" i="4"/>
  <c r="CS151" i="4"/>
  <c r="CR151" i="4"/>
  <c r="CG151" i="4"/>
  <c r="CF151" i="4"/>
  <c r="BU151" i="4"/>
  <c r="BT151" i="4"/>
  <c r="BI151" i="4"/>
  <c r="BH151" i="4"/>
  <c r="AW151" i="4"/>
  <c r="AV151" i="4"/>
  <c r="AK151" i="4"/>
  <c r="AJ151" i="4"/>
  <c r="Y151" i="4"/>
  <c r="X151" i="4"/>
  <c r="M151" i="4"/>
  <c r="L151" i="4"/>
  <c r="A151" i="4"/>
  <c r="FX150" i="4"/>
  <c r="FM150" i="4"/>
  <c r="FL150" i="4"/>
  <c r="FA150" i="4"/>
  <c r="EZ150" i="4"/>
  <c r="EO150" i="4"/>
  <c r="EN150" i="4"/>
  <c r="EC150" i="4"/>
  <c r="EB150" i="4"/>
  <c r="DQ150" i="4"/>
  <c r="DP150" i="4"/>
  <c r="DE150" i="4"/>
  <c r="DD150" i="4"/>
  <c r="CS150" i="4"/>
  <c r="CR150" i="4"/>
  <c r="CG150" i="4"/>
  <c r="CF150" i="4"/>
  <c r="BU150" i="4"/>
  <c r="BT150" i="4"/>
  <c r="BI150" i="4"/>
  <c r="BH150" i="4"/>
  <c r="AW150" i="4"/>
  <c r="AV150" i="4"/>
  <c r="AK150" i="4"/>
  <c r="AJ150" i="4"/>
  <c r="Y150" i="4"/>
  <c r="X150" i="4"/>
  <c r="M150" i="4"/>
  <c r="L150" i="4"/>
  <c r="A150" i="4"/>
  <c r="FX149" i="4"/>
  <c r="FM149" i="4"/>
  <c r="FL149" i="4"/>
  <c r="FA149" i="4"/>
  <c r="EZ149" i="4"/>
  <c r="EO149" i="4"/>
  <c r="EN149" i="4"/>
  <c r="EC149" i="4"/>
  <c r="EB149" i="4"/>
  <c r="DQ149" i="4"/>
  <c r="DP149" i="4"/>
  <c r="DE149" i="4"/>
  <c r="DD149" i="4"/>
  <c r="CS149" i="4"/>
  <c r="CR149" i="4"/>
  <c r="CG149" i="4"/>
  <c r="CF149" i="4"/>
  <c r="BU149" i="4"/>
  <c r="BT149" i="4"/>
  <c r="BI149" i="4"/>
  <c r="BH149" i="4"/>
  <c r="AW149" i="4"/>
  <c r="AV149" i="4"/>
  <c r="AK149" i="4"/>
  <c r="AJ149" i="4"/>
  <c r="Y149" i="4"/>
  <c r="X149" i="4"/>
  <c r="M149" i="4"/>
  <c r="L149" i="4"/>
  <c r="A149" i="4"/>
  <c r="FX148" i="4"/>
  <c r="FM148" i="4"/>
  <c r="FL148" i="4"/>
  <c r="FA148" i="4"/>
  <c r="EZ148" i="4"/>
  <c r="EO148" i="4"/>
  <c r="EN148" i="4"/>
  <c r="EC148" i="4"/>
  <c r="EB148" i="4"/>
  <c r="DQ148" i="4"/>
  <c r="DP148" i="4"/>
  <c r="DE148" i="4"/>
  <c r="DD148" i="4"/>
  <c r="CS148" i="4"/>
  <c r="CR148" i="4"/>
  <c r="CG148" i="4"/>
  <c r="CF148" i="4"/>
  <c r="BU148" i="4"/>
  <c r="BT148" i="4"/>
  <c r="BI148" i="4"/>
  <c r="BH148" i="4"/>
  <c r="AW148" i="4"/>
  <c r="AV148" i="4"/>
  <c r="AK148" i="4"/>
  <c r="AJ148" i="4"/>
  <c r="Y148" i="4"/>
  <c r="X148" i="4"/>
  <c r="M148" i="4"/>
  <c r="L148" i="4"/>
  <c r="A148" i="4"/>
  <c r="FX147" i="4"/>
  <c r="FM147" i="4"/>
  <c r="FL147" i="4"/>
  <c r="FA147" i="4"/>
  <c r="EZ147" i="4"/>
  <c r="EO147" i="4"/>
  <c r="EN147" i="4"/>
  <c r="EC147" i="4"/>
  <c r="EB147" i="4"/>
  <c r="DQ147" i="4"/>
  <c r="DP147" i="4"/>
  <c r="DE147" i="4"/>
  <c r="DD147" i="4"/>
  <c r="CS147" i="4"/>
  <c r="CR147" i="4"/>
  <c r="CG147" i="4"/>
  <c r="CF147" i="4"/>
  <c r="BU147" i="4"/>
  <c r="BT147" i="4"/>
  <c r="BI147" i="4"/>
  <c r="BH147" i="4"/>
  <c r="AW147" i="4"/>
  <c r="AV147" i="4"/>
  <c r="AK147" i="4"/>
  <c r="AJ147" i="4"/>
  <c r="Y147" i="4"/>
  <c r="X147" i="4"/>
  <c r="M147" i="4"/>
  <c r="L147" i="4"/>
  <c r="A147" i="4"/>
  <c r="FX146" i="4"/>
  <c r="FM146" i="4"/>
  <c r="FL146" i="4"/>
  <c r="FA146" i="4"/>
  <c r="EZ146" i="4"/>
  <c r="EO146" i="4"/>
  <c r="EN146" i="4"/>
  <c r="EC146" i="4"/>
  <c r="EB146" i="4"/>
  <c r="DQ146" i="4"/>
  <c r="DP146" i="4"/>
  <c r="DE146" i="4"/>
  <c r="DD146" i="4"/>
  <c r="CS146" i="4"/>
  <c r="CR146" i="4"/>
  <c r="CG146" i="4"/>
  <c r="CF146" i="4"/>
  <c r="BU146" i="4"/>
  <c r="BT146" i="4"/>
  <c r="BI146" i="4"/>
  <c r="BH146" i="4"/>
  <c r="AW146" i="4"/>
  <c r="AV146" i="4"/>
  <c r="AK146" i="4"/>
  <c r="AJ146" i="4"/>
  <c r="Y146" i="4"/>
  <c r="X146" i="4"/>
  <c r="M146" i="4"/>
  <c r="L146" i="4"/>
  <c r="A146" i="4"/>
  <c r="FX145" i="4"/>
  <c r="FM145" i="4"/>
  <c r="FL145" i="4"/>
  <c r="FA145" i="4"/>
  <c r="EZ145" i="4"/>
  <c r="EO145" i="4"/>
  <c r="EN145" i="4"/>
  <c r="EC145" i="4"/>
  <c r="EB145" i="4"/>
  <c r="DQ145" i="4"/>
  <c r="DP145" i="4"/>
  <c r="DE145" i="4"/>
  <c r="DD145" i="4"/>
  <c r="CS145" i="4"/>
  <c r="CR145" i="4"/>
  <c r="CG145" i="4"/>
  <c r="CF145" i="4"/>
  <c r="BU145" i="4"/>
  <c r="BT145" i="4"/>
  <c r="BI145" i="4"/>
  <c r="BH145" i="4"/>
  <c r="AW145" i="4"/>
  <c r="AV145" i="4"/>
  <c r="AK145" i="4"/>
  <c r="AJ145" i="4"/>
  <c r="Y145" i="4"/>
  <c r="X145" i="4"/>
  <c r="M145" i="4"/>
  <c r="L145" i="4"/>
  <c r="A145" i="4"/>
  <c r="FX144" i="4"/>
  <c r="FM144" i="4"/>
  <c r="FL144" i="4"/>
  <c r="FA144" i="4"/>
  <c r="EZ144" i="4"/>
  <c r="EO144" i="4"/>
  <c r="EN144" i="4"/>
  <c r="EC144" i="4"/>
  <c r="EB144" i="4"/>
  <c r="DQ144" i="4"/>
  <c r="DP144" i="4"/>
  <c r="DE144" i="4"/>
  <c r="DD144" i="4"/>
  <c r="CS144" i="4"/>
  <c r="CR144" i="4"/>
  <c r="CG144" i="4"/>
  <c r="CF144" i="4"/>
  <c r="BU144" i="4"/>
  <c r="BT144" i="4"/>
  <c r="BI144" i="4"/>
  <c r="BH144" i="4"/>
  <c r="AW144" i="4"/>
  <c r="AV144" i="4"/>
  <c r="AK144" i="4"/>
  <c r="AJ144" i="4"/>
  <c r="Y144" i="4"/>
  <c r="X144" i="4"/>
  <c r="M144" i="4"/>
  <c r="L144" i="4"/>
  <c r="A144" i="4"/>
  <c r="FX143" i="4"/>
  <c r="FM143" i="4"/>
  <c r="FL143" i="4"/>
  <c r="FA143" i="4"/>
  <c r="EZ143" i="4"/>
  <c r="EO143" i="4"/>
  <c r="EN143" i="4"/>
  <c r="EC143" i="4"/>
  <c r="EB143" i="4"/>
  <c r="DQ143" i="4"/>
  <c r="DP143" i="4"/>
  <c r="DE143" i="4"/>
  <c r="DD143" i="4"/>
  <c r="CS143" i="4"/>
  <c r="CR143" i="4"/>
  <c r="CG143" i="4"/>
  <c r="CF143" i="4"/>
  <c r="BU143" i="4"/>
  <c r="BT143" i="4"/>
  <c r="BI143" i="4"/>
  <c r="BH143" i="4"/>
  <c r="AW143" i="4"/>
  <c r="AV143" i="4"/>
  <c r="AK143" i="4"/>
  <c r="AJ143" i="4"/>
  <c r="Y143" i="4"/>
  <c r="X143" i="4"/>
  <c r="M143" i="4"/>
  <c r="L143" i="4"/>
  <c r="A143" i="4"/>
  <c r="FX142" i="4"/>
  <c r="FM142" i="4"/>
  <c r="FL142" i="4"/>
  <c r="FA142" i="4"/>
  <c r="EZ142" i="4"/>
  <c r="EO142" i="4"/>
  <c r="EN142" i="4"/>
  <c r="EC142" i="4"/>
  <c r="EB142" i="4"/>
  <c r="DQ142" i="4"/>
  <c r="DP142" i="4"/>
  <c r="DE142" i="4"/>
  <c r="DD142" i="4"/>
  <c r="CS142" i="4"/>
  <c r="CR142" i="4"/>
  <c r="CG142" i="4"/>
  <c r="CF142" i="4"/>
  <c r="BU142" i="4"/>
  <c r="BT142" i="4"/>
  <c r="BI142" i="4"/>
  <c r="BH142" i="4"/>
  <c r="AW142" i="4"/>
  <c r="AV142" i="4"/>
  <c r="AK142" i="4"/>
  <c r="AJ142" i="4"/>
  <c r="Y142" i="4"/>
  <c r="X142" i="4"/>
  <c r="M142" i="4"/>
  <c r="L142" i="4"/>
  <c r="A142" i="4"/>
  <c r="FX141" i="4"/>
  <c r="FM141" i="4"/>
  <c r="FL141" i="4"/>
  <c r="FA141" i="4"/>
  <c r="EZ141" i="4"/>
  <c r="EO141" i="4"/>
  <c r="EN141" i="4"/>
  <c r="EC141" i="4"/>
  <c r="EB141" i="4"/>
  <c r="DQ141" i="4"/>
  <c r="DP141" i="4"/>
  <c r="DE141" i="4"/>
  <c r="DD141" i="4"/>
  <c r="CS141" i="4"/>
  <c r="CR141" i="4"/>
  <c r="CG141" i="4"/>
  <c r="CF141" i="4"/>
  <c r="BU141" i="4"/>
  <c r="BT141" i="4"/>
  <c r="BI141" i="4"/>
  <c r="BH141" i="4"/>
  <c r="AW141" i="4"/>
  <c r="AV141" i="4"/>
  <c r="AK141" i="4"/>
  <c r="AJ141" i="4"/>
  <c r="Y141" i="4"/>
  <c r="X141" i="4"/>
  <c r="M141" i="4"/>
  <c r="L141" i="4"/>
  <c r="A141" i="4"/>
  <c r="FX140" i="4"/>
  <c r="FM140" i="4"/>
  <c r="FL140" i="4"/>
  <c r="FA140" i="4"/>
  <c r="EZ140" i="4"/>
  <c r="EO140" i="4"/>
  <c r="EN140" i="4"/>
  <c r="EC140" i="4"/>
  <c r="EB140" i="4"/>
  <c r="DQ140" i="4"/>
  <c r="DP140" i="4"/>
  <c r="DE140" i="4"/>
  <c r="DD140" i="4"/>
  <c r="CS140" i="4"/>
  <c r="CR140" i="4"/>
  <c r="CG140" i="4"/>
  <c r="CF140" i="4"/>
  <c r="BU140" i="4"/>
  <c r="BT140" i="4"/>
  <c r="BI140" i="4"/>
  <c r="BH140" i="4"/>
  <c r="AW140" i="4"/>
  <c r="AV140" i="4"/>
  <c r="AK140" i="4"/>
  <c r="AJ140" i="4"/>
  <c r="Y140" i="4"/>
  <c r="X140" i="4"/>
  <c r="M140" i="4"/>
  <c r="L140" i="4"/>
  <c r="A140" i="4"/>
  <c r="FX139" i="4"/>
  <c r="FM139" i="4"/>
  <c r="FL139" i="4"/>
  <c r="FA139" i="4"/>
  <c r="EZ139" i="4"/>
  <c r="EO139" i="4"/>
  <c r="EN139" i="4"/>
  <c r="EC139" i="4"/>
  <c r="EB139" i="4"/>
  <c r="DQ139" i="4"/>
  <c r="DP139" i="4"/>
  <c r="DE139" i="4"/>
  <c r="DD139" i="4"/>
  <c r="CS139" i="4"/>
  <c r="CR139" i="4"/>
  <c r="CG139" i="4"/>
  <c r="CF139" i="4"/>
  <c r="BU139" i="4"/>
  <c r="BT139" i="4"/>
  <c r="BI139" i="4"/>
  <c r="BH139" i="4"/>
  <c r="AW139" i="4"/>
  <c r="AV139" i="4"/>
  <c r="AK139" i="4"/>
  <c r="AJ139" i="4"/>
  <c r="Y139" i="4"/>
  <c r="X139" i="4"/>
  <c r="M139" i="4"/>
  <c r="L139" i="4"/>
  <c r="A139" i="4"/>
  <c r="FX138" i="4"/>
  <c r="FM138" i="4"/>
  <c r="FL138" i="4"/>
  <c r="FA138" i="4"/>
  <c r="EZ138" i="4"/>
  <c r="EO138" i="4"/>
  <c r="EN138" i="4"/>
  <c r="EC138" i="4"/>
  <c r="EB138" i="4"/>
  <c r="DQ138" i="4"/>
  <c r="DP138" i="4"/>
  <c r="DE138" i="4"/>
  <c r="DD138" i="4"/>
  <c r="CS138" i="4"/>
  <c r="CR138" i="4"/>
  <c r="CG138" i="4"/>
  <c r="CF138" i="4"/>
  <c r="BU138" i="4"/>
  <c r="BT138" i="4"/>
  <c r="BI138" i="4"/>
  <c r="BH138" i="4"/>
  <c r="AW138" i="4"/>
  <c r="AV138" i="4"/>
  <c r="AK138" i="4"/>
  <c r="AJ138" i="4"/>
  <c r="Y138" i="4"/>
  <c r="X138" i="4"/>
  <c r="M138" i="4"/>
  <c r="L138" i="4"/>
  <c r="A138" i="4"/>
  <c r="FX137" i="4"/>
  <c r="FM137" i="4"/>
  <c r="FL137" i="4"/>
  <c r="FA137" i="4"/>
  <c r="EZ137" i="4"/>
  <c r="EO137" i="4"/>
  <c r="EN137" i="4"/>
  <c r="EC137" i="4"/>
  <c r="EB137" i="4"/>
  <c r="DQ137" i="4"/>
  <c r="DP137" i="4"/>
  <c r="DE137" i="4"/>
  <c r="DD137" i="4"/>
  <c r="CS137" i="4"/>
  <c r="CR137" i="4"/>
  <c r="CG137" i="4"/>
  <c r="CF137" i="4"/>
  <c r="BU137" i="4"/>
  <c r="BT137" i="4"/>
  <c r="BI137" i="4"/>
  <c r="BH137" i="4"/>
  <c r="AW137" i="4"/>
  <c r="AV137" i="4"/>
  <c r="AK137" i="4"/>
  <c r="AJ137" i="4"/>
  <c r="Y137" i="4"/>
  <c r="X137" i="4"/>
  <c r="M137" i="4"/>
  <c r="L137" i="4"/>
  <c r="A137" i="4"/>
  <c r="FX136" i="4"/>
  <c r="FM136" i="4"/>
  <c r="FL136" i="4"/>
  <c r="FA136" i="4"/>
  <c r="EZ136" i="4"/>
  <c r="EO136" i="4"/>
  <c r="EN136" i="4"/>
  <c r="EC136" i="4"/>
  <c r="EB136" i="4"/>
  <c r="DQ136" i="4"/>
  <c r="DP136" i="4"/>
  <c r="DE136" i="4"/>
  <c r="DD136" i="4"/>
  <c r="CS136" i="4"/>
  <c r="CR136" i="4"/>
  <c r="CG136" i="4"/>
  <c r="CF136" i="4"/>
  <c r="BU136" i="4"/>
  <c r="BT136" i="4"/>
  <c r="BI136" i="4"/>
  <c r="BH136" i="4"/>
  <c r="AW136" i="4"/>
  <c r="AV136" i="4"/>
  <c r="AK136" i="4"/>
  <c r="AJ136" i="4"/>
  <c r="Y136" i="4"/>
  <c r="X136" i="4"/>
  <c r="M136" i="4"/>
  <c r="L136" i="4"/>
  <c r="A136" i="4"/>
  <c r="FX135" i="4"/>
  <c r="FM135" i="4"/>
  <c r="FL135" i="4"/>
  <c r="FA135" i="4"/>
  <c r="EZ135" i="4"/>
  <c r="EO135" i="4"/>
  <c r="EN135" i="4"/>
  <c r="EC135" i="4"/>
  <c r="EB135" i="4"/>
  <c r="DQ135" i="4"/>
  <c r="DP135" i="4"/>
  <c r="DE135" i="4"/>
  <c r="DD135" i="4"/>
  <c r="CS135" i="4"/>
  <c r="CR135" i="4"/>
  <c r="CG135" i="4"/>
  <c r="CF135" i="4"/>
  <c r="BU135" i="4"/>
  <c r="BT135" i="4"/>
  <c r="BI135" i="4"/>
  <c r="BH135" i="4"/>
  <c r="AW135" i="4"/>
  <c r="AV135" i="4"/>
  <c r="AK135" i="4"/>
  <c r="AJ135" i="4"/>
  <c r="Y135" i="4"/>
  <c r="X135" i="4"/>
  <c r="M135" i="4"/>
  <c r="L135" i="4"/>
  <c r="A135" i="4"/>
  <c r="FX134" i="4"/>
  <c r="FM134" i="4"/>
  <c r="FL134" i="4"/>
  <c r="FA134" i="4"/>
  <c r="EZ134" i="4"/>
  <c r="EO134" i="4"/>
  <c r="EN134" i="4"/>
  <c r="EC134" i="4"/>
  <c r="EB134" i="4"/>
  <c r="DQ134" i="4"/>
  <c r="DP134" i="4"/>
  <c r="DE134" i="4"/>
  <c r="DD134" i="4"/>
  <c r="CS134" i="4"/>
  <c r="CR134" i="4"/>
  <c r="CG134" i="4"/>
  <c r="CF134" i="4"/>
  <c r="BU134" i="4"/>
  <c r="BT134" i="4"/>
  <c r="BI134" i="4"/>
  <c r="BH134" i="4"/>
  <c r="AW134" i="4"/>
  <c r="AV134" i="4"/>
  <c r="AK134" i="4"/>
  <c r="AJ134" i="4"/>
  <c r="Y134" i="4"/>
  <c r="X134" i="4"/>
  <c r="M134" i="4"/>
  <c r="L134" i="4"/>
  <c r="A134" i="4"/>
  <c r="FX133" i="4"/>
  <c r="FM133" i="4"/>
  <c r="FL133" i="4"/>
  <c r="FA133" i="4"/>
  <c r="EZ133" i="4"/>
  <c r="EO133" i="4"/>
  <c r="EN133" i="4"/>
  <c r="EC133" i="4"/>
  <c r="EB133" i="4"/>
  <c r="DQ133" i="4"/>
  <c r="DP133" i="4"/>
  <c r="DE133" i="4"/>
  <c r="DD133" i="4"/>
  <c r="CS133" i="4"/>
  <c r="CR133" i="4"/>
  <c r="CG133" i="4"/>
  <c r="CF133" i="4"/>
  <c r="BU133" i="4"/>
  <c r="BT133" i="4"/>
  <c r="BI133" i="4"/>
  <c r="BH133" i="4"/>
  <c r="AW133" i="4"/>
  <c r="AV133" i="4"/>
  <c r="AK133" i="4"/>
  <c r="AJ133" i="4"/>
  <c r="Y133" i="4"/>
  <c r="X133" i="4"/>
  <c r="M133" i="4"/>
  <c r="L133" i="4"/>
  <c r="A133" i="4"/>
  <c r="FX132" i="4"/>
  <c r="FM132" i="4"/>
  <c r="FL132" i="4"/>
  <c r="FA132" i="4"/>
  <c r="EZ132" i="4"/>
  <c r="EO132" i="4"/>
  <c r="EN132" i="4"/>
  <c r="EC132" i="4"/>
  <c r="EB132" i="4"/>
  <c r="DQ132" i="4"/>
  <c r="DP132" i="4"/>
  <c r="DE132" i="4"/>
  <c r="DD132" i="4"/>
  <c r="CR132" i="4"/>
  <c r="CG132" i="4"/>
  <c r="CF132" i="4"/>
  <c r="BU132" i="4"/>
  <c r="BT132" i="4"/>
  <c r="BI132" i="4"/>
  <c r="BH132" i="4"/>
  <c r="AW132" i="4"/>
  <c r="AV132" i="4"/>
  <c r="AK132" i="4"/>
  <c r="AJ132" i="4"/>
  <c r="Y132" i="4"/>
  <c r="X132" i="4"/>
  <c r="M132" i="4"/>
  <c r="L132" i="4"/>
  <c r="A132" i="4"/>
  <c r="FX131" i="4"/>
  <c r="FM131" i="4"/>
  <c r="FL131" i="4"/>
  <c r="FA131" i="4"/>
  <c r="EZ131" i="4"/>
  <c r="EO131" i="4"/>
  <c r="EN131" i="4"/>
  <c r="EC131" i="4"/>
  <c r="EB131" i="4"/>
  <c r="DQ131" i="4"/>
  <c r="DP131" i="4"/>
  <c r="DE131" i="4"/>
  <c r="DD131" i="4"/>
  <c r="CR131" i="4"/>
  <c r="CG131" i="4"/>
  <c r="CF131" i="4"/>
  <c r="BU131" i="4"/>
  <c r="BT131" i="4"/>
  <c r="BI131" i="4"/>
  <c r="BH131" i="4"/>
  <c r="AW131" i="4"/>
  <c r="AV131" i="4"/>
  <c r="AK131" i="4"/>
  <c r="AJ131" i="4"/>
  <c r="Y131" i="4"/>
  <c r="X131" i="4"/>
  <c r="M131" i="4"/>
  <c r="L131" i="4"/>
  <c r="A131" i="4"/>
  <c r="FX130" i="4"/>
  <c r="FM130" i="4"/>
  <c r="FL130" i="4"/>
  <c r="FA130" i="4"/>
  <c r="EZ130" i="4"/>
  <c r="EO130" i="4"/>
  <c r="EN130" i="4"/>
  <c r="EC130" i="4"/>
  <c r="EB130" i="4"/>
  <c r="DQ130" i="4"/>
  <c r="DP130" i="4"/>
  <c r="DE130" i="4"/>
  <c r="DD130" i="4"/>
  <c r="CS130" i="4"/>
  <c r="CS131" i="4" s="1"/>
  <c r="CS132" i="4" s="1"/>
  <c r="CR130" i="4"/>
  <c r="CG130" i="4"/>
  <c r="CF130" i="4"/>
  <c r="BU130" i="4"/>
  <c r="BT130" i="4"/>
  <c r="BI130" i="4"/>
  <c r="BH130" i="4"/>
  <c r="AW130" i="4"/>
  <c r="AV130" i="4"/>
  <c r="AK130" i="4"/>
  <c r="AJ130" i="4"/>
  <c r="Y130" i="4"/>
  <c r="X130" i="4"/>
  <c r="M130" i="4"/>
  <c r="L130" i="4"/>
  <c r="A130" i="4"/>
  <c r="FX129" i="4"/>
  <c r="FM129" i="4"/>
  <c r="FL129" i="4"/>
  <c r="FA129" i="4"/>
  <c r="EZ129" i="4"/>
  <c r="EO129" i="4"/>
  <c r="EN129" i="4"/>
  <c r="EC129" i="4"/>
  <c r="EB129" i="4"/>
  <c r="DQ129" i="4"/>
  <c r="DP129" i="4"/>
  <c r="DE129" i="4"/>
  <c r="DD129" i="4"/>
  <c r="CS129" i="4"/>
  <c r="CR129" i="4"/>
  <c r="CG129" i="4"/>
  <c r="CF129" i="4"/>
  <c r="BU129" i="4"/>
  <c r="BT129" i="4"/>
  <c r="BI129" i="4"/>
  <c r="BH129" i="4"/>
  <c r="AW129" i="4"/>
  <c r="AV129" i="4"/>
  <c r="AK129" i="4"/>
  <c r="AJ129" i="4"/>
  <c r="Y129" i="4"/>
  <c r="X129" i="4"/>
  <c r="M129" i="4"/>
  <c r="L129" i="4"/>
  <c r="A129" i="4"/>
  <c r="FQ125" i="4"/>
  <c r="FE125" i="4"/>
  <c r="ES125" i="4"/>
  <c r="EG125" i="4"/>
  <c r="DU125" i="4"/>
  <c r="DI125" i="4"/>
  <c r="CW125" i="4"/>
  <c r="CK125" i="4"/>
  <c r="BY125" i="4"/>
  <c r="BM125" i="4"/>
  <c r="BA125" i="4"/>
  <c r="AO125" i="4"/>
  <c r="AC125" i="4"/>
  <c r="Q125" i="4"/>
  <c r="E125" i="4"/>
  <c r="X167" i="4" l="1"/>
  <c r="X225" i="4" s="1"/>
  <c r="AJ167" i="4"/>
  <c r="AJ225" i="4" s="1"/>
  <c r="AV167" i="4"/>
  <c r="AV225" i="4" s="1"/>
  <c r="BH167" i="4"/>
  <c r="BH225" i="4" s="1"/>
  <c r="BT167" i="4"/>
  <c r="BT225" i="4" s="1"/>
  <c r="CF167" i="4"/>
  <c r="CF225" i="4" s="1"/>
  <c r="DP167" i="4"/>
  <c r="DP225" i="4" s="1"/>
  <c r="EB167" i="4"/>
  <c r="EB225" i="4" s="1"/>
  <c r="EN167" i="4"/>
  <c r="EN225" i="4" s="1"/>
  <c r="EZ167" i="4"/>
  <c r="EZ225" i="4" s="1"/>
  <c r="FL167" i="4"/>
  <c r="FL225" i="4" s="1"/>
  <c r="FX167" i="4"/>
  <c r="FX225" i="4" s="1"/>
  <c r="L167" i="4"/>
  <c r="L225" i="4" s="1"/>
  <c r="CR167" i="4"/>
  <c r="CR225" i="4" s="1"/>
  <c r="DD167" i="4"/>
  <c r="DD225" i="4" s="1"/>
  <c r="D193" i="5"/>
  <c r="D220" i="5" s="1"/>
  <c r="K183" i="5"/>
  <c r="K193" i="5" s="1"/>
  <c r="GG116" i="4"/>
  <c r="FU116" i="4"/>
  <c r="FI116" i="4"/>
  <c r="EW116" i="4"/>
  <c r="EK116" i="4"/>
  <c r="DY116" i="4"/>
  <c r="DM116" i="4"/>
  <c r="DA116" i="4"/>
  <c r="CO116" i="4"/>
  <c r="CC116" i="4"/>
  <c r="BQ116" i="4"/>
  <c r="BE116" i="4"/>
  <c r="AS116" i="4"/>
  <c r="AG116" i="4"/>
  <c r="U116" i="4"/>
  <c r="I116" i="4"/>
  <c r="GJ108" i="4"/>
  <c r="FY108" i="4"/>
  <c r="FX108" i="4"/>
  <c r="FM108" i="4"/>
  <c r="FL108" i="4"/>
  <c r="FA108" i="4"/>
  <c r="EZ108" i="4"/>
  <c r="EO108" i="4"/>
  <c r="EN108" i="4"/>
  <c r="EC108" i="4"/>
  <c r="EB108" i="4"/>
  <c r="DQ108" i="4"/>
  <c r="DP108" i="4"/>
  <c r="DE108" i="4"/>
  <c r="DD108" i="4"/>
  <c r="CS108" i="4"/>
  <c r="CR108" i="4"/>
  <c r="CG108" i="4"/>
  <c r="CF108" i="4"/>
  <c r="BU108" i="4"/>
  <c r="BT108" i="4"/>
  <c r="BI108" i="4"/>
  <c r="BH108" i="4"/>
  <c r="AW108" i="4"/>
  <c r="AV108" i="4"/>
  <c r="AK108" i="4"/>
  <c r="AJ108" i="4"/>
  <c r="Y108" i="4"/>
  <c r="X108" i="4"/>
  <c r="M108" i="4"/>
  <c r="L108" i="4"/>
  <c r="A108" i="4"/>
  <c r="GJ107" i="4"/>
  <c r="FY107" i="4"/>
  <c r="FX107" i="4"/>
  <c r="FM107" i="4"/>
  <c r="FL107" i="4"/>
  <c r="FA107" i="4"/>
  <c r="EZ107" i="4"/>
  <c r="EO107" i="4"/>
  <c r="EN107" i="4"/>
  <c r="EC107" i="4"/>
  <c r="EB107" i="4"/>
  <c r="DQ107" i="4"/>
  <c r="DP107" i="4"/>
  <c r="DE107" i="4"/>
  <c r="DD107" i="4"/>
  <c r="CS107" i="4"/>
  <c r="CR107" i="4"/>
  <c r="CG107" i="4"/>
  <c r="CF107" i="4"/>
  <c r="BU107" i="4"/>
  <c r="BT107" i="4"/>
  <c r="BI107" i="4"/>
  <c r="BH107" i="4"/>
  <c r="AW107" i="4"/>
  <c r="AV107" i="4"/>
  <c r="AK107" i="4"/>
  <c r="AJ107" i="4"/>
  <c r="Y107" i="4"/>
  <c r="X107" i="4"/>
  <c r="M107" i="4"/>
  <c r="L107" i="4"/>
  <c r="A107" i="4"/>
  <c r="GJ106" i="4"/>
  <c r="FY106" i="4"/>
  <c r="FX106" i="4"/>
  <c r="FM106" i="4"/>
  <c r="FL106" i="4"/>
  <c r="FA106" i="4"/>
  <c r="EZ106" i="4"/>
  <c r="EO106" i="4"/>
  <c r="EN106" i="4"/>
  <c r="EC106" i="4"/>
  <c r="EB106" i="4"/>
  <c r="DQ106" i="4"/>
  <c r="DP106" i="4"/>
  <c r="DE106" i="4"/>
  <c r="DD106" i="4"/>
  <c r="CS106" i="4"/>
  <c r="CR106" i="4"/>
  <c r="CG106" i="4"/>
  <c r="CF106" i="4"/>
  <c r="BU106" i="4"/>
  <c r="BT106" i="4"/>
  <c r="BI106" i="4"/>
  <c r="BH106" i="4"/>
  <c r="AW106" i="4"/>
  <c r="AV106" i="4"/>
  <c r="AK106" i="4"/>
  <c r="AJ106" i="4"/>
  <c r="Y106" i="4"/>
  <c r="X106" i="4"/>
  <c r="M106" i="4"/>
  <c r="L106" i="4"/>
  <c r="A106" i="4"/>
  <c r="GJ105" i="4"/>
  <c r="FY105" i="4"/>
  <c r="FX105" i="4"/>
  <c r="FM105" i="4"/>
  <c r="FL105" i="4"/>
  <c r="FA105" i="4"/>
  <c r="EZ105" i="4"/>
  <c r="EO105" i="4"/>
  <c r="EN105" i="4"/>
  <c r="EC105" i="4"/>
  <c r="EB105" i="4"/>
  <c r="DQ105" i="4"/>
  <c r="DP105" i="4"/>
  <c r="DE105" i="4"/>
  <c r="DD105" i="4"/>
  <c r="CS105" i="4"/>
  <c r="CR105" i="4"/>
  <c r="CG105" i="4"/>
  <c r="CF105" i="4"/>
  <c r="BU105" i="4"/>
  <c r="BT105" i="4"/>
  <c r="BI105" i="4"/>
  <c r="BH105" i="4"/>
  <c r="AW105" i="4"/>
  <c r="AV105" i="4"/>
  <c r="AK105" i="4"/>
  <c r="AJ105" i="4"/>
  <c r="Y105" i="4"/>
  <c r="X105" i="4"/>
  <c r="M105" i="4"/>
  <c r="L105" i="4"/>
  <c r="A105" i="4"/>
  <c r="GJ104" i="4"/>
  <c r="FY104" i="4"/>
  <c r="FX104" i="4"/>
  <c r="FM104" i="4"/>
  <c r="FL104" i="4"/>
  <c r="FA104" i="4"/>
  <c r="EZ104" i="4"/>
  <c r="EO104" i="4"/>
  <c r="EN104" i="4"/>
  <c r="EC104" i="4"/>
  <c r="EB104" i="4"/>
  <c r="DQ104" i="4"/>
  <c r="DP104" i="4"/>
  <c r="DE104" i="4"/>
  <c r="DD104" i="4"/>
  <c r="CS104" i="4"/>
  <c r="CR104" i="4"/>
  <c r="CG104" i="4"/>
  <c r="CF104" i="4"/>
  <c r="BU104" i="4"/>
  <c r="BT104" i="4"/>
  <c r="BI104" i="4"/>
  <c r="BH104" i="4"/>
  <c r="AW104" i="4"/>
  <c r="AV104" i="4"/>
  <c r="AK104" i="4"/>
  <c r="AJ104" i="4"/>
  <c r="Y104" i="4"/>
  <c r="X104" i="4"/>
  <c r="M104" i="4"/>
  <c r="L104" i="4"/>
  <c r="A104" i="4"/>
  <c r="GJ103" i="4"/>
  <c r="FY103" i="4"/>
  <c r="FX103" i="4"/>
  <c r="FM103" i="4"/>
  <c r="FL103" i="4"/>
  <c r="FA103" i="4"/>
  <c r="EZ103" i="4"/>
  <c r="EO103" i="4"/>
  <c r="EN103" i="4"/>
  <c r="EC103" i="4"/>
  <c r="EB103" i="4"/>
  <c r="DQ103" i="4"/>
  <c r="DP103" i="4"/>
  <c r="DE103" i="4"/>
  <c r="DD103" i="4"/>
  <c r="CS103" i="4"/>
  <c r="CR103" i="4"/>
  <c r="CG103" i="4"/>
  <c r="CF103" i="4"/>
  <c r="BU103" i="4"/>
  <c r="BT103" i="4"/>
  <c r="BI103" i="4"/>
  <c r="BH103" i="4"/>
  <c r="AW103" i="4"/>
  <c r="AV103" i="4"/>
  <c r="AK103" i="4"/>
  <c r="AJ103" i="4"/>
  <c r="Y103" i="4"/>
  <c r="X103" i="4"/>
  <c r="M103" i="4"/>
  <c r="L103" i="4"/>
  <c r="A103" i="4"/>
  <c r="GJ102" i="4"/>
  <c r="FY102" i="4"/>
  <c r="FX102" i="4"/>
  <c r="FM102" i="4"/>
  <c r="FL102" i="4"/>
  <c r="FA102" i="4"/>
  <c r="EZ102" i="4"/>
  <c r="EO102" i="4"/>
  <c r="EN102" i="4"/>
  <c r="EC102" i="4"/>
  <c r="EB102" i="4"/>
  <c r="DQ102" i="4"/>
  <c r="DP102" i="4"/>
  <c r="DE102" i="4"/>
  <c r="DD102" i="4"/>
  <c r="CS102" i="4"/>
  <c r="CR102" i="4"/>
  <c r="CG102" i="4"/>
  <c r="CF102" i="4"/>
  <c r="BU102" i="4"/>
  <c r="BT102" i="4"/>
  <c r="BI102" i="4"/>
  <c r="BH102" i="4"/>
  <c r="AW102" i="4"/>
  <c r="AV102" i="4"/>
  <c r="AK102" i="4"/>
  <c r="AJ102" i="4"/>
  <c r="Y102" i="4"/>
  <c r="X102" i="4"/>
  <c r="M102" i="4"/>
  <c r="L102" i="4"/>
  <c r="A102" i="4"/>
  <c r="GJ101" i="4"/>
  <c r="FY101" i="4"/>
  <c r="FX101" i="4"/>
  <c r="FM101" i="4"/>
  <c r="FL101" i="4"/>
  <c r="FA101" i="4"/>
  <c r="EZ101" i="4"/>
  <c r="EO101" i="4"/>
  <c r="EN101" i="4"/>
  <c r="EC101" i="4"/>
  <c r="EB101" i="4"/>
  <c r="DQ101" i="4"/>
  <c r="DP101" i="4"/>
  <c r="DE101" i="4"/>
  <c r="DD101" i="4"/>
  <c r="CS101" i="4"/>
  <c r="CR101" i="4"/>
  <c r="CG101" i="4"/>
  <c r="CF101" i="4"/>
  <c r="BU101" i="4"/>
  <c r="BT101" i="4"/>
  <c r="BI101" i="4"/>
  <c r="BH101" i="4"/>
  <c r="AW101" i="4"/>
  <c r="AV101" i="4"/>
  <c r="AK101" i="4"/>
  <c r="AJ101" i="4"/>
  <c r="Y101" i="4"/>
  <c r="X101" i="4"/>
  <c r="M101" i="4"/>
  <c r="L101" i="4"/>
  <c r="A101" i="4"/>
  <c r="GJ100" i="4"/>
  <c r="FY100" i="4"/>
  <c r="FX100" i="4"/>
  <c r="FM100" i="4"/>
  <c r="FL100" i="4"/>
  <c r="FA100" i="4"/>
  <c r="EZ100" i="4"/>
  <c r="EO100" i="4"/>
  <c r="EN100" i="4"/>
  <c r="EC100" i="4"/>
  <c r="EB100" i="4"/>
  <c r="DQ100" i="4"/>
  <c r="DP100" i="4"/>
  <c r="DE100" i="4"/>
  <c r="DD100" i="4"/>
  <c r="CS100" i="4"/>
  <c r="CR100" i="4"/>
  <c r="CG100" i="4"/>
  <c r="CF100" i="4"/>
  <c r="BU100" i="4"/>
  <c r="BT100" i="4"/>
  <c r="BI100" i="4"/>
  <c r="BH100" i="4"/>
  <c r="AW100" i="4"/>
  <c r="AV100" i="4"/>
  <c r="AK100" i="4"/>
  <c r="AJ100" i="4"/>
  <c r="Y100" i="4"/>
  <c r="X100" i="4"/>
  <c r="M100" i="4"/>
  <c r="L100" i="4"/>
  <c r="A100" i="4"/>
  <c r="GJ99" i="4"/>
  <c r="FY99" i="4"/>
  <c r="FX99" i="4"/>
  <c r="FM99" i="4"/>
  <c r="FL99" i="4"/>
  <c r="FA99" i="4"/>
  <c r="EZ99" i="4"/>
  <c r="EO99" i="4"/>
  <c r="EN99" i="4"/>
  <c r="EC99" i="4"/>
  <c r="EB99" i="4"/>
  <c r="DQ99" i="4"/>
  <c r="DP99" i="4"/>
  <c r="DE99" i="4"/>
  <c r="DD99" i="4"/>
  <c r="CS99" i="4"/>
  <c r="CR99" i="4"/>
  <c r="CG99" i="4"/>
  <c r="CF99" i="4"/>
  <c r="BU99" i="4"/>
  <c r="BT99" i="4"/>
  <c r="BI99" i="4"/>
  <c r="BH99" i="4"/>
  <c r="AW99" i="4"/>
  <c r="AV99" i="4"/>
  <c r="AK99" i="4"/>
  <c r="AJ99" i="4"/>
  <c r="Y99" i="4"/>
  <c r="X99" i="4"/>
  <c r="M99" i="4"/>
  <c r="L99" i="4"/>
  <c r="A99" i="4"/>
  <c r="GJ98" i="4"/>
  <c r="FY98" i="4"/>
  <c r="FX98" i="4"/>
  <c r="FM98" i="4"/>
  <c r="FL98" i="4"/>
  <c r="FA98" i="4"/>
  <c r="EZ98" i="4"/>
  <c r="EO98" i="4"/>
  <c r="EN98" i="4"/>
  <c r="EC98" i="4"/>
  <c r="EB98" i="4"/>
  <c r="DQ98" i="4"/>
  <c r="DP98" i="4"/>
  <c r="DE98" i="4"/>
  <c r="DD98" i="4"/>
  <c r="CS98" i="4"/>
  <c r="CR98" i="4"/>
  <c r="CG98" i="4"/>
  <c r="CF98" i="4"/>
  <c r="BU98" i="4"/>
  <c r="BT98" i="4"/>
  <c r="BI98" i="4"/>
  <c r="BH98" i="4"/>
  <c r="AW98" i="4"/>
  <c r="AV98" i="4"/>
  <c r="AK98" i="4"/>
  <c r="AJ98" i="4"/>
  <c r="Y98" i="4"/>
  <c r="X98" i="4"/>
  <c r="M98" i="4"/>
  <c r="L98" i="4"/>
  <c r="A98" i="4"/>
  <c r="GJ97" i="4"/>
  <c r="FY97" i="4"/>
  <c r="FX97" i="4"/>
  <c r="FM97" i="4"/>
  <c r="FL97" i="4"/>
  <c r="FA97" i="4"/>
  <c r="EZ97" i="4"/>
  <c r="EO97" i="4"/>
  <c r="EN97" i="4"/>
  <c r="EC97" i="4"/>
  <c r="EB97" i="4"/>
  <c r="DQ97" i="4"/>
  <c r="DP97" i="4"/>
  <c r="DE97" i="4"/>
  <c r="DD97" i="4"/>
  <c r="CS97" i="4"/>
  <c r="CR97" i="4"/>
  <c r="CG97" i="4"/>
  <c r="CF97" i="4"/>
  <c r="BU97" i="4"/>
  <c r="BT97" i="4"/>
  <c r="BI97" i="4"/>
  <c r="BH97" i="4"/>
  <c r="AW97" i="4"/>
  <c r="AV97" i="4"/>
  <c r="AK97" i="4"/>
  <c r="AJ97" i="4"/>
  <c r="Y97" i="4"/>
  <c r="X97" i="4"/>
  <c r="M97" i="4"/>
  <c r="L97" i="4"/>
  <c r="A97" i="4"/>
  <c r="GJ96" i="4"/>
  <c r="FY96" i="4"/>
  <c r="FX96" i="4"/>
  <c r="FM96" i="4"/>
  <c r="FL96" i="4"/>
  <c r="FA96" i="4"/>
  <c r="EZ96" i="4"/>
  <c r="EO96" i="4"/>
  <c r="EN96" i="4"/>
  <c r="EC96" i="4"/>
  <c r="EB96" i="4"/>
  <c r="DQ96" i="4"/>
  <c r="DP96" i="4"/>
  <c r="DE96" i="4"/>
  <c r="DD96" i="4"/>
  <c r="CS96" i="4"/>
  <c r="CR96" i="4"/>
  <c r="CG96" i="4"/>
  <c r="CF96" i="4"/>
  <c r="BU96" i="4"/>
  <c r="BT96" i="4"/>
  <c r="BI96" i="4"/>
  <c r="BH96" i="4"/>
  <c r="AW96" i="4"/>
  <c r="AV96" i="4"/>
  <c r="AK96" i="4"/>
  <c r="AJ96" i="4"/>
  <c r="Y96" i="4"/>
  <c r="X96" i="4"/>
  <c r="M96" i="4"/>
  <c r="L96" i="4"/>
  <c r="A96" i="4"/>
  <c r="GJ95" i="4"/>
  <c r="FY95" i="4"/>
  <c r="FX95" i="4"/>
  <c r="FM95" i="4"/>
  <c r="FL95" i="4"/>
  <c r="FA95" i="4"/>
  <c r="EZ95" i="4"/>
  <c r="EO95" i="4"/>
  <c r="EN95" i="4"/>
  <c r="EC95" i="4"/>
  <c r="EB95" i="4"/>
  <c r="DQ95" i="4"/>
  <c r="DP95" i="4"/>
  <c r="DE95" i="4"/>
  <c r="DD95" i="4"/>
  <c r="CS95" i="4"/>
  <c r="CR95" i="4"/>
  <c r="CG95" i="4"/>
  <c r="CF95" i="4"/>
  <c r="BU95" i="4"/>
  <c r="BT95" i="4"/>
  <c r="BI95" i="4"/>
  <c r="BH95" i="4"/>
  <c r="AW95" i="4"/>
  <c r="AV95" i="4"/>
  <c r="AK95" i="4"/>
  <c r="AJ95" i="4"/>
  <c r="Y95" i="4"/>
  <c r="X95" i="4"/>
  <c r="M95" i="4"/>
  <c r="L95" i="4"/>
  <c r="A95" i="4"/>
  <c r="GJ94" i="4"/>
  <c r="FY94" i="4"/>
  <c r="FX94" i="4"/>
  <c r="FM94" i="4"/>
  <c r="FL94" i="4"/>
  <c r="FA94" i="4"/>
  <c r="EZ94" i="4"/>
  <c r="EO94" i="4"/>
  <c r="EN94" i="4"/>
  <c r="EC94" i="4"/>
  <c r="EB94" i="4"/>
  <c r="DQ94" i="4"/>
  <c r="DP94" i="4"/>
  <c r="DE94" i="4"/>
  <c r="DD94" i="4"/>
  <c r="CS94" i="4"/>
  <c r="CR94" i="4"/>
  <c r="CG94" i="4"/>
  <c r="CF94" i="4"/>
  <c r="BU94" i="4"/>
  <c r="BT94" i="4"/>
  <c r="BI94" i="4"/>
  <c r="BH94" i="4"/>
  <c r="AW94" i="4"/>
  <c r="AV94" i="4"/>
  <c r="AK94" i="4"/>
  <c r="AJ94" i="4"/>
  <c r="Y94" i="4"/>
  <c r="X94" i="4"/>
  <c r="M94" i="4"/>
  <c r="L94" i="4"/>
  <c r="A94" i="4"/>
  <c r="GJ93" i="4"/>
  <c r="FY93" i="4"/>
  <c r="FX93" i="4"/>
  <c r="FM93" i="4"/>
  <c r="FL93" i="4"/>
  <c r="FA93" i="4"/>
  <c r="EZ93" i="4"/>
  <c r="EO93" i="4"/>
  <c r="EN93" i="4"/>
  <c r="EC93" i="4"/>
  <c r="EB93" i="4"/>
  <c r="DQ93" i="4"/>
  <c r="DP93" i="4"/>
  <c r="DE93" i="4"/>
  <c r="DD93" i="4"/>
  <c r="CS93" i="4"/>
  <c r="CR93" i="4"/>
  <c r="CG93" i="4"/>
  <c r="CF93" i="4"/>
  <c r="BU93" i="4"/>
  <c r="BT93" i="4"/>
  <c r="BI93" i="4"/>
  <c r="BH93" i="4"/>
  <c r="AW93" i="4"/>
  <c r="AV93" i="4"/>
  <c r="AK93" i="4"/>
  <c r="AJ93" i="4"/>
  <c r="Y93" i="4"/>
  <c r="X93" i="4"/>
  <c r="M93" i="4"/>
  <c r="L93" i="4"/>
  <c r="A93" i="4"/>
  <c r="GJ92" i="4"/>
  <c r="FY92" i="4"/>
  <c r="FX92" i="4"/>
  <c r="FM92" i="4"/>
  <c r="FL92" i="4"/>
  <c r="FA92" i="4"/>
  <c r="EZ92" i="4"/>
  <c r="EO92" i="4"/>
  <c r="EN92" i="4"/>
  <c r="EC92" i="4"/>
  <c r="EB92" i="4"/>
  <c r="DQ92" i="4"/>
  <c r="DP92" i="4"/>
  <c r="DE92" i="4"/>
  <c r="DD92" i="4"/>
  <c r="CS92" i="4"/>
  <c r="CR92" i="4"/>
  <c r="CG92" i="4"/>
  <c r="CF92" i="4"/>
  <c r="BU92" i="4"/>
  <c r="BT92" i="4"/>
  <c r="BI92" i="4"/>
  <c r="BH92" i="4"/>
  <c r="AW92" i="4"/>
  <c r="AV92" i="4"/>
  <c r="AK92" i="4"/>
  <c r="AJ92" i="4"/>
  <c r="Y92" i="4"/>
  <c r="X92" i="4"/>
  <c r="M92" i="4"/>
  <c r="L92" i="4"/>
  <c r="A92" i="4"/>
  <c r="GJ91" i="4"/>
  <c r="FY91" i="4"/>
  <c r="FX91" i="4"/>
  <c r="FM91" i="4"/>
  <c r="FL91" i="4"/>
  <c r="FA91" i="4"/>
  <c r="EZ91" i="4"/>
  <c r="EO91" i="4"/>
  <c r="EN91" i="4"/>
  <c r="EC91" i="4"/>
  <c r="EB91" i="4"/>
  <c r="DQ91" i="4"/>
  <c r="DP91" i="4"/>
  <c r="DE91" i="4"/>
  <c r="DD91" i="4"/>
  <c r="CS91" i="4"/>
  <c r="CR91" i="4"/>
  <c r="CG91" i="4"/>
  <c r="CF91" i="4"/>
  <c r="BU91" i="4"/>
  <c r="BT91" i="4"/>
  <c r="BI91" i="4"/>
  <c r="BH91" i="4"/>
  <c r="AW91" i="4"/>
  <c r="AV91" i="4"/>
  <c r="AK91" i="4"/>
  <c r="AJ91" i="4"/>
  <c r="Y91" i="4"/>
  <c r="X91" i="4"/>
  <c r="M91" i="4"/>
  <c r="L91" i="4"/>
  <c r="A91" i="4"/>
  <c r="GJ90" i="4"/>
  <c r="FY90" i="4"/>
  <c r="FX90" i="4"/>
  <c r="FM90" i="4"/>
  <c r="FL90" i="4"/>
  <c r="FA90" i="4"/>
  <c r="EZ90" i="4"/>
  <c r="EO90" i="4"/>
  <c r="EN90" i="4"/>
  <c r="EC90" i="4"/>
  <c r="EB90" i="4"/>
  <c r="DQ90" i="4"/>
  <c r="DP90" i="4"/>
  <c r="DE90" i="4"/>
  <c r="DD90" i="4"/>
  <c r="CS90" i="4"/>
  <c r="CR90" i="4"/>
  <c r="CG90" i="4"/>
  <c r="CF90" i="4"/>
  <c r="BU90" i="4"/>
  <c r="BT90" i="4"/>
  <c r="BI90" i="4"/>
  <c r="BH90" i="4"/>
  <c r="AW90" i="4"/>
  <c r="AV90" i="4"/>
  <c r="AK90" i="4"/>
  <c r="AJ90" i="4"/>
  <c r="Y90" i="4"/>
  <c r="X90" i="4"/>
  <c r="M90" i="4"/>
  <c r="L90" i="4"/>
  <c r="A90" i="4"/>
  <c r="GJ89" i="4"/>
  <c r="FY89" i="4"/>
  <c r="FX89" i="4"/>
  <c r="FM89" i="4"/>
  <c r="FL89" i="4"/>
  <c r="FA89" i="4"/>
  <c r="EZ89" i="4"/>
  <c r="EO89" i="4"/>
  <c r="EN89" i="4"/>
  <c r="EC89" i="4"/>
  <c r="EB89" i="4"/>
  <c r="DQ89" i="4"/>
  <c r="DP89" i="4"/>
  <c r="DE89" i="4"/>
  <c r="DD89" i="4"/>
  <c r="CS89" i="4"/>
  <c r="CR89" i="4"/>
  <c r="CG89" i="4"/>
  <c r="CF89" i="4"/>
  <c r="BU89" i="4"/>
  <c r="BT89" i="4"/>
  <c r="BI89" i="4"/>
  <c r="BH89" i="4"/>
  <c r="AW89" i="4"/>
  <c r="AV89" i="4"/>
  <c r="AK89" i="4"/>
  <c r="AJ89" i="4"/>
  <c r="Y89" i="4"/>
  <c r="X89" i="4"/>
  <c r="M89" i="4"/>
  <c r="L89" i="4"/>
  <c r="A89" i="4"/>
  <c r="GJ88" i="4"/>
  <c r="FY88" i="4"/>
  <c r="FX88" i="4"/>
  <c r="FM88" i="4"/>
  <c r="FL88" i="4"/>
  <c r="FA88" i="4"/>
  <c r="EZ88" i="4"/>
  <c r="EO88" i="4"/>
  <c r="EN88" i="4"/>
  <c r="EC88" i="4"/>
  <c r="EB88" i="4"/>
  <c r="DQ88" i="4"/>
  <c r="DP88" i="4"/>
  <c r="DE88" i="4"/>
  <c r="DD88" i="4"/>
  <c r="CS88" i="4"/>
  <c r="CR88" i="4"/>
  <c r="CG88" i="4"/>
  <c r="CF88" i="4"/>
  <c r="BU88" i="4"/>
  <c r="BT88" i="4"/>
  <c r="BI88" i="4"/>
  <c r="BH88" i="4"/>
  <c r="AW88" i="4"/>
  <c r="AV88" i="4"/>
  <c r="AK88" i="4"/>
  <c r="AJ88" i="4"/>
  <c r="Y88" i="4"/>
  <c r="X88" i="4"/>
  <c r="M88" i="4"/>
  <c r="L88" i="4"/>
  <c r="A88" i="4"/>
  <c r="GJ87" i="4"/>
  <c r="FY87" i="4"/>
  <c r="FX87" i="4"/>
  <c r="FM87" i="4"/>
  <c r="FL87" i="4"/>
  <c r="FA87" i="4"/>
  <c r="EZ87" i="4"/>
  <c r="EO87" i="4"/>
  <c r="EN87" i="4"/>
  <c r="EC87" i="4"/>
  <c r="EB87" i="4"/>
  <c r="DQ87" i="4"/>
  <c r="DP87" i="4"/>
  <c r="DE87" i="4"/>
  <c r="DD87" i="4"/>
  <c r="CS87" i="4"/>
  <c r="CR87" i="4"/>
  <c r="CG87" i="4"/>
  <c r="CF87" i="4"/>
  <c r="BU87" i="4"/>
  <c r="BT87" i="4"/>
  <c r="BI87" i="4"/>
  <c r="BH87" i="4"/>
  <c r="AW87" i="4"/>
  <c r="AV87" i="4"/>
  <c r="AK87" i="4"/>
  <c r="AJ87" i="4"/>
  <c r="Y87" i="4"/>
  <c r="X87" i="4"/>
  <c r="M87" i="4"/>
  <c r="L87" i="4"/>
  <c r="A87" i="4"/>
  <c r="GJ86" i="4"/>
  <c r="FY86" i="4"/>
  <c r="FX86" i="4"/>
  <c r="FM86" i="4"/>
  <c r="FL86" i="4"/>
  <c r="FA86" i="4"/>
  <c r="EZ86" i="4"/>
  <c r="EO86" i="4"/>
  <c r="EN86" i="4"/>
  <c r="EC86" i="4"/>
  <c r="EB86" i="4"/>
  <c r="DQ86" i="4"/>
  <c r="DP86" i="4"/>
  <c r="DE86" i="4"/>
  <c r="DD86" i="4"/>
  <c r="CS86" i="4"/>
  <c r="CR86" i="4"/>
  <c r="CG86" i="4"/>
  <c r="CF86" i="4"/>
  <c r="BU86" i="4"/>
  <c r="BT86" i="4"/>
  <c r="BI86" i="4"/>
  <c r="BH86" i="4"/>
  <c r="AW86" i="4"/>
  <c r="AV86" i="4"/>
  <c r="AK86" i="4"/>
  <c r="AJ86" i="4"/>
  <c r="Y86" i="4"/>
  <c r="X86" i="4"/>
  <c r="M86" i="4"/>
  <c r="L86" i="4"/>
  <c r="A86" i="4"/>
  <c r="GJ85" i="4"/>
  <c r="FY85" i="4"/>
  <c r="FX85" i="4"/>
  <c r="FM85" i="4"/>
  <c r="FL85" i="4"/>
  <c r="FA85" i="4"/>
  <c r="EZ85" i="4"/>
  <c r="EO85" i="4"/>
  <c r="EN85" i="4"/>
  <c r="EC85" i="4"/>
  <c r="EB85" i="4"/>
  <c r="DQ85" i="4"/>
  <c r="DP85" i="4"/>
  <c r="DE85" i="4"/>
  <c r="DD85" i="4"/>
  <c r="CS85" i="4"/>
  <c r="CR85" i="4"/>
  <c r="CG85" i="4"/>
  <c r="CF85" i="4"/>
  <c r="BU85" i="4"/>
  <c r="BT85" i="4"/>
  <c r="BI85" i="4"/>
  <c r="BH85" i="4"/>
  <c r="AW85" i="4"/>
  <c r="AV85" i="4"/>
  <c r="AK85" i="4"/>
  <c r="AJ85" i="4"/>
  <c r="Y85" i="4"/>
  <c r="X85" i="4"/>
  <c r="M85" i="4"/>
  <c r="L85" i="4"/>
  <c r="A85" i="4"/>
  <c r="GJ84" i="4"/>
  <c r="FY84" i="4"/>
  <c r="FX84" i="4"/>
  <c r="FM84" i="4"/>
  <c r="FL84" i="4"/>
  <c r="FA84" i="4"/>
  <c r="EZ84" i="4"/>
  <c r="EO84" i="4"/>
  <c r="EN84" i="4"/>
  <c r="EC84" i="4"/>
  <c r="EB84" i="4"/>
  <c r="DQ84" i="4"/>
  <c r="DP84" i="4"/>
  <c r="DE84" i="4"/>
  <c r="DD84" i="4"/>
  <c r="CS84" i="4"/>
  <c r="CR84" i="4"/>
  <c r="CG84" i="4"/>
  <c r="CF84" i="4"/>
  <c r="BU84" i="4"/>
  <c r="BT84" i="4"/>
  <c r="BI84" i="4"/>
  <c r="BH84" i="4"/>
  <c r="AW84" i="4"/>
  <c r="AV84" i="4"/>
  <c r="AK84" i="4"/>
  <c r="AJ84" i="4"/>
  <c r="Y84" i="4"/>
  <c r="X84" i="4"/>
  <c r="M84" i="4"/>
  <c r="L84" i="4"/>
  <c r="A84" i="4"/>
  <c r="GJ83" i="4"/>
  <c r="FY83" i="4"/>
  <c r="FX83" i="4"/>
  <c r="FM83" i="4"/>
  <c r="FL83" i="4"/>
  <c r="FA83" i="4"/>
  <c r="EZ83" i="4"/>
  <c r="EO83" i="4"/>
  <c r="EN83" i="4"/>
  <c r="EC83" i="4"/>
  <c r="EB83" i="4"/>
  <c r="DQ83" i="4"/>
  <c r="DP83" i="4"/>
  <c r="DE83" i="4"/>
  <c r="DD83" i="4"/>
  <c r="CS83" i="4"/>
  <c r="CR83" i="4"/>
  <c r="CG83" i="4"/>
  <c r="CF83" i="4"/>
  <c r="BU83" i="4"/>
  <c r="BT83" i="4"/>
  <c r="BI83" i="4"/>
  <c r="BH83" i="4"/>
  <c r="AW83" i="4"/>
  <c r="AV83" i="4"/>
  <c r="AK83" i="4"/>
  <c r="AJ83" i="4"/>
  <c r="Y83" i="4"/>
  <c r="X83" i="4"/>
  <c r="M83" i="4"/>
  <c r="L83" i="4"/>
  <c r="A83" i="4"/>
  <c r="GJ82" i="4"/>
  <c r="FY82" i="4"/>
  <c r="FX82" i="4"/>
  <c r="FM82" i="4"/>
  <c r="FL82" i="4"/>
  <c r="FA82" i="4"/>
  <c r="EZ82" i="4"/>
  <c r="EO82" i="4"/>
  <c r="EN82" i="4"/>
  <c r="EC82" i="4"/>
  <c r="EB82" i="4"/>
  <c r="DQ82" i="4"/>
  <c r="DP82" i="4"/>
  <c r="DE82" i="4"/>
  <c r="DD82" i="4"/>
  <c r="CS82" i="4"/>
  <c r="CR82" i="4"/>
  <c r="CG82" i="4"/>
  <c r="CF82" i="4"/>
  <c r="BU82" i="4"/>
  <c r="BT82" i="4"/>
  <c r="BI82" i="4"/>
  <c r="BH82" i="4"/>
  <c r="AW82" i="4"/>
  <c r="AV82" i="4"/>
  <c r="AK82" i="4"/>
  <c r="AJ82" i="4"/>
  <c r="Y82" i="4"/>
  <c r="X82" i="4"/>
  <c r="M82" i="4"/>
  <c r="L82" i="4"/>
  <c r="A82" i="4"/>
  <c r="GJ81" i="4"/>
  <c r="FY81" i="4"/>
  <c r="FX81" i="4"/>
  <c r="FM81" i="4"/>
  <c r="FL81" i="4"/>
  <c r="FA81" i="4"/>
  <c r="EZ81" i="4"/>
  <c r="EO81" i="4"/>
  <c r="EN81" i="4"/>
  <c r="EC81" i="4"/>
  <c r="EB81" i="4"/>
  <c r="DQ81" i="4"/>
  <c r="DP81" i="4"/>
  <c r="DE81" i="4"/>
  <c r="DD81" i="4"/>
  <c r="CS81" i="4"/>
  <c r="CR81" i="4"/>
  <c r="CG81" i="4"/>
  <c r="CF81" i="4"/>
  <c r="BU81" i="4"/>
  <c r="BT81" i="4"/>
  <c r="BI81" i="4"/>
  <c r="BH81" i="4"/>
  <c r="AW81" i="4"/>
  <c r="AV81" i="4"/>
  <c r="AK81" i="4"/>
  <c r="AJ81" i="4"/>
  <c r="Y81" i="4"/>
  <c r="X81" i="4"/>
  <c r="M81" i="4"/>
  <c r="L81" i="4"/>
  <c r="A81" i="4"/>
  <c r="GJ80" i="4"/>
  <c r="FY80" i="4"/>
  <c r="FX80" i="4"/>
  <c r="FM80" i="4"/>
  <c r="FL80" i="4"/>
  <c r="FA80" i="4"/>
  <c r="EZ80" i="4"/>
  <c r="EO80" i="4"/>
  <c r="EN80" i="4"/>
  <c r="EC80" i="4"/>
  <c r="EB80" i="4"/>
  <c r="DQ80" i="4"/>
  <c r="DP80" i="4"/>
  <c r="DE80" i="4"/>
  <c r="DD80" i="4"/>
  <c r="CS80" i="4"/>
  <c r="CR80" i="4"/>
  <c r="CG80" i="4"/>
  <c r="CF80" i="4"/>
  <c r="BU80" i="4"/>
  <c r="BT80" i="4"/>
  <c r="BI80" i="4"/>
  <c r="BH80" i="4"/>
  <c r="AW80" i="4"/>
  <c r="AV80" i="4"/>
  <c r="AK80" i="4"/>
  <c r="AJ80" i="4"/>
  <c r="Y80" i="4"/>
  <c r="X80" i="4"/>
  <c r="M80" i="4"/>
  <c r="L80" i="4"/>
  <c r="A80" i="4"/>
  <c r="GJ79" i="4"/>
  <c r="FY79" i="4"/>
  <c r="FX79" i="4"/>
  <c r="FM79" i="4"/>
  <c r="FL79" i="4"/>
  <c r="FA79" i="4"/>
  <c r="EZ79" i="4"/>
  <c r="EO79" i="4"/>
  <c r="EN79" i="4"/>
  <c r="EC79" i="4"/>
  <c r="EB79" i="4"/>
  <c r="DQ79" i="4"/>
  <c r="DP79" i="4"/>
  <c r="DE79" i="4"/>
  <c r="DD79" i="4"/>
  <c r="CS79" i="4"/>
  <c r="CR79" i="4"/>
  <c r="CG79" i="4"/>
  <c r="CF79" i="4"/>
  <c r="BU79" i="4"/>
  <c r="BT79" i="4"/>
  <c r="BI79" i="4"/>
  <c r="BH79" i="4"/>
  <c r="AW79" i="4"/>
  <c r="AV79" i="4"/>
  <c r="AK79" i="4"/>
  <c r="AJ79" i="4"/>
  <c r="Y79" i="4"/>
  <c r="X79" i="4"/>
  <c r="M79" i="4"/>
  <c r="L79" i="4"/>
  <c r="A79" i="4"/>
  <c r="GJ78" i="4"/>
  <c r="FY78" i="4"/>
  <c r="FX78" i="4"/>
  <c r="FM78" i="4"/>
  <c r="FL78" i="4"/>
  <c r="FA78" i="4"/>
  <c r="EZ78" i="4"/>
  <c r="EO78" i="4"/>
  <c r="EN78" i="4"/>
  <c r="EC78" i="4"/>
  <c r="EB78" i="4"/>
  <c r="DQ78" i="4"/>
  <c r="DP78" i="4"/>
  <c r="DE78" i="4"/>
  <c r="DD78" i="4"/>
  <c r="CS78" i="4"/>
  <c r="CR78" i="4"/>
  <c r="CG78" i="4"/>
  <c r="CF78" i="4"/>
  <c r="BU78" i="4"/>
  <c r="BT78" i="4"/>
  <c r="BI78" i="4"/>
  <c r="BH78" i="4"/>
  <c r="AW78" i="4"/>
  <c r="AV78" i="4"/>
  <c r="AK78" i="4"/>
  <c r="AJ78" i="4"/>
  <c r="Y78" i="4"/>
  <c r="X78" i="4"/>
  <c r="M78" i="4"/>
  <c r="L78" i="4"/>
  <c r="A78" i="4"/>
  <c r="GJ77" i="4"/>
  <c r="FY77" i="4"/>
  <c r="FX77" i="4"/>
  <c r="FM77" i="4"/>
  <c r="FL77" i="4"/>
  <c r="FA77" i="4"/>
  <c r="EZ77" i="4"/>
  <c r="EO77" i="4"/>
  <c r="EN77" i="4"/>
  <c r="EC77" i="4"/>
  <c r="EB77" i="4"/>
  <c r="DQ77" i="4"/>
  <c r="DP77" i="4"/>
  <c r="DE77" i="4"/>
  <c r="DD77" i="4"/>
  <c r="CS77" i="4"/>
  <c r="CR77" i="4"/>
  <c r="CG77" i="4"/>
  <c r="CF77" i="4"/>
  <c r="BU77" i="4"/>
  <c r="BT77" i="4"/>
  <c r="BI77" i="4"/>
  <c r="BH77" i="4"/>
  <c r="AW77" i="4"/>
  <c r="AV77" i="4"/>
  <c r="AK77" i="4"/>
  <c r="AJ77" i="4"/>
  <c r="Y77" i="4"/>
  <c r="X77" i="4"/>
  <c r="M77" i="4"/>
  <c r="L77" i="4"/>
  <c r="A77" i="4"/>
  <c r="GJ76" i="4"/>
  <c r="FY76" i="4"/>
  <c r="FX76" i="4"/>
  <c r="FM76" i="4"/>
  <c r="FL76" i="4"/>
  <c r="FA76" i="4"/>
  <c r="EZ76" i="4"/>
  <c r="EO76" i="4"/>
  <c r="EN76" i="4"/>
  <c r="EC76" i="4"/>
  <c r="EB76" i="4"/>
  <c r="DQ76" i="4"/>
  <c r="DP76" i="4"/>
  <c r="DE76" i="4"/>
  <c r="DD76" i="4"/>
  <c r="CS76" i="4"/>
  <c r="CR76" i="4"/>
  <c r="CG76" i="4"/>
  <c r="CF76" i="4"/>
  <c r="BU76" i="4"/>
  <c r="BT76" i="4"/>
  <c r="BI76" i="4"/>
  <c r="BH76" i="4"/>
  <c r="AW76" i="4"/>
  <c r="AV76" i="4"/>
  <c r="AK76" i="4"/>
  <c r="AJ76" i="4"/>
  <c r="Y76" i="4"/>
  <c r="X76" i="4"/>
  <c r="M76" i="4"/>
  <c r="L76" i="4"/>
  <c r="A76" i="4"/>
  <c r="GJ75" i="4"/>
  <c r="FY75" i="4"/>
  <c r="FX75" i="4"/>
  <c r="FM75" i="4"/>
  <c r="FL75" i="4"/>
  <c r="FA75" i="4"/>
  <c r="EZ75" i="4"/>
  <c r="EO75" i="4"/>
  <c r="EN75" i="4"/>
  <c r="EC75" i="4"/>
  <c r="EB75" i="4"/>
  <c r="DQ75" i="4"/>
  <c r="DP75" i="4"/>
  <c r="DE75" i="4"/>
  <c r="DD75" i="4"/>
  <c r="CS75" i="4"/>
  <c r="CR75" i="4"/>
  <c r="CG75" i="4"/>
  <c r="CF75" i="4"/>
  <c r="BU75" i="4"/>
  <c r="BT75" i="4"/>
  <c r="BI75" i="4"/>
  <c r="BH75" i="4"/>
  <c r="AW75" i="4"/>
  <c r="AV75" i="4"/>
  <c r="AK75" i="4"/>
  <c r="AJ75" i="4"/>
  <c r="Y75" i="4"/>
  <c r="X75" i="4"/>
  <c r="M75" i="4"/>
  <c r="L75" i="4"/>
  <c r="A75" i="4"/>
  <c r="GJ74" i="4"/>
  <c r="FY74" i="4"/>
  <c r="FX74" i="4"/>
  <c r="FM74" i="4"/>
  <c r="FL74" i="4"/>
  <c r="FA74" i="4"/>
  <c r="EZ74" i="4"/>
  <c r="EO74" i="4"/>
  <c r="EN74" i="4"/>
  <c r="EC74" i="4"/>
  <c r="EB74" i="4"/>
  <c r="DQ74" i="4"/>
  <c r="DP74" i="4"/>
  <c r="DE74" i="4"/>
  <c r="DD74" i="4"/>
  <c r="CS74" i="4"/>
  <c r="CR74" i="4"/>
  <c r="CG74" i="4"/>
  <c r="CF74" i="4"/>
  <c r="BU74" i="4"/>
  <c r="BT74" i="4"/>
  <c r="BI74" i="4"/>
  <c r="BH74" i="4"/>
  <c r="AW74" i="4"/>
  <c r="AV74" i="4"/>
  <c r="AK74" i="4"/>
  <c r="AJ74" i="4"/>
  <c r="Y74" i="4"/>
  <c r="X74" i="4"/>
  <c r="M74" i="4"/>
  <c r="L74" i="4"/>
  <c r="A74" i="4"/>
  <c r="GJ73" i="4"/>
  <c r="FY73" i="4"/>
  <c r="FX73" i="4"/>
  <c r="FM73" i="4"/>
  <c r="FL73" i="4"/>
  <c r="FA73" i="4"/>
  <c r="EZ73" i="4"/>
  <c r="EO73" i="4"/>
  <c r="EN73" i="4"/>
  <c r="EC73" i="4"/>
  <c r="EB73" i="4"/>
  <c r="DQ73" i="4"/>
  <c r="DP73" i="4"/>
  <c r="DE73" i="4"/>
  <c r="DD73" i="4"/>
  <c r="CS73" i="4"/>
  <c r="CR73" i="4"/>
  <c r="CG73" i="4"/>
  <c r="CF73" i="4"/>
  <c r="BU73" i="4"/>
  <c r="BT73" i="4"/>
  <c r="BI73" i="4"/>
  <c r="BH73" i="4"/>
  <c r="AW73" i="4"/>
  <c r="AV73" i="4"/>
  <c r="AK73" i="4"/>
  <c r="AJ73" i="4"/>
  <c r="Y73" i="4"/>
  <c r="X73" i="4"/>
  <c r="M73" i="4"/>
  <c r="L73" i="4"/>
  <c r="A73" i="4"/>
  <c r="GJ72" i="4"/>
  <c r="FY72" i="4"/>
  <c r="FX72" i="4"/>
  <c r="FM72" i="4"/>
  <c r="FL72" i="4"/>
  <c r="FA72" i="4"/>
  <c r="EZ72" i="4"/>
  <c r="EO72" i="4"/>
  <c r="EN72" i="4"/>
  <c r="EC72" i="4"/>
  <c r="EB72" i="4"/>
  <c r="DQ72" i="4"/>
  <c r="DP72" i="4"/>
  <c r="DE72" i="4"/>
  <c r="DD72" i="4"/>
  <c r="CS72" i="4"/>
  <c r="CR72" i="4"/>
  <c r="CG72" i="4"/>
  <c r="CF72" i="4"/>
  <c r="BU72" i="4"/>
  <c r="BT72" i="4"/>
  <c r="BI72" i="4"/>
  <c r="BH72" i="4"/>
  <c r="AW72" i="4"/>
  <c r="AV72" i="4"/>
  <c r="AK72" i="4"/>
  <c r="AJ72" i="4"/>
  <c r="Y72" i="4"/>
  <c r="X72" i="4"/>
  <c r="M72" i="4"/>
  <c r="L72" i="4"/>
  <c r="A72" i="4"/>
  <c r="GJ71" i="4"/>
  <c r="FY71" i="4"/>
  <c r="FX71" i="4"/>
  <c r="FQ67" i="4" s="1"/>
  <c r="FM71" i="4"/>
  <c r="FL71" i="4"/>
  <c r="FA71" i="4"/>
  <c r="EZ71" i="4"/>
  <c r="ES67" i="4" s="1"/>
  <c r="EO71" i="4"/>
  <c r="EN71" i="4"/>
  <c r="EC71" i="4"/>
  <c r="EB71" i="4"/>
  <c r="DU67" i="4" s="1"/>
  <c r="DQ71" i="4"/>
  <c r="DP71" i="4"/>
  <c r="DE71" i="4"/>
  <c r="DD71" i="4"/>
  <c r="CW67" i="4" s="1"/>
  <c r="CS71" i="4"/>
  <c r="CR71" i="4"/>
  <c r="CG71" i="4"/>
  <c r="CF71" i="4"/>
  <c r="BY67" i="4" s="1"/>
  <c r="BU71" i="4"/>
  <c r="BT71" i="4"/>
  <c r="BI71" i="4"/>
  <c r="BH71" i="4"/>
  <c r="BA67" i="4" s="1"/>
  <c r="AW71" i="4"/>
  <c r="AV71" i="4"/>
  <c r="AK71" i="4"/>
  <c r="AJ71" i="4"/>
  <c r="AC67" i="4" s="1"/>
  <c r="Y71" i="4"/>
  <c r="X71" i="4"/>
  <c r="M71" i="4"/>
  <c r="L71" i="4"/>
  <c r="E67" i="4" s="1"/>
  <c r="A71" i="4"/>
  <c r="GC67" i="4"/>
  <c r="FE67" i="4"/>
  <c r="EG67" i="4"/>
  <c r="DI67" i="4"/>
  <c r="CK67" i="4"/>
  <c r="BM67" i="4"/>
  <c r="AO67" i="4"/>
  <c r="Q67" i="4"/>
  <c r="K220" i="5" l="1"/>
  <c r="K230" i="5" s="1"/>
  <c r="D230" i="5"/>
  <c r="D257" i="5" s="1"/>
  <c r="K257" i="5" s="1"/>
  <c r="AG7" i="1" s="1"/>
  <c r="AG8" i="1" s="1"/>
  <c r="GG58" i="4"/>
  <c r="FU58" i="4"/>
  <c r="FI58" i="4"/>
  <c r="EW58" i="4"/>
  <c r="EK58" i="4"/>
  <c r="DY58" i="4"/>
  <c r="DM58" i="4"/>
  <c r="DA58" i="4"/>
  <c r="CO58" i="4"/>
  <c r="CC58" i="4"/>
  <c r="BQ58" i="4"/>
  <c r="BE58" i="4"/>
  <c r="AS58" i="4"/>
  <c r="AG58" i="4"/>
  <c r="U58" i="4"/>
  <c r="I58" i="4"/>
  <c r="GH51" i="4" l="1"/>
  <c r="FV51" i="4"/>
  <c r="FJ51" i="4"/>
  <c r="EX51" i="4"/>
  <c r="EL51" i="4"/>
  <c r="DZ51" i="4"/>
  <c r="DN51" i="4"/>
  <c r="DB51" i="4"/>
  <c r="CP51" i="4"/>
  <c r="CD51" i="4"/>
  <c r="BR51" i="4"/>
  <c r="BF51" i="4"/>
  <c r="AT51" i="4"/>
  <c r="AH51" i="4"/>
  <c r="V51" i="4"/>
  <c r="J51" i="4"/>
  <c r="GJ50" i="4"/>
  <c r="FY50" i="4"/>
  <c r="FX50" i="4"/>
  <c r="FM50" i="4"/>
  <c r="FL50" i="4"/>
  <c r="FA50" i="4"/>
  <c r="EZ50" i="4"/>
  <c r="EO50" i="4"/>
  <c r="EN50" i="4"/>
  <c r="EC50" i="4"/>
  <c r="EB50" i="4"/>
  <c r="DQ50" i="4"/>
  <c r="DP50" i="4"/>
  <c r="DE50" i="4"/>
  <c r="DD50" i="4"/>
  <c r="CS50" i="4"/>
  <c r="CR50" i="4"/>
  <c r="CG50" i="4"/>
  <c r="CF50" i="4"/>
  <c r="BU50" i="4"/>
  <c r="BT50" i="4"/>
  <c r="BI50" i="4"/>
  <c r="BH50" i="4"/>
  <c r="AW50" i="4"/>
  <c r="AV50" i="4"/>
  <c r="AK50" i="4"/>
  <c r="AJ50" i="4"/>
  <c r="Y50" i="4"/>
  <c r="X50" i="4"/>
  <c r="M50" i="4"/>
  <c r="L50" i="4"/>
  <c r="A50" i="4"/>
  <c r="GJ49" i="4"/>
  <c r="FY49" i="4"/>
  <c r="FX49" i="4"/>
  <c r="FM49" i="4"/>
  <c r="FL49" i="4"/>
  <c r="FA49" i="4"/>
  <c r="EZ49" i="4"/>
  <c r="EO49" i="4"/>
  <c r="EN49" i="4"/>
  <c r="EC49" i="4"/>
  <c r="EB49" i="4"/>
  <c r="DQ49" i="4"/>
  <c r="DP49" i="4"/>
  <c r="DE49" i="4"/>
  <c r="DD49" i="4"/>
  <c r="CS49" i="4"/>
  <c r="CR49" i="4"/>
  <c r="CG49" i="4"/>
  <c r="CF49" i="4"/>
  <c r="BU49" i="4"/>
  <c r="BT49" i="4"/>
  <c r="BI49" i="4"/>
  <c r="BH49" i="4"/>
  <c r="AW49" i="4"/>
  <c r="AV49" i="4"/>
  <c r="AK49" i="4"/>
  <c r="AJ49" i="4"/>
  <c r="Y49" i="4"/>
  <c r="X49" i="4"/>
  <c r="M49" i="4"/>
  <c r="L49" i="4"/>
  <c r="A49" i="4"/>
  <c r="GJ48" i="4"/>
  <c r="FY48" i="4"/>
  <c r="FX48" i="4"/>
  <c r="FM48" i="4"/>
  <c r="FL48" i="4"/>
  <c r="FA48" i="4"/>
  <c r="EZ48" i="4"/>
  <c r="EO48" i="4"/>
  <c r="EN48" i="4"/>
  <c r="EC48" i="4"/>
  <c r="EB48" i="4"/>
  <c r="DQ48" i="4"/>
  <c r="DP48" i="4"/>
  <c r="DE48" i="4"/>
  <c r="DD48" i="4"/>
  <c r="CS48" i="4"/>
  <c r="CR48" i="4"/>
  <c r="CG48" i="4"/>
  <c r="CF48" i="4"/>
  <c r="BU48" i="4"/>
  <c r="BT48" i="4"/>
  <c r="BI48" i="4"/>
  <c r="BH48" i="4"/>
  <c r="AW48" i="4"/>
  <c r="AV48" i="4"/>
  <c r="AK48" i="4"/>
  <c r="AJ48" i="4"/>
  <c r="Y48" i="4"/>
  <c r="X48" i="4"/>
  <c r="M48" i="4"/>
  <c r="L48" i="4"/>
  <c r="A48" i="4"/>
  <c r="GJ47" i="4"/>
  <c r="FY47" i="4"/>
  <c r="FX47" i="4"/>
  <c r="FM47" i="4"/>
  <c r="FL47" i="4"/>
  <c r="FA47" i="4"/>
  <c r="EZ47" i="4"/>
  <c r="EO47" i="4"/>
  <c r="EN47" i="4"/>
  <c r="EC47" i="4"/>
  <c r="EB47" i="4"/>
  <c r="DQ47" i="4"/>
  <c r="DP47" i="4"/>
  <c r="DE47" i="4"/>
  <c r="DD47" i="4"/>
  <c r="CS47" i="4"/>
  <c r="CR47" i="4"/>
  <c r="CG47" i="4"/>
  <c r="CF47" i="4"/>
  <c r="BU47" i="4"/>
  <c r="BT47" i="4"/>
  <c r="BI47" i="4"/>
  <c r="BH47" i="4"/>
  <c r="AW47" i="4"/>
  <c r="AV47" i="4"/>
  <c r="AK47" i="4"/>
  <c r="AJ47" i="4"/>
  <c r="Y47" i="4"/>
  <c r="X47" i="4"/>
  <c r="M47" i="4"/>
  <c r="L47" i="4"/>
  <c r="A47" i="4"/>
  <c r="GJ46" i="4"/>
  <c r="FY46" i="4"/>
  <c r="FX46" i="4"/>
  <c r="FM46" i="4"/>
  <c r="FL46" i="4"/>
  <c r="FA46" i="4"/>
  <c r="EZ46" i="4"/>
  <c r="EO46" i="4"/>
  <c r="EN46" i="4"/>
  <c r="EC46" i="4"/>
  <c r="EB46" i="4"/>
  <c r="DQ46" i="4"/>
  <c r="DP46" i="4"/>
  <c r="DE46" i="4"/>
  <c r="DD46" i="4"/>
  <c r="CS46" i="4"/>
  <c r="CR46" i="4"/>
  <c r="CG46" i="4"/>
  <c r="CF46" i="4"/>
  <c r="BU46" i="4"/>
  <c r="BT46" i="4"/>
  <c r="BI46" i="4"/>
  <c r="BH46" i="4"/>
  <c r="AW46" i="4"/>
  <c r="AV46" i="4"/>
  <c r="AK46" i="4"/>
  <c r="AJ46" i="4"/>
  <c r="Y46" i="4"/>
  <c r="X46" i="4"/>
  <c r="M46" i="4"/>
  <c r="L46" i="4"/>
  <c r="A46" i="4"/>
  <c r="GJ45" i="4"/>
  <c r="FY45" i="4"/>
  <c r="FX45" i="4"/>
  <c r="FM45" i="4"/>
  <c r="FL45" i="4"/>
  <c r="FA45" i="4"/>
  <c r="EZ45" i="4"/>
  <c r="EO45" i="4"/>
  <c r="EN45" i="4"/>
  <c r="EC45" i="4"/>
  <c r="EB45" i="4"/>
  <c r="DQ45" i="4"/>
  <c r="DP45" i="4"/>
  <c r="DE45" i="4"/>
  <c r="DD45" i="4"/>
  <c r="CS45" i="4"/>
  <c r="CR45" i="4"/>
  <c r="CG45" i="4"/>
  <c r="CF45" i="4"/>
  <c r="BU45" i="4"/>
  <c r="BT45" i="4"/>
  <c r="BI45" i="4"/>
  <c r="BH45" i="4"/>
  <c r="AW45" i="4"/>
  <c r="AV45" i="4"/>
  <c r="AK45" i="4"/>
  <c r="AJ45" i="4"/>
  <c r="Y45" i="4"/>
  <c r="X45" i="4"/>
  <c r="M45" i="4"/>
  <c r="L45" i="4"/>
  <c r="A45" i="4"/>
  <c r="GJ44" i="4"/>
  <c r="FY44" i="4"/>
  <c r="FX44" i="4"/>
  <c r="FM44" i="4"/>
  <c r="FL44" i="4"/>
  <c r="FA44" i="4"/>
  <c r="EZ44" i="4"/>
  <c r="EO44" i="4"/>
  <c r="EN44" i="4"/>
  <c r="EC44" i="4"/>
  <c r="EB44" i="4"/>
  <c r="DQ44" i="4"/>
  <c r="DP44" i="4"/>
  <c r="DE44" i="4"/>
  <c r="DD44" i="4"/>
  <c r="CS44" i="4"/>
  <c r="CR44" i="4"/>
  <c r="CG44" i="4"/>
  <c r="CF44" i="4"/>
  <c r="BU44" i="4"/>
  <c r="BT44" i="4"/>
  <c r="BI44" i="4"/>
  <c r="BH44" i="4"/>
  <c r="AW44" i="4"/>
  <c r="AV44" i="4"/>
  <c r="AK44" i="4"/>
  <c r="AJ44" i="4"/>
  <c r="Y44" i="4"/>
  <c r="X44" i="4"/>
  <c r="M44" i="4"/>
  <c r="L44" i="4"/>
  <c r="A44" i="4"/>
  <c r="GJ43" i="4"/>
  <c r="FY43" i="4"/>
  <c r="FX43" i="4"/>
  <c r="FM43" i="4"/>
  <c r="FL43" i="4"/>
  <c r="FA43" i="4"/>
  <c r="EZ43" i="4"/>
  <c r="EO43" i="4"/>
  <c r="EN43" i="4"/>
  <c r="EC43" i="4"/>
  <c r="EB43" i="4"/>
  <c r="DQ43" i="4"/>
  <c r="DP43" i="4"/>
  <c r="DE43" i="4"/>
  <c r="DD43" i="4"/>
  <c r="CS43" i="4"/>
  <c r="CR43" i="4"/>
  <c r="CG43" i="4"/>
  <c r="CF43" i="4"/>
  <c r="BU43" i="4"/>
  <c r="BT43" i="4"/>
  <c r="BI43" i="4"/>
  <c r="BH43" i="4"/>
  <c r="AW43" i="4"/>
  <c r="AV43" i="4"/>
  <c r="AK43" i="4"/>
  <c r="AJ43" i="4"/>
  <c r="Y43" i="4"/>
  <c r="X43" i="4"/>
  <c r="M43" i="4"/>
  <c r="L43" i="4"/>
  <c r="A43" i="4"/>
  <c r="GJ42" i="4"/>
  <c r="FY42" i="4"/>
  <c r="FX42" i="4"/>
  <c r="FM42" i="4"/>
  <c r="FL42" i="4"/>
  <c r="FA42" i="4"/>
  <c r="EZ42" i="4"/>
  <c r="EO42" i="4"/>
  <c r="EN42" i="4"/>
  <c r="EC42" i="4"/>
  <c r="EB42" i="4"/>
  <c r="DQ42" i="4"/>
  <c r="DP42" i="4"/>
  <c r="DE42" i="4"/>
  <c r="DD42" i="4"/>
  <c r="CS42" i="4"/>
  <c r="CR42" i="4"/>
  <c r="CG42" i="4"/>
  <c r="CF42" i="4"/>
  <c r="BU42" i="4"/>
  <c r="BT42" i="4"/>
  <c r="BI42" i="4"/>
  <c r="BH42" i="4"/>
  <c r="AW42" i="4"/>
  <c r="AV42" i="4"/>
  <c r="AK42" i="4"/>
  <c r="AJ42" i="4"/>
  <c r="Y42" i="4"/>
  <c r="X42" i="4"/>
  <c r="M42" i="4"/>
  <c r="L42" i="4"/>
  <c r="A42" i="4"/>
  <c r="GJ41" i="4"/>
  <c r="FY41" i="4"/>
  <c r="FX41" i="4"/>
  <c r="FM41" i="4"/>
  <c r="FL41" i="4"/>
  <c r="FA41" i="4"/>
  <c r="EZ41" i="4"/>
  <c r="EO41" i="4"/>
  <c r="EN41" i="4"/>
  <c r="EC41" i="4"/>
  <c r="EB41" i="4"/>
  <c r="DQ41" i="4"/>
  <c r="DP41" i="4"/>
  <c r="DE41" i="4"/>
  <c r="DD41" i="4"/>
  <c r="CS41" i="4"/>
  <c r="CR41" i="4"/>
  <c r="CG41" i="4"/>
  <c r="CF41" i="4"/>
  <c r="BU41" i="4"/>
  <c r="BT41" i="4"/>
  <c r="BI41" i="4"/>
  <c r="BH41" i="4"/>
  <c r="AW41" i="4"/>
  <c r="AV41" i="4"/>
  <c r="AK41" i="4"/>
  <c r="AJ41" i="4"/>
  <c r="Y41" i="4"/>
  <c r="X41" i="4"/>
  <c r="M41" i="4"/>
  <c r="L41" i="4"/>
  <c r="A41" i="4"/>
  <c r="GJ40" i="4"/>
  <c r="FY40" i="4"/>
  <c r="FX40" i="4"/>
  <c r="FM40" i="4"/>
  <c r="FL40" i="4"/>
  <c r="FA40" i="4"/>
  <c r="EZ40" i="4"/>
  <c r="EO40" i="4"/>
  <c r="EN40" i="4"/>
  <c r="EC40" i="4"/>
  <c r="EB40" i="4"/>
  <c r="DQ40" i="4"/>
  <c r="DP40" i="4"/>
  <c r="DE40" i="4"/>
  <c r="DD40" i="4"/>
  <c r="CS40" i="4"/>
  <c r="CR40" i="4"/>
  <c r="CG40" i="4"/>
  <c r="CF40" i="4"/>
  <c r="BU40" i="4"/>
  <c r="BT40" i="4"/>
  <c r="BI40" i="4"/>
  <c r="BH40" i="4"/>
  <c r="AW40" i="4"/>
  <c r="AV40" i="4"/>
  <c r="AK40" i="4"/>
  <c r="AJ40" i="4"/>
  <c r="Y40" i="4"/>
  <c r="X40" i="4"/>
  <c r="M40" i="4"/>
  <c r="L40" i="4"/>
  <c r="A40" i="4"/>
  <c r="GJ39" i="4"/>
  <c r="FY39" i="4"/>
  <c r="FX39" i="4"/>
  <c r="FM39" i="4"/>
  <c r="FL39" i="4"/>
  <c r="FA39" i="4"/>
  <c r="EZ39" i="4"/>
  <c r="EO39" i="4"/>
  <c r="EN39" i="4"/>
  <c r="EC39" i="4"/>
  <c r="EB39" i="4"/>
  <c r="DQ39" i="4"/>
  <c r="DP39" i="4"/>
  <c r="DE39" i="4"/>
  <c r="DD39" i="4"/>
  <c r="CS39" i="4"/>
  <c r="CR39" i="4"/>
  <c r="CG39" i="4"/>
  <c r="CF39" i="4"/>
  <c r="BU39" i="4"/>
  <c r="BT39" i="4"/>
  <c r="BI39" i="4"/>
  <c r="BH39" i="4"/>
  <c r="AW39" i="4"/>
  <c r="AV39" i="4"/>
  <c r="AK39" i="4"/>
  <c r="AJ39" i="4"/>
  <c r="Y39" i="4"/>
  <c r="X39" i="4"/>
  <c r="M39" i="4"/>
  <c r="L39" i="4"/>
  <c r="A39" i="4"/>
  <c r="GJ38" i="4"/>
  <c r="FY38" i="4"/>
  <c r="FX38" i="4"/>
  <c r="FM38" i="4"/>
  <c r="FL38" i="4"/>
  <c r="FA38" i="4"/>
  <c r="EZ38" i="4"/>
  <c r="EO38" i="4"/>
  <c r="EN38" i="4"/>
  <c r="EC38" i="4"/>
  <c r="EB38" i="4"/>
  <c r="DQ38" i="4"/>
  <c r="DP38" i="4"/>
  <c r="DE38" i="4"/>
  <c r="DD38" i="4"/>
  <c r="CS38" i="4"/>
  <c r="CR38" i="4"/>
  <c r="CG38" i="4"/>
  <c r="CF38" i="4"/>
  <c r="BU38" i="4"/>
  <c r="BT38" i="4"/>
  <c r="BI38" i="4"/>
  <c r="BH38" i="4"/>
  <c r="AW38" i="4"/>
  <c r="AV38" i="4"/>
  <c r="AK38" i="4"/>
  <c r="AJ38" i="4"/>
  <c r="Y38" i="4"/>
  <c r="X38" i="4"/>
  <c r="M38" i="4"/>
  <c r="L38" i="4"/>
  <c r="A38" i="4"/>
  <c r="GJ37" i="4"/>
  <c r="FY37" i="4"/>
  <c r="FX37" i="4"/>
  <c r="FM37" i="4"/>
  <c r="FL37" i="4"/>
  <c r="FA37" i="4"/>
  <c r="EZ37" i="4"/>
  <c r="EO37" i="4"/>
  <c r="EN37" i="4"/>
  <c r="EC37" i="4"/>
  <c r="EB37" i="4"/>
  <c r="DQ37" i="4"/>
  <c r="DP37" i="4"/>
  <c r="DE37" i="4"/>
  <c r="DD37" i="4"/>
  <c r="CS37" i="4"/>
  <c r="CR37" i="4"/>
  <c r="CG37" i="4"/>
  <c r="CF37" i="4"/>
  <c r="BU37" i="4"/>
  <c r="BT37" i="4"/>
  <c r="BI37" i="4"/>
  <c r="BH37" i="4"/>
  <c r="AW37" i="4"/>
  <c r="AV37" i="4"/>
  <c r="AK37" i="4"/>
  <c r="AJ37" i="4"/>
  <c r="Y37" i="4"/>
  <c r="X37" i="4"/>
  <c r="M37" i="4"/>
  <c r="L37" i="4"/>
  <c r="A37" i="4"/>
  <c r="GJ36" i="4"/>
  <c r="FY36" i="4"/>
  <c r="FX36" i="4"/>
  <c r="FM36" i="4"/>
  <c r="FL36" i="4"/>
  <c r="FA36" i="4"/>
  <c r="EZ36" i="4"/>
  <c r="EO36" i="4"/>
  <c r="EN36" i="4"/>
  <c r="EC36" i="4"/>
  <c r="EB36" i="4"/>
  <c r="DQ36" i="4"/>
  <c r="DP36" i="4"/>
  <c r="DE36" i="4"/>
  <c r="DD36" i="4"/>
  <c r="CS36" i="4"/>
  <c r="CR36" i="4"/>
  <c r="CG36" i="4"/>
  <c r="CF36" i="4"/>
  <c r="BU36" i="4"/>
  <c r="BT36" i="4"/>
  <c r="BI36" i="4"/>
  <c r="BH36" i="4"/>
  <c r="AW36" i="4"/>
  <c r="AV36" i="4"/>
  <c r="AK36" i="4"/>
  <c r="AJ36" i="4"/>
  <c r="Y36" i="4"/>
  <c r="X36" i="4"/>
  <c r="M36" i="4"/>
  <c r="L36" i="4"/>
  <c r="A36" i="4"/>
  <c r="GJ35" i="4"/>
  <c r="FY35" i="4"/>
  <c r="FX35" i="4"/>
  <c r="FM35" i="4"/>
  <c r="FL35" i="4"/>
  <c r="FA35" i="4"/>
  <c r="EZ35" i="4"/>
  <c r="EO35" i="4"/>
  <c r="EN35" i="4"/>
  <c r="EC35" i="4"/>
  <c r="EB35" i="4"/>
  <c r="DQ35" i="4"/>
  <c r="DP35" i="4"/>
  <c r="DE35" i="4"/>
  <c r="DD35" i="4"/>
  <c r="CS35" i="4"/>
  <c r="CR35" i="4"/>
  <c r="CG35" i="4"/>
  <c r="CF35" i="4"/>
  <c r="BU35" i="4"/>
  <c r="BT35" i="4"/>
  <c r="BI35" i="4"/>
  <c r="BH35" i="4"/>
  <c r="AW35" i="4"/>
  <c r="AV35" i="4"/>
  <c r="AK35" i="4"/>
  <c r="AJ35" i="4"/>
  <c r="Y35" i="4"/>
  <c r="X35" i="4"/>
  <c r="M35" i="4"/>
  <c r="L35" i="4"/>
  <c r="A35" i="4"/>
  <c r="GJ34" i="4"/>
  <c r="FY34" i="4"/>
  <c r="FX34" i="4"/>
  <c r="FM34" i="4"/>
  <c r="FL34" i="4"/>
  <c r="FA34" i="4"/>
  <c r="EZ34" i="4"/>
  <c r="EO34" i="4"/>
  <c r="EN34" i="4"/>
  <c r="EC34" i="4"/>
  <c r="EB34" i="4"/>
  <c r="DQ34" i="4"/>
  <c r="DP34" i="4"/>
  <c r="DE34" i="4"/>
  <c r="DD34" i="4"/>
  <c r="CS34" i="4"/>
  <c r="CR34" i="4"/>
  <c r="CG34" i="4"/>
  <c r="CF34" i="4"/>
  <c r="BU34" i="4"/>
  <c r="BT34" i="4"/>
  <c r="BI34" i="4"/>
  <c r="BH34" i="4"/>
  <c r="AW34" i="4"/>
  <c r="AV34" i="4"/>
  <c r="AK34" i="4"/>
  <c r="AJ34" i="4"/>
  <c r="Y34" i="4"/>
  <c r="X34" i="4"/>
  <c r="M34" i="4"/>
  <c r="L34" i="4"/>
  <c r="A34" i="4"/>
  <c r="GJ33" i="4"/>
  <c r="FY33" i="4"/>
  <c r="FX33" i="4"/>
  <c r="FM33" i="4"/>
  <c r="FL33" i="4"/>
  <c r="FA33" i="4"/>
  <c r="EZ33" i="4"/>
  <c r="EO33" i="4"/>
  <c r="EN33" i="4"/>
  <c r="EC33" i="4"/>
  <c r="EB33" i="4"/>
  <c r="DQ33" i="4"/>
  <c r="DP33" i="4"/>
  <c r="DE33" i="4"/>
  <c r="DD33" i="4"/>
  <c r="CS33" i="4"/>
  <c r="CR33" i="4"/>
  <c r="CG33" i="4"/>
  <c r="CF33" i="4"/>
  <c r="BU33" i="4"/>
  <c r="BT33" i="4"/>
  <c r="BI33" i="4"/>
  <c r="BH33" i="4"/>
  <c r="AW33" i="4"/>
  <c r="AV33" i="4"/>
  <c r="AK33" i="4"/>
  <c r="AJ33" i="4"/>
  <c r="Y33" i="4"/>
  <c r="X33" i="4"/>
  <c r="M33" i="4"/>
  <c r="L33" i="4"/>
  <c r="A33" i="4"/>
  <c r="GJ32" i="4"/>
  <c r="FY32" i="4"/>
  <c r="FX32" i="4"/>
  <c r="FM32" i="4"/>
  <c r="FL32" i="4"/>
  <c r="FA32" i="4"/>
  <c r="EZ32" i="4"/>
  <c r="EO32" i="4"/>
  <c r="EN32" i="4"/>
  <c r="EC32" i="4"/>
  <c r="EB32" i="4"/>
  <c r="DQ32" i="4"/>
  <c r="DP32" i="4"/>
  <c r="DE32" i="4"/>
  <c r="DD32" i="4"/>
  <c r="CS32" i="4"/>
  <c r="CR32" i="4"/>
  <c r="CG32" i="4"/>
  <c r="CF32" i="4"/>
  <c r="BU32" i="4"/>
  <c r="BT32" i="4"/>
  <c r="BI32" i="4"/>
  <c r="BH32" i="4"/>
  <c r="AW32" i="4"/>
  <c r="AV32" i="4"/>
  <c r="AK32" i="4"/>
  <c r="AJ32" i="4"/>
  <c r="Y32" i="4"/>
  <c r="X32" i="4"/>
  <c r="M32" i="4"/>
  <c r="L32" i="4"/>
  <c r="A32" i="4"/>
  <c r="GJ31" i="4"/>
  <c r="FY31" i="4"/>
  <c r="FX31" i="4"/>
  <c r="FM31" i="4"/>
  <c r="FL31" i="4"/>
  <c r="FA31" i="4"/>
  <c r="EZ31" i="4"/>
  <c r="EO31" i="4"/>
  <c r="EN31" i="4"/>
  <c r="EC31" i="4"/>
  <c r="EB31" i="4"/>
  <c r="DQ31" i="4"/>
  <c r="DP31" i="4"/>
  <c r="DE31" i="4"/>
  <c r="DD31" i="4"/>
  <c r="CS31" i="4"/>
  <c r="CR31" i="4"/>
  <c r="CG31" i="4"/>
  <c r="CF31" i="4"/>
  <c r="BU31" i="4"/>
  <c r="BT31" i="4"/>
  <c r="BI31" i="4"/>
  <c r="BH31" i="4"/>
  <c r="AW31" i="4"/>
  <c r="AV31" i="4"/>
  <c r="AK31" i="4"/>
  <c r="AJ31" i="4"/>
  <c r="Y31" i="4"/>
  <c r="X31" i="4"/>
  <c r="M31" i="4"/>
  <c r="L31" i="4"/>
  <c r="A31" i="4"/>
  <c r="GJ30" i="4"/>
  <c r="FY30" i="4"/>
  <c r="FX30" i="4"/>
  <c r="FM30" i="4"/>
  <c r="FL30" i="4"/>
  <c r="FA30" i="4"/>
  <c r="EZ30" i="4"/>
  <c r="EO30" i="4"/>
  <c r="EN30" i="4"/>
  <c r="EC30" i="4"/>
  <c r="EB30" i="4"/>
  <c r="DQ30" i="4"/>
  <c r="DP30" i="4"/>
  <c r="DE30" i="4"/>
  <c r="DD30" i="4"/>
  <c r="CS30" i="4"/>
  <c r="CR30" i="4"/>
  <c r="CG30" i="4"/>
  <c r="CF30" i="4"/>
  <c r="BU30" i="4"/>
  <c r="BT30" i="4"/>
  <c r="BI30" i="4"/>
  <c r="BH30" i="4"/>
  <c r="AW30" i="4"/>
  <c r="AV30" i="4"/>
  <c r="AK30" i="4"/>
  <c r="AJ30" i="4"/>
  <c r="Y30" i="4"/>
  <c r="X30" i="4"/>
  <c r="M30" i="4"/>
  <c r="L30" i="4"/>
  <c r="A30" i="4"/>
  <c r="GJ29" i="4"/>
  <c r="FY29" i="4"/>
  <c r="FX29" i="4"/>
  <c r="FM29" i="4"/>
  <c r="FL29" i="4"/>
  <c r="FA29" i="4"/>
  <c r="EZ29" i="4"/>
  <c r="EO29" i="4"/>
  <c r="EN29" i="4"/>
  <c r="EC29" i="4"/>
  <c r="EB29" i="4"/>
  <c r="DQ29" i="4"/>
  <c r="DP29" i="4"/>
  <c r="DE29" i="4"/>
  <c r="DD29" i="4"/>
  <c r="CS29" i="4"/>
  <c r="CR29" i="4"/>
  <c r="CG29" i="4"/>
  <c r="CF29" i="4"/>
  <c r="BU29" i="4"/>
  <c r="BT29" i="4"/>
  <c r="BI29" i="4"/>
  <c r="BH29" i="4"/>
  <c r="AW29" i="4"/>
  <c r="AV29" i="4"/>
  <c r="AK29" i="4"/>
  <c r="AJ29" i="4"/>
  <c r="Y29" i="4"/>
  <c r="X29" i="4"/>
  <c r="M29" i="4"/>
  <c r="L29" i="4"/>
  <c r="A29" i="4"/>
  <c r="GJ28" i="4"/>
  <c r="FY28" i="4"/>
  <c r="FX28" i="4"/>
  <c r="FM28" i="4"/>
  <c r="FL28" i="4"/>
  <c r="FA28" i="4"/>
  <c r="EZ28" i="4"/>
  <c r="EO28" i="4"/>
  <c r="EN28" i="4"/>
  <c r="EC28" i="4"/>
  <c r="EB28" i="4"/>
  <c r="DQ28" i="4"/>
  <c r="DP28" i="4"/>
  <c r="DE28" i="4"/>
  <c r="DD28" i="4"/>
  <c r="CS28" i="4"/>
  <c r="CR28" i="4"/>
  <c r="CG28" i="4"/>
  <c r="CF28" i="4"/>
  <c r="BU28" i="4"/>
  <c r="BT28" i="4"/>
  <c r="BI28" i="4"/>
  <c r="BH28" i="4"/>
  <c r="AW28" i="4"/>
  <c r="AV28" i="4"/>
  <c r="AK28" i="4"/>
  <c r="AJ28" i="4"/>
  <c r="Y28" i="4"/>
  <c r="X28" i="4"/>
  <c r="M28" i="4"/>
  <c r="L28" i="4"/>
  <c r="A28" i="4"/>
  <c r="GJ27" i="4"/>
  <c r="FY27" i="4"/>
  <c r="FX27" i="4"/>
  <c r="FM27" i="4"/>
  <c r="FL27" i="4"/>
  <c r="FA27" i="4"/>
  <c r="EZ27" i="4"/>
  <c r="EO27" i="4"/>
  <c r="EN27" i="4"/>
  <c r="EC27" i="4"/>
  <c r="EB27" i="4"/>
  <c r="DQ27" i="4"/>
  <c r="DP27" i="4"/>
  <c r="DE27" i="4"/>
  <c r="DD27" i="4"/>
  <c r="CS27" i="4"/>
  <c r="CR27" i="4"/>
  <c r="CG27" i="4"/>
  <c r="CF27" i="4"/>
  <c r="BU27" i="4"/>
  <c r="BT27" i="4"/>
  <c r="BI27" i="4"/>
  <c r="BH27" i="4"/>
  <c r="AW27" i="4"/>
  <c r="AV27" i="4"/>
  <c r="AK27" i="4"/>
  <c r="AJ27" i="4"/>
  <c r="Y27" i="4"/>
  <c r="X27" i="4"/>
  <c r="M27" i="4"/>
  <c r="L27" i="4"/>
  <c r="A27" i="4"/>
  <c r="GJ26" i="4"/>
  <c r="FY26" i="4"/>
  <c r="FX26" i="4"/>
  <c r="FM26" i="4"/>
  <c r="FL26" i="4"/>
  <c r="FA26" i="4"/>
  <c r="EZ26" i="4"/>
  <c r="EO26" i="4"/>
  <c r="EN26" i="4"/>
  <c r="EC26" i="4"/>
  <c r="EB26" i="4"/>
  <c r="DQ26" i="4"/>
  <c r="DP26" i="4"/>
  <c r="DE26" i="4"/>
  <c r="DD26" i="4"/>
  <c r="CS26" i="4"/>
  <c r="CR26" i="4"/>
  <c r="CG26" i="4"/>
  <c r="CF26" i="4"/>
  <c r="BU26" i="4"/>
  <c r="BT26" i="4"/>
  <c r="BI26" i="4"/>
  <c r="BH26" i="4"/>
  <c r="AW26" i="4"/>
  <c r="AV26" i="4"/>
  <c r="AK26" i="4"/>
  <c r="AJ26" i="4"/>
  <c r="Y26" i="4"/>
  <c r="X26" i="4"/>
  <c r="M26" i="4"/>
  <c r="L26" i="4"/>
  <c r="A26" i="4"/>
  <c r="GJ25" i="4"/>
  <c r="FY25" i="4"/>
  <c r="FX25" i="4"/>
  <c r="FM25" i="4"/>
  <c r="FL25" i="4"/>
  <c r="FA25" i="4"/>
  <c r="EZ25" i="4"/>
  <c r="EO25" i="4"/>
  <c r="EN25" i="4"/>
  <c r="EC25" i="4"/>
  <c r="EB25" i="4"/>
  <c r="DQ25" i="4"/>
  <c r="DP25" i="4"/>
  <c r="DE25" i="4"/>
  <c r="DD25" i="4"/>
  <c r="CS25" i="4"/>
  <c r="CR25" i="4"/>
  <c r="CG25" i="4"/>
  <c r="CF25" i="4"/>
  <c r="BU25" i="4"/>
  <c r="BT25" i="4"/>
  <c r="BI25" i="4"/>
  <c r="BH25" i="4"/>
  <c r="AW25" i="4"/>
  <c r="AV25" i="4"/>
  <c r="AK25" i="4"/>
  <c r="AJ25" i="4"/>
  <c r="Y25" i="4"/>
  <c r="X25" i="4"/>
  <c r="M25" i="4"/>
  <c r="L25" i="4"/>
  <c r="A25" i="4"/>
  <c r="GJ24" i="4"/>
  <c r="FY24" i="4"/>
  <c r="FX24" i="4"/>
  <c r="FM24" i="4"/>
  <c r="FL24" i="4"/>
  <c r="FA24" i="4"/>
  <c r="EZ24" i="4"/>
  <c r="EO24" i="4"/>
  <c r="EN24" i="4"/>
  <c r="EC24" i="4"/>
  <c r="EB24" i="4"/>
  <c r="DQ24" i="4"/>
  <c r="DP24" i="4"/>
  <c r="DE24" i="4"/>
  <c r="DD24" i="4"/>
  <c r="CS24" i="4"/>
  <c r="CR24" i="4"/>
  <c r="CG24" i="4"/>
  <c r="CF24" i="4"/>
  <c r="BU24" i="4"/>
  <c r="BT24" i="4"/>
  <c r="BI24" i="4"/>
  <c r="BH24" i="4"/>
  <c r="AW24" i="4"/>
  <c r="AV24" i="4"/>
  <c r="AK24" i="4"/>
  <c r="AJ24" i="4"/>
  <c r="Y24" i="4"/>
  <c r="X24" i="4"/>
  <c r="M24" i="4"/>
  <c r="L24" i="4"/>
  <c r="A24" i="4"/>
  <c r="GJ23" i="4"/>
  <c r="FY23" i="4"/>
  <c r="FX23" i="4"/>
  <c r="FM23" i="4"/>
  <c r="FL23" i="4"/>
  <c r="FA23" i="4"/>
  <c r="EZ23" i="4"/>
  <c r="EO23" i="4"/>
  <c r="EN23" i="4"/>
  <c r="EC23" i="4"/>
  <c r="EB23" i="4"/>
  <c r="DQ23" i="4"/>
  <c r="DP23" i="4"/>
  <c r="DE23" i="4"/>
  <c r="DD23" i="4"/>
  <c r="CS23" i="4"/>
  <c r="CR23" i="4"/>
  <c r="CG23" i="4"/>
  <c r="CF23" i="4"/>
  <c r="BU23" i="4"/>
  <c r="BT23" i="4"/>
  <c r="BI23" i="4"/>
  <c r="BH23" i="4"/>
  <c r="AW23" i="4"/>
  <c r="AV23" i="4"/>
  <c r="AK23" i="4"/>
  <c r="AJ23" i="4"/>
  <c r="Y23" i="4"/>
  <c r="X23" i="4"/>
  <c r="M23" i="4"/>
  <c r="L23" i="4"/>
  <c r="A23" i="4"/>
  <c r="GJ22" i="4"/>
  <c r="FY22" i="4"/>
  <c r="FX22" i="4"/>
  <c r="FM22" i="4"/>
  <c r="FL22" i="4"/>
  <c r="FA22" i="4"/>
  <c r="EZ22" i="4"/>
  <c r="EO22" i="4"/>
  <c r="EN22" i="4"/>
  <c r="EC22" i="4"/>
  <c r="EB22" i="4"/>
  <c r="DQ22" i="4"/>
  <c r="DP22" i="4"/>
  <c r="DE22" i="4"/>
  <c r="DD22" i="4"/>
  <c r="CS22" i="4"/>
  <c r="CR22" i="4"/>
  <c r="CG22" i="4"/>
  <c r="CF22" i="4"/>
  <c r="BU22" i="4"/>
  <c r="BT22" i="4"/>
  <c r="BI22" i="4"/>
  <c r="BH22" i="4"/>
  <c r="AW22" i="4"/>
  <c r="AV22" i="4"/>
  <c r="AK22" i="4"/>
  <c r="AJ22" i="4"/>
  <c r="Y22" i="4"/>
  <c r="X22" i="4"/>
  <c r="M22" i="4"/>
  <c r="L22" i="4"/>
  <c r="A22" i="4"/>
  <c r="GJ21" i="4"/>
  <c r="FY21" i="4"/>
  <c r="FX21" i="4"/>
  <c r="FM21" i="4"/>
  <c r="FL21" i="4"/>
  <c r="FA21" i="4"/>
  <c r="EZ21" i="4"/>
  <c r="EO21" i="4"/>
  <c r="EN21" i="4"/>
  <c r="EC21" i="4"/>
  <c r="EB21" i="4"/>
  <c r="DQ21" i="4"/>
  <c r="DP21" i="4"/>
  <c r="DE21" i="4"/>
  <c r="DD21" i="4"/>
  <c r="CS21" i="4"/>
  <c r="CR21" i="4"/>
  <c r="CG21" i="4"/>
  <c r="CF21" i="4"/>
  <c r="BU21" i="4"/>
  <c r="BT21" i="4"/>
  <c r="BI21" i="4"/>
  <c r="BH21" i="4"/>
  <c r="AW21" i="4"/>
  <c r="AV21" i="4"/>
  <c r="AK21" i="4"/>
  <c r="AJ21" i="4"/>
  <c r="Y21" i="4"/>
  <c r="X21" i="4"/>
  <c r="M21" i="4"/>
  <c r="L21" i="4"/>
  <c r="A21" i="4"/>
  <c r="GJ20" i="4"/>
  <c r="FY20" i="4"/>
  <c r="FX20" i="4"/>
  <c r="FM20" i="4"/>
  <c r="FL20" i="4"/>
  <c r="FA20" i="4"/>
  <c r="EZ20" i="4"/>
  <c r="EO20" i="4"/>
  <c r="EN20" i="4"/>
  <c r="EC20" i="4"/>
  <c r="EB20" i="4"/>
  <c r="DQ20" i="4"/>
  <c r="DP20" i="4"/>
  <c r="DE20" i="4"/>
  <c r="DD20" i="4"/>
  <c r="CS20" i="4"/>
  <c r="CR20" i="4"/>
  <c r="CG20" i="4"/>
  <c r="CF20" i="4"/>
  <c r="BU20" i="4"/>
  <c r="BT20" i="4"/>
  <c r="BI20" i="4"/>
  <c r="BH20" i="4"/>
  <c r="AW20" i="4"/>
  <c r="AV20" i="4"/>
  <c r="AK20" i="4"/>
  <c r="AJ20" i="4"/>
  <c r="Y20" i="4"/>
  <c r="X20" i="4"/>
  <c r="M20" i="4"/>
  <c r="L20" i="4"/>
  <c r="A20" i="4"/>
  <c r="GJ19" i="4"/>
  <c r="FY19" i="4"/>
  <c r="FX19" i="4"/>
  <c r="FM19" i="4"/>
  <c r="FL19" i="4"/>
  <c r="FA19" i="4"/>
  <c r="EZ19" i="4"/>
  <c r="EO19" i="4"/>
  <c r="EN19" i="4"/>
  <c r="EC19" i="4"/>
  <c r="EB19" i="4"/>
  <c r="DQ19" i="4"/>
  <c r="DP19" i="4"/>
  <c r="DE19" i="4"/>
  <c r="DD19" i="4"/>
  <c r="CS19" i="4"/>
  <c r="CR19" i="4"/>
  <c r="CG19" i="4"/>
  <c r="CF19" i="4"/>
  <c r="BU19" i="4"/>
  <c r="BT19" i="4"/>
  <c r="BI19" i="4"/>
  <c r="BH19" i="4"/>
  <c r="AW19" i="4"/>
  <c r="AV19" i="4"/>
  <c r="AK19" i="4"/>
  <c r="AJ19" i="4"/>
  <c r="Y19" i="4"/>
  <c r="X19" i="4"/>
  <c r="M19" i="4"/>
  <c r="L19" i="4"/>
  <c r="A19" i="4"/>
  <c r="GJ18" i="4"/>
  <c r="FY18" i="4"/>
  <c r="FX18" i="4"/>
  <c r="FM18" i="4"/>
  <c r="FL18" i="4"/>
  <c r="FA18" i="4"/>
  <c r="EZ18" i="4"/>
  <c r="EO18" i="4"/>
  <c r="EN18" i="4"/>
  <c r="EC18" i="4"/>
  <c r="EB18" i="4"/>
  <c r="DQ18" i="4"/>
  <c r="DP18" i="4"/>
  <c r="DE18" i="4"/>
  <c r="DD18" i="4"/>
  <c r="CS18" i="4"/>
  <c r="CR18" i="4"/>
  <c r="CG18" i="4"/>
  <c r="CF18" i="4"/>
  <c r="BU18" i="4"/>
  <c r="BT18" i="4"/>
  <c r="BI18" i="4"/>
  <c r="BH18" i="4"/>
  <c r="AW18" i="4"/>
  <c r="AV18" i="4"/>
  <c r="AK18" i="4"/>
  <c r="AJ18" i="4"/>
  <c r="Y18" i="4"/>
  <c r="X18" i="4"/>
  <c r="M18" i="4"/>
  <c r="L18" i="4"/>
  <c r="A18" i="4"/>
  <c r="GJ17" i="4"/>
  <c r="FY17" i="4"/>
  <c r="FX17" i="4"/>
  <c r="FM17" i="4"/>
  <c r="FL17" i="4"/>
  <c r="FA17" i="4"/>
  <c r="EZ17" i="4"/>
  <c r="EO17" i="4"/>
  <c r="EN17" i="4"/>
  <c r="EC17" i="4"/>
  <c r="EB17" i="4"/>
  <c r="DQ17" i="4"/>
  <c r="DP17" i="4"/>
  <c r="DE17" i="4"/>
  <c r="DD17" i="4"/>
  <c r="CS17" i="4"/>
  <c r="CR17" i="4"/>
  <c r="CG17" i="4"/>
  <c r="CF17" i="4"/>
  <c r="BU17" i="4"/>
  <c r="BT17" i="4"/>
  <c r="BI17" i="4"/>
  <c r="BH17" i="4"/>
  <c r="AW17" i="4"/>
  <c r="AV17" i="4"/>
  <c r="AK17" i="4"/>
  <c r="AJ17" i="4"/>
  <c r="Y17" i="4"/>
  <c r="X17" i="4"/>
  <c r="M17" i="4"/>
  <c r="L17" i="4"/>
  <c r="A17" i="4"/>
  <c r="GJ16" i="4"/>
  <c r="FY16" i="4"/>
  <c r="FX16" i="4"/>
  <c r="FM16" i="4"/>
  <c r="FL16" i="4"/>
  <c r="FA16" i="4"/>
  <c r="EZ16" i="4"/>
  <c r="EO16" i="4"/>
  <c r="EN16" i="4"/>
  <c r="EC16" i="4"/>
  <c r="EB16" i="4"/>
  <c r="DQ16" i="4"/>
  <c r="DP16" i="4"/>
  <c r="DE16" i="4"/>
  <c r="DD16" i="4"/>
  <c r="CS16" i="4"/>
  <c r="CR16" i="4"/>
  <c r="CG16" i="4"/>
  <c r="CF16" i="4"/>
  <c r="BU16" i="4"/>
  <c r="BT16" i="4"/>
  <c r="BI16" i="4"/>
  <c r="BH16" i="4"/>
  <c r="AW16" i="4"/>
  <c r="AV16" i="4"/>
  <c r="AK16" i="4"/>
  <c r="AJ16" i="4"/>
  <c r="Y16" i="4"/>
  <c r="X16" i="4"/>
  <c r="M16" i="4"/>
  <c r="L16" i="4"/>
  <c r="A16" i="4"/>
  <c r="GJ15" i="4"/>
  <c r="FY15" i="4"/>
  <c r="FX15" i="4"/>
  <c r="FM15" i="4"/>
  <c r="FL15" i="4"/>
  <c r="FA15" i="4"/>
  <c r="EZ15" i="4"/>
  <c r="EO15" i="4"/>
  <c r="EN15" i="4"/>
  <c r="EC15" i="4"/>
  <c r="EB15" i="4"/>
  <c r="DQ15" i="4"/>
  <c r="DP15" i="4"/>
  <c r="DE15" i="4"/>
  <c r="DD15" i="4"/>
  <c r="CS15" i="4"/>
  <c r="CR15" i="4"/>
  <c r="CG15" i="4"/>
  <c r="CF15" i="4"/>
  <c r="BU15" i="4"/>
  <c r="BT15" i="4"/>
  <c r="BI15" i="4"/>
  <c r="BH15" i="4"/>
  <c r="AW15" i="4"/>
  <c r="AV15" i="4"/>
  <c r="AK15" i="4"/>
  <c r="AJ15" i="4"/>
  <c r="Y15" i="4"/>
  <c r="X15" i="4"/>
  <c r="M15" i="4"/>
  <c r="L15" i="4"/>
  <c r="A15" i="4"/>
  <c r="GJ14" i="4"/>
  <c r="FY14" i="4"/>
  <c r="FX14" i="4"/>
  <c r="FM14" i="4"/>
  <c r="FL14" i="4"/>
  <c r="FA14" i="4"/>
  <c r="EZ14" i="4"/>
  <c r="EO14" i="4"/>
  <c r="EN14" i="4"/>
  <c r="EC14" i="4"/>
  <c r="EB14" i="4"/>
  <c r="DQ14" i="4"/>
  <c r="DP14" i="4"/>
  <c r="DE14" i="4"/>
  <c r="DD14" i="4"/>
  <c r="CS14" i="4"/>
  <c r="CR14" i="4"/>
  <c r="CG14" i="4"/>
  <c r="CF14" i="4"/>
  <c r="BU14" i="4"/>
  <c r="BT14" i="4"/>
  <c r="BI14" i="4"/>
  <c r="BH14" i="4"/>
  <c r="AW14" i="4"/>
  <c r="AV14" i="4"/>
  <c r="AK14" i="4"/>
  <c r="AJ14" i="4"/>
  <c r="Y14" i="4"/>
  <c r="X14" i="4"/>
  <c r="M14" i="4"/>
  <c r="L14" i="4"/>
  <c r="GJ13" i="4"/>
  <c r="GJ51" i="4" s="1"/>
  <c r="GJ109" i="4" s="1"/>
  <c r="FY13" i="4"/>
  <c r="FX13" i="4"/>
  <c r="FX51" i="4" s="1"/>
  <c r="FX109" i="4" s="1"/>
  <c r="FM13" i="4"/>
  <c r="FL13" i="4"/>
  <c r="FL51" i="4" s="1"/>
  <c r="FL109" i="4" s="1"/>
  <c r="FA13" i="4"/>
  <c r="EZ13" i="4"/>
  <c r="EZ51" i="4" s="1"/>
  <c r="EZ109" i="4" s="1"/>
  <c r="EO13" i="4"/>
  <c r="EN13" i="4"/>
  <c r="EN51" i="4" s="1"/>
  <c r="EN109" i="4" s="1"/>
  <c r="EC13" i="4"/>
  <c r="EB13" i="4"/>
  <c r="EB51" i="4" s="1"/>
  <c r="EB109" i="4" s="1"/>
  <c r="DQ13" i="4"/>
  <c r="DP13" i="4"/>
  <c r="DP51" i="4" s="1"/>
  <c r="DP109" i="4" s="1"/>
  <c r="DE13" i="4"/>
  <c r="DD13" i="4"/>
  <c r="CS13" i="4"/>
  <c r="CR13" i="4"/>
  <c r="CG13" i="4"/>
  <c r="CF13" i="4"/>
  <c r="CF51" i="4" s="1"/>
  <c r="CF109" i="4" s="1"/>
  <c r="BU13" i="4"/>
  <c r="BT13" i="4"/>
  <c r="BT51" i="4" s="1"/>
  <c r="BT109" i="4" s="1"/>
  <c r="BI13" i="4"/>
  <c r="BH13" i="4"/>
  <c r="BH51" i="4" s="1"/>
  <c r="BH109" i="4" s="1"/>
  <c r="AW13" i="4"/>
  <c r="AV13" i="4"/>
  <c r="AV51" i="4" s="1"/>
  <c r="AV109" i="4" s="1"/>
  <c r="AK13" i="4"/>
  <c r="AJ13" i="4"/>
  <c r="AJ51" i="4" s="1"/>
  <c r="AJ109" i="4" s="1"/>
  <c r="Y13" i="4"/>
  <c r="X13" i="4"/>
  <c r="X51" i="4" s="1"/>
  <c r="X109" i="4" s="1"/>
  <c r="M13" i="4"/>
  <c r="L13" i="4"/>
  <c r="A13" i="4"/>
  <c r="A14" i="4" s="1"/>
  <c r="GC9" i="4"/>
  <c r="FQ9" i="4"/>
  <c r="FE9" i="4"/>
  <c r="ES9" i="4"/>
  <c r="EG9" i="4"/>
  <c r="DU9" i="4"/>
  <c r="DI9" i="4"/>
  <c r="CW9" i="4"/>
  <c r="CK9" i="4"/>
  <c r="BY9" i="4"/>
  <c r="BM9" i="4"/>
  <c r="BA9" i="4"/>
  <c r="AO9" i="4"/>
  <c r="AC9" i="4"/>
  <c r="Q9" i="4"/>
  <c r="E9" i="4"/>
  <c r="G64" i="4"/>
  <c r="B6" i="4"/>
  <c r="CR51" i="4" l="1"/>
  <c r="CR109" i="4" s="1"/>
  <c r="DD51" i="4"/>
  <c r="DD109" i="4" s="1"/>
  <c r="L51" i="4"/>
  <c r="L109" i="4" s="1"/>
  <c r="FN6" i="4"/>
  <c r="FZ6" i="4"/>
  <c r="FZ64" i="4"/>
  <c r="N37" i="1"/>
  <c r="S6" i="4"/>
  <c r="AE6" i="4" s="1"/>
  <c r="FN180" i="4"/>
  <c r="EP180" i="4"/>
  <c r="DR180" i="4"/>
  <c r="ED180" i="4"/>
  <c r="DF180" i="4"/>
  <c r="FB180" i="4"/>
  <c r="CH180" i="4"/>
  <c r="BJ180" i="4"/>
  <c r="AL180" i="4"/>
  <c r="N180" i="4"/>
  <c r="CT180" i="4"/>
  <c r="BV180" i="4"/>
  <c r="AX180" i="4"/>
  <c r="Z180" i="4"/>
  <c r="B180" i="4"/>
  <c r="FN122" i="4"/>
  <c r="EP122" i="4"/>
  <c r="DR122" i="4"/>
  <c r="CT122" i="4"/>
  <c r="BV122" i="4"/>
  <c r="AX122" i="4"/>
  <c r="Z122" i="4"/>
  <c r="B122" i="4"/>
  <c r="FN64" i="4"/>
  <c r="FB122" i="4"/>
  <c r="ED122" i="4"/>
  <c r="DF122" i="4"/>
  <c r="CH122" i="4"/>
  <c r="BJ122" i="4"/>
  <c r="AL122" i="4"/>
  <c r="N122" i="4"/>
  <c r="FB64" i="4"/>
  <c r="ED64" i="4"/>
  <c r="EP64" i="4"/>
  <c r="DF64" i="4"/>
  <c r="CH64" i="4"/>
  <c r="BJ64" i="4"/>
  <c r="AL64" i="4"/>
  <c r="B64" i="4"/>
  <c r="DR64" i="4"/>
  <c r="N64" i="4"/>
  <c r="CT64" i="4"/>
  <c r="AX64" i="4"/>
  <c r="Z64" i="4"/>
  <c r="BV64" i="4"/>
  <c r="Z6" i="4"/>
  <c r="AX6" i="4"/>
  <c r="BV6" i="4"/>
  <c r="CT6" i="4"/>
  <c r="DR6" i="4"/>
  <c r="N6" i="4"/>
  <c r="AL6" i="4"/>
  <c r="BJ6" i="4"/>
  <c r="CH6" i="4"/>
  <c r="DF6" i="4"/>
  <c r="ED6" i="4"/>
  <c r="FB6" i="4"/>
  <c r="AE55" i="4" l="1"/>
  <c r="AQ6" i="4"/>
  <c r="AQ64" i="4" s="1"/>
  <c r="S55" i="4"/>
  <c r="G55" i="4" s="1"/>
  <c r="AE64" i="4"/>
  <c r="S64" i="4"/>
  <c r="BC6" i="4" l="1"/>
  <c r="BC55" i="4" s="1"/>
  <c r="AQ55" i="4"/>
  <c r="BC64" i="4" l="1"/>
  <c r="BO6" i="4"/>
  <c r="BO55" i="4" s="1"/>
  <c r="CA6" i="4" l="1"/>
  <c r="CA64" i="4" s="1"/>
  <c r="BO64" i="4"/>
  <c r="CM6" i="4" l="1"/>
  <c r="CA55" i="4"/>
  <c r="CM64" i="4" l="1"/>
  <c r="CY6" i="4"/>
  <c r="DK6" i="4" s="1"/>
  <c r="CM55" i="4"/>
  <c r="CY64" i="4" l="1"/>
  <c r="CY55" i="4"/>
  <c r="DK64" i="4"/>
  <c r="DK55" i="4"/>
  <c r="DW6" i="4"/>
  <c r="DW55" i="4" l="1"/>
  <c r="DW64" i="4"/>
  <c r="EI6" i="4"/>
  <c r="EI64" i="4" l="1"/>
  <c r="EI55" i="4"/>
  <c r="EU6" i="4"/>
  <c r="EP6" i="4" l="1"/>
  <c r="EU64" i="4"/>
  <c r="EU55" i="4"/>
  <c r="FG6" i="4"/>
  <c r="FG64" i="4" l="1"/>
  <c r="FG55" i="4"/>
  <c r="FS6" i="4"/>
  <c r="GE6" i="4" s="1"/>
  <c r="FS64" i="4" l="1"/>
  <c r="FS55" i="4"/>
  <c r="G122" i="4" l="1"/>
  <c r="GE64" i="4"/>
  <c r="GE113" i="4" s="1"/>
  <c r="FS113" i="4" s="1"/>
  <c r="FG113" i="4" s="1"/>
  <c r="EU113" i="4" s="1"/>
  <c r="EI113" i="4" s="1"/>
  <c r="DW113" i="4" s="1"/>
  <c r="DK113" i="4" s="1"/>
  <c r="CY113" i="4" s="1"/>
  <c r="CM113" i="4" s="1"/>
  <c r="CA113" i="4" s="1"/>
  <c r="BO113" i="4" s="1"/>
  <c r="BC113" i="4" s="1"/>
  <c r="AQ113" i="4" s="1"/>
  <c r="AE113" i="4" s="1"/>
  <c r="S113" i="4" s="1"/>
  <c r="G113" i="4" s="1"/>
  <c r="GE55" i="4"/>
  <c r="G229" i="4" l="1"/>
  <c r="G180" i="4"/>
  <c r="G171" i="4"/>
  <c r="S122" i="4"/>
  <c r="S229" i="4" l="1"/>
  <c r="S180" i="4"/>
  <c r="S171" i="4"/>
  <c r="AE122" i="4"/>
  <c r="AE229" i="4" l="1"/>
  <c r="AE180" i="4"/>
  <c r="AE171" i="4"/>
  <c r="AQ122" i="4"/>
  <c r="AQ229" i="4" l="1"/>
  <c r="AQ180" i="4"/>
  <c r="AQ171" i="4"/>
  <c r="BC122" i="4"/>
  <c r="J4" i="5" l="1"/>
  <c r="J41" i="5" s="1"/>
  <c r="J78" i="5" s="1"/>
  <c r="J115" i="5" s="1"/>
  <c r="J152" i="5" s="1"/>
  <c r="J189" i="5" s="1"/>
  <c r="J226" i="5" s="1"/>
  <c r="BC229" i="4"/>
  <c r="BC180" i="4"/>
  <c r="BC171" i="4"/>
  <c r="BO122" i="4"/>
  <c r="I42" i="2"/>
  <c r="I41" i="2"/>
  <c r="I40" i="2"/>
  <c r="I39" i="2"/>
  <c r="I38" i="2"/>
  <c r="I37" i="2"/>
  <c r="I36" i="2"/>
  <c r="I35" i="2"/>
  <c r="I34" i="2"/>
  <c r="I33" i="2"/>
  <c r="I32" i="2"/>
  <c r="I31" i="2"/>
  <c r="I30" i="2"/>
  <c r="I29" i="2"/>
  <c r="I28" i="2"/>
  <c r="N35" i="1" l="1"/>
  <c r="BO229" i="4"/>
  <c r="BO180" i="4"/>
  <c r="BO171" i="4"/>
  <c r="CA122" i="4"/>
  <c r="I27" i="2"/>
  <c r="I26" i="2"/>
  <c r="I25" i="2"/>
  <c r="I24" i="2"/>
  <c r="I23" i="2"/>
  <c r="I22" i="2"/>
  <c r="I21" i="2"/>
  <c r="I20" i="2"/>
  <c r="I19" i="2"/>
  <c r="I18" i="2"/>
  <c r="I17" i="2"/>
  <c r="I16" i="2"/>
  <c r="I15" i="2"/>
  <c r="CA229" i="4" l="1"/>
  <c r="CA180" i="4"/>
  <c r="CA171" i="4"/>
  <c r="CM122" i="4"/>
  <c r="I14" i="2"/>
  <c r="CM229" i="4" l="1"/>
  <c r="CM171" i="4"/>
  <c r="CM180" i="4"/>
  <c r="CY122" i="4"/>
  <c r="CY229" i="4" l="1"/>
  <c r="CY171" i="4"/>
  <c r="CY180" i="4"/>
  <c r="DK122" i="4"/>
  <c r="I13" i="2"/>
  <c r="I12" i="2"/>
  <c r="G12" i="2" a="1"/>
  <c r="G42" i="2" s="1"/>
  <c r="F12" i="2" a="1"/>
  <c r="F42" i="2" s="1"/>
  <c r="D12" i="2" a="1"/>
  <c r="D39" i="2" s="1"/>
  <c r="C12" i="2" a="1"/>
  <c r="C42" i="2" s="1"/>
  <c r="B12" i="2" a="1"/>
  <c r="B42" i="2" s="1"/>
  <c r="J4" i="2"/>
  <c r="I43" i="2" l="1"/>
  <c r="C12" i="2"/>
  <c r="C21" i="2"/>
  <c r="C29" i="2"/>
  <c r="C37" i="2"/>
  <c r="F27" i="2"/>
  <c r="F22" i="2"/>
  <c r="F39" i="2"/>
  <c r="C19" i="2"/>
  <c r="C27" i="2"/>
  <c r="C35" i="2"/>
  <c r="C17" i="2"/>
  <c r="C16" i="2" s="1"/>
  <c r="C25" i="2"/>
  <c r="C33" i="2"/>
  <c r="C41" i="2"/>
  <c r="F18" i="2"/>
  <c r="F35" i="2"/>
  <c r="C14" i="2"/>
  <c r="C23" i="2"/>
  <c r="C31" i="2"/>
  <c r="C39" i="2"/>
  <c r="F14" i="2"/>
  <c r="F31" i="2"/>
  <c r="B17" i="2"/>
  <c r="G15" i="2"/>
  <c r="G20" i="2"/>
  <c r="G24" i="2"/>
  <c r="G28" i="2"/>
  <c r="G32" i="2"/>
  <c r="G40" i="2"/>
  <c r="B15" i="2"/>
  <c r="B19" i="2"/>
  <c r="B23" i="2"/>
  <c r="B27" i="2"/>
  <c r="B31" i="2"/>
  <c r="B36" i="2"/>
  <c r="B40" i="2"/>
  <c r="B14" i="2"/>
  <c r="B18" i="2"/>
  <c r="B22" i="2"/>
  <c r="B26" i="2"/>
  <c r="B30" i="2"/>
  <c r="B34" i="2"/>
  <c r="B39" i="2"/>
  <c r="C15" i="2"/>
  <c r="C20" i="2"/>
  <c r="C24" i="2"/>
  <c r="C28" i="2"/>
  <c r="C32" i="2"/>
  <c r="C36" i="2"/>
  <c r="C40" i="2"/>
  <c r="D13" i="2"/>
  <c r="D12" i="2" s="1"/>
  <c r="D17" i="2"/>
  <c r="D21" i="2"/>
  <c r="D26" i="2"/>
  <c r="D30" i="2"/>
  <c r="D34" i="2"/>
  <c r="D38" i="2"/>
  <c r="D42" i="2"/>
  <c r="E42" i="2" s="1"/>
  <c r="H42" i="2" s="1"/>
  <c r="F15" i="2"/>
  <c r="F19" i="2"/>
  <c r="F23" i="2"/>
  <c r="F28" i="2"/>
  <c r="F32" i="2"/>
  <c r="F36" i="2"/>
  <c r="F40" i="2"/>
  <c r="G12" i="2"/>
  <c r="G17" i="2"/>
  <c r="G21" i="2"/>
  <c r="G25" i="2"/>
  <c r="G29" i="2"/>
  <c r="G33" i="2"/>
  <c r="G37" i="2"/>
  <c r="G41" i="2"/>
  <c r="B16" i="2"/>
  <c r="B20" i="2"/>
  <c r="B24" i="2"/>
  <c r="B28" i="2"/>
  <c r="B32" i="2"/>
  <c r="B37" i="2"/>
  <c r="B41" i="2"/>
  <c r="C13" i="2"/>
  <c r="C18" i="2"/>
  <c r="C22" i="2"/>
  <c r="C26" i="2"/>
  <c r="C30" i="2"/>
  <c r="C34" i="2"/>
  <c r="C38" i="2"/>
  <c r="D15" i="2"/>
  <c r="D19" i="2"/>
  <c r="D24" i="2"/>
  <c r="D28" i="2"/>
  <c r="D32" i="2"/>
  <c r="D36" i="2"/>
  <c r="D40" i="2"/>
  <c r="F13" i="2"/>
  <c r="F17" i="2"/>
  <c r="F21" i="2"/>
  <c r="F25" i="2"/>
  <c r="F30" i="2"/>
  <c r="F34" i="2"/>
  <c r="F38" i="2"/>
  <c r="G14" i="2"/>
  <c r="G19" i="2"/>
  <c r="G23" i="2"/>
  <c r="G27" i="2"/>
  <c r="G31" i="2"/>
  <c r="G35" i="2"/>
  <c r="G39" i="2"/>
  <c r="F26" i="2"/>
  <c r="DK229" i="4"/>
  <c r="DK180" i="4"/>
  <c r="DK171" i="4"/>
  <c r="DW122" i="4"/>
  <c r="B21" i="2"/>
  <c r="B25" i="2"/>
  <c r="B29" i="2"/>
  <c r="B33" i="2"/>
  <c r="B38" i="2"/>
  <c r="D16" i="2"/>
  <c r="D20" i="2"/>
  <c r="D25" i="2"/>
  <c r="D29" i="2"/>
  <c r="D33" i="2"/>
  <c r="D37" i="2"/>
  <c r="D41" i="2"/>
  <c r="G36" i="2"/>
  <c r="D14" i="2"/>
  <c r="D18" i="2"/>
  <c r="D23" i="2"/>
  <c r="D22" i="2" s="1"/>
  <c r="D27" i="2"/>
  <c r="D31" i="2"/>
  <c r="D35" i="2"/>
  <c r="F16" i="2"/>
  <c r="F20" i="2"/>
  <c r="F24" i="2"/>
  <c r="F29" i="2"/>
  <c r="F33" i="2"/>
  <c r="F37" i="2"/>
  <c r="F41" i="2"/>
  <c r="G13" i="2"/>
  <c r="G18" i="2"/>
  <c r="G22" i="2"/>
  <c r="G26" i="2"/>
  <c r="G30" i="2"/>
  <c r="G34" i="2"/>
  <c r="G38" i="2"/>
  <c r="AJ36" i="1"/>
  <c r="S35" i="1"/>
  <c r="N31" i="1"/>
  <c r="E16" i="1" s="1"/>
  <c r="F19" i="1" l="1"/>
  <c r="S43" i="1"/>
  <c r="N11" i="1"/>
  <c r="E38" i="2"/>
  <c r="H38" i="2" s="1"/>
  <c r="E28" i="2"/>
  <c r="H28" i="2" s="1"/>
  <c r="G16" i="2"/>
  <c r="E39" i="2"/>
  <c r="H39" i="2" s="1"/>
  <c r="E17" i="2"/>
  <c r="H17" i="2" s="1"/>
  <c r="E29" i="2"/>
  <c r="H29" i="2" s="1"/>
  <c r="C43" i="2"/>
  <c r="E32" i="2"/>
  <c r="H32" i="2" s="1"/>
  <c r="E16" i="2"/>
  <c r="E15" i="2"/>
  <c r="H15" i="2" s="1"/>
  <c r="B13" i="2"/>
  <c r="E14" i="2"/>
  <c r="H14" i="2" s="1"/>
  <c r="E26" i="2"/>
  <c r="H26" i="2" s="1"/>
  <c r="E23" i="2"/>
  <c r="H23" i="2" s="1"/>
  <c r="E27" i="2"/>
  <c r="H27" i="2" s="1"/>
  <c r="DW229" i="4"/>
  <c r="DW180" i="4"/>
  <c r="DW171" i="4"/>
  <c r="EI122" i="4"/>
  <c r="F12" i="2"/>
  <c r="F43" i="2" s="1"/>
  <c r="B35" i="2"/>
  <c r="E35" i="2" s="1"/>
  <c r="H35" i="2" s="1"/>
  <c r="E36" i="2"/>
  <c r="H36" i="2" s="1"/>
  <c r="E18" i="2"/>
  <c r="H18" i="2" s="1"/>
  <c r="E33" i="2"/>
  <c r="H33" i="2" s="1"/>
  <c r="E30" i="2"/>
  <c r="H30" i="2" s="1"/>
  <c r="E37" i="2"/>
  <c r="H37" i="2" s="1"/>
  <c r="D43" i="2"/>
  <c r="E19" i="2"/>
  <c r="H19" i="2" s="1"/>
  <c r="E25" i="2"/>
  <c r="H25" i="2" s="1"/>
  <c r="E41" i="2"/>
  <c r="H41" i="2" s="1"/>
  <c r="E24" i="2"/>
  <c r="H24" i="2" s="1"/>
  <c r="H16" i="2" l="1"/>
  <c r="F12" i="1"/>
  <c r="F13" i="1" s="1"/>
  <c r="F20" i="1" s="1"/>
  <c r="F23" i="1" s="1"/>
  <c r="K36" i="2"/>
  <c r="J36" i="2" s="1"/>
  <c r="J28" i="2"/>
  <c r="J37" i="2"/>
  <c r="K18" i="2"/>
  <c r="K17" i="2"/>
  <c r="J17" i="2" s="1"/>
  <c r="J25" i="2"/>
  <c r="K27" i="2"/>
  <c r="J27" i="2" s="1"/>
  <c r="K41" i="2"/>
  <c r="J41" i="2" s="1"/>
  <c r="K32" i="2"/>
  <c r="J32" i="2" s="1"/>
  <c r="K15" i="2"/>
  <c r="J15" i="2" s="1"/>
  <c r="K14" i="2"/>
  <c r="J14" i="2" s="1"/>
  <c r="K42" i="2"/>
  <c r="J42" i="2" s="1"/>
  <c r="K30" i="2"/>
  <c r="K26" i="2"/>
  <c r="J26" i="2" s="1"/>
  <c r="K38" i="2"/>
  <c r="J38" i="2" s="1"/>
  <c r="K39" i="2"/>
  <c r="J39" i="2" s="1"/>
  <c r="EI229" i="4"/>
  <c r="EI180" i="4"/>
  <c r="EI171" i="4"/>
  <c r="EU122" i="4"/>
  <c r="B12" i="2"/>
  <c r="E12" i="2" s="1"/>
  <c r="H12" i="2" s="1"/>
  <c r="E13" i="2"/>
  <c r="H13" i="2" s="1"/>
  <c r="F24" i="1" l="1"/>
  <c r="F34" i="1"/>
  <c r="K28" i="2"/>
  <c r="J18" i="2"/>
  <c r="J30" i="2"/>
  <c r="K13" i="2"/>
  <c r="J13" i="2" s="1"/>
  <c r="K29" i="2"/>
  <c r="J29" i="2"/>
  <c r="K23" i="2"/>
  <c r="J23" i="2"/>
  <c r="B43" i="2"/>
  <c r="K33" i="2"/>
  <c r="J33" i="2"/>
  <c r="EU229" i="4"/>
  <c r="EU180" i="4"/>
  <c r="EU171" i="4"/>
  <c r="FG122" i="4"/>
  <c r="FG229" i="4" l="1"/>
  <c r="FG180" i="4"/>
  <c r="FG171" i="4"/>
  <c r="FS122" i="4"/>
  <c r="FS229" i="4" l="1"/>
  <c r="FS180" i="4"/>
  <c r="FS171" i="4"/>
  <c r="K12" i="2"/>
  <c r="J12" i="2" s="1"/>
  <c r="K16" i="2"/>
  <c r="E20" i="2"/>
  <c r="H20" i="2" s="1"/>
  <c r="E21" i="2"/>
  <c r="H21" i="2" s="1"/>
  <c r="E22" i="2"/>
  <c r="H22" i="2" s="1"/>
  <c r="K24" i="2"/>
  <c r="K25" i="2"/>
  <c r="E31" i="2"/>
  <c r="H31" i="2" s="1"/>
  <c r="E34" i="2"/>
  <c r="H34" i="2" s="1"/>
  <c r="K37" i="2"/>
  <c r="E40" i="2"/>
  <c r="H40" i="2" s="1"/>
  <c r="H43" i="2" l="1"/>
  <c r="L12" i="2"/>
  <c r="L13" i="2" s="1"/>
  <c r="L14" i="2" s="1"/>
  <c r="L15" i="2" s="1"/>
  <c r="K21" i="2"/>
  <c r="J20" i="2"/>
  <c r="K40" i="2"/>
  <c r="J40" i="2"/>
  <c r="K34" i="2"/>
  <c r="J34" i="2"/>
  <c r="K22" i="2"/>
  <c r="J22" i="2"/>
  <c r="K19" i="2"/>
  <c r="J19" i="2"/>
  <c r="K35" i="2"/>
  <c r="J35" i="2"/>
  <c r="K31" i="2"/>
  <c r="J31" i="2"/>
  <c r="J24" i="2"/>
  <c r="J21" i="2"/>
  <c r="J16" i="2"/>
  <c r="E43" i="2"/>
  <c r="L16" i="2" l="1"/>
  <c r="L17" i="2" s="1"/>
  <c r="L18" i="2" s="1"/>
  <c r="L19" i="2" s="1"/>
  <c r="K20" i="2"/>
  <c r="L43" i="2"/>
  <c r="AG4" i="1" s="1"/>
  <c r="L20" i="2" l="1"/>
  <c r="L21" i="2" s="1"/>
  <c r="L22" i="2" s="1"/>
  <c r="L23" i="2" s="1"/>
  <c r="L24" i="2" s="1"/>
  <c r="L25" i="2" s="1"/>
  <c r="L26" i="2" s="1"/>
  <c r="L27" i="2" s="1"/>
  <c r="L28" i="2" s="1"/>
  <c r="L29" i="2" s="1"/>
  <c r="L30" i="2" s="1"/>
  <c r="L31" i="2" s="1"/>
  <c r="L32" i="2" s="1"/>
  <c r="L33" i="2" s="1"/>
  <c r="L34" i="2" s="1"/>
  <c r="L35" i="2" s="1"/>
  <c r="L36" i="2" s="1"/>
  <c r="L37" i="2" s="1"/>
  <c r="L38" i="2" s="1"/>
  <c r="L39" i="2" s="1"/>
  <c r="L40" i="2" s="1"/>
  <c r="L41" i="2" s="1"/>
  <c r="L42" i="2" s="1"/>
  <c r="M17" i="1" l="1"/>
  <c r="N21" i="1" s="1"/>
  <c r="N36" i="1" l="1"/>
  <c r="N43" i="1" s="1"/>
  <c r="F32" i="1" s="1"/>
  <c r="F33" i="1" s="1"/>
  <c r="F38" i="1" l="1"/>
  <c r="F35" i="1"/>
  <c r="F21" i="1"/>
  <c r="F22" i="1" s="1"/>
  <c r="N12" i="1"/>
  <c r="N15" i="1" s="1"/>
  <c r="N22" i="1" s="1"/>
  <c r="A35" i="1" l="1"/>
  <c r="F37" i="1"/>
  <c r="E37" i="1" l="1"/>
  <c r="A37" i="1"/>
  <c r="AG3" i="1"/>
  <c r="AG5" i="1" s="1"/>
  <c r="AG9" i="1" s="1"/>
</calcChain>
</file>

<file path=xl/sharedStrings.xml><?xml version="1.0" encoding="utf-8"?>
<sst xmlns="http://schemas.openxmlformats.org/spreadsheetml/2006/main" count="5408" uniqueCount="597">
  <si>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</si>
  <si>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</si>
  <si>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</si>
  <si>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</si>
  <si>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</si>
  <si>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</si>
  <si>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</si>
  <si>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</si>
  <si>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</si>
  <si>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</si>
  <si>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</si>
  <si>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</si>
  <si>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</si>
  <si>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</si>
  <si>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</si>
  <si>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</si>
  <si>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</si>
  <si>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</si>
  <si>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</si>
  <si>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</si>
  <si>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</si>
  <si>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</si>
  <si>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</si>
  <si>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</si>
  <si>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</si>
  <si>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</si>
  <si>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</si>
  <si>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</si>
  <si>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</si>
  <si>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</si>
  <si>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</si>
  <si>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</si>
  <si>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</si>
  <si>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</si>
  <si>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</si>
  <si>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</si>
  <si>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</si>
  <si>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</si>
  <si>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</si>
  <si>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</si>
  <si>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</si>
  <si>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</si>
  <si>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</si>
  <si>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</si>
  <si>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</si>
  <si>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</si>
  <si>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</si>
  <si>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</si>
  <si>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</si>
  <si>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</si>
  <si>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</si>
  <si>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</si>
  <si>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</si>
  <si>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</si>
  <si>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</si>
  <si>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</si>
  <si>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</si>
  <si>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</si>
  <si>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</si>
  <si>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</si>
  <si>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</si>
  <si>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</si>
  <si>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</si>
  <si>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</si>
  <si>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</si>
  <si>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</si>
  <si>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</si>
  <si>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</si>
  <si>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</si>
  <si>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</si>
  <si>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</si>
  <si>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</si>
  <si>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</si>
  <si>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ISSUE OF STORES</t>
  </si>
  <si>
    <t xml:space="preserve">                SALE OF STORES</t>
  </si>
  <si>
    <t>ISSUED OR SOLD TO</t>
  </si>
  <si>
    <t>Coast Guard Dining Facility</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</si>
  <si>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</si>
  <si>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</si>
  <si>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</si>
  <si>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</si>
  <si>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</si>
  <si>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</si>
  <si>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</si>
  <si>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</si>
  <si>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</si>
  <si>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</si>
  <si>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</si>
  <si>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</si>
  <si>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</si>
  <si>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</si>
  <si>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</si>
  <si>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</si>
  <si>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</si>
  <si>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</si>
  <si>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</si>
  <si>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Grand Total</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</si>
  <si>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</si>
  <si>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</si>
  <si>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</si>
  <si>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</si>
  <si>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</si>
  <si>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</si>
  <si>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</si>
  <si>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</si>
  <si>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</si>
  <si>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</si>
  <si>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</si>
  <si>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</si>
  <si>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</si>
  <si>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</si>
  <si>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</si>
  <si>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</si>
  <si>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</si>
  <si>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</si>
  <si>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</si>
  <si>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</si>
  <si>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</si>
  <si>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</si>
  <si>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</si>
  <si>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</si>
  <si>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</si>
  <si>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</si>
  <si>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</si>
  <si>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</si>
  <si>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</si>
  <si>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</si>
  <si>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</si>
  <si>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</si>
  <si>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</si>
  <si>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</si>
  <si>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</si>
  <si>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</si>
  <si>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</si>
  <si>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</si>
  <si>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</si>
  <si>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</si>
  <si>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</si>
  <si>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</si>
  <si>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</si>
  <si>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</si>
  <si>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</si>
  <si>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</si>
  <si>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</si>
  <si>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</si>
  <si>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</si>
  <si>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</si>
  <si>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</si>
  <si>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</si>
  <si>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</si>
  <si>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</si>
  <si>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</si>
  <si>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</si>
  <si>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</si>
  <si>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</si>
  <si>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</si>
  <si>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</si>
  <si>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</si>
  <si>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</si>
  <si>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</si>
  <si>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</si>
  <si>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</si>
  <si>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</si>
  <si>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</si>
  <si>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</si>
  <si>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</si>
  <si>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</si>
  <si>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</si>
  <si>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 xml:space="preserve">  DEPARTMENT OF</t>
  </si>
  <si>
    <t>MEMORANDA</t>
  </si>
  <si>
    <t>MONTH AND YEAR</t>
  </si>
  <si>
    <t>PAGE NO.</t>
  </si>
  <si>
    <t xml:space="preserve">  U. S. COAST GUARD</t>
  </si>
  <si>
    <t>01</t>
  </si>
  <si>
    <t>RECEIPTS (+)</t>
  </si>
  <si>
    <t>EXPENDITURES (-)</t>
  </si>
  <si>
    <t>EXPLANATION</t>
  </si>
  <si>
    <t>DOCUMENT</t>
  </si>
  <si>
    <t>PURCHASES</t>
  </si>
  <si>
    <t>OTHER</t>
  </si>
  <si>
    <t>ISSUES</t>
  </si>
  <si>
    <t>SALES OF</t>
  </si>
  <si>
    <t>GAINS</t>
  </si>
  <si>
    <t>TO MESS</t>
  </si>
  <si>
    <t>STORES</t>
  </si>
  <si>
    <t>LOSSES</t>
  </si>
  <si>
    <t>Brought Forward</t>
  </si>
  <si>
    <t xml:space="preserve">                         Totals</t>
  </si>
  <si>
    <t>PREVIOUS EDITION MAY BE USED</t>
  </si>
  <si>
    <t>02</t>
  </si>
  <si>
    <t>03</t>
  </si>
  <si>
    <t>04</t>
  </si>
  <si>
    <t>05</t>
  </si>
  <si>
    <t>06</t>
  </si>
  <si>
    <t>07</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</si>
  <si>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</si>
  <si>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</si>
  <si>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</si>
  <si>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</si>
  <si>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</si>
  <si>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</si>
  <si>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</si>
  <si>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</si>
  <si>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</si>
  <si>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</si>
  <si>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</si>
  <si>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</si>
  <si>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</si>
  <si>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</si>
  <si>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</si>
  <si>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</si>
  <si>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</si>
  <si>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</si>
  <si>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</si>
  <si>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</si>
  <si>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</si>
  <si>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</si>
  <si>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</si>
  <si>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</si>
  <si>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</si>
  <si>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</si>
  <si>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</si>
  <si>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</si>
  <si>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</si>
  <si>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</si>
  <si>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</si>
  <si>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</si>
  <si>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</si>
  <si>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</si>
  <si>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</si>
  <si>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SS</t>
  </si>
  <si>
    <t>page 2 of</t>
  </si>
  <si>
    <t>page 3 of</t>
  </si>
  <si>
    <t>Transfer of stores</t>
  </si>
  <si>
    <t>TS</t>
  </si>
  <si>
    <t>RATION MEMORANDUM</t>
  </si>
  <si>
    <t>Homeland Security</t>
  </si>
  <si>
    <t>HOMELAND SECURITY</t>
  </si>
  <si>
    <t>sik</t>
  </si>
  <si>
    <t xml:space="preserve">  HOMELAND SECURITY</t>
  </si>
  <si>
    <t>20. SOLD</t>
  </si>
  <si>
    <t>RECEIVED</t>
  </si>
  <si>
    <t xml:space="preserve">FINCEN REVIEWER SIGNATURE </t>
  </si>
  <si>
    <t>SIGNATURE COMMANDING OFFICER</t>
  </si>
  <si>
    <t>10% of Line 22</t>
  </si>
  <si>
    <t>G. PURCHASES CONTINUED</t>
  </si>
  <si>
    <t>Date:</t>
  </si>
  <si>
    <t>OGD Number:</t>
  </si>
  <si>
    <t>Amount:</t>
  </si>
  <si>
    <t>AFLOAT</t>
  </si>
  <si>
    <t>ASHORE</t>
  </si>
  <si>
    <t>EOC</t>
  </si>
  <si>
    <t>Dinner</t>
  </si>
  <si>
    <t xml:space="preserve"> (List and subtotal separately by Navy, Other Government Departments and Commercial. Attach additional sheet if required.) EOC, Freight, and Shipping costs added.</t>
  </si>
  <si>
    <t>ADJUSTMENTS:</t>
  </si>
  <si>
    <t>Acknowledged Receipts (Detail) Line 34:</t>
  </si>
  <si>
    <t xml:space="preserve">ACCOUNTS RECEIVABLE REMARKS </t>
  </si>
  <si>
    <t>[Please enter remarks in this section]</t>
  </si>
  <si>
    <t>TOTAL:</t>
  </si>
  <si>
    <t>GRAND TOTAL OF BLOCK G:</t>
  </si>
  <si>
    <t>I certify under penalty of perjury under the laws of the United States of America that the foregoing is true and correct for the period indicated.</t>
  </si>
  <si>
    <t>`</t>
  </si>
  <si>
    <t>[Please enter additional remarks in this section]</t>
  </si>
  <si>
    <t>Gov't to Commercial Purch % =</t>
  </si>
  <si>
    <t>19. REIMBURSABLE</t>
  </si>
  <si>
    <t>Perpetual Inventory System</t>
  </si>
  <si>
    <t>FOR FINCEN USE ONLY</t>
  </si>
  <si>
    <t>Macro_Check|Unit_Name|OPFAC_Num|Beg_Period|End_Period|Type_of_Purchase|Vendor_Name|Document_Number|Amount</t>
  </si>
  <si>
    <t>Price per meal</t>
  </si>
  <si>
    <t>GOVERNMENT PURCHASES:</t>
  </si>
  <si>
    <t>COMMERCIAL PURCHASES:</t>
  </si>
  <si>
    <t>CASH LOG</t>
  </si>
  <si>
    <t>UNIT NAME:</t>
  </si>
  <si>
    <t>OPFAC:</t>
  </si>
  <si>
    <t xml:space="preserve">             EXPLANATION</t>
  </si>
  <si>
    <t xml:space="preserve">  BILLED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</si>
  <si>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</si>
  <si>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</si>
  <si>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</si>
  <si>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</si>
  <si>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</si>
  <si>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</si>
  <si>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</si>
  <si>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</si>
  <si>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</si>
  <si>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</si>
  <si>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</si>
  <si>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</si>
  <si>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</si>
  <si>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</si>
  <si>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</si>
  <si>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</si>
  <si>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</si>
  <si>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</si>
  <si>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</si>
  <si>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</si>
  <si>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</si>
  <si>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</si>
  <si>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</si>
  <si>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</si>
  <si>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</si>
  <si>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</si>
  <si>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</si>
  <si>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</si>
  <si>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</si>
  <si>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</si>
  <si>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</si>
  <si>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</si>
  <si>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</si>
  <si>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</si>
  <si>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</si>
  <si>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 xml:space="preserve">2. CG Reserves (ADT) </t>
  </si>
  <si>
    <t xml:space="preserve">5. CG Reserves (IDT) </t>
  </si>
  <si>
    <t>(5x6)</t>
  </si>
  <si>
    <t>Equivalents.  Section B: use for calculating Lines A-4 to A-9.</t>
  </si>
  <si>
    <t xml:space="preserve">        Summary of rations allowed during accounting period</t>
  </si>
  <si>
    <t xml:space="preserve">  X    Summary of rations allowed during accounting period</t>
  </si>
  <si>
    <t>CONSUMED</t>
  </si>
  <si>
    <t xml:space="preserve">Change Fund = </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</si>
  <si>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</si>
  <si>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</si>
  <si>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</si>
  <si>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</si>
  <si>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</si>
  <si>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CG-2576</t>
  </si>
  <si>
    <t>Line 26</t>
  </si>
  <si>
    <t>CG-3471</t>
  </si>
  <si>
    <t>Ending Balance</t>
  </si>
  <si>
    <t>Difference</t>
  </si>
  <si>
    <t>Line 8</t>
  </si>
  <si>
    <t>CG-3469</t>
  </si>
  <si>
    <t>REMARKS Block C- Continued:</t>
  </si>
  <si>
    <t xml:space="preserve">21. </t>
  </si>
  <si>
    <t>XO/XPO Signs Here</t>
  </si>
  <si>
    <t>RATION VALUE</t>
  </si>
  <si>
    <r>
      <t xml:space="preserve">g. </t>
    </r>
    <r>
      <rPr>
        <b/>
        <u/>
        <sz val="10"/>
        <rFont val="Arial"/>
        <family val="2"/>
      </rPr>
      <t>Initials.</t>
    </r>
    <r>
      <rPr>
        <sz val="10"/>
        <rFont val="Arial"/>
        <family val="2"/>
      </rPr>
      <t xml:space="preserve"> The FSO must initial Cash log entries.</t>
    </r>
  </si>
  <si>
    <t>Ref.</t>
  </si>
  <si>
    <t>FAQ</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</si>
  <si>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</si>
  <si>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</si>
  <si>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</si>
  <si>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</si>
  <si>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</si>
  <si>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</si>
  <si>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</si>
  <si>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</si>
  <si>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</si>
  <si>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</si>
  <si>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</si>
  <si>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</si>
  <si>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</si>
  <si>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</si>
  <si>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</si>
  <si>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</si>
  <si>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</si>
  <si>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</si>
  <si>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</si>
  <si>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</si>
  <si>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 xml:space="preserve">COAST GUARD DINING FACILITY REPORT FAQ </t>
  </si>
  <si>
    <t>COAST GUARD DINING FACILITY REPORTS</t>
  </si>
  <si>
    <t>CG-3123</t>
  </si>
  <si>
    <t>Document</t>
  </si>
  <si>
    <t>Title</t>
  </si>
  <si>
    <t>CG-2581</t>
  </si>
  <si>
    <t>CG-2581 Sale of Stores</t>
  </si>
  <si>
    <t>CG-2581 Transfer of Stores</t>
  </si>
  <si>
    <t>Cash Log</t>
  </si>
  <si>
    <t>Cash Log Instructions</t>
  </si>
  <si>
    <t>Coast Guard Dining Facility
Operating Statement</t>
  </si>
  <si>
    <t>Ration Memorandum</t>
  </si>
  <si>
    <t>Daily Ration Cost Record</t>
  </si>
  <si>
    <t>Issue/Sales Slip</t>
  </si>
  <si>
    <t>Issue/Sales Slip
Sales Of Stores</t>
  </si>
  <si>
    <t>Issue/Sales Slip
Transfer Of Stores</t>
  </si>
  <si>
    <t>Unit Name:</t>
  </si>
  <si>
    <t>To Period:</t>
  </si>
  <si>
    <t>From Period:</t>
  </si>
  <si>
    <t>OPFAC #:</t>
  </si>
  <si>
    <t>Class:</t>
  </si>
  <si>
    <t>Provision Inventory
Control Record</t>
  </si>
  <si>
    <t>Description</t>
  </si>
  <si>
    <t>Summary of operation activity.</t>
  </si>
  <si>
    <t>Issue and Sale of Stores.</t>
  </si>
  <si>
    <t>All cash activity.</t>
  </si>
  <si>
    <t>Instruction to use the Cash Log.</t>
  </si>
  <si>
    <t>c</t>
  </si>
  <si>
    <t>(a + b)</t>
  </si>
  <si>
    <t>6. CG Auxiliarists</t>
  </si>
  <si>
    <t>7. Destitute Persons</t>
  </si>
  <si>
    <t>8. Reimbursable Issues</t>
  </si>
  <si>
    <t>STANDARD MEALS</t>
  </si>
  <si>
    <t>Inventory activity.</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</si>
  <si>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</si>
  <si>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</si>
  <si>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</si>
  <si>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</si>
  <si>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</si>
  <si>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</si>
  <si>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</si>
  <si>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</si>
  <si>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</si>
  <si>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</si>
  <si>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</si>
  <si>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</si>
  <si>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</si>
  <si>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</si>
  <si>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</si>
  <si>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</si>
  <si>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</si>
  <si>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</si>
  <si>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</si>
  <si>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</si>
  <si>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</si>
  <si>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</si>
  <si>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</si>
  <si>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</si>
  <si>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</si>
  <si>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</si>
  <si>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</si>
  <si>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</si>
  <si>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</si>
  <si>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</si>
  <si>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</si>
  <si>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</si>
  <si>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</si>
  <si>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</si>
  <si>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</si>
  <si>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</si>
  <si>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</si>
  <si>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</si>
  <si>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</si>
  <si>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</si>
  <si>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</si>
  <si>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</si>
  <si>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</si>
  <si>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</si>
  <si>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</si>
  <si>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</si>
  <si>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OF</t>
  </si>
  <si>
    <t>CASH AND CREDIT TOTALS:</t>
  </si>
  <si>
    <t>STANDARD MEAL RATE</t>
  </si>
  <si>
    <t>Month Total</t>
  </si>
  <si>
    <t>Reconcile to
CG-3123</t>
  </si>
  <si>
    <t>Total
Meals</t>
  </si>
  <si>
    <t>Totals</t>
  </si>
  <si>
    <t>Date</t>
  </si>
  <si>
    <t>Meal</t>
  </si>
  <si>
    <t>MEAL SIGN IN - DATA ENTRY</t>
  </si>
  <si>
    <t>CG-4901 Meal Sign In-Printable</t>
  </si>
  <si>
    <t>Meal Sign In-Data Entry</t>
  </si>
  <si>
    <t>Meal Sign In-Printable</t>
  </si>
  <si>
    <t>Enter Data from Meal Sign in Sheet</t>
  </si>
  <si>
    <t>Print out of the Meal Sign in Sheet</t>
  </si>
  <si>
    <t>Transmission of Funds.</t>
  </si>
  <si>
    <t>Customer Account Number:</t>
  </si>
  <si>
    <t>NPYG</t>
  </si>
  <si>
    <t>RESO</t>
  </si>
  <si>
    <t>CIVCG</t>
  </si>
  <si>
    <t>CIV
NONFED</t>
  </si>
  <si>
    <t>RESNO</t>
  </si>
  <si>
    <t>AUXNO</t>
  </si>
  <si>
    <t>RET</t>
  </si>
  <si>
    <t>CONT</t>
  </si>
  <si>
    <t>OTH</t>
  </si>
  <si>
    <t>Legend</t>
  </si>
  <si>
    <t>RESO:</t>
  </si>
  <si>
    <t>CIVCG:</t>
  </si>
  <si>
    <t>NPYG:</t>
  </si>
  <si>
    <t>Member / Chaperones of Non-Profit Youth Groups</t>
  </si>
  <si>
    <t>CIVNONFED:</t>
  </si>
  <si>
    <t>RESNO:</t>
  </si>
  <si>
    <t>AUXNO:</t>
  </si>
  <si>
    <t>RET:</t>
  </si>
  <si>
    <t>CONT:</t>
  </si>
  <si>
    <t>Contractors</t>
  </si>
  <si>
    <t>OTH:</t>
  </si>
  <si>
    <t>X</t>
  </si>
  <si>
    <t>ICA Standard</t>
  </si>
  <si>
    <t>ICA STANDARD MEALS</t>
  </si>
  <si>
    <t>Sales for for the month of</t>
  </si>
  <si>
    <t>FULL MEALS</t>
  </si>
  <si>
    <t>ICA FULL MEALS</t>
  </si>
  <si>
    <t>Full</t>
  </si>
  <si>
    <t>ICA Full</t>
  </si>
  <si>
    <t xml:space="preserve"> Standard
Meal
Rate</t>
  </si>
  <si>
    <t>FULL MEAL RATE</t>
  </si>
  <si>
    <t>Full
Total</t>
  </si>
  <si>
    <t>STANDARD</t>
  </si>
  <si>
    <t>FULL</t>
  </si>
  <si>
    <t>ICA STANDARD</t>
  </si>
  <si>
    <t>ICA FULL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</si>
  <si>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</si>
  <si>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AD:</t>
  </si>
  <si>
    <t>AD</t>
  </si>
  <si>
    <t>CIVOTHFED</t>
  </si>
  <si>
    <t>DE5ABV:</t>
  </si>
  <si>
    <t>Dependents of active duty members E-5 and above</t>
  </si>
  <si>
    <t>Uniformed Service Retirees</t>
  </si>
  <si>
    <t>Non-Coast Guard Federal Civilian Employees</t>
  </si>
  <si>
    <t>All others not listed in Standard Meal Rate and authorized by CO/OIC to subsist in the CGDF</t>
  </si>
  <si>
    <t>Non-Federal Civilian Employees (i.e. State, Local, Tribal and Territory)</t>
  </si>
  <si>
    <t>Full 
Meal 
Rate</t>
  </si>
  <si>
    <t>Coast Guard Reservists and other military Reserve Component members on orders</t>
  </si>
  <si>
    <t>Coast Guard Federal Civilian Employees (Appropriated fund and NAFA)</t>
  </si>
  <si>
    <t>Dependents of active duty members E-1 through E-4</t>
  </si>
  <si>
    <t>All active-duty Uniformed Service personnel (receiving a subsistence allowance or Per Diem)</t>
  </si>
  <si>
    <t>Coast Guard Reservists and other military Reserve Component members not on orders</t>
  </si>
  <si>
    <t>Coast Guard Auxiliarists and other military Auxiliary Component members not on orders</t>
  </si>
  <si>
    <t>DE1E4</t>
  </si>
  <si>
    <t>CIV
OTHFED</t>
  </si>
  <si>
    <t>DE5ABV</t>
  </si>
  <si>
    <t>DE1E4:</t>
  </si>
  <si>
    <t>ICA</t>
  </si>
  <si>
    <t>SIK</t>
  </si>
  <si>
    <t>DEPARTMENT OF</t>
  </si>
  <si>
    <t>U. S. COAST GUARD</t>
  </si>
  <si>
    <t>Standard+ICA Standard</t>
  </si>
  <si>
    <t>Full + ICA Full</t>
  </si>
  <si>
    <t xml:space="preserve">Full &amp; ICA Full Recon to </t>
  </si>
  <si>
    <t xml:space="preserve">Standard &amp; ICA Standard Recon  </t>
  </si>
  <si>
    <t>to Meal Sign In-Data Entry</t>
  </si>
  <si>
    <t>Standard
Total</t>
  </si>
  <si>
    <t>UNIT OR (AUX, UPH, CADET)</t>
  </si>
  <si>
    <t>9. TOTAL RATIONS: LInes A-1 to A-9</t>
  </si>
  <si>
    <t>A5 CG RESERVE IDT</t>
  </si>
  <si>
    <t>A7 DESTITUTE PERSON</t>
  </si>
  <si>
    <t>A8 REIMBURSABLE</t>
  </si>
  <si>
    <t>A6 CG AUXILIARIST</t>
  </si>
  <si>
    <t>Fax: (###) ###-####</t>
  </si>
  <si>
    <t>Breakfast Total</t>
  </si>
  <si>
    <t>Lunch Total</t>
  </si>
  <si>
    <t>Dinner Total</t>
  </si>
  <si>
    <t>Cash Differential:</t>
  </si>
  <si>
    <t>22. TOTAL OPERATING ALLOWANCE (Line 15 through 20)</t>
  </si>
  <si>
    <t>ADDITIONAL OGD RECEIPTS</t>
  </si>
  <si>
    <t>meals sold.  Lines A-1 to A-3: Rations-in-Kind.  Lines A-4 to A-8:  Ration</t>
  </si>
  <si>
    <t>Equivalents.  Section B: use for calculating Lines A-4 to A-8.</t>
  </si>
  <si>
    <t xml:space="preserve"> ACCUMULATED UNUSED ALLOWANCE END OF PERIOD: = 0</t>
  </si>
  <si>
    <t>3SF</t>
  </si>
  <si>
    <t>We were on row: 8|USCG|12-34567|6/1/2016|6/30/2016|GOVERNMENT PURCHASES:|||</t>
  </si>
  <si>
    <t>We were on row: 9|USCG|12-34567|6/1/2016|6/30/2016|GOVERNMENT PURCHASES:|||</t>
  </si>
  <si>
    <t>We were on row: 10|USCG|12-34567|6/1/2016|6/30/2016|GOVERNMENT PURCHASES:|||</t>
  </si>
  <si>
    <t>We were on row: 11|USCG|12-34567|6/1/2016|6/30/2016|GOVERNMENT PURCHASES:|||</t>
  </si>
  <si>
    <t>We were on row: 13|USCG|12-34567|6/1/2016|6/30/2016|COMMERCIAL PURCHASES:|||</t>
  </si>
  <si>
    <t>We were on row: 14|USCG|12-34567|6/1/2016|6/30/2016|COMMERCIAL PURCHASES:|||</t>
  </si>
  <si>
    <t>We were on row: 15|USCG|12-34567|6/1/2016|6/30/2016|COMMERCIAL PURCHASES:|||</t>
  </si>
  <si>
    <t>We were on row: 16|USCG|12-34567|6/1/2016|6/30/2016|COMMERCIAL PURCHASES:|||</t>
  </si>
  <si>
    <t>We were on row: 17|USCG|12-34567|6/1/2016|6/30/2016|COMMERCIAL PURCHASES:|||</t>
  </si>
  <si>
    <t>We were on row: 18|USCG|12-34567|6/1/2016|6/30/2016|COMMERCIAL PURCHASES:|||</t>
  </si>
  <si>
    <t>We were on row: 19|USCG|12-34567|6/1/2016|6/30/2016|COMMERCIAL PURCHASES:|||</t>
  </si>
  <si>
    <t>We were on row: 20|USCG|12-34567|6/1/2016|6/30/2016|COMMERCIAL PURCHASES:|||</t>
  </si>
  <si>
    <t>We were on row: 21|USCG|12-34567|6/1/2016|6/30/2016|COMMERCIAL PURCHASES:|||</t>
  </si>
  <si>
    <t>We were on row: 22|USCG|12-34567|6/1/2016|6/30/2016|COMMERCIAL PURCHASES:|||</t>
  </si>
  <si>
    <t>We were on row: 23|USCG|12-34567|6/1/2016|6/30/2016|COMMERCIAL PURCHASES:|||</t>
  </si>
  <si>
    <t>We were on row: 24|USCG|12-34567|6/1/2016|6/30/2016|COMMERCIAL PURCHASES:|||</t>
  </si>
  <si>
    <t>We were on row: 25|USCG|12-34567|6/1/2016|6/30/2016|COMMERCIAL PURCHASES:|||</t>
  </si>
  <si>
    <t>We were on row: 26|USCG|12-34567|6/1/2016|6/30/2016|COMMERCIAL PURCHASES:|||</t>
  </si>
  <si>
    <t>We were on row: 27|USCG|12-34567|6/1/2016|6/30/2016|COMMERCIAL PURCHASES:|||</t>
  </si>
  <si>
    <t>We were on row: 28|USCG|12-34567|6/1/2016|6/30/2016|COMMERCIAL PURCHASES:|||</t>
  </si>
  <si>
    <t>We were on row: 29|USCG|12-34567|6/1/2016|6/30/2016|COMMERCIAL PURCHASES:|||</t>
  </si>
  <si>
    <t>We were on row: 30|USCG|12-34567|6/1/2016|6/30/2016|COMMERCIAL PURCHASES:|||</t>
  </si>
  <si>
    <t>We were on row: 31|USCG|12-34567|6/1/2016|6/30/2016|COMMERCIAL PURCHASES:|||</t>
  </si>
  <si>
    <t>We were on row: 32|USCG|12-34567|6/1/2016|6/30/2016|COMMERCIAL PURCHASES:|||</t>
  </si>
  <si>
    <t>We were on row: 33|USCG|12-34567|6/1/2016|6/30/2016|COMMERCIAL PURCHASES:|||</t>
  </si>
  <si>
    <t>We were on row: 34|USCG|12-34567|6/1/2016|6/30/2016|COMMERCIAL PURCHASES:|||</t>
  </si>
  <si>
    <t>We were on row: 35|USCG|12-34567|6/1/2016|6/30/2016|TOTAL:|TOTAL:||0</t>
  </si>
  <si>
    <t>We were on row: 37|USCG|12-34567|6/1/2016|6/30/2016|ADJUSTMENTS:|||</t>
  </si>
  <si>
    <t>We were on row: 38|USCG|12-34567|6/1/2016|6/30/2016|ADJUSTMENTS:|||</t>
  </si>
  <si>
    <t>We were on row: 39|USCG|12-34567|6/1/2016|6/30/2016|ADJUSTMENTS:|||</t>
  </si>
  <si>
    <t>We were on row: 40|USCG|12-34567|6/1/2016|6/30/2016|ADJUSTMENTS:|||</t>
  </si>
  <si>
    <t>We were on row: 41|USCG|12-34567|6/1/2016|6/30/2016|ADJUSTMENTS:|||</t>
  </si>
  <si>
    <t>We were on row: 42|USCG|12-34567|6/1/2016|6/30/2016|ADJUSTMENTS:|||</t>
  </si>
  <si>
    <t>We were on row: 17|USCG|12-34567|6/1/2016|6/30/2016|GOVERNMENT PURCHASES:|||</t>
  </si>
  <si>
    <t>We were on row: 18|USCG|12-34567|6/1/2016|6/30/2016|GOVERNMENT PURCHASES:|||</t>
  </si>
  <si>
    <t>We were on row: 19|USCG|12-34567|6/1/2016|6/30/2016|GOVERNMENT PURCHASES:|||</t>
  </si>
  <si>
    <t>We were on row: 20|USCG|12-34567|6/1/2016|6/30/2016|GOVERNMENT PURCHASES:|||</t>
  </si>
  <si>
    <t>We were on row: 35|USCG|12-34567|6/1/2016|6/30/2016|COMMERCIAL PURCHASES:|||</t>
  </si>
  <si>
    <t>We were on row: 36|USCG|12-34567|6/1/2016|6/30/2016|TOTAL:|TOTAL:||0</t>
  </si>
  <si>
    <t>We were on row: 43|USCG|12-34567|6/1/2016|6/30/2016|ADJUSTMENTS:|||</t>
  </si>
  <si>
    <t>We were on row: 44|USCG|12-34567|6/1/2016|6/30/2016|ADJUSTMENTS:|||</t>
  </si>
  <si>
    <t>We were on row: 43|USCG|12-34567|6/1/2016|6/30/2016|GRAND TOTAL OF BLOCK G:|GRAND TOTAL OF BLOCK G:||0</t>
  </si>
  <si>
    <t xml:space="preserve"> (Rev. 16-09)</t>
  </si>
  <si>
    <t xml:space="preserve">REVERSE OF CG-2576 (Rev. 16-09) </t>
  </si>
  <si>
    <t>CG-2576 (Rev. 16-09)</t>
  </si>
  <si>
    <t>CG-3123 (Rev. 16-09)</t>
  </si>
  <si>
    <t>CG-3471 (Rev. 16-09)</t>
  </si>
  <si>
    <t>CG-2581 (Rev. 16-09)</t>
  </si>
  <si>
    <t xml:space="preserve">  CG-3469 (Rev. 16-09)</t>
  </si>
  <si>
    <t>U.S. COAST GUARD
CG-4901 (Rev. 16-09)</t>
  </si>
  <si>
    <t>U.S. COAST GUARD
(Rev. 16-09)</t>
  </si>
  <si>
    <t>USCGC BUSTED</t>
  </si>
  <si>
    <t>07-13908</t>
  </si>
  <si>
    <t>111 Coast Guard Way</t>
  </si>
  <si>
    <t>Petaluma, CA, 94952</t>
  </si>
  <si>
    <t>Phone: (707) 123-4567</t>
  </si>
  <si>
    <t>Email: gregory.j.logan@gmail.com</t>
  </si>
  <si>
    <t>CS2 Gregory Logan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</si>
</sst>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4">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quot;$&quot;#,##0.00"/>
    <numFmt numFmtId="170" formatCode="dd\-mmm\-yy"/>
    <numFmt numFmtId="171" formatCode="[$-409]d\-mmm\-yy;@"/>
    <numFmt numFmtId="172" formatCode="[$-409]dd\-mmm\-yy;@"/>
    <numFmt numFmtId="173" formatCode="_([$$-409]* #,##0.00_);_([$$-409]* \(#,##0.00\);_([$$-409]* &quot;-&quot;??_);_(@_)"/>
  </numFmts>
  <fonts count="9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sz val="10"/>
      <name val="Times New Roman"/>
      <family val="1"/>
    </font>
    <font>
      <b/>
      <sz val="20"/>
      <name val="Arial"/>
      <family val="2"/>
    </font>
    <font>
      <u/>
      <sz val="9.5"/>
      <color indexed="12"/>
      <name val="Arial"/>
      <family val="2"/>
    </font>
    <font>
      <sz val="10"/>
      <name val="Arial"/>
      <family val="2"/>
    </font>
    <font>
      <sz val="10"/>
      <name val="Arial"/>
      <family val="2"/>
    </font>
    <font>
      <sz val="20"/>
      <name val="Arial"/>
      <family val="2"/>
    </font>
    <font>
      <sz val="10"/>
      <color theme="1"/>
      <name val="Times New Roman"/>
      <family val="1"/>
    </font>
    <font>
      <b/>
      <sz val="24"/>
      <name val="Times New Roman"/>
      <family val="1"/>
    </font>
    <font>
      <b/>
      <sz val="10"/>
      <name val="Times New Roman"/>
      <family val="1"/>
    </font>
    <font>
      <b/>
      <sz val="10"/>
      <color indexed="12"/>
      <name val="Times New Roman"/>
      <family val="1"/>
    </font>
    <font>
      <sz val="12"/>
      <color indexed="12"/>
      <name val="Times New Roman"/>
      <family val="1"/>
    </font>
    <font>
      <b/>
      <sz val="12"/>
      <name val="Times New Roman"/>
      <family val="1"/>
    </font>
    <font>
      <b/>
      <sz val="12"/>
      <color indexed="8"/>
      <name val="Times New Roman"/>
      <family val="1"/>
    </font>
    <font>
      <b/>
      <sz val="12"/>
      <color indexed="12"/>
      <name val="Times New Roman"/>
      <family val="1"/>
    </font>
    <font>
      <sz val="24"/>
      <name val="Times New Roman"/>
      <family val="1"/>
    </font>
    <font>
      <sz val="10"/>
      <color indexed="8"/>
      <name val="Times New Roman"/>
      <family val="1"/>
    </font>
    <font>
      <b/>
      <sz val="8"/>
      <color theme="1"/>
      <name val="Times New Roman"/>
      <family val="1"/>
    </font>
    <font>
      <b/>
      <sz val="10"/>
      <color theme="1"/>
      <name val="Times New Roman"/>
      <family val="1"/>
    </font>
    <font>
      <sz val="11"/>
      <color indexed="12"/>
      <name val="Times New Roman"/>
      <family val="1"/>
    </font>
    <font>
      <strike/>
      <sz val="9"/>
      <name val="Times New Roman"/>
      <family val="1"/>
    </font>
    <font>
      <sz val="14"/>
      <name val="Times New Roman"/>
      <family val="1"/>
    </font>
    <font>
      <sz val="12"/>
      <color indexed="8"/>
      <name val="Times New Roman"/>
      <family val="1"/>
    </font>
    <font>
      <sz val="14"/>
      <color indexed="12"/>
      <name val="Times New Roman"/>
      <family val="1"/>
    </font>
    <font>
      <b/>
      <sz val="20"/>
      <name val="Times New Roman"/>
      <family val="1"/>
    </font>
    <font>
      <sz val="12"/>
      <name val="Times New Roman"/>
      <family val="1"/>
    </font>
    <font>
      <b/>
      <sz val="20"/>
      <color indexed="12"/>
      <name val="Times New Roman"/>
      <family val="1"/>
    </font>
    <font>
      <sz val="14"/>
      <color indexed="8"/>
      <name val="Times New Roman"/>
      <family val="1"/>
    </font>
    <font>
      <b/>
      <sz val="20"/>
      <color indexed="8"/>
      <name val="Times New Roman"/>
      <family val="1"/>
    </font>
    <font>
      <sz val="11"/>
      <color indexed="8"/>
      <name val="Times New Roman"/>
      <family val="1"/>
    </font>
    <font>
      <b/>
      <sz val="10"/>
      <color rgb="FF0000FF"/>
      <name val="Arial"/>
      <family val="2"/>
    </font>
    <font>
      <sz val="10"/>
      <color rgb="FF0000FF"/>
      <name val="Arial"/>
      <family val="2"/>
    </font>
    <font>
      <b/>
      <sz val="9"/>
      <name val="Arial"/>
      <family val="2"/>
    </font>
    <font>
      <b/>
      <u/>
      <sz val="10"/>
      <name val="Arial"/>
      <family val="2"/>
    </font>
    <font>
      <b/>
      <sz val="11"/>
      <color theme="1"/>
      <name val="Calibri"/>
      <family val="2"/>
      <scheme val="minor"/>
    </font>
    <font>
      <sz val="11"/>
      <name val="Times New Roman"/>
      <family val="1"/>
    </font>
    <font>
      <u/>
      <sz val="10"/>
      <color theme="10"/>
      <name val="Arial"/>
      <family val="2"/>
    </font>
    <font>
      <b/>
      <sz val="8"/>
      <color rgb="FF0000FF"/>
      <name val="Times New Roman"/>
      <family val="1"/>
    </font>
    <font>
      <sz val="10"/>
      <color rgb="FF0000FF"/>
      <name val="Times New Roman"/>
      <family val="1"/>
    </font>
    <font>
      <u/>
      <sz val="12"/>
      <color theme="10"/>
      <name val="Arial"/>
      <family val="2"/>
    </font>
    <font>
      <sz val="12"/>
      <name val="Arial"/>
      <family val="2"/>
    </font>
    <font>
      <sz val="12"/>
      <color rgb="FF0000FF"/>
      <name val="Arial"/>
      <family val="2"/>
    </font>
    <font>
      <sz val="12"/>
      <color indexed="12"/>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10"/>
      <name val="Cambria"/>
      <family val="1"/>
    </font>
    <font>
      <sz val="8"/>
      <color theme="1"/>
      <name val="Arial"/>
      <family val="2"/>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tint="-0.34998626667073579"/>
        <bgColor indexed="64"/>
      </patternFill>
    </fill>
    <fill>
      <patternFill patternType="solid">
        <fgColor theme="0"/>
        <bgColor indexed="64"/>
      </patternFill>
    </fill>
    <fill>
      <patternFill patternType="solid">
        <fgColor theme="1"/>
        <bgColor indexed="64"/>
      </patternFill>
    </fill>
  </fills>
  <borders count="82">
    <border>
      <left/>
      <right/>
      <top/>
      <bottom/>
      <diagonal/>
    </border>
    <border>
      <left/>
      <right style="thin">
        <color indexed="64"/>
      </right>
      <top/>
      <bottom/>
      <diagonal/>
    </border>
    <border>
      <left/>
      <right/>
      <top/>
      <bottom style="medium">
        <color indexed="64"/>
      </bottom>
      <diagonal/>
    </border>
    <border>
      <left/>
      <right style="thin">
        <color indexed="64"/>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thin">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medium">
        <color indexed="64"/>
      </right>
      <top style="thin">
        <color indexed="64"/>
      </top>
      <bottom/>
      <diagonal/>
    </border>
  </borders>
  <cellStyleXfs count="29">
    <xf numFmtId="0" fontId="0" fillId="0" borderId="0"/>
    <xf numFmtId="43" fontId="30" fillId="0" borderId="0" applyFont="0" applyFill="0" applyBorder="0" applyAlignment="0" applyProtection="0"/>
    <xf numFmtId="44" fontId="30" fillId="0" borderId="0" applyFont="0" applyFill="0" applyBorder="0" applyAlignment="0" applyProtection="0"/>
    <xf numFmtId="44" fontId="11" fillId="0" borderId="0" applyFont="0" applyFill="0" applyBorder="0" applyAlignment="0" applyProtection="0"/>
    <xf numFmtId="0" fontId="29" fillId="0" borderId="0" applyNumberFormat="0" applyFill="0" applyBorder="0" applyAlignment="0" applyProtection="0">
      <alignment vertical="top"/>
      <protection locked="0"/>
    </xf>
    <xf numFmtId="0" fontId="11" fillId="0" borderId="0"/>
    <xf numFmtId="0" fontId="27" fillId="0" borderId="0"/>
    <xf numFmtId="0" fontId="11" fillId="0" borderId="0"/>
    <xf numFmtId="0" fontId="23" fillId="0" borderId="0"/>
    <xf numFmtId="164" fontId="12" fillId="0" borderId="0"/>
    <xf numFmtId="9" fontId="31" fillId="0" borderId="0" applyFont="0" applyFill="0" applyBorder="0" applyAlignment="0" applyProtection="0"/>
    <xf numFmtId="9" fontId="1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0" fontId="9" fillId="0" borderId="0"/>
    <xf numFmtId="0" fontId="62" fillId="0" borderId="0" applyNumberFormat="0" applyFill="0" applyBorder="0" applyAlignment="0" applyProtection="0"/>
    <xf numFmtId="0" fontId="8" fillId="0" borderId="0"/>
    <xf numFmtId="0" fontId="16" fillId="0" borderId="0"/>
    <xf numFmtId="0" fontId="78" fillId="0" borderId="0" applyNumberFormat="0" applyFill="0" applyBorder="0" applyAlignment="0" applyProtection="0">
      <alignment vertical="top"/>
      <protection locked="0"/>
    </xf>
    <xf numFmtId="0" fontId="6" fillId="0" borderId="0"/>
    <xf numFmtId="0" fontId="6" fillId="0" borderId="0"/>
    <xf numFmtId="0" fontId="5"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cellStyleXfs>
  <cellXfs count="1435">
    <xf numFmtId="0" fontId="0" fillId="0" borderId="0" xfId="0"/>
    <xf numFmtId="0" fontId="17" fillId="0" borderId="15" xfId="0" applyFont="1" applyBorder="1" applyAlignment="1" applyProtection="1">
      <alignment vertical="center"/>
      <protection locked="0"/>
    </xf>
    <xf numFmtId="0" fontId="17" fillId="0" borderId="5" xfId="0" applyFont="1" applyBorder="1" applyAlignment="1" applyProtection="1">
      <alignment horizontal="center" vertical="center"/>
      <protection locked="0"/>
    </xf>
    <xf numFmtId="0" fontId="17" fillId="0" borderId="8" xfId="0" applyFont="1" applyBorder="1" applyAlignment="1" applyProtection="1">
      <alignment vertical="center"/>
      <protection locked="0"/>
    </xf>
    <xf numFmtId="0" fontId="17" fillId="0" borderId="0" xfId="0" applyFont="1" applyBorder="1" applyAlignment="1" applyProtection="1">
      <alignment vertical="center"/>
      <protection locked="0"/>
    </xf>
    <xf numFmtId="0" fontId="42" fillId="0" borderId="2" xfId="0" applyFont="1" applyBorder="1" applyAlignment="1" applyProtection="1">
      <alignment vertical="center"/>
    </xf>
    <xf numFmtId="0" fontId="17" fillId="0" borderId="2" xfId="0" applyFont="1" applyBorder="1" applyAlignment="1" applyProtection="1">
      <alignment vertical="center"/>
      <protection locked="0"/>
    </xf>
    <xf numFmtId="0" fontId="14" fillId="0" borderId="27" xfId="8" applyFont="1" applyBorder="1" applyAlignment="1" applyProtection="1">
      <alignment vertical="center"/>
    </xf>
    <xf numFmtId="0" fontId="14" fillId="0" borderId="32" xfId="8" applyFont="1" applyBorder="1" applyAlignment="1" applyProtection="1">
      <alignment horizontal="center" vertical="center"/>
    </xf>
    <xf numFmtId="0" fontId="35" fillId="0" borderId="32" xfId="8" applyFont="1" applyBorder="1" applyAlignment="1" applyProtection="1">
      <alignment horizontal="center" vertical="center"/>
      <protection locked="0"/>
    </xf>
    <xf numFmtId="0" fontId="43" fillId="6" borderId="46" xfId="8" applyFont="1" applyFill="1" applyBorder="1" applyAlignment="1" applyProtection="1">
      <alignment vertical="center" wrapText="1"/>
    </xf>
    <xf numFmtId="2" fontId="44" fillId="6" borderId="46" xfId="8" applyNumberFormat="1" applyFont="1" applyFill="1" applyBorder="1" applyAlignment="1" applyProtection="1">
      <alignment vertical="center"/>
    </xf>
    <xf numFmtId="44" fontId="17" fillId="0" borderId="29" xfId="2" applyFont="1" applyBorder="1" applyAlignment="1" applyProtection="1">
      <alignment vertical="center"/>
      <protection locked="0"/>
    </xf>
    <xf numFmtId="2" fontId="17" fillId="0" borderId="0" xfId="8" applyNumberFormat="1" applyFont="1" applyBorder="1" applyAlignment="1" applyProtection="1">
      <alignment vertical="center"/>
      <protection locked="0"/>
    </xf>
    <xf numFmtId="44" fontId="17" fillId="0" borderId="62" xfId="2" applyFont="1" applyFill="1" applyBorder="1" applyAlignment="1" applyProtection="1">
      <alignment vertical="center"/>
      <protection locked="0"/>
    </xf>
    <xf numFmtId="44" fontId="44" fillId="6" borderId="46" xfId="2" applyFont="1" applyFill="1" applyBorder="1" applyAlignment="1" applyProtection="1">
      <alignment vertical="center"/>
    </xf>
    <xf numFmtId="44" fontId="16" fillId="0" borderId="22" xfId="2" applyFont="1" applyBorder="1" applyAlignment="1" applyProtection="1">
      <alignment vertical="center"/>
    </xf>
    <xf numFmtId="0" fontId="17" fillId="0" borderId="47" xfId="8" applyFont="1" applyFill="1" applyBorder="1" applyAlignment="1" applyProtection="1">
      <alignment vertical="center"/>
      <protection locked="0"/>
    </xf>
    <xf numFmtId="0" fontId="16" fillId="0" borderId="0" xfId="0" applyFont="1" applyBorder="1" applyAlignment="1" applyProtection="1">
      <alignment vertical="center"/>
      <protection locked="0"/>
    </xf>
    <xf numFmtId="0" fontId="21" fillId="0" borderId="24" xfId="8" applyFont="1" applyBorder="1" applyAlignment="1" applyProtection="1">
      <alignment horizontal="left" vertical="center"/>
      <protection locked="0"/>
    </xf>
    <xf numFmtId="44" fontId="17" fillId="0" borderId="63" xfId="2" applyFont="1" applyFill="1" applyBorder="1" applyAlignment="1" applyProtection="1">
      <alignment vertical="center"/>
      <protection locked="0"/>
    </xf>
    <xf numFmtId="2" fontId="33" fillId="6" borderId="46" xfId="8" applyNumberFormat="1" applyFont="1" applyFill="1" applyBorder="1" applyAlignment="1" applyProtection="1">
      <alignment vertical="center"/>
    </xf>
    <xf numFmtId="0" fontId="17" fillId="0" borderId="0" xfId="8" applyFont="1" applyBorder="1" applyAlignment="1" applyProtection="1">
      <alignment vertical="center"/>
      <protection locked="0"/>
    </xf>
    <xf numFmtId="44" fontId="44" fillId="6" borderId="24" xfId="2" applyFont="1" applyFill="1" applyBorder="1" applyAlignment="1" applyProtection="1">
      <alignment vertical="center"/>
    </xf>
    <xf numFmtId="0" fontId="17" fillId="0" borderId="0" xfId="8" applyFont="1" applyBorder="1" applyAlignment="1" applyProtection="1">
      <alignment horizontal="center" vertical="center"/>
      <protection locked="0"/>
    </xf>
    <xf numFmtId="0" fontId="17" fillId="0" borderId="45" xfId="8" applyFont="1" applyFill="1" applyBorder="1" applyAlignment="1" applyProtection="1">
      <alignment vertical="center"/>
      <protection locked="0"/>
    </xf>
    <xf numFmtId="0" fontId="17" fillId="0" borderId="0" xfId="0" applyFont="1" applyAlignment="1" applyProtection="1">
      <alignment vertical="center"/>
      <protection locked="0"/>
    </xf>
    <xf numFmtId="164" fontId="17" fillId="0" borderId="0" xfId="9" applyFont="1" applyAlignment="1" applyProtection="1">
      <alignment vertical="center"/>
      <protection locked="0"/>
    </xf>
    <xf numFmtId="164" fontId="16" fillId="0" borderId="0" xfId="9" applyFont="1" applyAlignment="1" applyProtection="1">
      <alignment vertical="center"/>
    </xf>
    <xf numFmtId="165" fontId="17" fillId="0" borderId="0" xfId="9" applyNumberFormat="1" applyFont="1" applyAlignment="1" applyProtection="1">
      <alignment vertical="center"/>
      <protection locked="0"/>
    </xf>
    <xf numFmtId="164" fontId="16" fillId="0" borderId="0" xfId="9" applyFont="1" applyBorder="1" applyAlignment="1" applyProtection="1">
      <alignment vertical="center"/>
    </xf>
    <xf numFmtId="164" fontId="16" fillId="0" borderId="0" xfId="9" applyFont="1" applyAlignment="1" applyProtection="1">
      <alignment horizontal="left" vertical="center"/>
    </xf>
    <xf numFmtId="165" fontId="17" fillId="0" borderId="0" xfId="9" applyNumberFormat="1" applyFont="1" applyAlignment="1" applyProtection="1">
      <alignment vertical="center"/>
    </xf>
    <xf numFmtId="166" fontId="17" fillId="0" borderId="0" xfId="9" applyNumberFormat="1" applyFont="1" applyAlignment="1" applyProtection="1">
      <alignment vertical="center"/>
      <protection locked="0"/>
    </xf>
    <xf numFmtId="164" fontId="17" fillId="0" borderId="0" xfId="9" applyFont="1" applyAlignment="1" applyProtection="1">
      <alignment vertical="center"/>
    </xf>
    <xf numFmtId="165" fontId="16" fillId="0" borderId="0" xfId="9" applyNumberFormat="1" applyFont="1" applyAlignment="1" applyProtection="1">
      <alignment vertical="center"/>
    </xf>
    <xf numFmtId="164" fontId="16" fillId="0" borderId="0" xfId="9" applyFont="1" applyBorder="1" applyAlignment="1" applyProtection="1">
      <alignment horizontal="left" vertical="center"/>
    </xf>
    <xf numFmtId="164" fontId="16" fillId="0" borderId="0" xfId="9" applyFont="1" applyAlignment="1" applyProtection="1">
      <alignment horizontal="center" vertical="center"/>
    </xf>
    <xf numFmtId="166" fontId="16" fillId="0" borderId="0" xfId="9" applyNumberFormat="1" applyFont="1" applyAlignment="1" applyProtection="1">
      <alignment vertical="center"/>
    </xf>
    <xf numFmtId="168" fontId="17" fillId="0" borderId="0" xfId="9" applyNumberFormat="1" applyFont="1" applyAlignment="1" applyProtection="1">
      <alignment vertical="center"/>
    </xf>
    <xf numFmtId="164" fontId="37" fillId="0" borderId="0" xfId="9" applyFont="1" applyAlignment="1" applyProtection="1">
      <alignment vertical="center"/>
      <protection locked="0"/>
    </xf>
    <xf numFmtId="164" fontId="38" fillId="0" borderId="0" xfId="9" applyFont="1" applyAlignment="1" applyProtection="1">
      <alignment horizontal="center" vertical="center"/>
    </xf>
    <xf numFmtId="164" fontId="37" fillId="0" borderId="0" xfId="9" applyFont="1" applyAlignment="1" applyProtection="1">
      <alignment vertical="center"/>
    </xf>
    <xf numFmtId="164" fontId="39" fillId="0" borderId="0" xfId="9" applyFont="1" applyAlignment="1" applyProtection="1">
      <alignment horizontal="center" vertical="center"/>
    </xf>
    <xf numFmtId="165" fontId="38" fillId="0" borderId="0" xfId="9" applyNumberFormat="1" applyFont="1" applyAlignment="1" applyProtection="1">
      <alignment horizontal="center" vertical="center"/>
    </xf>
    <xf numFmtId="164" fontId="40" fillId="0" borderId="0" xfId="9" applyFont="1" applyAlignment="1" applyProtection="1">
      <alignment horizontal="center" vertical="center"/>
    </xf>
    <xf numFmtId="166" fontId="17" fillId="0" borderId="0" xfId="9" applyNumberFormat="1" applyFont="1" applyAlignment="1" applyProtection="1">
      <alignment horizontal="fill" vertical="center"/>
      <protection locked="0"/>
    </xf>
    <xf numFmtId="166" fontId="17" fillId="0" borderId="0" xfId="9" applyNumberFormat="1" applyFont="1" applyAlignment="1" applyProtection="1">
      <alignment horizontal="fill" vertical="center"/>
    </xf>
    <xf numFmtId="164" fontId="17" fillId="0" borderId="4" xfId="9" applyFont="1" applyBorder="1" applyAlignment="1" applyProtection="1">
      <alignment vertical="center"/>
      <protection locked="0"/>
    </xf>
    <xf numFmtId="164" fontId="16" fillId="0" borderId="4" xfId="9" applyFont="1" applyBorder="1" applyAlignment="1" applyProtection="1">
      <alignment vertical="center"/>
    </xf>
    <xf numFmtId="168" fontId="16" fillId="0" borderId="0" xfId="9" applyNumberFormat="1" applyFont="1" applyAlignment="1" applyProtection="1">
      <alignment horizontal="right" vertical="center"/>
    </xf>
    <xf numFmtId="166" fontId="16" fillId="0" borderId="4" xfId="9" applyNumberFormat="1" applyFont="1" applyBorder="1" applyAlignment="1" applyProtection="1">
      <alignment vertical="center"/>
    </xf>
    <xf numFmtId="164" fontId="16" fillId="0" borderId="0" xfId="9" applyFont="1" applyAlignment="1" applyProtection="1">
      <alignment horizontal="fill" vertical="center"/>
    </xf>
    <xf numFmtId="168" fontId="16" fillId="0" borderId="0" xfId="9" applyNumberFormat="1" applyFont="1" applyAlignment="1" applyProtection="1">
      <alignment vertical="center"/>
    </xf>
    <xf numFmtId="168" fontId="17" fillId="0" borderId="0" xfId="9" applyNumberFormat="1" applyFont="1" applyAlignment="1" applyProtection="1">
      <alignment horizontal="fill" vertical="center"/>
      <protection locked="0"/>
    </xf>
    <xf numFmtId="168" fontId="17" fillId="0" borderId="0" xfId="9" applyNumberFormat="1" applyFont="1" applyAlignment="1" applyProtection="1">
      <alignment vertical="center"/>
      <protection locked="0"/>
    </xf>
    <xf numFmtId="164" fontId="17" fillId="0" borderId="0" xfId="9" applyFont="1" applyAlignment="1" applyProtection="1">
      <alignment horizontal="left" vertical="center"/>
      <protection locked="0"/>
    </xf>
    <xf numFmtId="164" fontId="16" fillId="0" borderId="0" xfId="9" applyFont="1" applyAlignment="1" applyProtection="1">
      <alignment horizontal="right" vertical="center"/>
    </xf>
    <xf numFmtId="171" fontId="17" fillId="0" borderId="12" xfId="0" quotePrefix="1" applyNumberFormat="1" applyFont="1" applyBorder="1" applyAlignment="1" applyProtection="1">
      <alignment vertical="center"/>
      <protection locked="0"/>
    </xf>
    <xf numFmtId="0" fontId="17" fillId="0" borderId="7" xfId="0" applyFont="1" applyBorder="1" applyAlignment="1" applyProtection="1">
      <alignment vertical="center"/>
      <protection locked="0"/>
    </xf>
    <xf numFmtId="17" fontId="42" fillId="0" borderId="2" xfId="0" applyNumberFormat="1" applyFont="1" applyBorder="1" applyAlignment="1" applyProtection="1">
      <alignment vertical="center"/>
    </xf>
    <xf numFmtId="0" fontId="17" fillId="0" borderId="36" xfId="0" quotePrefix="1" applyFont="1" applyBorder="1" applyAlignment="1" applyProtection="1">
      <alignment vertical="center"/>
      <protection locked="0"/>
    </xf>
    <xf numFmtId="0" fontId="17" fillId="0" borderId="0" xfId="0" quotePrefix="1" applyFont="1" applyBorder="1" applyAlignment="1" applyProtection="1">
      <alignment vertical="center"/>
      <protection locked="0"/>
    </xf>
    <xf numFmtId="0" fontId="17" fillId="0" borderId="56" xfId="0" quotePrefix="1" applyFont="1" applyBorder="1" applyAlignment="1" applyProtection="1">
      <alignment vertical="center"/>
      <protection locked="0"/>
    </xf>
    <xf numFmtId="0" fontId="17" fillId="0" borderId="18" xfId="0" quotePrefix="1" applyFont="1" applyBorder="1" applyAlignment="1" applyProtection="1">
      <alignment vertical="center"/>
      <protection locked="0"/>
    </xf>
    <xf numFmtId="0" fontId="17" fillId="0" borderId="19" xfId="0" quotePrefix="1" applyFont="1" applyBorder="1" applyAlignment="1" applyProtection="1">
      <alignment vertical="center"/>
      <protection locked="0"/>
    </xf>
    <xf numFmtId="0" fontId="17" fillId="0" borderId="57" xfId="0" quotePrefix="1" applyFont="1" applyBorder="1" applyAlignment="1" applyProtection="1">
      <alignment vertical="center"/>
      <protection locked="0"/>
    </xf>
    <xf numFmtId="0" fontId="16" fillId="0" borderId="9" xfId="7" applyFont="1" applyBorder="1" applyAlignment="1">
      <alignment vertical="center"/>
    </xf>
    <xf numFmtId="0" fontId="16" fillId="0" borderId="11" xfId="7" applyFont="1" applyBorder="1" applyAlignment="1">
      <alignment vertical="center"/>
    </xf>
    <xf numFmtId="0" fontId="16" fillId="0" borderId="0" xfId="7" applyFont="1" applyAlignment="1">
      <alignment vertical="center"/>
    </xf>
    <xf numFmtId="0" fontId="15" fillId="0" borderId="15" xfId="7" applyFont="1" applyBorder="1" applyAlignment="1">
      <alignment vertical="center"/>
    </xf>
    <xf numFmtId="0" fontId="16" fillId="0" borderId="5" xfId="7" applyFont="1" applyBorder="1" applyAlignment="1">
      <alignment vertical="center"/>
    </xf>
    <xf numFmtId="0" fontId="16" fillId="0" borderId="0" xfId="7" applyFont="1" applyBorder="1" applyAlignment="1">
      <alignment vertical="center"/>
    </xf>
    <xf numFmtId="0" fontId="24" fillId="0" borderId="5" xfId="7" applyFont="1" applyBorder="1" applyAlignment="1">
      <alignment vertical="center"/>
    </xf>
    <xf numFmtId="0" fontId="16" fillId="0" borderId="2" xfId="7" applyFont="1" applyBorder="1" applyAlignment="1">
      <alignment vertical="center"/>
    </xf>
    <xf numFmtId="0" fontId="16" fillId="0" borderId="8" xfId="7" applyFont="1" applyBorder="1" applyAlignment="1">
      <alignment vertical="center"/>
    </xf>
    <xf numFmtId="0" fontId="24" fillId="0" borderId="0" xfId="7" applyFont="1" applyBorder="1" applyAlignment="1">
      <alignment vertical="center"/>
    </xf>
    <xf numFmtId="0" fontId="46" fillId="0" borderId="5" xfId="7" applyFont="1" applyBorder="1" applyAlignment="1">
      <alignment vertical="center"/>
    </xf>
    <xf numFmtId="0" fontId="16" fillId="0" borderId="6" xfId="7" applyFont="1" applyBorder="1" applyAlignment="1">
      <alignment vertical="center"/>
    </xf>
    <xf numFmtId="0" fontId="15" fillId="0" borderId="25" xfId="7" applyFont="1" applyBorder="1" applyAlignment="1">
      <alignment horizontal="center" vertical="center"/>
    </xf>
    <xf numFmtId="0" fontId="16" fillId="0" borderId="1" xfId="7" applyFont="1" applyBorder="1" applyAlignment="1">
      <alignment vertical="center"/>
    </xf>
    <xf numFmtId="0" fontId="16" fillId="0" borderId="1" xfId="7" applyFont="1" applyBorder="1" applyAlignment="1">
      <alignment horizontal="center" vertical="center"/>
    </xf>
    <xf numFmtId="0" fontId="15" fillId="0" borderId="1" xfId="7" applyFont="1" applyBorder="1" applyAlignment="1">
      <alignment horizontal="center" vertical="center"/>
    </xf>
    <xf numFmtId="0" fontId="15" fillId="0" borderId="5" xfId="7" applyFont="1" applyBorder="1" applyAlignment="1">
      <alignment horizontal="center" vertical="center"/>
    </xf>
    <xf numFmtId="0" fontId="16" fillId="0" borderId="12" xfId="7" applyFont="1" applyBorder="1" applyAlignment="1">
      <alignment vertical="center"/>
    </xf>
    <xf numFmtId="0" fontId="16" fillId="0" borderId="4" xfId="7" applyFont="1" applyBorder="1" applyAlignment="1">
      <alignment vertical="center"/>
    </xf>
    <xf numFmtId="0" fontId="16" fillId="0" borderId="7" xfId="7" applyFont="1" applyBorder="1" applyAlignment="1">
      <alignment vertical="center"/>
    </xf>
    <xf numFmtId="0" fontId="15" fillId="0" borderId="7" xfId="7" applyFont="1" applyBorder="1" applyAlignment="1">
      <alignment horizontal="center" vertical="center"/>
    </xf>
    <xf numFmtId="0" fontId="53" fillId="0" borderId="12" xfId="7" applyFont="1" applyBorder="1" applyAlignment="1" applyProtection="1">
      <alignment vertical="center"/>
    </xf>
    <xf numFmtId="0" fontId="49" fillId="0" borderId="7" xfId="7" applyFont="1" applyBorder="1" applyAlignment="1" applyProtection="1">
      <alignment vertical="center"/>
      <protection locked="0"/>
    </xf>
    <xf numFmtId="0" fontId="17" fillId="0" borderId="7" xfId="7" applyFont="1" applyBorder="1" applyAlignment="1" applyProtection="1">
      <alignment vertical="center"/>
      <protection locked="0"/>
    </xf>
    <xf numFmtId="0" fontId="49" fillId="0" borderId="7" xfId="7" applyFont="1" applyBorder="1" applyAlignment="1" applyProtection="1">
      <alignment horizontal="center" vertical="center"/>
      <protection locked="0"/>
    </xf>
    <xf numFmtId="2" fontId="49" fillId="0" borderId="7" xfId="7" applyNumberFormat="1" applyFont="1" applyBorder="1" applyAlignment="1" applyProtection="1">
      <alignment vertical="center"/>
      <protection locked="0"/>
    </xf>
    <xf numFmtId="2" fontId="47" fillId="0" borderId="6" xfId="7" applyNumberFormat="1" applyFont="1" applyBorder="1" applyAlignment="1">
      <alignment vertical="center"/>
    </xf>
    <xf numFmtId="0" fontId="16" fillId="0" borderId="14" xfId="7" applyFont="1" applyBorder="1" applyAlignment="1">
      <alignment vertical="center"/>
    </xf>
    <xf numFmtId="0" fontId="47" fillId="0" borderId="2" xfId="7" applyFont="1" applyBorder="1" applyAlignment="1">
      <alignment vertical="center"/>
    </xf>
    <xf numFmtId="0" fontId="53" fillId="0" borderId="2" xfId="7" applyFont="1" applyBorder="1" applyAlignment="1" applyProtection="1">
      <alignment vertical="center"/>
    </xf>
    <xf numFmtId="2" fontId="49" fillId="0" borderId="8" xfId="7" applyNumberFormat="1" applyFont="1" applyBorder="1" applyAlignment="1" applyProtection="1">
      <alignment vertical="center"/>
      <protection locked="0"/>
    </xf>
    <xf numFmtId="2" fontId="47" fillId="0" borderId="17" xfId="7" applyNumberFormat="1" applyFont="1" applyBorder="1" applyAlignment="1">
      <alignment vertical="center"/>
    </xf>
    <xf numFmtId="0" fontId="15" fillId="0" borderId="5" xfId="7" applyFont="1" applyBorder="1" applyAlignment="1">
      <alignment vertical="center"/>
    </xf>
    <xf numFmtId="0" fontId="15" fillId="0" borderId="0" xfId="7" applyFont="1" applyBorder="1" applyAlignment="1">
      <alignment vertical="center"/>
    </xf>
    <xf numFmtId="0" fontId="50" fillId="0" borderId="0" xfId="7" quotePrefix="1" applyFont="1" applyBorder="1" applyAlignment="1">
      <alignment horizontal="left" vertical="center"/>
    </xf>
    <xf numFmtId="0" fontId="51" fillId="0" borderId="5" xfId="7" applyFont="1" applyBorder="1" applyAlignment="1">
      <alignment vertical="center"/>
    </xf>
    <xf numFmtId="0" fontId="54" fillId="0" borderId="5" xfId="7" applyFont="1" applyBorder="1" applyAlignment="1" applyProtection="1">
      <alignment horizontal="left" vertical="center"/>
    </xf>
    <xf numFmtId="0" fontId="15" fillId="0" borderId="24" xfId="7" applyFont="1" applyBorder="1" applyAlignment="1">
      <alignment vertical="center"/>
    </xf>
    <xf numFmtId="0" fontId="15" fillId="0" borderId="6" xfId="7" applyFont="1" applyBorder="1" applyAlignment="1">
      <alignment vertical="center"/>
    </xf>
    <xf numFmtId="0" fontId="15" fillId="0" borderId="4" xfId="7" applyFont="1" applyBorder="1" applyAlignment="1">
      <alignment vertical="center"/>
    </xf>
    <xf numFmtId="0" fontId="15" fillId="0" borderId="2" xfId="7" applyFont="1" applyBorder="1" applyAlignment="1">
      <alignment horizontal="center" vertical="center"/>
    </xf>
    <xf numFmtId="0" fontId="13" fillId="0" borderId="0" xfId="7" applyFont="1" applyAlignment="1">
      <alignment vertical="center"/>
    </xf>
    <xf numFmtId="15" fontId="16" fillId="0" borderId="0" xfId="7" applyNumberFormat="1" applyFont="1" applyBorder="1" applyAlignment="1">
      <alignment vertical="center"/>
    </xf>
    <xf numFmtId="1" fontId="42" fillId="0" borderId="0" xfId="7" applyNumberFormat="1" applyFont="1" applyBorder="1" applyAlignment="1" applyProtection="1">
      <alignment vertical="center"/>
    </xf>
    <xf numFmtId="1" fontId="54" fillId="0" borderId="5" xfId="7" applyNumberFormat="1" applyFont="1" applyBorder="1" applyAlignment="1" applyProtection="1">
      <alignment horizontal="left" vertical="center"/>
    </xf>
    <xf numFmtId="1" fontId="54" fillId="0" borderId="5" xfId="7" applyNumberFormat="1" applyFont="1" applyBorder="1" applyAlignment="1" applyProtection="1">
      <alignment horizontal="left" vertical="center"/>
      <protection locked="0"/>
    </xf>
    <xf numFmtId="0" fontId="17" fillId="0" borderId="0" xfId="7" applyFont="1" applyBorder="1" applyAlignment="1" applyProtection="1">
      <alignment vertical="center"/>
      <protection locked="0"/>
    </xf>
    <xf numFmtId="0" fontId="52" fillId="0" borderId="5" xfId="7" applyFont="1" applyBorder="1" applyAlignment="1" applyProtection="1">
      <alignment horizontal="left" vertical="center"/>
      <protection locked="0"/>
    </xf>
    <xf numFmtId="0" fontId="42" fillId="0" borderId="0" xfId="7" applyFont="1" applyBorder="1" applyAlignment="1" applyProtection="1">
      <alignment vertical="center"/>
    </xf>
    <xf numFmtId="0" fontId="54" fillId="0" borderId="5" xfId="7" applyFont="1" applyBorder="1" applyAlignment="1" applyProtection="1">
      <alignment horizontal="left" vertical="center"/>
      <protection locked="0"/>
    </xf>
    <xf numFmtId="0" fontId="11" fillId="8" borderId="13" xfId="5" applyFill="1" applyBorder="1" applyAlignment="1">
      <alignment vertical="center"/>
    </xf>
    <xf numFmtId="0" fontId="11" fillId="8" borderId="9" xfId="5" applyFill="1" applyBorder="1" applyAlignment="1">
      <alignment vertical="center"/>
    </xf>
    <xf numFmtId="0" fontId="11" fillId="8" borderId="11" xfId="5" applyFill="1" applyBorder="1" applyAlignment="1">
      <alignment vertical="center"/>
    </xf>
    <xf numFmtId="0" fontId="11" fillId="0" borderId="0" xfId="5" applyAlignment="1">
      <alignment vertical="center"/>
    </xf>
    <xf numFmtId="0" fontId="11" fillId="8" borderId="15" xfId="5" applyFill="1" applyBorder="1" applyAlignment="1">
      <alignment vertical="center"/>
    </xf>
    <xf numFmtId="0" fontId="11" fillId="8" borderId="0" xfId="5" applyFill="1" applyBorder="1" applyAlignment="1">
      <alignment vertical="center"/>
    </xf>
    <xf numFmtId="0" fontId="28" fillId="8" borderId="0" xfId="5" applyFont="1" applyFill="1" applyBorder="1" applyAlignment="1">
      <alignment horizontal="center" vertical="center"/>
    </xf>
    <xf numFmtId="0" fontId="10" fillId="8" borderId="0" xfId="5" applyFont="1" applyFill="1" applyBorder="1" applyAlignment="1">
      <alignment horizontal="center" vertical="center"/>
    </xf>
    <xf numFmtId="0" fontId="11" fillId="8" borderId="5" xfId="5" applyFill="1" applyBorder="1" applyAlignment="1">
      <alignment vertical="center"/>
    </xf>
    <xf numFmtId="0" fontId="11" fillId="0" borderId="0" xfId="5" applyBorder="1" applyAlignment="1">
      <alignment vertical="center"/>
    </xf>
    <xf numFmtId="0" fontId="11" fillId="8" borderId="14" xfId="5" applyFill="1" applyBorder="1" applyAlignment="1">
      <alignment vertical="center"/>
    </xf>
    <xf numFmtId="0" fontId="11" fillId="8" borderId="2" xfId="5" applyFill="1" applyBorder="1" applyAlignment="1">
      <alignment vertical="center"/>
    </xf>
    <xf numFmtId="0" fontId="11" fillId="8" borderId="8" xfId="5" applyFill="1" applyBorder="1" applyAlignment="1">
      <alignment vertical="center"/>
    </xf>
    <xf numFmtId="0" fontId="10" fillId="8" borderId="13" xfId="5" applyFont="1" applyFill="1" applyBorder="1" applyAlignment="1">
      <alignment vertical="center"/>
    </xf>
    <xf numFmtId="0" fontId="10" fillId="8" borderId="9" xfId="5" applyFont="1" applyFill="1" applyBorder="1" applyAlignment="1">
      <alignment vertical="center"/>
    </xf>
    <xf numFmtId="0" fontId="11" fillId="3" borderId="43" xfId="5" applyFill="1" applyBorder="1" applyAlignment="1">
      <alignment vertical="center"/>
    </xf>
    <xf numFmtId="0" fontId="11" fillId="3" borderId="16" xfId="5" applyFill="1" applyBorder="1" applyAlignment="1">
      <alignment vertical="center"/>
    </xf>
    <xf numFmtId="0" fontId="10" fillId="3" borderId="16" xfId="5" applyFont="1" applyFill="1" applyBorder="1" applyAlignment="1">
      <alignment vertical="center"/>
    </xf>
    <xf numFmtId="0" fontId="11" fillId="3" borderId="17" xfId="5" applyFill="1" applyBorder="1" applyAlignment="1">
      <alignment vertical="center"/>
    </xf>
    <xf numFmtId="0" fontId="10" fillId="0" borderId="46" xfId="5" applyFont="1" applyBorder="1" applyAlignment="1">
      <alignment vertical="center"/>
    </xf>
    <xf numFmtId="0" fontId="10" fillId="0" borderId="46" xfId="5" applyFont="1" applyFill="1" applyBorder="1" applyAlignment="1">
      <alignment vertical="center"/>
    </xf>
    <xf numFmtId="15" fontId="57" fillId="8" borderId="67" xfId="5" applyNumberFormat="1" applyFont="1" applyFill="1" applyBorder="1" applyAlignment="1" applyProtection="1">
      <alignment vertical="center"/>
      <protection locked="0"/>
    </xf>
    <xf numFmtId="169" fontId="57" fillId="8" borderId="66" xfId="5" applyNumberFormat="1" applyFont="1" applyFill="1" applyBorder="1" applyAlignment="1" applyProtection="1">
      <alignment vertical="center"/>
      <protection locked="0"/>
    </xf>
    <xf numFmtId="169" fontId="11" fillId="8" borderId="66" xfId="5" applyNumberFormat="1" applyFill="1" applyBorder="1" applyAlignment="1">
      <alignment vertical="center"/>
    </xf>
    <xf numFmtId="0" fontId="57" fillId="8" borderId="30" xfId="5" applyNumberFormat="1" applyFont="1" applyFill="1" applyBorder="1" applyAlignment="1" applyProtection="1">
      <alignment horizontal="center" vertical="center"/>
      <protection locked="0"/>
    </xf>
    <xf numFmtId="15" fontId="57" fillId="8" borderId="68" xfId="5" applyNumberFormat="1" applyFont="1" applyFill="1" applyBorder="1" applyAlignment="1" applyProtection="1">
      <alignment vertical="center"/>
      <protection locked="0"/>
    </xf>
    <xf numFmtId="169" fontId="57" fillId="8" borderId="33" xfId="5" applyNumberFormat="1" applyFont="1" applyFill="1" applyBorder="1" applyAlignment="1" applyProtection="1">
      <alignment vertical="center"/>
      <protection locked="0"/>
    </xf>
    <xf numFmtId="169" fontId="57" fillId="0" borderId="39" xfId="5" applyNumberFormat="1" applyFont="1" applyBorder="1" applyAlignment="1" applyProtection="1">
      <alignment vertical="center"/>
      <protection locked="0"/>
    </xf>
    <xf numFmtId="169" fontId="11" fillId="8" borderId="33" xfId="5" applyNumberFormat="1" applyFill="1" applyBorder="1" applyAlignment="1">
      <alignment vertical="center"/>
    </xf>
    <xf numFmtId="0" fontId="57" fillId="8" borderId="69" xfId="5" applyNumberFormat="1" applyFont="1" applyFill="1" applyBorder="1" applyAlignment="1" applyProtection="1">
      <alignment horizontal="center" vertical="center"/>
      <protection locked="0"/>
    </xf>
    <xf numFmtId="15" fontId="57" fillId="8" borderId="70" xfId="5" applyNumberFormat="1" applyFont="1" applyFill="1" applyBorder="1" applyAlignment="1" applyProtection="1">
      <alignment vertical="center"/>
      <protection locked="0"/>
    </xf>
    <xf numFmtId="169" fontId="57" fillId="8" borderId="44" xfId="5" applyNumberFormat="1" applyFont="1" applyFill="1" applyBorder="1" applyAlignment="1" applyProtection="1">
      <alignment vertical="center"/>
      <protection locked="0"/>
    </xf>
    <xf numFmtId="169" fontId="11" fillId="8" borderId="44" xfId="5" applyNumberFormat="1" applyFont="1" applyFill="1" applyBorder="1" applyAlignment="1">
      <alignment vertical="center"/>
    </xf>
    <xf numFmtId="0" fontId="57" fillId="8" borderId="71" xfId="5" applyNumberFormat="1" applyFont="1" applyFill="1" applyBorder="1" applyAlignment="1" applyProtection="1">
      <alignment horizontal="center" vertical="center"/>
      <protection locked="0"/>
    </xf>
    <xf numFmtId="4" fontId="11" fillId="8" borderId="9" xfId="5" applyNumberFormat="1" applyFill="1" applyBorder="1" applyAlignment="1">
      <alignment vertical="center"/>
    </xf>
    <xf numFmtId="0" fontId="11" fillId="8" borderId="0" xfId="5" applyFill="1" applyAlignment="1">
      <alignment vertical="center"/>
    </xf>
    <xf numFmtId="4" fontId="11" fillId="8" borderId="0" xfId="5" applyNumberFormat="1" applyFill="1" applyAlignment="1">
      <alignment vertical="center"/>
    </xf>
    <xf numFmtId="4" fontId="10" fillId="8" borderId="9" xfId="5" applyNumberFormat="1" applyFont="1" applyFill="1" applyBorder="1" applyAlignment="1">
      <alignment vertical="center"/>
    </xf>
    <xf numFmtId="4" fontId="10" fillId="8" borderId="11" xfId="5" applyNumberFormat="1" applyFont="1" applyFill="1" applyBorder="1" applyAlignment="1">
      <alignment vertical="center"/>
    </xf>
    <xf numFmtId="4" fontId="58" fillId="8" borderId="27" xfId="5" applyNumberFormat="1" applyFont="1" applyFill="1" applyBorder="1" applyAlignment="1">
      <alignment vertical="center"/>
    </xf>
    <xf numFmtId="4" fontId="11" fillId="8" borderId="27" xfId="5" applyNumberFormat="1" applyFill="1" applyBorder="1" applyAlignment="1">
      <alignment vertical="center"/>
    </xf>
    <xf numFmtId="0" fontId="10" fillId="8" borderId="11" xfId="5" applyFont="1" applyFill="1" applyBorder="1" applyAlignment="1">
      <alignment vertical="center"/>
    </xf>
    <xf numFmtId="0" fontId="10" fillId="8" borderId="0" xfId="5" applyFont="1" applyFill="1" applyBorder="1" applyAlignment="1">
      <alignment vertical="center"/>
    </xf>
    <xf numFmtId="4" fontId="10" fillId="8" borderId="0" xfId="5" applyNumberFormat="1" applyFont="1" applyFill="1" applyBorder="1" applyAlignment="1">
      <alignment vertical="center"/>
    </xf>
    <xf numFmtId="4" fontId="10" fillId="8" borderId="5" xfId="5" applyNumberFormat="1" applyFont="1" applyFill="1" applyBorder="1" applyAlignment="1">
      <alignment vertical="center"/>
    </xf>
    <xf numFmtId="4" fontId="58" fillId="8" borderId="32" xfId="5" applyNumberFormat="1" applyFont="1" applyFill="1" applyBorder="1" applyAlignment="1">
      <alignment vertical="center"/>
    </xf>
    <xf numFmtId="4" fontId="11" fillId="8" borderId="32" xfId="5" applyNumberFormat="1" applyFill="1" applyBorder="1" applyAlignment="1">
      <alignment vertical="center"/>
    </xf>
    <xf numFmtId="0" fontId="10" fillId="8" borderId="2" xfId="5" applyFont="1" applyFill="1" applyBorder="1" applyAlignment="1">
      <alignment vertical="center"/>
    </xf>
    <xf numFmtId="4" fontId="10" fillId="8" borderId="2" xfId="5" applyNumberFormat="1" applyFont="1" applyFill="1" applyBorder="1" applyAlignment="1">
      <alignment vertical="center"/>
    </xf>
    <xf numFmtId="4" fontId="10" fillId="8" borderId="8" xfId="5" applyNumberFormat="1" applyFont="1" applyFill="1" applyBorder="1" applyAlignment="1">
      <alignment vertical="center"/>
    </xf>
    <xf numFmtId="4" fontId="58" fillId="8" borderId="45" xfId="5" applyNumberFormat="1" applyFont="1" applyFill="1" applyBorder="1" applyAlignment="1">
      <alignment vertical="center"/>
    </xf>
    <xf numFmtId="169" fontId="11" fillId="8" borderId="45" xfId="5" applyNumberFormat="1" applyFill="1" applyBorder="1" applyAlignment="1">
      <alignment vertical="center"/>
    </xf>
    <xf numFmtId="0" fontId="11" fillId="9" borderId="14" xfId="5" applyFill="1" applyBorder="1" applyAlignment="1">
      <alignment vertical="center"/>
    </xf>
    <xf numFmtId="0" fontId="11" fillId="9" borderId="2" xfId="5" applyFill="1" applyBorder="1" applyAlignment="1">
      <alignment vertical="center"/>
    </xf>
    <xf numFmtId="0" fontId="10" fillId="9" borderId="2" xfId="5" applyFont="1" applyFill="1" applyBorder="1" applyAlignment="1">
      <alignment vertical="center"/>
    </xf>
    <xf numFmtId="4" fontId="10" fillId="9" borderId="2" xfId="5" applyNumberFormat="1" applyFont="1" applyFill="1" applyBorder="1" applyAlignment="1">
      <alignment vertical="center"/>
    </xf>
    <xf numFmtId="4" fontId="10" fillId="9" borderId="16" xfId="5" applyNumberFormat="1" applyFont="1" applyFill="1" applyBorder="1" applyAlignment="1">
      <alignment vertical="center"/>
    </xf>
    <xf numFmtId="4" fontId="58" fillId="9" borderId="16" xfId="5" applyNumberFormat="1" applyFont="1" applyFill="1" applyBorder="1" applyAlignment="1">
      <alignment vertical="center"/>
    </xf>
    <xf numFmtId="169" fontId="11" fillId="9" borderId="16" xfId="5" applyNumberFormat="1" applyFill="1" applyBorder="1" applyAlignment="1">
      <alignment vertical="center"/>
    </xf>
    <xf numFmtId="0" fontId="11" fillId="9" borderId="17" xfId="5" applyFill="1" applyBorder="1" applyAlignment="1">
      <alignment horizontal="center" vertical="center"/>
    </xf>
    <xf numFmtId="0" fontId="10" fillId="8" borderId="48" xfId="5" applyFont="1" applyFill="1" applyBorder="1" applyAlignment="1">
      <alignment vertical="center"/>
    </xf>
    <xf numFmtId="4" fontId="10" fillId="8" borderId="48" xfId="5" applyNumberFormat="1" applyFont="1" applyFill="1" applyBorder="1" applyAlignment="1">
      <alignment vertical="center"/>
    </xf>
    <xf numFmtId="169" fontId="57" fillId="0" borderId="54" xfId="5" applyNumberFormat="1" applyFont="1" applyBorder="1" applyAlignment="1" applyProtection="1">
      <alignment vertical="center"/>
      <protection locked="0"/>
    </xf>
    <xf numFmtId="169" fontId="11" fillId="8" borderId="44" xfId="5" applyNumberFormat="1" applyFill="1" applyBorder="1" applyAlignment="1">
      <alignment vertical="center"/>
    </xf>
    <xf numFmtId="0" fontId="59" fillId="0" borderId="0" xfId="5" applyFont="1" applyAlignment="1">
      <alignment vertical="center"/>
    </xf>
    <xf numFmtId="16" fontId="11" fillId="0" borderId="0" xfId="5" applyNumberFormat="1" applyAlignment="1">
      <alignment vertical="center"/>
    </xf>
    <xf numFmtId="0" fontId="15" fillId="0" borderId="56" xfId="7" applyFont="1" applyBorder="1" applyAlignment="1">
      <alignment vertical="center"/>
    </xf>
    <xf numFmtId="0" fontId="15" fillId="0" borderId="18" xfId="7" applyFont="1" applyBorder="1" applyAlignment="1">
      <alignment vertical="center"/>
    </xf>
    <xf numFmtId="0" fontId="15" fillId="0" borderId="19" xfId="7" applyFont="1" applyBorder="1" applyAlignment="1">
      <alignment vertical="center"/>
    </xf>
    <xf numFmtId="9" fontId="33" fillId="0" borderId="54" xfId="10" applyFont="1" applyFill="1" applyBorder="1" applyAlignment="1" applyProtection="1">
      <alignment horizontal="left" vertical="center"/>
    </xf>
    <xf numFmtId="44" fontId="17" fillId="0" borderId="27" xfId="2" applyFont="1" applyFill="1" applyBorder="1" applyAlignment="1" applyProtection="1">
      <alignment vertical="center"/>
      <protection locked="0"/>
    </xf>
    <xf numFmtId="0" fontId="17" fillId="0" borderId="48" xfId="8" applyNumberFormat="1" applyFont="1" applyBorder="1" applyAlignment="1" applyProtection="1">
      <alignment horizontal="center" vertical="center"/>
      <protection locked="0"/>
    </xf>
    <xf numFmtId="0" fontId="17" fillId="0" borderId="62" xfId="8" applyNumberFormat="1" applyFont="1" applyBorder="1" applyAlignment="1" applyProtection="1">
      <alignment horizontal="center" vertical="center"/>
      <protection locked="0"/>
    </xf>
    <xf numFmtId="0" fontId="17" fillId="0" borderId="63" xfId="8" applyNumberFormat="1" applyFont="1" applyBorder="1" applyAlignment="1" applyProtection="1">
      <alignment horizontal="center" vertical="center"/>
      <protection locked="0"/>
    </xf>
    <xf numFmtId="172" fontId="17" fillId="0" borderId="47" xfId="8" applyNumberFormat="1" applyFont="1" applyBorder="1" applyAlignment="1" applyProtection="1">
      <alignment vertical="center"/>
      <protection locked="0"/>
    </xf>
    <xf numFmtId="0" fontId="17" fillId="0" borderId="47" xfId="8" applyNumberFormat="1" applyFont="1" applyBorder="1" applyAlignment="1" applyProtection="1">
      <alignment horizontal="center" vertical="center"/>
      <protection locked="0"/>
    </xf>
    <xf numFmtId="172" fontId="17" fillId="0" borderId="32" xfId="8" applyNumberFormat="1" applyFont="1" applyBorder="1" applyAlignment="1" applyProtection="1">
      <alignment vertical="center"/>
      <protection locked="0"/>
    </xf>
    <xf numFmtId="0" fontId="17" fillId="0" borderId="72" xfId="8" applyNumberFormat="1" applyFont="1" applyBorder="1" applyAlignment="1" applyProtection="1">
      <alignment horizontal="center" vertical="center"/>
      <protection locked="0"/>
    </xf>
    <xf numFmtId="44" fontId="17" fillId="0" borderId="4" xfId="8" applyNumberFormat="1" applyFont="1" applyBorder="1" applyAlignment="1" applyProtection="1">
      <alignment vertical="center"/>
      <protection locked="0"/>
    </xf>
    <xf numFmtId="44" fontId="17" fillId="0" borderId="33" xfId="2" applyFont="1" applyBorder="1" applyAlignment="1" applyProtection="1">
      <alignment vertical="center"/>
      <protection locked="0"/>
    </xf>
    <xf numFmtId="44" fontId="17" fillId="0" borderId="74" xfId="2" applyFont="1" applyBorder="1" applyAlignment="1" applyProtection="1">
      <alignment vertical="center"/>
      <protection locked="0"/>
    </xf>
    <xf numFmtId="44" fontId="17" fillId="0" borderId="54" xfId="2" applyFont="1" applyBorder="1" applyAlignment="1" applyProtection="1">
      <alignment vertical="center"/>
      <protection locked="0"/>
    </xf>
    <xf numFmtId="9" fontId="33" fillId="0" borderId="61" xfId="10" applyFont="1" applyBorder="1" applyAlignment="1" applyProtection="1">
      <alignment horizontal="left" vertical="center"/>
    </xf>
    <xf numFmtId="164" fontId="17" fillId="0" borderId="4" xfId="9" applyNumberFormat="1" applyFont="1" applyBorder="1" applyAlignment="1" applyProtection="1">
      <alignment vertical="center"/>
      <protection locked="0"/>
    </xf>
    <xf numFmtId="164" fontId="17" fillId="0" borderId="7" xfId="0" applyNumberFormat="1" applyFont="1" applyBorder="1" applyAlignment="1" applyProtection="1">
      <alignment vertical="center"/>
      <protection locked="0"/>
    </xf>
    <xf numFmtId="164" fontId="17" fillId="0" borderId="6" xfId="0" applyNumberFormat="1" applyFont="1" applyBorder="1" applyAlignment="1" applyProtection="1">
      <alignment vertical="center"/>
      <protection locked="0"/>
    </xf>
    <xf numFmtId="164" fontId="17" fillId="0" borderId="7" xfId="0" quotePrefix="1" applyNumberFormat="1" applyFont="1" applyBorder="1" applyAlignment="1" applyProtection="1">
      <alignment vertical="center"/>
      <protection locked="0"/>
    </xf>
    <xf numFmtId="164" fontId="17" fillId="0" borderId="4" xfId="0" applyNumberFormat="1" applyFont="1" applyBorder="1" applyAlignment="1" applyProtection="1">
      <alignment vertical="center"/>
      <protection locked="0"/>
    </xf>
    <xf numFmtId="164" fontId="17" fillId="0" borderId="68" xfId="0" applyNumberFormat="1" applyFont="1" applyBorder="1" applyAlignment="1" applyProtection="1">
      <alignment vertical="center"/>
      <protection locked="0"/>
    </xf>
    <xf numFmtId="164" fontId="17" fillId="0" borderId="4" xfId="1" applyNumberFormat="1" applyFont="1" applyBorder="1" applyAlignment="1" applyProtection="1">
      <alignment horizontal="right" vertical="center"/>
      <protection locked="0"/>
    </xf>
    <xf numFmtId="0" fontId="17" fillId="0" borderId="15" xfId="8" applyFont="1" applyFill="1" applyBorder="1" applyAlignment="1" applyProtection="1">
      <alignment vertical="center"/>
      <protection locked="0"/>
    </xf>
    <xf numFmtId="2" fontId="43" fillId="6" borderId="46" xfId="8" applyNumberFormat="1" applyFont="1" applyFill="1" applyBorder="1" applyAlignment="1" applyProtection="1">
      <alignment vertical="center"/>
    </xf>
    <xf numFmtId="164" fontId="15" fillId="0" borderId="0" xfId="9" applyFont="1" applyBorder="1" applyAlignment="1" applyProtection="1">
      <alignment vertical="center"/>
    </xf>
    <xf numFmtId="49" fontId="17" fillId="0" borderId="6" xfId="0" quotePrefix="1" applyNumberFormat="1" applyFont="1" applyBorder="1" applyAlignment="1" applyProtection="1">
      <alignment vertical="center"/>
      <protection locked="0"/>
    </xf>
    <xf numFmtId="0" fontId="9" fillId="0" borderId="0" xfId="14" applyAlignment="1">
      <alignment horizontal="left" vertical="top"/>
    </xf>
    <xf numFmtId="0" fontId="9" fillId="0" borderId="0" xfId="14"/>
    <xf numFmtId="0" fontId="9" fillId="0" borderId="33" xfId="14" applyBorder="1" applyAlignment="1">
      <alignment horizontal="left" vertical="top" wrapText="1"/>
    </xf>
    <xf numFmtId="0" fontId="9" fillId="0" borderId="0" xfId="14" applyAlignment="1">
      <alignment horizontal="center" vertical="top"/>
    </xf>
    <xf numFmtId="0" fontId="9" fillId="0" borderId="40" xfId="14" applyBorder="1" applyAlignment="1">
      <alignment horizontal="center" vertical="top"/>
    </xf>
    <xf numFmtId="0" fontId="9" fillId="0" borderId="38" xfId="14" applyBorder="1" applyAlignment="1">
      <alignment horizontal="left" vertical="top" wrapText="1"/>
    </xf>
    <xf numFmtId="0" fontId="9" fillId="0" borderId="37" xfId="14" applyBorder="1" applyAlignment="1">
      <alignment horizontal="center" vertical="top"/>
    </xf>
    <xf numFmtId="0" fontId="9" fillId="0" borderId="75" xfId="14" applyBorder="1" applyAlignment="1">
      <alignment horizontal="left" vertical="top" wrapText="1"/>
    </xf>
    <xf numFmtId="0" fontId="9" fillId="0" borderId="35" xfId="14" applyBorder="1" applyAlignment="1">
      <alignment horizontal="left" vertical="top" wrapText="1"/>
    </xf>
    <xf numFmtId="164" fontId="13" fillId="0" borderId="0" xfId="9" applyFont="1" applyBorder="1" applyAlignment="1" applyProtection="1">
      <alignment vertical="center"/>
    </xf>
    <xf numFmtId="164" fontId="15" fillId="0" borderId="1" xfId="9" applyFont="1" applyBorder="1" applyAlignment="1" applyProtection="1">
      <alignment vertical="center"/>
    </xf>
    <xf numFmtId="164" fontId="15" fillId="0" borderId="7" xfId="9" applyFont="1" applyBorder="1" applyAlignment="1" applyProtection="1">
      <alignment vertical="center"/>
    </xf>
    <xf numFmtId="164" fontId="13" fillId="0" borderId="7" xfId="9" applyFont="1" applyBorder="1" applyAlignment="1" applyProtection="1">
      <alignment horizontal="right" vertical="center"/>
    </xf>
    <xf numFmtId="164" fontId="13" fillId="0" borderId="12" xfId="9" applyFont="1" applyBorder="1" applyAlignment="1" applyProtection="1">
      <alignment vertical="center"/>
    </xf>
    <xf numFmtId="164" fontId="13" fillId="0" borderId="4" xfId="9" applyFont="1" applyBorder="1" applyAlignment="1" applyProtection="1">
      <alignment vertical="center"/>
    </xf>
    <xf numFmtId="164" fontId="13" fillId="0" borderId="25" xfId="9" applyFont="1" applyBorder="1" applyAlignment="1" applyProtection="1">
      <alignment vertical="center"/>
    </xf>
    <xf numFmtId="0" fontId="0" fillId="0" borderId="0" xfId="0" applyProtection="1"/>
    <xf numFmtId="0" fontId="0" fillId="0" borderId="0" xfId="0" applyBorder="1" applyProtection="1"/>
    <xf numFmtId="0" fontId="57" fillId="0" borderId="0" xfId="0" applyFont="1" applyBorder="1" applyAlignment="1" applyProtection="1">
      <alignment horizontal="left" vertical="center"/>
    </xf>
    <xf numFmtId="172" fontId="21" fillId="0" borderId="0" xfId="9" applyNumberFormat="1" applyFont="1" applyBorder="1" applyAlignment="1" applyProtection="1">
      <alignment horizontal="left" vertical="center"/>
    </xf>
    <xf numFmtId="0" fontId="51" fillId="0" borderId="33" xfId="0" applyFont="1" applyBorder="1" applyAlignment="1" applyProtection="1">
      <alignment horizontal="center" vertical="center" wrapText="1"/>
    </xf>
    <xf numFmtId="0" fontId="51" fillId="0" borderId="33" xfId="0" applyFont="1" applyBorder="1" applyAlignment="1" applyProtection="1">
      <alignment horizontal="center" vertical="center"/>
    </xf>
    <xf numFmtId="0" fontId="51" fillId="0" borderId="44" xfId="0" applyFont="1" applyBorder="1" applyAlignment="1" applyProtection="1">
      <alignment horizontal="center" vertical="center"/>
    </xf>
    <xf numFmtId="0" fontId="65" fillId="0" borderId="68" xfId="15" applyFont="1" applyBorder="1" applyAlignment="1" applyProtection="1">
      <alignment horizontal="center" vertical="center"/>
    </xf>
    <xf numFmtId="0" fontId="65" fillId="0" borderId="70" xfId="15" applyFont="1" applyBorder="1" applyAlignment="1" applyProtection="1">
      <alignment horizontal="center" vertical="center"/>
    </xf>
    <xf numFmtId="0" fontId="66" fillId="0" borderId="68" xfId="0" applyFont="1" applyBorder="1" applyAlignment="1" applyProtection="1">
      <alignment horizontal="right" vertical="center"/>
    </xf>
    <xf numFmtId="0" fontId="66" fillId="0" borderId="70" xfId="0" applyFont="1" applyFill="1" applyBorder="1" applyAlignment="1" applyProtection="1">
      <alignment horizontal="right" vertical="center"/>
    </xf>
    <xf numFmtId="0" fontId="11" fillId="0" borderId="0" xfId="0" applyFont="1" applyProtection="1"/>
    <xf numFmtId="0" fontId="65" fillId="0" borderId="68" xfId="15" applyFont="1" applyFill="1" applyBorder="1" applyAlignment="1" applyProtection="1">
      <alignment horizontal="center" vertical="center"/>
    </xf>
    <xf numFmtId="171" fontId="67" fillId="0" borderId="69" xfId="0" applyNumberFormat="1" applyFont="1" applyFill="1" applyBorder="1" applyAlignment="1" applyProtection="1">
      <alignment horizontal="left" vertical="center"/>
      <protection locked="0"/>
    </xf>
    <xf numFmtId="164" fontId="68" fillId="0" borderId="71" xfId="9" applyFont="1" applyFill="1" applyBorder="1" applyAlignment="1" applyProtection="1">
      <alignment vertical="center"/>
      <protection locked="0"/>
    </xf>
    <xf numFmtId="16" fontId="0" fillId="0" borderId="0" xfId="0" applyNumberFormat="1" applyAlignment="1" applyProtection="1">
      <alignment horizontal="right"/>
    </xf>
    <xf numFmtId="0" fontId="67" fillId="0" borderId="69" xfId="0" applyFont="1" applyFill="1" applyBorder="1" applyAlignment="1" applyProtection="1">
      <alignment horizontal="left" vertical="center"/>
      <protection locked="0"/>
    </xf>
    <xf numFmtId="0" fontId="51" fillId="0" borderId="69" xfId="0" applyFont="1" applyBorder="1" applyAlignment="1" applyProtection="1">
      <alignment horizontal="left" vertical="center"/>
    </xf>
    <xf numFmtId="0" fontId="51" fillId="0" borderId="69" xfId="0" applyFont="1" applyBorder="1" applyAlignment="1" applyProtection="1">
      <alignment horizontal="left" vertical="center" wrapText="1"/>
    </xf>
    <xf numFmtId="0" fontId="51" fillId="0" borderId="69" xfId="0" applyFont="1" applyBorder="1" applyAlignment="1" applyProtection="1">
      <alignment vertical="center" wrapText="1"/>
    </xf>
    <xf numFmtId="164" fontId="17" fillId="4" borderId="78" xfId="9" applyFont="1" applyFill="1" applyBorder="1" applyAlignment="1" applyProtection="1">
      <alignment vertical="center"/>
    </xf>
    <xf numFmtId="164" fontId="17" fillId="4" borderId="34" xfId="9" applyFont="1" applyFill="1" applyBorder="1" applyAlignment="1" applyProtection="1">
      <alignment vertical="center"/>
    </xf>
    <xf numFmtId="0" fontId="16" fillId="0" borderId="0" xfId="9" applyNumberFormat="1" applyFont="1" applyAlignment="1" applyProtection="1">
      <alignment vertical="center"/>
    </xf>
    <xf numFmtId="0" fontId="17" fillId="0" borderId="0" xfId="9" applyNumberFormat="1" applyFont="1" applyAlignment="1" applyProtection="1">
      <alignment vertical="center"/>
      <protection locked="0"/>
    </xf>
    <xf numFmtId="0" fontId="16" fillId="0" borderId="0" xfId="9" applyNumberFormat="1" applyFont="1" applyAlignment="1" applyProtection="1">
      <alignment horizontal="left" vertical="center"/>
    </xf>
    <xf numFmtId="0" fontId="16" fillId="0" borderId="0" xfId="9" applyNumberFormat="1" applyFont="1" applyAlignment="1" applyProtection="1">
      <alignment horizontal="fill" vertical="center"/>
    </xf>
    <xf numFmtId="0" fontId="17" fillId="0" borderId="0" xfId="9" applyNumberFormat="1" applyFont="1" applyAlignment="1" applyProtection="1">
      <alignment horizontal="fill" vertical="center"/>
      <protection locked="0"/>
    </xf>
    <xf numFmtId="0" fontId="16" fillId="0" borderId="0" xfId="9" quotePrefix="1" applyNumberFormat="1" applyFont="1" applyAlignment="1" applyProtection="1">
      <alignment horizontal="fill" vertical="center"/>
    </xf>
    <xf numFmtId="0" fontId="17" fillId="0" borderId="0" xfId="9" applyNumberFormat="1" applyFont="1" applyAlignment="1" applyProtection="1">
      <alignment horizontal="left" vertical="center"/>
      <protection locked="0"/>
    </xf>
    <xf numFmtId="44" fontId="16" fillId="0" borderId="69" xfId="8" applyNumberFormat="1" applyFont="1" applyFill="1" applyBorder="1" applyAlignment="1" applyProtection="1">
      <alignment vertical="center"/>
    </xf>
    <xf numFmtId="2" fontId="16" fillId="0" borderId="30" xfId="12" applyNumberFormat="1" applyFont="1" applyBorder="1" applyAlignment="1" applyProtection="1">
      <alignment vertical="center"/>
    </xf>
    <xf numFmtId="0" fontId="69" fillId="0" borderId="67" xfId="0" applyFont="1" applyBorder="1" applyAlignment="1" applyProtection="1">
      <alignment horizontal="center"/>
    </xf>
    <xf numFmtId="0" fontId="69" fillId="0" borderId="66" xfId="0" applyFont="1" applyBorder="1" applyAlignment="1" applyProtection="1">
      <alignment horizontal="center"/>
    </xf>
    <xf numFmtId="0" fontId="69" fillId="0" borderId="30" xfId="0" applyFont="1" applyBorder="1" applyAlignment="1" applyProtection="1">
      <alignment horizontal="center"/>
    </xf>
    <xf numFmtId="0" fontId="66" fillId="0" borderId="67" xfId="0" applyFont="1" applyBorder="1" applyAlignment="1" applyProtection="1">
      <alignment horizontal="right" vertical="center"/>
    </xf>
    <xf numFmtId="0" fontId="67" fillId="0" borderId="30" xfId="0" applyFont="1" applyFill="1" applyBorder="1" applyAlignment="1" applyProtection="1">
      <alignment horizontal="left" vertical="center"/>
      <protection locked="0"/>
    </xf>
    <xf numFmtId="0" fontId="7" fillId="0" borderId="0" xfId="16" applyFont="1" applyAlignment="1">
      <alignment horizontal="left" vertical="top"/>
    </xf>
    <xf numFmtId="0" fontId="60" fillId="0" borderId="7" xfId="14" applyFont="1" applyBorder="1" applyAlignment="1">
      <alignment horizontal="center" vertical="top"/>
    </xf>
    <xf numFmtId="0" fontId="60" fillId="0" borderId="34" xfId="14" applyFont="1" applyBorder="1" applyAlignment="1">
      <alignment horizontal="center" vertical="top"/>
    </xf>
    <xf numFmtId="0" fontId="60" fillId="0" borderId="22" xfId="14" applyFont="1" applyBorder="1" applyAlignment="1">
      <alignment horizontal="center" vertical="top"/>
    </xf>
    <xf numFmtId="49" fontId="17" fillId="0" borderId="15" xfId="8" applyNumberFormat="1" applyFont="1" applyFill="1" applyBorder="1" applyAlignment="1" applyProtection="1">
      <alignment vertical="center"/>
      <protection locked="0"/>
    </xf>
    <xf numFmtId="49" fontId="17" fillId="0" borderId="0" xfId="8" applyNumberFormat="1" applyFont="1" applyFill="1" applyBorder="1" applyAlignment="1" applyProtection="1">
      <alignment vertical="center"/>
      <protection locked="0"/>
    </xf>
    <xf numFmtId="0" fontId="71" fillId="0" borderId="13" xfId="17" applyFont="1" applyBorder="1" applyProtection="1"/>
    <xf numFmtId="0" fontId="71" fillId="0" borderId="9" xfId="17" applyFont="1" applyBorder="1" applyProtection="1"/>
    <xf numFmtId="0" fontId="16" fillId="0" borderId="9" xfId="17" applyFont="1" applyBorder="1" applyProtection="1"/>
    <xf numFmtId="0" fontId="73" fillId="0" borderId="9" xfId="5" applyFont="1" applyBorder="1" applyProtection="1"/>
    <xf numFmtId="0" fontId="74" fillId="0" borderId="9" xfId="17" applyFont="1" applyBorder="1" applyProtection="1"/>
    <xf numFmtId="0" fontId="72" fillId="0" borderId="57" xfId="17" applyFont="1" applyBorder="1" applyProtection="1">
      <protection locked="0"/>
    </xf>
    <xf numFmtId="0" fontId="16" fillId="0" borderId="0" xfId="17" applyFont="1" applyProtection="1"/>
    <xf numFmtId="0" fontId="71" fillId="0" borderId="15" xfId="17" applyFont="1" applyBorder="1" applyProtection="1"/>
    <xf numFmtId="0" fontId="71" fillId="0" borderId="0" xfId="17" applyFont="1" applyBorder="1" applyProtection="1"/>
    <xf numFmtId="0" fontId="16" fillId="0" borderId="0" xfId="17" applyFont="1" applyBorder="1" applyProtection="1"/>
    <xf numFmtId="0" fontId="72" fillId="0" borderId="0" xfId="5" applyFont="1" applyBorder="1" applyProtection="1"/>
    <xf numFmtId="0" fontId="74" fillId="0" borderId="0" xfId="17" applyFont="1" applyBorder="1" applyProtection="1"/>
    <xf numFmtId="0" fontId="72" fillId="0" borderId="50" xfId="17" applyFont="1" applyBorder="1" applyProtection="1">
      <protection locked="0"/>
    </xf>
    <xf numFmtId="0" fontId="75" fillId="0" borderId="15" xfId="17" applyFont="1" applyBorder="1" applyProtection="1"/>
    <xf numFmtId="0" fontId="75" fillId="0" borderId="0" xfId="17" applyFont="1" applyBorder="1" applyProtection="1"/>
    <xf numFmtId="0" fontId="72" fillId="0" borderId="0" xfId="17" applyFont="1" applyBorder="1" applyAlignment="1" applyProtection="1">
      <alignment vertical="top"/>
    </xf>
    <xf numFmtId="0" fontId="72" fillId="0" borderId="0" xfId="17" applyFont="1" applyBorder="1" applyProtection="1"/>
    <xf numFmtId="0" fontId="72" fillId="0" borderId="50" xfId="17" applyFont="1" applyBorder="1" applyAlignment="1" applyProtection="1">
      <alignment vertical="top"/>
      <protection locked="0"/>
    </xf>
    <xf numFmtId="0" fontId="16" fillId="0" borderId="15" xfId="17" applyFont="1" applyBorder="1" applyProtection="1"/>
    <xf numFmtId="0" fontId="72" fillId="0" borderId="29" xfId="17" applyFont="1" applyBorder="1" applyAlignment="1" applyProtection="1">
      <alignment vertical="top"/>
      <protection locked="0"/>
    </xf>
    <xf numFmtId="0" fontId="38" fillId="0" borderId="15" xfId="17" applyFont="1" applyBorder="1" applyProtection="1"/>
    <xf numFmtId="0" fontId="38" fillId="0" borderId="0" xfId="17" applyFont="1" applyBorder="1" applyProtection="1"/>
    <xf numFmtId="0" fontId="51" fillId="0" borderId="0" xfId="17" applyFont="1" applyBorder="1" applyProtection="1"/>
    <xf numFmtId="0" fontId="51" fillId="0" borderId="0" xfId="17" quotePrefix="1" applyFont="1" applyBorder="1" applyProtection="1"/>
    <xf numFmtId="0" fontId="51" fillId="0" borderId="5" xfId="17" applyFont="1" applyBorder="1" applyProtection="1"/>
    <xf numFmtId="0" fontId="47" fillId="0" borderId="5" xfId="17" quotePrefix="1" applyFont="1" applyBorder="1" applyAlignment="1" applyProtection="1">
      <alignment horizontal="left"/>
    </xf>
    <xf numFmtId="15" fontId="76" fillId="0" borderId="69" xfId="17" quotePrefix="1" applyNumberFormat="1" applyFont="1" applyBorder="1" applyAlignment="1" applyProtection="1">
      <alignment horizontal="center"/>
      <protection locked="0"/>
    </xf>
    <xf numFmtId="0" fontId="50" fillId="0" borderId="15" xfId="17" applyFont="1" applyBorder="1" applyProtection="1"/>
    <xf numFmtId="0" fontId="77" fillId="0" borderId="0" xfId="17" applyFont="1" applyBorder="1" applyProtection="1"/>
    <xf numFmtId="0" fontId="51" fillId="0" borderId="15" xfId="17" applyFont="1" applyBorder="1" applyProtection="1"/>
    <xf numFmtId="15" fontId="51" fillId="0" borderId="0" xfId="17" applyNumberFormat="1" applyFont="1" applyBorder="1" applyProtection="1"/>
    <xf numFmtId="0" fontId="47" fillId="0" borderId="15" xfId="17" applyFont="1" applyBorder="1" applyProtection="1"/>
    <xf numFmtId="0" fontId="49" fillId="0" borderId="75" xfId="17" applyFont="1" applyBorder="1" applyProtection="1">
      <protection locked="0"/>
    </xf>
    <xf numFmtId="0" fontId="49" fillId="0" borderId="0" xfId="17" applyFont="1" applyBorder="1" applyProtection="1"/>
    <xf numFmtId="0" fontId="47" fillId="0" borderId="0" xfId="17" applyFont="1" applyBorder="1" applyProtection="1"/>
    <xf numFmtId="0" fontId="47" fillId="0" borderId="0" xfId="17" applyFont="1" applyBorder="1" applyAlignment="1" applyProtection="1">
      <alignment horizontal="left"/>
    </xf>
    <xf numFmtId="0" fontId="47" fillId="0" borderId="5" xfId="17" applyFont="1" applyBorder="1" applyProtection="1"/>
    <xf numFmtId="0" fontId="49" fillId="0" borderId="34" xfId="17" applyFont="1" applyBorder="1" applyProtection="1">
      <protection locked="0"/>
    </xf>
    <xf numFmtId="0" fontId="47" fillId="0" borderId="0" xfId="18" applyFont="1" applyBorder="1" applyAlignment="1" applyProtection="1">
      <alignment horizontal="left"/>
    </xf>
    <xf numFmtId="49" fontId="49" fillId="0" borderId="5" xfId="17" applyNumberFormat="1" applyFont="1" applyBorder="1" applyAlignment="1" applyProtection="1">
      <alignment horizontal="left"/>
    </xf>
    <xf numFmtId="49" fontId="49" fillId="0" borderId="0" xfId="17" applyNumberFormat="1" applyFont="1" applyBorder="1" applyAlignment="1" applyProtection="1">
      <alignment horizontal="left"/>
    </xf>
    <xf numFmtId="49" fontId="47" fillId="0" borderId="0" xfId="17" applyNumberFormat="1" applyFont="1" applyBorder="1" applyAlignment="1" applyProtection="1">
      <alignment horizontal="left"/>
    </xf>
    <xf numFmtId="0" fontId="47" fillId="0" borderId="15" xfId="17" applyFont="1" applyBorder="1" applyAlignment="1" applyProtection="1">
      <alignment horizontal="left"/>
    </xf>
    <xf numFmtId="0" fontId="47" fillId="0" borderId="0" xfId="17" applyFont="1" applyBorder="1" applyAlignment="1" applyProtection="1">
      <alignment horizontal="center"/>
    </xf>
    <xf numFmtId="0" fontId="16" fillId="0" borderId="0" xfId="17" applyNumberFormat="1" applyFont="1" applyProtection="1"/>
    <xf numFmtId="17" fontId="53" fillId="0" borderId="15" xfId="17" applyNumberFormat="1" applyFont="1" applyBorder="1" applyProtection="1"/>
    <xf numFmtId="17" fontId="49" fillId="0" borderId="0" xfId="17" applyNumberFormat="1" applyFont="1" applyBorder="1" applyProtection="1"/>
    <xf numFmtId="0" fontId="49" fillId="0" borderId="0" xfId="17" applyFont="1" applyBorder="1" applyAlignment="1" applyProtection="1">
      <alignment horizontal="center"/>
    </xf>
    <xf numFmtId="2" fontId="49" fillId="0" borderId="0" xfId="17" applyNumberFormat="1" applyFont="1" applyBorder="1" applyProtection="1"/>
    <xf numFmtId="7" fontId="47" fillId="0" borderId="5" xfId="17" applyNumberFormat="1" applyFont="1" applyBorder="1" applyProtection="1"/>
    <xf numFmtId="2" fontId="16" fillId="0" borderId="0" xfId="17" applyNumberFormat="1" applyFont="1" applyProtection="1"/>
    <xf numFmtId="0" fontId="53" fillId="0" borderId="15" xfId="17" applyFont="1" applyBorder="1" applyProtection="1"/>
    <xf numFmtId="0" fontId="47" fillId="0" borderId="5" xfId="17" applyNumberFormat="1" applyFont="1" applyBorder="1" applyProtection="1"/>
    <xf numFmtId="0" fontId="49" fillId="0" borderId="15" xfId="17" applyFont="1" applyBorder="1" applyProtection="1"/>
    <xf numFmtId="0" fontId="49" fillId="0" borderId="0" xfId="17" quotePrefix="1" applyFont="1" applyBorder="1" applyProtection="1"/>
    <xf numFmtId="0" fontId="53" fillId="0" borderId="4" xfId="17" applyFont="1" applyBorder="1" applyAlignment="1" applyProtection="1"/>
    <xf numFmtId="0" fontId="53" fillId="0" borderId="4" xfId="17" applyFont="1" applyBorder="1" applyProtection="1"/>
    <xf numFmtId="2" fontId="53" fillId="0" borderId="4" xfId="17" applyNumberFormat="1" applyFont="1" applyBorder="1" applyProtection="1"/>
    <xf numFmtId="49" fontId="49" fillId="4" borderId="75" xfId="17" applyNumberFormat="1" applyFont="1" applyFill="1" applyBorder="1" applyAlignment="1" applyProtection="1">
      <alignment vertical="center"/>
    </xf>
    <xf numFmtId="0" fontId="49" fillId="0" borderId="33" xfId="17" applyFont="1" applyBorder="1" applyProtection="1"/>
    <xf numFmtId="169" fontId="49" fillId="0" borderId="33" xfId="17" applyNumberFormat="1" applyFont="1" applyBorder="1" applyAlignment="1" applyProtection="1">
      <alignment horizontal="right" vertical="center"/>
      <protection locked="0"/>
    </xf>
    <xf numFmtId="49" fontId="49" fillId="4" borderId="78" xfId="17" applyNumberFormat="1" applyFont="1" applyFill="1" applyBorder="1" applyAlignment="1" applyProtection="1">
      <alignment vertical="center"/>
    </xf>
    <xf numFmtId="8" fontId="49" fillId="0" borderId="33" xfId="17" applyNumberFormat="1" applyFont="1" applyBorder="1" applyProtection="1"/>
    <xf numFmtId="49" fontId="47" fillId="0" borderId="15" xfId="17" applyNumberFormat="1" applyFont="1" applyBorder="1" applyAlignment="1" applyProtection="1">
      <alignment horizontal="left"/>
    </xf>
    <xf numFmtId="17" fontId="47" fillId="0" borderId="0" xfId="17" applyNumberFormat="1" applyFont="1" applyBorder="1" applyProtection="1"/>
    <xf numFmtId="0" fontId="61" fillId="0" borderId="0" xfId="17" applyFont="1" applyBorder="1" applyProtection="1"/>
    <xf numFmtId="169" fontId="47" fillId="0" borderId="0" xfId="17" applyNumberFormat="1" applyFont="1" applyBorder="1" applyAlignment="1" applyProtection="1">
      <alignment horizontal="right" vertical="center"/>
    </xf>
    <xf numFmtId="0" fontId="49" fillId="0" borderId="15" xfId="17" applyNumberFormat="1" applyFont="1" applyBorder="1" applyAlignment="1" applyProtection="1">
      <alignment horizontal="left"/>
    </xf>
    <xf numFmtId="0" fontId="49" fillId="0" borderId="0" xfId="17" applyFont="1" applyBorder="1" applyAlignment="1" applyProtection="1">
      <alignment horizontal="left"/>
    </xf>
    <xf numFmtId="2" fontId="49" fillId="0" borderId="0" xfId="17" applyNumberFormat="1" applyFont="1" applyBorder="1" applyAlignment="1" applyProtection="1">
      <alignment horizontal="right" vertical="center"/>
    </xf>
    <xf numFmtId="0" fontId="47" fillId="0" borderId="15" xfId="17" applyNumberFormat="1" applyFont="1" applyBorder="1" applyAlignment="1" applyProtection="1">
      <alignment horizontal="left"/>
    </xf>
    <xf numFmtId="2" fontId="47" fillId="0" borderId="0" xfId="17" applyNumberFormat="1" applyFont="1" applyBorder="1" applyAlignment="1" applyProtection="1">
      <alignment horizontal="right" vertical="center"/>
    </xf>
    <xf numFmtId="0" fontId="47" fillId="0" borderId="15" xfId="17" quotePrefix="1" applyNumberFormat="1" applyFont="1" applyBorder="1" applyAlignment="1" applyProtection="1">
      <alignment horizontal="left"/>
    </xf>
    <xf numFmtId="0" fontId="47" fillId="0" borderId="0" xfId="17" quotePrefix="1" applyFont="1" applyBorder="1" applyProtection="1"/>
    <xf numFmtId="16" fontId="47" fillId="0" borderId="0" xfId="17" applyNumberFormat="1" applyFont="1" applyBorder="1" applyAlignment="1" applyProtection="1">
      <alignment horizontal="center" vertical="center"/>
    </xf>
    <xf numFmtId="16" fontId="47" fillId="0" borderId="0" xfId="17" applyNumberFormat="1" applyFont="1" applyBorder="1" applyProtection="1"/>
    <xf numFmtId="0" fontId="47" fillId="0" borderId="0" xfId="17" applyFont="1" applyBorder="1" applyAlignment="1" applyProtection="1">
      <alignment horizontal="center" vertical="center"/>
    </xf>
    <xf numFmtId="49" fontId="47" fillId="0" borderId="0" xfId="17" applyNumberFormat="1" applyFont="1" applyBorder="1" applyAlignment="1" applyProtection="1">
      <alignment horizontal="center"/>
    </xf>
    <xf numFmtId="17" fontId="49" fillId="0" borderId="15" xfId="17" applyNumberFormat="1" applyFont="1" applyBorder="1" applyAlignment="1" applyProtection="1">
      <alignment horizontal="left"/>
    </xf>
    <xf numFmtId="0" fontId="49" fillId="4" borderId="36" xfId="17" applyNumberFormat="1" applyFont="1" applyFill="1" applyBorder="1" applyAlignment="1" applyProtection="1">
      <alignment horizontal="left"/>
    </xf>
    <xf numFmtId="49" fontId="49" fillId="4" borderId="36" xfId="17" applyNumberFormat="1" applyFont="1" applyFill="1" applyBorder="1" applyAlignment="1" applyProtection="1">
      <alignment horizontal="left"/>
    </xf>
    <xf numFmtId="49" fontId="49" fillId="4" borderId="36" xfId="17" applyNumberFormat="1" applyFont="1" applyFill="1" applyBorder="1" applyAlignment="1" applyProtection="1">
      <alignment horizontal="center"/>
    </xf>
    <xf numFmtId="0" fontId="49" fillId="0" borderId="36" xfId="17" applyFont="1" applyBorder="1" applyProtection="1"/>
    <xf numFmtId="169" fontId="49" fillId="0" borderId="75" xfId="17" applyNumberFormat="1" applyFont="1" applyBorder="1" applyAlignment="1" applyProtection="1">
      <alignment horizontal="right" vertical="center"/>
      <protection locked="0"/>
    </xf>
    <xf numFmtId="0" fontId="49" fillId="4" borderId="0" xfId="17" applyNumberFormat="1" applyFont="1" applyFill="1" applyBorder="1" applyAlignment="1" applyProtection="1">
      <alignment horizontal="left"/>
    </xf>
    <xf numFmtId="49" fontId="49" fillId="4" borderId="0" xfId="17" applyNumberFormat="1" applyFont="1" applyFill="1" applyBorder="1" applyAlignment="1" applyProtection="1">
      <alignment horizontal="left"/>
    </xf>
    <xf numFmtId="49" fontId="49" fillId="4" borderId="0" xfId="17" applyNumberFormat="1" applyFont="1" applyFill="1" applyBorder="1" applyAlignment="1" applyProtection="1">
      <alignment horizontal="center"/>
    </xf>
    <xf numFmtId="169" fontId="49" fillId="0" borderId="78" xfId="17" applyNumberFormat="1" applyFont="1" applyBorder="1" applyAlignment="1" applyProtection="1">
      <alignment horizontal="right" vertical="center"/>
      <protection locked="0"/>
    </xf>
    <xf numFmtId="16" fontId="49" fillId="0" borderId="0" xfId="17" applyNumberFormat="1" applyFont="1" applyBorder="1" applyProtection="1"/>
    <xf numFmtId="0" fontId="49" fillId="4" borderId="0" xfId="17" applyFont="1" applyFill="1" applyBorder="1" applyAlignment="1" applyProtection="1">
      <alignment horizontal="left"/>
    </xf>
    <xf numFmtId="169" fontId="49" fillId="4" borderId="0" xfId="17" applyNumberFormat="1" applyFont="1" applyFill="1" applyBorder="1" applyProtection="1"/>
    <xf numFmtId="0" fontId="49" fillId="4" borderId="80" xfId="17" applyFont="1" applyFill="1" applyBorder="1" applyAlignment="1" applyProtection="1">
      <alignment horizontal="left"/>
    </xf>
    <xf numFmtId="49" fontId="49" fillId="4" borderId="80" xfId="17" applyNumberFormat="1" applyFont="1" applyFill="1" applyBorder="1" applyAlignment="1" applyProtection="1">
      <alignment horizontal="center"/>
    </xf>
    <xf numFmtId="169" fontId="49" fillId="4" borderId="80" xfId="17" applyNumberFormat="1" applyFont="1" applyFill="1" applyBorder="1" applyProtection="1"/>
    <xf numFmtId="0" fontId="49" fillId="0" borderId="80" xfId="17" applyFont="1" applyBorder="1" applyProtection="1"/>
    <xf numFmtId="169" fontId="49" fillId="0" borderId="79" xfId="17" applyNumberFormat="1" applyFont="1" applyBorder="1" applyAlignment="1" applyProtection="1">
      <alignment horizontal="right" vertical="center"/>
      <protection locked="0"/>
    </xf>
    <xf numFmtId="0" fontId="49" fillId="0" borderId="14" xfId="17" applyNumberFormat="1" applyFont="1" applyBorder="1" applyAlignment="1" applyProtection="1">
      <alignment horizontal="left"/>
    </xf>
    <xf numFmtId="49" fontId="49" fillId="0" borderId="2" xfId="17" applyNumberFormat="1" applyFont="1" applyBorder="1" applyAlignment="1" applyProtection="1">
      <alignment horizontal="left"/>
    </xf>
    <xf numFmtId="0" fontId="49" fillId="0" borderId="2" xfId="17" applyFont="1" applyBorder="1" applyProtection="1"/>
    <xf numFmtId="49" fontId="47" fillId="0" borderId="2" xfId="17" applyNumberFormat="1" applyFont="1" applyBorder="1" applyAlignment="1" applyProtection="1">
      <alignment horizontal="center"/>
    </xf>
    <xf numFmtId="169" fontId="47" fillId="0" borderId="2" xfId="17" applyNumberFormat="1" applyFont="1" applyBorder="1" applyProtection="1"/>
    <xf numFmtId="0" fontId="16" fillId="0" borderId="2" xfId="17" applyFont="1" applyBorder="1" applyProtection="1"/>
    <xf numFmtId="0" fontId="47" fillId="0" borderId="2" xfId="17" applyFont="1" applyBorder="1" applyProtection="1"/>
    <xf numFmtId="169" fontId="47" fillId="0" borderId="2" xfId="17" applyNumberFormat="1" applyFont="1" applyBorder="1" applyAlignment="1" applyProtection="1">
      <alignment horizontal="right" vertical="center"/>
    </xf>
    <xf numFmtId="7" fontId="47" fillId="0" borderId="8" xfId="17" applyNumberFormat="1" applyFont="1" applyBorder="1" applyProtection="1"/>
    <xf numFmtId="0" fontId="49" fillId="0" borderId="0" xfId="17" applyNumberFormat="1" applyFont="1" applyBorder="1" applyAlignment="1" applyProtection="1">
      <alignment horizontal="left"/>
    </xf>
    <xf numFmtId="0" fontId="49" fillId="0" borderId="0" xfId="17" applyFont="1" applyProtection="1"/>
    <xf numFmtId="7" fontId="47" fillId="0" borderId="0" xfId="17" applyNumberFormat="1" applyFont="1" applyBorder="1" applyProtection="1"/>
    <xf numFmtId="7" fontId="16" fillId="0" borderId="0" xfId="17" applyNumberFormat="1" applyFont="1" applyBorder="1" applyProtection="1"/>
    <xf numFmtId="0" fontId="17" fillId="0" borderId="0" xfId="17" applyNumberFormat="1" applyFont="1" applyBorder="1" applyAlignment="1" applyProtection="1">
      <alignment horizontal="left"/>
    </xf>
    <xf numFmtId="0" fontId="17" fillId="0" borderId="0" xfId="17" applyFont="1" applyBorder="1" applyProtection="1"/>
    <xf numFmtId="0" fontId="17" fillId="0" borderId="0" xfId="17" applyFont="1" applyProtection="1"/>
    <xf numFmtId="0" fontId="17" fillId="0" borderId="0" xfId="17" applyFont="1" applyAlignment="1" applyProtection="1">
      <alignment horizontal="left"/>
    </xf>
    <xf numFmtId="0" fontId="17" fillId="0" borderId="0" xfId="17" applyFont="1" applyAlignment="1" applyProtection="1">
      <alignment horizontal="center"/>
    </xf>
    <xf numFmtId="2" fontId="17" fillId="0" borderId="0" xfId="17" applyNumberFormat="1" applyFont="1" applyProtection="1"/>
    <xf numFmtId="0" fontId="49" fillId="0" borderId="0" xfId="17" applyFont="1" applyAlignment="1" applyProtection="1">
      <alignment horizontal="left"/>
    </xf>
    <xf numFmtId="0" fontId="49" fillId="0" borderId="0" xfId="17" applyFont="1" applyAlignment="1" applyProtection="1">
      <alignment horizontal="center"/>
    </xf>
    <xf numFmtId="2" fontId="49" fillId="0" borderId="0" xfId="17" applyNumberFormat="1" applyFont="1" applyProtection="1"/>
    <xf numFmtId="0" fontId="17" fillId="0" borderId="0" xfId="17" applyNumberFormat="1" applyFont="1" applyBorder="1" applyProtection="1"/>
    <xf numFmtId="0" fontId="17" fillId="0" borderId="0" xfId="17" applyNumberFormat="1" applyFont="1" applyProtection="1"/>
    <xf numFmtId="44" fontId="17" fillId="0" borderId="11" xfId="2" applyFont="1" applyFill="1" applyBorder="1" applyAlignment="1" applyProtection="1">
      <alignment vertical="center"/>
      <protection locked="0"/>
    </xf>
    <xf numFmtId="44" fontId="17" fillId="0" borderId="51" xfId="2" applyFont="1" applyFill="1" applyBorder="1" applyAlignment="1" applyProtection="1">
      <alignment vertical="center"/>
      <protection locked="0"/>
    </xf>
    <xf numFmtId="49" fontId="17" fillId="0" borderId="48" xfId="8" applyNumberFormat="1" applyFont="1" applyFill="1" applyBorder="1" applyAlignment="1" applyProtection="1">
      <alignment vertical="center"/>
      <protection locked="0"/>
    </xf>
    <xf numFmtId="49" fontId="17" fillId="0" borderId="5" xfId="8" applyNumberFormat="1" applyFont="1" applyFill="1" applyBorder="1" applyAlignment="1" applyProtection="1">
      <alignment vertical="center"/>
      <protection locked="0"/>
    </xf>
    <xf numFmtId="164" fontId="17" fillId="4" borderId="75" xfId="9" applyFont="1" applyFill="1" applyBorder="1" applyAlignment="1" applyProtection="1">
      <alignment vertical="center"/>
    </xf>
    <xf numFmtId="2" fontId="16" fillId="0" borderId="29" xfId="12" applyNumberFormat="1" applyFont="1" applyBorder="1" applyAlignment="1" applyProtection="1">
      <alignment vertical="center"/>
    </xf>
    <xf numFmtId="0" fontId="16" fillId="0" borderId="9" xfId="8" applyFont="1" applyBorder="1" applyAlignment="1" applyProtection="1">
      <alignment vertical="center"/>
    </xf>
    <xf numFmtId="0" fontId="35" fillId="0" borderId="13" xfId="8" applyFont="1" applyBorder="1" applyAlignment="1" applyProtection="1">
      <alignment vertical="center"/>
    </xf>
    <xf numFmtId="0" fontId="16" fillId="0" borderId="11" xfId="8" applyFont="1" applyBorder="1" applyAlignment="1" applyProtection="1">
      <alignment vertical="center"/>
    </xf>
    <xf numFmtId="0" fontId="14" fillId="0" borderId="14" xfId="8" applyFont="1" applyBorder="1" applyAlignment="1" applyProtection="1">
      <alignment vertical="center"/>
    </xf>
    <xf numFmtId="0" fontId="16" fillId="0" borderId="0" xfId="8" applyFont="1" applyBorder="1" applyAlignment="1" applyProtection="1">
      <alignment vertical="center"/>
    </xf>
    <xf numFmtId="0" fontId="16" fillId="0" borderId="0" xfId="8" applyFont="1" applyAlignment="1" applyProtection="1">
      <alignment vertical="center"/>
    </xf>
    <xf numFmtId="0" fontId="16" fillId="0" borderId="2" xfId="8" applyFont="1" applyBorder="1" applyAlignment="1" applyProtection="1">
      <alignment vertical="center"/>
    </xf>
    <xf numFmtId="0" fontId="16" fillId="0" borderId="15" xfId="8" applyFont="1" applyBorder="1" applyAlignment="1" applyProtection="1">
      <alignment vertical="center"/>
    </xf>
    <xf numFmtId="0" fontId="16" fillId="0" borderId="5" xfId="8" applyFont="1" applyBorder="1" applyAlignment="1" applyProtection="1">
      <alignment vertical="center"/>
    </xf>
    <xf numFmtId="0" fontId="16" fillId="0" borderId="13" xfId="8" applyFont="1" applyBorder="1" applyAlignment="1" applyProtection="1">
      <alignment vertical="center"/>
    </xf>
    <xf numFmtId="0" fontId="13" fillId="0" borderId="9" xfId="8" applyFont="1" applyBorder="1" applyAlignment="1" applyProtection="1">
      <alignment vertical="center"/>
    </xf>
    <xf numFmtId="0" fontId="16" fillId="0" borderId="49" xfId="8" applyFont="1" applyBorder="1" applyAlignment="1" applyProtection="1">
      <alignment vertical="center"/>
    </xf>
    <xf numFmtId="0" fontId="13" fillId="0" borderId="39" xfId="8" applyFont="1" applyBorder="1" applyAlignment="1" applyProtection="1">
      <alignment vertical="center"/>
    </xf>
    <xf numFmtId="0" fontId="16" fillId="0" borderId="39" xfId="8" applyFont="1" applyBorder="1" applyAlignment="1" applyProtection="1">
      <alignment vertical="center"/>
    </xf>
    <xf numFmtId="0" fontId="16" fillId="0" borderId="40" xfId="8" applyFont="1" applyBorder="1" applyAlignment="1" applyProtection="1">
      <alignment vertical="center"/>
    </xf>
    <xf numFmtId="0" fontId="13" fillId="0" borderId="38" xfId="8" applyFont="1" applyBorder="1" applyAlignment="1" applyProtection="1">
      <alignment vertical="center"/>
    </xf>
    <xf numFmtId="0" fontId="13" fillId="0" borderId="69" xfId="8" applyFont="1" applyBorder="1" applyAlignment="1" applyProtection="1">
      <alignment vertical="center"/>
    </xf>
    <xf numFmtId="44" fontId="16" fillId="0" borderId="0" xfId="2" applyFont="1" applyBorder="1" applyAlignment="1" applyProtection="1">
      <alignment vertical="center"/>
    </xf>
    <xf numFmtId="0" fontId="35" fillId="0" borderId="15" xfId="8" applyFont="1" applyBorder="1" applyAlignment="1" applyProtection="1">
      <alignment horizontal="center" vertical="center"/>
    </xf>
    <xf numFmtId="0" fontId="35" fillId="0" borderId="15" xfId="8" applyFont="1" applyBorder="1" applyAlignment="1" applyProtection="1">
      <alignment vertical="center"/>
    </xf>
    <xf numFmtId="0" fontId="35" fillId="0" borderId="0" xfId="8" applyFont="1" applyBorder="1" applyAlignment="1" applyProtection="1">
      <alignment vertical="center"/>
    </xf>
    <xf numFmtId="44" fontId="35" fillId="0" borderId="0" xfId="2" applyFont="1" applyBorder="1" applyAlignment="1" applyProtection="1">
      <alignment vertical="center"/>
    </xf>
    <xf numFmtId="0" fontId="25" fillId="0" borderId="13" xfId="8" applyFont="1" applyBorder="1" applyAlignment="1" applyProtection="1">
      <alignment vertical="center"/>
    </xf>
    <xf numFmtId="0" fontId="25" fillId="0" borderId="9" xfId="8" applyFont="1" applyBorder="1" applyAlignment="1" applyProtection="1">
      <alignment vertical="center"/>
    </xf>
    <xf numFmtId="0" fontId="25" fillId="0" borderId="27" xfId="8" applyFont="1" applyBorder="1" applyAlignment="1" applyProtection="1">
      <alignment vertical="center"/>
    </xf>
    <xf numFmtId="0" fontId="26" fillId="0" borderId="9" xfId="8" applyFont="1" applyBorder="1" applyAlignment="1" applyProtection="1">
      <alignment vertical="center"/>
    </xf>
    <xf numFmtId="0" fontId="24" fillId="0" borderId="11" xfId="8" applyFont="1" applyBorder="1" applyAlignment="1" applyProtection="1">
      <alignment vertical="center"/>
    </xf>
    <xf numFmtId="0" fontId="25" fillId="0" borderId="28" xfId="8" applyFont="1" applyBorder="1" applyAlignment="1" applyProtection="1">
      <alignment vertical="center"/>
    </xf>
    <xf numFmtId="0" fontId="24" fillId="0" borderId="23" xfId="8" applyFont="1" applyBorder="1" applyAlignment="1" applyProtection="1">
      <alignment vertical="center"/>
    </xf>
    <xf numFmtId="0" fontId="13" fillId="0" borderId="0" xfId="8" applyFont="1" applyBorder="1" applyAlignment="1" applyProtection="1">
      <alignment vertical="center"/>
    </xf>
    <xf numFmtId="0" fontId="35" fillId="0" borderId="5" xfId="8" applyFont="1" applyBorder="1" applyAlignment="1" applyProtection="1">
      <alignment vertical="center"/>
    </xf>
    <xf numFmtId="0" fontId="35" fillId="0" borderId="32" xfId="8" applyFont="1" applyBorder="1" applyAlignment="1" applyProtection="1">
      <alignment vertical="center"/>
    </xf>
    <xf numFmtId="0" fontId="35" fillId="0" borderId="45" xfId="8" applyFont="1" applyBorder="1" applyAlignment="1" applyProtection="1">
      <alignment horizontal="center" vertical="center"/>
    </xf>
    <xf numFmtId="0" fontId="13" fillId="0" borderId="2" xfId="8" applyFont="1" applyBorder="1" applyAlignment="1" applyProtection="1">
      <alignment vertical="center"/>
    </xf>
    <xf numFmtId="0" fontId="13" fillId="0" borderId="8" xfId="8" applyFont="1" applyBorder="1" applyAlignment="1" applyProtection="1">
      <alignment vertical="center"/>
    </xf>
    <xf numFmtId="166" fontId="42" fillId="0" borderId="5" xfId="8" applyNumberFormat="1" applyFont="1" applyFill="1" applyBorder="1" applyAlignment="1" applyProtection="1">
      <alignment horizontal="center" vertical="center"/>
    </xf>
    <xf numFmtId="170" fontId="42" fillId="0" borderId="8" xfId="8" applyNumberFormat="1" applyFont="1" applyFill="1" applyBorder="1" applyAlignment="1" applyProtection="1">
      <alignment horizontal="center" vertical="center"/>
    </xf>
    <xf numFmtId="2" fontId="43" fillId="6" borderId="16" xfId="8" applyNumberFormat="1" applyFont="1" applyFill="1" applyBorder="1" applyAlignment="1" applyProtection="1">
      <alignment vertical="center"/>
    </xf>
    <xf numFmtId="2" fontId="44" fillId="6" borderId="16" xfId="8" applyNumberFormat="1" applyFont="1" applyFill="1" applyBorder="1" applyAlignment="1" applyProtection="1">
      <alignment vertical="center"/>
    </xf>
    <xf numFmtId="2" fontId="44" fillId="6" borderId="59" xfId="8" applyNumberFormat="1" applyFont="1" applyFill="1" applyBorder="1" applyAlignment="1" applyProtection="1">
      <alignment vertical="center"/>
    </xf>
    <xf numFmtId="0" fontId="16" fillId="0" borderId="20" xfId="8" applyFont="1" applyBorder="1" applyAlignment="1" applyProtection="1">
      <alignment vertical="center"/>
    </xf>
    <xf numFmtId="0" fontId="16" fillId="0" borderId="28" xfId="8" applyFont="1" applyBorder="1" applyAlignment="1" applyProtection="1">
      <alignment vertical="center"/>
    </xf>
    <xf numFmtId="0" fontId="13" fillId="0" borderId="28" xfId="8" applyFont="1" applyBorder="1" applyAlignment="1" applyProtection="1">
      <alignment vertical="center"/>
    </xf>
    <xf numFmtId="0" fontId="35" fillId="0" borderId="6" xfId="8" applyFont="1" applyBorder="1" applyAlignment="1" applyProtection="1">
      <alignment vertical="center"/>
    </xf>
    <xf numFmtId="0" fontId="16" fillId="0" borderId="4" xfId="8" applyFont="1" applyBorder="1" applyAlignment="1" applyProtection="1">
      <alignment vertical="center"/>
    </xf>
    <xf numFmtId="0" fontId="16" fillId="0" borderId="6" xfId="8" applyFont="1" applyBorder="1" applyAlignment="1" applyProtection="1">
      <alignment vertical="center"/>
    </xf>
    <xf numFmtId="0" fontId="11" fillId="0" borderId="0" xfId="5" applyProtection="1"/>
    <xf numFmtId="10" fontId="35" fillId="0" borderId="0" xfId="10" applyNumberFormat="1" applyFont="1" applyBorder="1" applyAlignment="1" applyProtection="1">
      <alignment vertical="center"/>
    </xf>
    <xf numFmtId="0" fontId="13" fillId="0" borderId="24" xfId="8" applyFont="1" applyBorder="1" applyAlignment="1" applyProtection="1">
      <alignment horizontal="left" vertical="center"/>
    </xf>
    <xf numFmtId="0" fontId="13" fillId="0" borderId="4" xfId="8" applyFont="1" applyBorder="1" applyAlignment="1" applyProtection="1">
      <alignment horizontal="left" vertical="center"/>
    </xf>
    <xf numFmtId="0" fontId="16" fillId="0" borderId="4" xfId="8" applyFont="1" applyBorder="1" applyAlignment="1" applyProtection="1">
      <alignment horizontal="left" vertical="center"/>
    </xf>
    <xf numFmtId="44" fontId="16" fillId="0" borderId="29" xfId="2" applyFont="1" applyBorder="1" applyAlignment="1" applyProtection="1">
      <alignment vertical="center"/>
    </xf>
    <xf numFmtId="2" fontId="16" fillId="0" borderId="0" xfId="8" applyNumberFormat="1" applyFont="1" applyBorder="1" applyAlignment="1" applyProtection="1">
      <alignment vertical="center"/>
    </xf>
    <xf numFmtId="44" fontId="16" fillId="0" borderId="38" xfId="2" applyFont="1" applyBorder="1" applyAlignment="1" applyProtection="1">
      <alignment vertical="center"/>
    </xf>
    <xf numFmtId="0" fontId="16" fillId="5" borderId="27" xfId="8" applyFont="1" applyFill="1" applyBorder="1" applyAlignment="1" applyProtection="1">
      <alignment vertical="center"/>
    </xf>
    <xf numFmtId="0" fontId="16" fillId="5" borderId="32" xfId="8" applyFont="1" applyFill="1" applyBorder="1" applyAlignment="1" applyProtection="1">
      <alignment vertical="center"/>
    </xf>
    <xf numFmtId="44" fontId="16" fillId="0" borderId="50" xfId="2" applyFont="1" applyBorder="1" applyAlignment="1" applyProtection="1">
      <alignment vertical="center"/>
    </xf>
    <xf numFmtId="0" fontId="43" fillId="6" borderId="16" xfId="8" applyFont="1" applyFill="1" applyBorder="1" applyAlignment="1" applyProtection="1">
      <alignment vertical="center" wrapText="1"/>
    </xf>
    <xf numFmtId="0" fontId="43" fillId="6" borderId="59" xfId="8" applyFont="1" applyFill="1" applyBorder="1" applyAlignment="1" applyProtection="1">
      <alignment vertical="center" wrapText="1"/>
    </xf>
    <xf numFmtId="44" fontId="44" fillId="6" borderId="46" xfId="3" applyFont="1" applyFill="1" applyBorder="1" applyAlignment="1" applyProtection="1">
      <alignment vertical="center"/>
    </xf>
    <xf numFmtId="0" fontId="14" fillId="0" borderId="48" xfId="8" applyFont="1" applyBorder="1" applyAlignment="1" applyProtection="1">
      <alignment vertical="center"/>
    </xf>
    <xf numFmtId="0" fontId="13" fillId="0" borderId="0" xfId="8" applyFont="1" applyBorder="1" applyAlignment="1" applyProtection="1">
      <alignment horizontal="left" vertical="center"/>
    </xf>
    <xf numFmtId="169" fontId="43" fillId="6" borderId="46" xfId="1" applyNumberFormat="1" applyFont="1" applyFill="1" applyBorder="1" applyAlignment="1" applyProtection="1">
      <alignment horizontal="center" vertical="center"/>
    </xf>
    <xf numFmtId="0" fontId="13" fillId="0" borderId="4" xfId="8" applyFont="1" applyBorder="1" applyAlignment="1" applyProtection="1">
      <alignment vertical="center"/>
    </xf>
    <xf numFmtId="0" fontId="16" fillId="0" borderId="38" xfId="8" applyFont="1" applyBorder="1" applyAlignment="1" applyProtection="1">
      <alignment vertical="center"/>
    </xf>
    <xf numFmtId="0" fontId="16" fillId="0" borderId="0" xfId="8" applyFont="1" applyFill="1" applyBorder="1" applyAlignment="1" applyProtection="1">
      <alignment vertical="center"/>
    </xf>
    <xf numFmtId="2" fontId="16" fillId="5" borderId="32" xfId="8" applyNumberFormat="1" applyFont="1" applyFill="1" applyBorder="1" applyAlignment="1" applyProtection="1">
      <alignment vertical="center"/>
    </xf>
    <xf numFmtId="44" fontId="16" fillId="0" borderId="30" xfId="2" applyFont="1" applyBorder="1" applyAlignment="1" applyProtection="1">
      <alignment vertical="center"/>
    </xf>
    <xf numFmtId="2" fontId="16" fillId="5" borderId="45" xfId="8" applyNumberFormat="1" applyFont="1" applyFill="1" applyBorder="1" applyAlignment="1" applyProtection="1">
      <alignment vertical="center"/>
    </xf>
    <xf numFmtId="44" fontId="16" fillId="0" borderId="29" xfId="2" applyFont="1" applyBorder="1" applyAlignment="1" applyProtection="1">
      <alignment horizontal="center" vertical="center"/>
    </xf>
    <xf numFmtId="0" fontId="43" fillId="6" borderId="17" xfId="8" applyFont="1" applyFill="1" applyBorder="1" applyAlignment="1" applyProtection="1">
      <alignment vertical="center" wrapText="1"/>
    </xf>
    <xf numFmtId="169" fontId="43" fillId="6" borderId="17" xfId="1" applyNumberFormat="1" applyFont="1" applyFill="1" applyBorder="1" applyAlignment="1" applyProtection="1">
      <alignment horizontal="center" vertical="center"/>
    </xf>
    <xf numFmtId="0" fontId="13" fillId="0" borderId="11" xfId="8" applyFont="1" applyBorder="1" applyAlignment="1" applyProtection="1">
      <alignment vertical="center"/>
    </xf>
    <xf numFmtId="0" fontId="13" fillId="0" borderId="15" xfId="8" applyFont="1" applyBorder="1" applyAlignment="1" applyProtection="1">
      <alignment horizontal="left" vertical="center"/>
    </xf>
    <xf numFmtId="10" fontId="16" fillId="0" borderId="31" xfId="8" applyNumberFormat="1" applyFont="1" applyBorder="1" applyAlignment="1" applyProtection="1">
      <alignment vertical="center"/>
    </xf>
    <xf numFmtId="0" fontId="16" fillId="0" borderId="43" xfId="8" applyFont="1" applyBorder="1" applyAlignment="1" applyProtection="1">
      <alignment vertical="center"/>
    </xf>
    <xf numFmtId="0" fontId="16" fillId="0" borderId="16" xfId="8" applyFont="1" applyBorder="1" applyAlignment="1" applyProtection="1">
      <alignment vertical="center"/>
    </xf>
    <xf numFmtId="0" fontId="13" fillId="0" borderId="16" xfId="8" applyFont="1" applyBorder="1" applyAlignment="1" applyProtection="1">
      <alignment vertical="center"/>
    </xf>
    <xf numFmtId="0" fontId="16" fillId="0" borderId="17" xfId="8" applyFont="1" applyBorder="1" applyAlignment="1" applyProtection="1">
      <alignment vertical="center"/>
    </xf>
    <xf numFmtId="0" fontId="13" fillId="0" borderId="22" xfId="8" applyFont="1" applyBorder="1" applyAlignment="1" applyProtection="1">
      <alignment vertical="center"/>
    </xf>
    <xf numFmtId="0" fontId="13" fillId="0" borderId="29" xfId="8" applyFont="1" applyBorder="1" applyAlignment="1" applyProtection="1">
      <alignment horizontal="center" vertical="center"/>
    </xf>
    <xf numFmtId="2" fontId="44" fillId="6" borderId="43" xfId="8" applyNumberFormat="1" applyFont="1" applyFill="1" applyBorder="1" applyAlignment="1" applyProtection="1">
      <alignment vertical="center"/>
    </xf>
    <xf numFmtId="2" fontId="44" fillId="7" borderId="43" xfId="8" applyNumberFormat="1" applyFont="1" applyFill="1" applyBorder="1" applyAlignment="1" applyProtection="1">
      <alignment vertical="center"/>
    </xf>
    <xf numFmtId="44" fontId="44" fillId="6" borderId="58" xfId="2" applyFont="1" applyFill="1" applyBorder="1" applyAlignment="1" applyProtection="1">
      <alignment vertical="center"/>
    </xf>
    <xf numFmtId="2" fontId="44" fillId="7" borderId="4" xfId="8" applyNumberFormat="1" applyFont="1" applyFill="1" applyBorder="1" applyAlignment="1" applyProtection="1">
      <alignment vertical="center"/>
    </xf>
    <xf numFmtId="49" fontId="13" fillId="0" borderId="24" xfId="8" applyNumberFormat="1" applyFont="1" applyBorder="1" applyAlignment="1" applyProtection="1">
      <alignment horizontal="left" vertical="center" shrinkToFit="1"/>
    </xf>
    <xf numFmtId="164" fontId="16" fillId="0" borderId="4" xfId="1" applyNumberFormat="1" applyFont="1" applyBorder="1" applyAlignment="1" applyProtection="1">
      <alignment horizontal="right" vertical="center"/>
    </xf>
    <xf numFmtId="0" fontId="13" fillId="0" borderId="13" xfId="8" applyFont="1" applyBorder="1" applyAlignment="1" applyProtection="1">
      <alignment vertical="center"/>
    </xf>
    <xf numFmtId="2" fontId="44" fillId="7" borderId="39" xfId="8" applyNumberFormat="1" applyFont="1" applyFill="1" applyBorder="1" applyAlignment="1" applyProtection="1">
      <alignment vertical="center"/>
    </xf>
    <xf numFmtId="0" fontId="13" fillId="0" borderId="24" xfId="8" applyFont="1" applyBorder="1" applyAlignment="1" applyProtection="1">
      <alignment vertical="center"/>
    </xf>
    <xf numFmtId="44" fontId="43" fillId="6" borderId="46" xfId="2" applyFont="1" applyFill="1" applyBorder="1" applyAlignment="1" applyProtection="1">
      <alignment horizontal="center" vertical="center"/>
    </xf>
    <xf numFmtId="0" fontId="13" fillId="0" borderId="28" xfId="8" applyFont="1" applyBorder="1" applyAlignment="1" applyProtection="1">
      <alignment horizontal="left" vertical="center"/>
    </xf>
    <xf numFmtId="0" fontId="42" fillId="0" borderId="14" xfId="8" applyFont="1" applyBorder="1" applyAlignment="1" applyProtection="1">
      <alignment vertical="center"/>
    </xf>
    <xf numFmtId="0" fontId="17" fillId="0" borderId="2" xfId="8" applyFont="1" applyBorder="1" applyAlignment="1" applyProtection="1">
      <alignment vertical="center"/>
    </xf>
    <xf numFmtId="0" fontId="17" fillId="0" borderId="19" xfId="8" applyFont="1" applyBorder="1" applyAlignment="1" applyProtection="1">
      <alignment horizontal="left" vertical="center"/>
    </xf>
    <xf numFmtId="0" fontId="17" fillId="0" borderId="2" xfId="8" applyFont="1" applyBorder="1" applyAlignment="1" applyProtection="1">
      <alignment horizontal="left" vertical="center"/>
    </xf>
    <xf numFmtId="2" fontId="44" fillId="7" borderId="36" xfId="8" applyNumberFormat="1" applyFont="1" applyFill="1" applyBorder="1" applyAlignment="1" applyProtection="1">
      <alignment vertical="center"/>
    </xf>
    <xf numFmtId="0" fontId="15" fillId="0" borderId="9" xfId="8" applyFont="1" applyBorder="1" applyAlignment="1" applyProtection="1">
      <alignment vertical="center"/>
    </xf>
    <xf numFmtId="0" fontId="35" fillId="0" borderId="9" xfId="8" applyFont="1" applyBorder="1" applyAlignment="1" applyProtection="1">
      <alignment vertical="center"/>
    </xf>
    <xf numFmtId="0" fontId="35" fillId="0" borderId="11" xfId="8" applyFont="1" applyBorder="1" applyAlignment="1" applyProtection="1">
      <alignment vertical="center"/>
    </xf>
    <xf numFmtId="0" fontId="16" fillId="0" borderId="14" xfId="8" applyFont="1" applyBorder="1" applyAlignment="1" applyProtection="1">
      <alignment vertical="center"/>
    </xf>
    <xf numFmtId="0" fontId="16" fillId="0" borderId="8" xfId="8" applyFont="1" applyBorder="1" applyAlignment="1" applyProtection="1">
      <alignment vertical="center"/>
    </xf>
    <xf numFmtId="164" fontId="15" fillId="0" borderId="0" xfId="9" applyFont="1" applyAlignment="1" applyProtection="1">
      <alignment vertical="center"/>
    </xf>
    <xf numFmtId="2" fontId="17" fillId="0" borderId="0" xfId="9" quotePrefix="1" applyNumberFormat="1" applyFont="1" applyAlignment="1" applyProtection="1">
      <alignment vertical="center"/>
      <protection locked="0"/>
    </xf>
    <xf numFmtId="164" fontId="14" fillId="0" borderId="25" xfId="9" applyFont="1" applyBorder="1" applyAlignment="1" applyProtection="1">
      <alignment vertical="center"/>
    </xf>
    <xf numFmtId="164" fontId="14" fillId="0" borderId="0" xfId="9" applyFont="1" applyBorder="1" applyAlignment="1" applyProtection="1">
      <alignment vertical="center"/>
    </xf>
    <xf numFmtId="164" fontId="13" fillId="0" borderId="1" xfId="9" applyFont="1" applyBorder="1" applyAlignment="1" applyProtection="1">
      <alignment vertical="center"/>
    </xf>
    <xf numFmtId="164" fontId="16" fillId="0" borderId="5" xfId="9" applyFont="1" applyBorder="1" applyAlignment="1" applyProtection="1">
      <alignment vertical="center"/>
    </xf>
    <xf numFmtId="164" fontId="15" fillId="0" borderId="25" xfId="9" applyFont="1" applyBorder="1" applyAlignment="1" applyProtection="1">
      <alignment vertical="center"/>
    </xf>
    <xf numFmtId="164" fontId="16" fillId="0" borderId="6" xfId="9" applyFont="1" applyBorder="1" applyAlignment="1" applyProtection="1">
      <alignment vertical="center"/>
    </xf>
    <xf numFmtId="164" fontId="15" fillId="4" borderId="4" xfId="9" applyFont="1" applyFill="1" applyBorder="1" applyAlignment="1" applyProtection="1">
      <alignment vertical="center"/>
    </xf>
    <xf numFmtId="164" fontId="15" fillId="4" borderId="0" xfId="9" applyFont="1" applyFill="1" applyBorder="1" applyAlignment="1" applyProtection="1">
      <alignment vertical="center"/>
    </xf>
    <xf numFmtId="164" fontId="16" fillId="4" borderId="6" xfId="9" applyFont="1" applyFill="1" applyBorder="1" applyAlignment="1" applyProtection="1">
      <alignment vertical="center"/>
    </xf>
    <xf numFmtId="164" fontId="13" fillId="0" borderId="7" xfId="9" applyFont="1" applyBorder="1" applyAlignment="1" applyProtection="1">
      <alignment horizontal="center" vertical="center"/>
    </xf>
    <xf numFmtId="164" fontId="13" fillId="4" borderId="0" xfId="9" applyFont="1" applyFill="1" applyBorder="1" applyAlignment="1" applyProtection="1">
      <alignment horizontal="center" vertical="center"/>
    </xf>
    <xf numFmtId="164" fontId="15" fillId="4" borderId="1" xfId="9" applyFont="1" applyFill="1" applyBorder="1" applyAlignment="1" applyProtection="1">
      <alignment vertical="center"/>
    </xf>
    <xf numFmtId="164" fontId="35" fillId="0" borderId="4" xfId="9" applyFont="1" applyBorder="1" applyAlignment="1" applyProtection="1">
      <alignment vertical="center"/>
    </xf>
    <xf numFmtId="164" fontId="15" fillId="0" borderId="4" xfId="9" applyFont="1" applyBorder="1" applyAlignment="1" applyProtection="1">
      <alignment horizontal="center" vertical="center"/>
    </xf>
    <xf numFmtId="164" fontId="15" fillId="0" borderId="7" xfId="9" applyFont="1" applyBorder="1" applyAlignment="1" applyProtection="1">
      <alignment horizontal="center" vertical="center"/>
    </xf>
    <xf numFmtId="164" fontId="15" fillId="4" borderId="18" xfId="9" applyFont="1" applyFill="1" applyBorder="1" applyAlignment="1" applyProtection="1">
      <alignment horizontal="center" vertical="center"/>
    </xf>
    <xf numFmtId="164" fontId="15" fillId="4" borderId="0" xfId="9" applyFont="1" applyFill="1" applyBorder="1" applyAlignment="1" applyProtection="1">
      <alignment horizontal="center" vertical="center"/>
    </xf>
    <xf numFmtId="164" fontId="13" fillId="0" borderId="25" xfId="9" applyFont="1" applyBorder="1" applyAlignment="1" applyProtection="1">
      <alignment horizontal="center" vertical="center"/>
    </xf>
    <xf numFmtId="164" fontId="13" fillId="0" borderId="4" xfId="9" applyFont="1" applyBorder="1" applyAlignment="1" applyProtection="1">
      <alignment horizontal="right" vertical="center"/>
    </xf>
    <xf numFmtId="164" fontId="15" fillId="0" borderId="7" xfId="9" applyFont="1" applyBorder="1" applyAlignment="1" applyProtection="1">
      <alignment horizontal="right" vertical="center"/>
    </xf>
    <xf numFmtId="164" fontId="15" fillId="0" borderId="4" xfId="9" applyFont="1" applyBorder="1" applyAlignment="1" applyProtection="1">
      <alignment horizontal="right" vertical="center"/>
    </xf>
    <xf numFmtId="164" fontId="15" fillId="4" borderId="18" xfId="9" applyFont="1" applyFill="1" applyBorder="1" applyAlignment="1" applyProtection="1">
      <alignment horizontal="right" vertical="center"/>
    </xf>
    <xf numFmtId="164" fontId="15" fillId="4" borderId="0" xfId="9" applyFont="1" applyFill="1" applyBorder="1" applyAlignment="1" applyProtection="1">
      <alignment horizontal="right" vertical="center"/>
    </xf>
    <xf numFmtId="2" fontId="15" fillId="0" borderId="6" xfId="9" applyNumberFormat="1" applyFont="1" applyBorder="1" applyAlignment="1" applyProtection="1">
      <alignment horizontal="right" vertical="center"/>
    </xf>
    <xf numFmtId="164" fontId="13" fillId="0" borderId="0" xfId="9" applyFont="1" applyBorder="1" applyAlignment="1" applyProtection="1">
      <alignment horizontal="right" vertical="center"/>
    </xf>
    <xf numFmtId="164" fontId="15" fillId="0" borderId="1" xfId="9" applyFont="1" applyBorder="1" applyAlignment="1" applyProtection="1">
      <alignment horizontal="right" vertical="center"/>
    </xf>
    <xf numFmtId="164" fontId="15" fillId="0" borderId="0" xfId="9" applyFont="1" applyBorder="1" applyAlignment="1" applyProtection="1">
      <alignment horizontal="right" vertical="center"/>
    </xf>
    <xf numFmtId="164" fontId="13" fillId="0" borderId="15" xfId="9" applyFont="1" applyBorder="1" applyAlignment="1" applyProtection="1">
      <alignment horizontal="center" vertical="center"/>
    </xf>
    <xf numFmtId="164" fontId="13" fillId="4" borderId="38" xfId="9" applyFont="1" applyFill="1" applyBorder="1" applyAlignment="1" applyProtection="1">
      <alignment vertical="center"/>
    </xf>
    <xf numFmtId="164" fontId="15" fillId="4" borderId="39" xfId="9" applyFont="1" applyFill="1" applyBorder="1" applyAlignment="1" applyProtection="1">
      <alignment vertical="center"/>
    </xf>
    <xf numFmtId="164" fontId="13" fillId="4" borderId="39" xfId="9" applyFont="1" applyFill="1" applyBorder="1" applyAlignment="1" applyProtection="1">
      <alignment horizontal="right" vertical="center"/>
    </xf>
    <xf numFmtId="164" fontId="15" fillId="4" borderId="39" xfId="9" applyFont="1" applyFill="1" applyBorder="1" applyAlignment="1" applyProtection="1">
      <alignment horizontal="right" vertical="center"/>
    </xf>
    <xf numFmtId="164" fontId="13" fillId="4" borderId="39" xfId="9" applyFont="1" applyFill="1" applyBorder="1" applyAlignment="1" applyProtection="1">
      <alignment horizontal="center" vertical="center"/>
    </xf>
    <xf numFmtId="2" fontId="15" fillId="4" borderId="51" xfId="9" applyNumberFormat="1" applyFont="1" applyFill="1" applyBorder="1" applyAlignment="1" applyProtection="1">
      <alignment horizontal="right" vertical="center"/>
    </xf>
    <xf numFmtId="164" fontId="15" fillId="0" borderId="26" xfId="9" applyFont="1" applyBorder="1" applyAlignment="1" applyProtection="1">
      <alignment vertical="center"/>
    </xf>
    <xf numFmtId="164" fontId="13" fillId="0" borderId="2" xfId="9" applyFont="1" applyBorder="1" applyAlignment="1" applyProtection="1">
      <alignment vertical="center"/>
    </xf>
    <xf numFmtId="164" fontId="15" fillId="0" borderId="2" xfId="9" applyFont="1" applyBorder="1" applyAlignment="1" applyProtection="1">
      <alignment vertical="center"/>
    </xf>
    <xf numFmtId="164" fontId="15" fillId="0" borderId="3" xfId="9" applyFont="1" applyBorder="1" applyAlignment="1" applyProtection="1">
      <alignment vertical="center"/>
    </xf>
    <xf numFmtId="164" fontId="13" fillId="0" borderId="2" xfId="9" applyFont="1" applyBorder="1" applyAlignment="1" applyProtection="1">
      <alignment horizontal="right" vertical="center"/>
    </xf>
    <xf numFmtId="164" fontId="15" fillId="0" borderId="3" xfId="9" applyFont="1" applyBorder="1" applyAlignment="1" applyProtection="1">
      <alignment horizontal="right" vertical="center"/>
    </xf>
    <xf numFmtId="164" fontId="15" fillId="0" borderId="2" xfId="9" applyFont="1" applyBorder="1" applyAlignment="1" applyProtection="1">
      <alignment horizontal="right" vertical="center"/>
    </xf>
    <xf numFmtId="164" fontId="15" fillId="4" borderId="19" xfId="9" applyFont="1" applyFill="1" applyBorder="1" applyAlignment="1" applyProtection="1">
      <alignment horizontal="right" vertical="center"/>
    </xf>
    <xf numFmtId="164" fontId="15" fillId="4" borderId="2" xfId="9" applyFont="1" applyFill="1" applyBorder="1" applyAlignment="1" applyProtection="1">
      <alignment horizontal="right" vertical="center"/>
    </xf>
    <xf numFmtId="164" fontId="15" fillId="4" borderId="2" xfId="9" applyFont="1" applyFill="1" applyBorder="1" applyAlignment="1" applyProtection="1">
      <alignment vertical="center"/>
    </xf>
    <xf numFmtId="164" fontId="15" fillId="4" borderId="3" xfId="9" applyFont="1" applyFill="1" applyBorder="1" applyAlignment="1" applyProtection="1">
      <alignment vertical="center"/>
    </xf>
    <xf numFmtId="164" fontId="13" fillId="0" borderId="2" xfId="9" applyFont="1" applyBorder="1" applyAlignment="1" applyProtection="1">
      <alignment horizontal="center" vertical="center"/>
    </xf>
    <xf numFmtId="2" fontId="15" fillId="0" borderId="8" xfId="9" applyNumberFormat="1" applyFont="1" applyBorder="1" applyAlignment="1" applyProtection="1">
      <alignment horizontal="right" vertical="center"/>
    </xf>
    <xf numFmtId="164" fontId="15" fillId="4" borderId="7" xfId="9" applyFont="1" applyFill="1" applyBorder="1" applyAlignment="1" applyProtection="1">
      <alignment vertical="center"/>
    </xf>
    <xf numFmtId="164" fontId="15" fillId="0" borderId="64" xfId="9" applyFont="1" applyBorder="1" applyAlignment="1" applyProtection="1">
      <alignment vertical="center"/>
    </xf>
    <xf numFmtId="164" fontId="13" fillId="0" borderId="7" xfId="9" applyFont="1" applyBorder="1" applyAlignment="1" applyProtection="1">
      <alignment vertical="center"/>
    </xf>
    <xf numFmtId="164" fontId="13" fillId="0" borderId="7" xfId="9" applyFont="1" applyFill="1" applyBorder="1" applyAlignment="1" applyProtection="1">
      <alignment vertical="center"/>
    </xf>
    <xf numFmtId="167" fontId="13" fillId="0" borderId="7" xfId="9" applyNumberFormat="1" applyFont="1" applyBorder="1" applyAlignment="1" applyProtection="1">
      <alignment horizontal="center" vertical="center"/>
    </xf>
    <xf numFmtId="0" fontId="15" fillId="0" borderId="7" xfId="9" applyNumberFormat="1" applyFont="1" applyBorder="1" applyAlignment="1" applyProtection="1">
      <alignment horizontal="center" vertical="center"/>
    </xf>
    <xf numFmtId="164" fontId="15" fillId="0" borderId="7" xfId="9" applyFont="1" applyFill="1" applyBorder="1" applyAlignment="1" applyProtection="1">
      <alignment vertical="center"/>
    </xf>
    <xf numFmtId="167" fontId="15" fillId="0" borderId="7" xfId="9" applyNumberFormat="1" applyFont="1" applyBorder="1" applyAlignment="1" applyProtection="1">
      <alignment horizontal="center" vertical="center"/>
    </xf>
    <xf numFmtId="164" fontId="13" fillId="0" borderId="26" xfId="9" applyFont="1" applyBorder="1" applyAlignment="1" applyProtection="1">
      <alignment horizontal="center" vertical="center"/>
    </xf>
    <xf numFmtId="164" fontId="16" fillId="0" borderId="3" xfId="9" applyFont="1" applyBorder="1" applyAlignment="1" applyProtection="1">
      <alignment vertical="center"/>
    </xf>
    <xf numFmtId="164" fontId="15" fillId="0" borderId="3" xfId="9" applyFont="1" applyBorder="1" applyAlignment="1" applyProtection="1">
      <alignment horizontal="center" vertical="center"/>
    </xf>
    <xf numFmtId="164" fontId="13" fillId="0" borderId="13" xfId="9" applyFont="1" applyBorder="1" applyAlignment="1" applyProtection="1">
      <alignment vertical="top"/>
    </xf>
    <xf numFmtId="0" fontId="0" fillId="0" borderId="9" xfId="0" applyBorder="1" applyAlignment="1" applyProtection="1">
      <alignment vertical="top"/>
    </xf>
    <xf numFmtId="168" fontId="16" fillId="0" borderId="0" xfId="9" applyNumberFormat="1" applyFont="1" applyAlignment="1" applyProtection="1">
      <alignment horizontal="left" vertical="center"/>
    </xf>
    <xf numFmtId="168" fontId="16" fillId="0" borderId="0" xfId="9" applyNumberFormat="1" applyFont="1" applyAlignment="1" applyProtection="1">
      <alignment horizontal="fill" vertical="center"/>
    </xf>
    <xf numFmtId="164" fontId="19" fillId="0" borderId="0" xfId="9" applyFont="1" applyAlignment="1" applyProtection="1">
      <alignment vertical="center"/>
    </xf>
    <xf numFmtId="164" fontId="35" fillId="0" borderId="0" xfId="9" applyFont="1" applyAlignment="1" applyProtection="1">
      <alignment vertical="center"/>
    </xf>
    <xf numFmtId="2" fontId="15" fillId="0" borderId="6" xfId="9" applyNumberFormat="1" applyFont="1" applyBorder="1" applyAlignment="1" applyProtection="1">
      <alignment vertical="center"/>
    </xf>
    <xf numFmtId="2" fontId="15" fillId="4" borderId="51" xfId="9" applyNumberFormat="1" applyFont="1" applyFill="1" applyBorder="1" applyAlignment="1" applyProtection="1">
      <alignment vertical="center"/>
    </xf>
    <xf numFmtId="2" fontId="15" fillId="0" borderId="8" xfId="9" applyNumberFormat="1" applyFont="1" applyBorder="1" applyAlignment="1" applyProtection="1">
      <alignment vertical="center"/>
    </xf>
    <xf numFmtId="164" fontId="15" fillId="0" borderId="4" xfId="9" applyFont="1" applyBorder="1" applyAlignment="1" applyProtection="1">
      <alignment vertical="center"/>
      <protection locked="0"/>
    </xf>
    <xf numFmtId="164" fontId="15" fillId="0" borderId="4" xfId="9" quotePrefix="1" applyFont="1" applyBorder="1" applyAlignment="1" applyProtection="1">
      <alignment vertical="center"/>
      <protection locked="0"/>
    </xf>
    <xf numFmtId="164" fontId="15" fillId="0" borderId="4" xfId="9" applyFont="1" applyBorder="1" applyAlignment="1" applyProtection="1">
      <alignment horizontal="center" vertical="center"/>
      <protection locked="0"/>
    </xf>
    <xf numFmtId="0" fontId="16" fillId="0" borderId="13" xfId="0" applyFont="1" applyBorder="1" applyAlignment="1" applyProtection="1">
      <alignment horizontal="right" vertical="center"/>
    </xf>
    <xf numFmtId="0" fontId="13" fillId="0" borderId="9" xfId="0" applyFont="1" applyBorder="1" applyAlignment="1" applyProtection="1">
      <alignment vertical="center"/>
    </xf>
    <xf numFmtId="0" fontId="16" fillId="0" borderId="15" xfId="0" applyFont="1" applyBorder="1" applyAlignment="1" applyProtection="1">
      <alignment horizontal="right" vertical="center"/>
    </xf>
    <xf numFmtId="0" fontId="13" fillId="0" borderId="0" xfId="0" applyFont="1" applyBorder="1" applyAlignment="1" applyProtection="1">
      <alignment vertical="center"/>
    </xf>
    <xf numFmtId="0" fontId="13" fillId="0" borderId="2" xfId="0" applyFont="1" applyBorder="1" applyAlignment="1" applyProtection="1">
      <alignment vertical="center"/>
    </xf>
    <xf numFmtId="17" fontId="42" fillId="0" borderId="14" xfId="0" applyNumberFormat="1" applyFont="1" applyBorder="1" applyAlignment="1" applyProtection="1">
      <alignment horizontal="left" vertical="center"/>
    </xf>
    <xf numFmtId="0" fontId="13" fillId="0" borderId="14" xfId="0" applyFont="1" applyBorder="1" applyAlignment="1" applyProtection="1">
      <alignment vertical="center"/>
    </xf>
    <xf numFmtId="0" fontId="16" fillId="0" borderId="2" xfId="0" applyFont="1" applyBorder="1" applyAlignment="1" applyProtection="1">
      <alignment horizontal="right" vertical="center"/>
    </xf>
    <xf numFmtId="0" fontId="16" fillId="0" borderId="17" xfId="0" applyFont="1" applyBorder="1" applyAlignment="1" applyProtection="1">
      <alignment horizontal="right" vertical="center"/>
    </xf>
    <xf numFmtId="0" fontId="13" fillId="0" borderId="18" xfId="0" applyFont="1" applyBorder="1" applyAlignment="1" applyProtection="1">
      <alignment horizontal="center" vertical="center"/>
    </xf>
    <xf numFmtId="0" fontId="19" fillId="0" borderId="18" xfId="0" applyFont="1" applyBorder="1" applyAlignment="1" applyProtection="1">
      <alignment vertical="center"/>
    </xf>
    <xf numFmtId="0" fontId="19" fillId="0" borderId="57" xfId="0" applyFont="1" applyBorder="1" applyAlignment="1" applyProtection="1">
      <alignment vertical="center"/>
    </xf>
    <xf numFmtId="0" fontId="13" fillId="0" borderId="15" xfId="0" applyFont="1" applyBorder="1" applyAlignment="1" applyProtection="1">
      <alignment horizontal="center" vertical="center"/>
    </xf>
    <xf numFmtId="0" fontId="13" fillId="0" borderId="50" xfId="0" applyFont="1" applyBorder="1" applyAlignment="1" applyProtection="1">
      <alignment vertical="center"/>
    </xf>
    <xf numFmtId="0" fontId="14" fillId="0" borderId="50" xfId="0" applyFont="1" applyBorder="1" applyAlignment="1" applyProtection="1">
      <alignment vertical="center"/>
    </xf>
    <xf numFmtId="0" fontId="16" fillId="0" borderId="18" xfId="0" applyFont="1" applyBorder="1" applyAlignment="1" applyProtection="1">
      <alignment horizontal="right" vertical="center"/>
    </xf>
    <xf numFmtId="0" fontId="26" fillId="0" borderId="18" xfId="0" applyFont="1" applyBorder="1" applyAlignment="1" applyProtection="1">
      <alignment horizontal="right" vertical="center"/>
    </xf>
    <xf numFmtId="0" fontId="19" fillId="0" borderId="19" xfId="0" applyFont="1" applyBorder="1" applyAlignment="1" applyProtection="1">
      <alignment vertical="center"/>
    </xf>
    <xf numFmtId="0" fontId="14" fillId="0" borderId="19" xfId="0" applyFont="1" applyBorder="1" applyAlignment="1" applyProtection="1">
      <alignment vertical="center"/>
    </xf>
    <xf numFmtId="0" fontId="16" fillId="0" borderId="19" xfId="0" applyFont="1" applyBorder="1" applyAlignment="1" applyProtection="1">
      <alignment vertical="center"/>
    </xf>
    <xf numFmtId="0" fontId="16" fillId="0" borderId="31" xfId="0" applyFont="1" applyBorder="1" applyAlignment="1" applyProtection="1">
      <alignment vertical="center"/>
    </xf>
    <xf numFmtId="0" fontId="19" fillId="0" borderId="43" xfId="0" quotePrefix="1" applyFont="1" applyBorder="1" applyAlignment="1" applyProtection="1">
      <alignment horizontal="center" vertical="center"/>
    </xf>
    <xf numFmtId="0" fontId="19" fillId="0" borderId="42" xfId="0" quotePrefix="1" applyFont="1" applyBorder="1" applyAlignment="1" applyProtection="1">
      <alignment horizontal="center" vertical="center"/>
    </xf>
    <xf numFmtId="0" fontId="19" fillId="0" borderId="41" xfId="0" quotePrefix="1" applyFont="1" applyBorder="1" applyAlignment="1" applyProtection="1">
      <alignment horizontal="center" vertical="center"/>
    </xf>
    <xf numFmtId="0" fontId="19" fillId="0" borderId="65" xfId="0" quotePrefix="1" applyFont="1" applyBorder="1" applyAlignment="1" applyProtection="1">
      <alignment horizontal="center" vertical="center"/>
    </xf>
    <xf numFmtId="0" fontId="19" fillId="0" borderId="24" xfId="0" applyFont="1" applyBorder="1" applyAlignment="1" applyProtection="1">
      <alignment horizontal="center" vertical="center"/>
    </xf>
    <xf numFmtId="0" fontId="19" fillId="3" borderId="24" xfId="0" quotePrefix="1" applyFont="1" applyFill="1" applyBorder="1" applyAlignment="1" applyProtection="1">
      <alignment horizontal="center" vertical="center"/>
    </xf>
    <xf numFmtId="0" fontId="19" fillId="3" borderId="22" xfId="0" quotePrefix="1" applyFont="1" applyFill="1" applyBorder="1" applyAlignment="1" applyProtection="1">
      <alignment horizontal="center" vertical="center"/>
    </xf>
    <xf numFmtId="0" fontId="35" fillId="0" borderId="24" xfId="0" applyFont="1" applyBorder="1" applyAlignment="1" applyProtection="1">
      <alignment horizontal="left" vertical="center"/>
    </xf>
    <xf numFmtId="2" fontId="24" fillId="0" borderId="24" xfId="12" applyNumberFormat="1" applyFont="1" applyBorder="1" applyAlignment="1" applyProtection="1">
      <alignment horizontal="right" vertical="center"/>
    </xf>
    <xf numFmtId="2" fontId="24" fillId="0" borderId="22" xfId="0" applyNumberFormat="1" applyFont="1" applyBorder="1" applyAlignment="1" applyProtection="1">
      <alignment horizontal="right" vertical="center"/>
    </xf>
    <xf numFmtId="2" fontId="24" fillId="0" borderId="22" xfId="0" applyNumberFormat="1" applyFont="1" applyBorder="1" applyAlignment="1" applyProtection="1">
      <alignment vertical="center"/>
    </xf>
    <xf numFmtId="2" fontId="25" fillId="0" borderId="22" xfId="0" applyNumberFormat="1" applyFont="1" applyBorder="1" applyAlignment="1" applyProtection="1">
      <alignment vertical="center"/>
    </xf>
    <xf numFmtId="2" fontId="24" fillId="0" borderId="24" xfId="0" applyNumberFormat="1" applyFont="1" applyBorder="1" applyAlignment="1" applyProtection="1">
      <alignment horizontal="right" vertical="center"/>
    </xf>
    <xf numFmtId="0" fontId="35" fillId="0" borderId="14" xfId="0" applyFont="1" applyBorder="1" applyAlignment="1" applyProtection="1">
      <alignment horizontal="left" vertical="center"/>
    </xf>
    <xf numFmtId="2" fontId="24" fillId="0" borderId="14" xfId="0" applyNumberFormat="1" applyFont="1" applyBorder="1" applyAlignment="1" applyProtection="1">
      <alignment horizontal="right" vertical="center"/>
    </xf>
    <xf numFmtId="2" fontId="24" fillId="0" borderId="19" xfId="0" applyNumberFormat="1" applyFont="1" applyBorder="1" applyAlignment="1" applyProtection="1">
      <alignment horizontal="right" vertical="center"/>
    </xf>
    <xf numFmtId="2" fontId="24" fillId="0" borderId="18" xfId="0" applyNumberFormat="1" applyFont="1" applyBorder="1" applyAlignment="1" applyProtection="1">
      <alignment vertical="center"/>
    </xf>
    <xf numFmtId="2" fontId="24" fillId="0" borderId="19" xfId="0" applyNumberFormat="1" applyFont="1" applyBorder="1" applyAlignment="1" applyProtection="1">
      <alignment vertical="center"/>
    </xf>
    <xf numFmtId="2" fontId="25" fillId="0" borderId="19" xfId="0" applyNumberFormat="1" applyFont="1" applyBorder="1" applyAlignment="1" applyProtection="1">
      <alignment vertical="center"/>
    </xf>
    <xf numFmtId="2" fontId="16" fillId="0" borderId="31" xfId="12" applyNumberFormat="1" applyFont="1" applyBorder="1" applyAlignment="1" applyProtection="1">
      <alignment vertical="center"/>
    </xf>
    <xf numFmtId="0" fontId="18" fillId="0" borderId="14" xfId="0" applyFont="1" applyBorder="1" applyAlignment="1" applyProtection="1">
      <alignment horizontal="center" vertical="center" textRotation="90"/>
    </xf>
    <xf numFmtId="2" fontId="16" fillId="0" borderId="41" xfId="12" applyNumberFormat="1" applyFont="1" applyBorder="1" applyAlignment="1" applyProtection="1">
      <alignment vertical="center"/>
    </xf>
    <xf numFmtId="2" fontId="35" fillId="2" borderId="41" xfId="0" applyNumberFormat="1" applyFont="1" applyFill="1" applyBorder="1" applyAlignment="1" applyProtection="1">
      <alignment vertical="center"/>
    </xf>
    <xf numFmtId="2" fontId="16" fillId="2" borderId="41" xfId="0" applyNumberFormat="1" applyFont="1" applyFill="1" applyBorder="1" applyAlignment="1" applyProtection="1">
      <alignment vertical="center"/>
    </xf>
    <xf numFmtId="2" fontId="16" fillId="0" borderId="65" xfId="12" applyNumberFormat="1" applyFont="1" applyBorder="1" applyAlignment="1" applyProtection="1">
      <alignment vertical="center"/>
    </xf>
    <xf numFmtId="0" fontId="15" fillId="0" borderId="9" xfId="7" applyFont="1" applyBorder="1" applyAlignment="1" applyProtection="1">
      <alignment vertical="center"/>
    </xf>
    <xf numFmtId="0" fontId="15" fillId="0" borderId="10" xfId="7" applyFont="1" applyBorder="1" applyAlignment="1" applyProtection="1">
      <alignment vertical="center"/>
    </xf>
    <xf numFmtId="0" fontId="16" fillId="0" borderId="9" xfId="7" applyFont="1" applyBorder="1" applyAlignment="1" applyProtection="1">
      <alignment vertical="center"/>
    </xf>
    <xf numFmtId="0" fontId="16" fillId="0" borderId="11" xfId="7" applyFont="1" applyBorder="1" applyAlignment="1" applyProtection="1">
      <alignment vertical="center"/>
    </xf>
    <xf numFmtId="0" fontId="16" fillId="0" borderId="0" xfId="6" applyFont="1" applyAlignment="1" applyProtection="1">
      <alignment vertical="center"/>
    </xf>
    <xf numFmtId="0" fontId="16" fillId="0" borderId="0" xfId="7" applyFont="1" applyAlignment="1" applyProtection="1">
      <alignment vertical="center"/>
    </xf>
    <xf numFmtId="0" fontId="16" fillId="0" borderId="0" xfId="7" applyFont="1" applyAlignment="1" applyProtection="1">
      <alignment horizontal="center" vertical="center"/>
    </xf>
    <xf numFmtId="0" fontId="16" fillId="0" borderId="5" xfId="7" applyFont="1" applyBorder="1" applyAlignment="1" applyProtection="1">
      <alignment vertical="center"/>
    </xf>
    <xf numFmtId="0" fontId="16" fillId="0" borderId="0" xfId="7" applyFont="1" applyBorder="1" applyAlignment="1" applyProtection="1">
      <alignment vertical="center"/>
    </xf>
    <xf numFmtId="0" fontId="15" fillId="0" borderId="15" xfId="7" applyFont="1" applyBorder="1" applyAlignment="1" applyProtection="1">
      <alignment vertical="center"/>
    </xf>
    <xf numFmtId="0" fontId="15" fillId="0" borderId="0" xfId="7" applyFont="1" applyAlignment="1" applyProtection="1">
      <alignment vertical="center"/>
    </xf>
    <xf numFmtId="0" fontId="15" fillId="0" borderId="1" xfId="7" applyFont="1" applyBorder="1" applyAlignment="1" applyProtection="1">
      <alignment vertical="center"/>
    </xf>
    <xf numFmtId="0" fontId="24" fillId="0" borderId="0" xfId="7" applyFont="1" applyAlignment="1" applyProtection="1">
      <alignment horizontal="left" vertical="center"/>
    </xf>
    <xf numFmtId="0" fontId="24" fillId="0" borderId="5" xfId="7" applyFont="1" applyBorder="1" applyAlignment="1" applyProtection="1">
      <alignment vertical="center"/>
    </xf>
    <xf numFmtId="0" fontId="15" fillId="0" borderId="2" xfId="7" applyFont="1" applyBorder="1" applyAlignment="1" applyProtection="1">
      <alignment vertical="center"/>
    </xf>
    <xf numFmtId="0" fontId="15" fillId="0" borderId="3" xfId="7" applyFont="1" applyBorder="1" applyAlignment="1" applyProtection="1">
      <alignment vertical="center"/>
    </xf>
    <xf numFmtId="0" fontId="16" fillId="0" borderId="2" xfId="7" applyFont="1" applyBorder="1" applyAlignment="1" applyProtection="1">
      <alignment vertical="center"/>
    </xf>
    <xf numFmtId="0" fontId="16" fillId="0" borderId="8" xfId="7" applyFont="1" applyBorder="1" applyAlignment="1" applyProtection="1">
      <alignment vertical="center"/>
    </xf>
    <xf numFmtId="0" fontId="24" fillId="0" borderId="0" xfId="7" applyFont="1" applyBorder="1" applyAlignment="1" applyProtection="1">
      <alignment vertical="center"/>
    </xf>
    <xf numFmtId="0" fontId="51" fillId="0" borderId="24" xfId="7" applyFont="1" applyBorder="1" applyAlignment="1" applyProtection="1">
      <alignment vertical="center"/>
    </xf>
    <xf numFmtId="0" fontId="16" fillId="0" borderId="4" xfId="7" applyFont="1" applyBorder="1" applyAlignment="1" applyProtection="1">
      <alignment vertical="center"/>
    </xf>
    <xf numFmtId="0" fontId="51" fillId="0" borderId="4" xfId="7" applyFont="1" applyBorder="1" applyAlignment="1" applyProtection="1">
      <alignment vertical="center"/>
    </xf>
    <xf numFmtId="0" fontId="51" fillId="0" borderId="6" xfId="7" applyFont="1" applyBorder="1" applyAlignment="1" applyProtection="1">
      <alignment vertical="center"/>
    </xf>
    <xf numFmtId="166" fontId="16" fillId="0" borderId="4" xfId="7" applyNumberFormat="1" applyFont="1" applyBorder="1" applyAlignment="1" applyProtection="1">
      <alignment vertical="center"/>
    </xf>
    <xf numFmtId="0" fontId="45" fillId="0" borderId="4" xfId="7" applyFont="1" applyBorder="1" applyAlignment="1" applyProtection="1">
      <alignment vertical="center"/>
    </xf>
    <xf numFmtId="0" fontId="45" fillId="0" borderId="6" xfId="7" applyFont="1" applyBorder="1" applyAlignment="1" applyProtection="1">
      <alignment vertical="center"/>
    </xf>
    <xf numFmtId="0" fontId="46" fillId="0" borderId="5" xfId="7" applyFont="1" applyBorder="1" applyAlignment="1" applyProtection="1">
      <alignment vertical="center"/>
    </xf>
    <xf numFmtId="0" fontId="16" fillId="0" borderId="24" xfId="7" applyFont="1" applyBorder="1" applyAlignment="1" applyProtection="1">
      <alignment vertical="center"/>
    </xf>
    <xf numFmtId="0" fontId="37" fillId="0" borderId="4" xfId="7" applyFont="1" applyBorder="1" applyAlignment="1" applyProtection="1">
      <alignment vertical="center"/>
    </xf>
    <xf numFmtId="0" fontId="16" fillId="0" borderId="6" xfId="7" applyFont="1" applyBorder="1" applyAlignment="1" applyProtection="1">
      <alignment vertical="center"/>
    </xf>
    <xf numFmtId="0" fontId="24" fillId="0" borderId="0" xfId="7" applyFont="1" applyAlignment="1" applyProtection="1">
      <alignment vertical="center"/>
    </xf>
    <xf numFmtId="0" fontId="15" fillId="0" borderId="25" xfId="7" applyFont="1" applyBorder="1" applyAlignment="1" applyProtection="1">
      <alignment horizontal="center" vertical="center"/>
    </xf>
    <xf numFmtId="0" fontId="16" fillId="0" borderId="1" xfId="7" applyFont="1" applyBorder="1" applyAlignment="1" applyProtection="1">
      <alignment vertical="center"/>
    </xf>
    <xf numFmtId="0" fontId="16" fillId="0" borderId="1" xfId="7" applyFont="1" applyBorder="1" applyAlignment="1" applyProtection="1">
      <alignment horizontal="center" vertical="center"/>
    </xf>
    <xf numFmtId="0" fontId="15" fillId="0" borderId="1" xfId="7" applyFont="1" applyBorder="1" applyAlignment="1" applyProtection="1">
      <alignment horizontal="center" vertical="center"/>
    </xf>
    <xf numFmtId="0" fontId="15" fillId="0" borderId="5" xfId="7" applyFont="1" applyBorder="1" applyAlignment="1" applyProtection="1">
      <alignment horizontal="center" vertical="center"/>
    </xf>
    <xf numFmtId="0" fontId="16" fillId="0" borderId="12" xfId="7" applyFont="1" applyBorder="1" applyAlignment="1" applyProtection="1">
      <alignment vertical="center"/>
    </xf>
    <xf numFmtId="0" fontId="16" fillId="0" borderId="7" xfId="7" applyFont="1" applyBorder="1" applyAlignment="1" applyProtection="1">
      <alignment vertical="center"/>
    </xf>
    <xf numFmtId="0" fontId="15" fillId="0" borderId="7" xfId="7" applyFont="1" applyBorder="1" applyAlignment="1" applyProtection="1">
      <alignment horizontal="center" vertical="center"/>
    </xf>
    <xf numFmtId="0" fontId="42" fillId="0" borderId="12" xfId="7" applyFont="1" applyBorder="1" applyAlignment="1" applyProtection="1">
      <alignment vertical="center"/>
    </xf>
    <xf numFmtId="0" fontId="17" fillId="0" borderId="4" xfId="7" applyFont="1" applyBorder="1" applyAlignment="1" applyProtection="1">
      <alignment vertical="center"/>
      <protection locked="0"/>
    </xf>
    <xf numFmtId="0" fontId="17" fillId="0" borderId="7" xfId="7" applyFont="1" applyBorder="1" applyAlignment="1" applyProtection="1">
      <alignment horizontal="center" vertical="center"/>
      <protection locked="0"/>
    </xf>
    <xf numFmtId="2" fontId="17" fillId="0" borderId="7" xfId="7" applyNumberFormat="1" applyFont="1" applyBorder="1" applyAlignment="1" applyProtection="1">
      <alignment vertical="center"/>
      <protection locked="0"/>
    </xf>
    <xf numFmtId="2" fontId="16" fillId="0" borderId="6" xfId="7" applyNumberFormat="1" applyFont="1" applyBorder="1" applyAlignment="1" applyProtection="1">
      <alignment vertical="center"/>
    </xf>
    <xf numFmtId="0" fontId="17" fillId="0" borderId="33" xfId="7" applyFont="1" applyBorder="1" applyAlignment="1" applyProtection="1">
      <alignment vertical="center"/>
      <protection locked="0"/>
    </xf>
    <xf numFmtId="0" fontId="17" fillId="0" borderId="34" xfId="7" applyFont="1" applyBorder="1" applyAlignment="1" applyProtection="1">
      <alignment vertical="center"/>
      <protection locked="0"/>
    </xf>
    <xf numFmtId="0" fontId="16" fillId="0" borderId="14" xfId="7" applyFont="1" applyBorder="1" applyAlignment="1" applyProtection="1">
      <alignment vertical="center"/>
    </xf>
    <xf numFmtId="0" fontId="47" fillId="0" borderId="2" xfId="7" applyFont="1" applyBorder="1" applyAlignment="1" applyProtection="1">
      <alignment vertical="center"/>
    </xf>
    <xf numFmtId="0" fontId="48" fillId="0" borderId="2" xfId="7" applyFont="1" applyBorder="1" applyAlignment="1" applyProtection="1">
      <alignment vertical="center"/>
    </xf>
    <xf numFmtId="2" fontId="47" fillId="0" borderId="17" xfId="7" applyNumberFormat="1" applyFont="1" applyBorder="1" applyAlignment="1" applyProtection="1">
      <alignment vertical="center"/>
    </xf>
    <xf numFmtId="0" fontId="15" fillId="0" borderId="5" xfId="7" applyFont="1" applyBorder="1" applyAlignment="1" applyProtection="1">
      <alignment vertical="center"/>
    </xf>
    <xf numFmtId="0" fontId="15" fillId="0" borderId="0" xfId="7" applyFont="1" applyBorder="1" applyAlignment="1" applyProtection="1">
      <alignment vertical="center"/>
    </xf>
    <xf numFmtId="0" fontId="35" fillId="0" borderId="0" xfId="7" applyFont="1" applyAlignment="1" applyProtection="1">
      <alignment horizontal="right" vertical="center"/>
    </xf>
    <xf numFmtId="0" fontId="50" fillId="0" borderId="0" xfId="7" quotePrefix="1" applyFont="1" applyBorder="1" applyAlignment="1" applyProtection="1">
      <alignment horizontal="left" vertical="center"/>
    </xf>
    <xf numFmtId="0" fontId="51" fillId="0" borderId="5" xfId="7" applyFont="1" applyBorder="1" applyAlignment="1" applyProtection="1">
      <alignment vertical="center"/>
    </xf>
    <xf numFmtId="172" fontId="50" fillId="0" borderId="0" xfId="7" applyNumberFormat="1" applyFont="1" applyBorder="1" applyAlignment="1" applyProtection="1">
      <alignment horizontal="right" vertical="center"/>
    </xf>
    <xf numFmtId="0" fontId="15" fillId="0" borderId="0" xfId="7" applyFont="1" applyAlignment="1" applyProtection="1">
      <alignment horizontal="center" vertical="center"/>
    </xf>
    <xf numFmtId="0" fontId="15" fillId="0" borderId="24" xfId="7" applyFont="1" applyBorder="1" applyAlignment="1" applyProtection="1">
      <alignment vertical="center"/>
    </xf>
    <xf numFmtId="0" fontId="15" fillId="0" borderId="6" xfId="7" applyFont="1" applyBorder="1" applyAlignment="1" applyProtection="1">
      <alignment vertical="center"/>
    </xf>
    <xf numFmtId="0" fontId="15" fillId="0" borderId="4" xfId="7" applyFont="1" applyBorder="1" applyAlignment="1" applyProtection="1">
      <alignment vertical="center"/>
    </xf>
    <xf numFmtId="0" fontId="15" fillId="0" borderId="2" xfId="7" applyFont="1" applyBorder="1" applyAlignment="1" applyProtection="1">
      <alignment horizontal="center" vertical="center"/>
    </xf>
    <xf numFmtId="0" fontId="13" fillId="0" borderId="0" xfId="7" applyFont="1" applyAlignment="1" applyProtection="1">
      <alignment vertical="center"/>
    </xf>
    <xf numFmtId="15" fontId="15" fillId="0" borderId="0" xfId="7" applyNumberFormat="1" applyFont="1" applyBorder="1" applyAlignment="1" applyProtection="1">
      <alignment vertical="center"/>
    </xf>
    <xf numFmtId="166" fontId="42" fillId="0" borderId="4" xfId="7" applyNumberFormat="1" applyFont="1" applyBorder="1" applyAlignment="1" applyProtection="1">
      <alignment vertical="center"/>
    </xf>
    <xf numFmtId="0" fontId="45" fillId="0" borderId="4" xfId="7" applyFont="1" applyBorder="1" applyAlignment="1" applyProtection="1">
      <alignment vertical="center"/>
      <protection locked="0"/>
    </xf>
    <xf numFmtId="14" fontId="45" fillId="0" borderId="4" xfId="7" applyNumberFormat="1" applyFont="1" applyBorder="1" applyAlignment="1" applyProtection="1">
      <alignment vertical="center"/>
      <protection locked="0"/>
    </xf>
    <xf numFmtId="0" fontId="45" fillId="0" borderId="6" xfId="7" applyFont="1" applyBorder="1" applyAlignment="1" applyProtection="1">
      <alignment vertical="center"/>
      <protection locked="0"/>
    </xf>
    <xf numFmtId="0" fontId="15" fillId="0" borderId="10" xfId="0" applyFont="1" applyBorder="1" applyAlignment="1" applyProtection="1">
      <alignment vertical="center"/>
    </xf>
    <xf numFmtId="0" fontId="15" fillId="0" borderId="9" xfId="0" applyFont="1" applyBorder="1" applyAlignment="1" applyProtection="1">
      <alignment vertical="center"/>
    </xf>
    <xf numFmtId="0" fontId="15" fillId="0" borderId="11" xfId="0" applyFont="1" applyBorder="1" applyAlignment="1" applyProtection="1">
      <alignment vertical="center"/>
    </xf>
    <xf numFmtId="0" fontId="13" fillId="0" borderId="15" xfId="0" applyFont="1" applyBorder="1" applyAlignment="1" applyProtection="1">
      <alignment vertical="center"/>
    </xf>
    <xf numFmtId="0" fontId="15" fillId="0" borderId="1" xfId="0" applyFont="1" applyBorder="1" applyAlignment="1" applyProtection="1">
      <alignment vertical="center"/>
    </xf>
    <xf numFmtId="0" fontId="16" fillId="0" borderId="5" xfId="0" quotePrefix="1" applyFont="1" applyBorder="1" applyAlignment="1" applyProtection="1">
      <alignment horizontal="center" vertical="center"/>
    </xf>
    <xf numFmtId="0" fontId="15" fillId="0" borderId="3" xfId="0" applyFont="1" applyBorder="1" applyAlignment="1" applyProtection="1">
      <alignment vertical="center"/>
    </xf>
    <xf numFmtId="17" fontId="16" fillId="0" borderId="2" xfId="0" applyNumberFormat="1" applyFont="1" applyBorder="1" applyAlignment="1" applyProtection="1">
      <alignment vertical="center"/>
    </xf>
    <xf numFmtId="0" fontId="16" fillId="0" borderId="8" xfId="0" quotePrefix="1" applyFont="1" applyBorder="1" applyAlignment="1" applyProtection="1">
      <alignment horizontal="right" vertical="center"/>
    </xf>
    <xf numFmtId="0" fontId="16" fillId="0" borderId="25" xfId="0" applyFont="1" applyBorder="1" applyAlignment="1" applyProtection="1">
      <alignment vertical="center"/>
    </xf>
    <xf numFmtId="0" fontId="15" fillId="0" borderId="4" xfId="0" applyFont="1" applyBorder="1" applyAlignment="1" applyProtection="1">
      <alignment horizontal="center" vertical="center"/>
    </xf>
    <xf numFmtId="0" fontId="15" fillId="0" borderId="4" xfId="0" applyFont="1" applyBorder="1" applyAlignment="1" applyProtection="1">
      <alignment horizontal="left" vertical="center"/>
    </xf>
    <xf numFmtId="0" fontId="15" fillId="0" borderId="25" xfId="0" applyFont="1" applyBorder="1" applyAlignment="1" applyProtection="1">
      <alignment vertical="center"/>
    </xf>
    <xf numFmtId="0" fontId="15" fillId="0" borderId="1" xfId="0" applyFont="1" applyBorder="1" applyAlignment="1" applyProtection="1">
      <alignment horizontal="center" vertical="center"/>
    </xf>
    <xf numFmtId="0" fontId="15" fillId="0" borderId="5" xfId="0" applyFont="1" applyBorder="1" applyAlignment="1" applyProtection="1">
      <alignment horizontal="center" vertical="center"/>
    </xf>
    <xf numFmtId="0" fontId="15" fillId="0" borderId="0" xfId="0" applyFont="1" applyAlignment="1" applyProtection="1">
      <alignment horizontal="right" vertical="center"/>
    </xf>
    <xf numFmtId="0" fontId="16" fillId="0" borderId="12" xfId="0" applyFont="1" applyBorder="1" applyAlignment="1" applyProtection="1">
      <alignment vertical="center"/>
    </xf>
    <xf numFmtId="0" fontId="15" fillId="0" borderId="6" xfId="0" applyFont="1" applyBorder="1" applyAlignment="1" applyProtection="1">
      <alignment horizontal="center" vertical="center"/>
    </xf>
    <xf numFmtId="0" fontId="15" fillId="0" borderId="7" xfId="0" applyFont="1" applyBorder="1" applyAlignment="1" applyProtection="1">
      <alignment horizontal="center" vertical="center"/>
    </xf>
    <xf numFmtId="0" fontId="13" fillId="0" borderId="7" xfId="0" applyFont="1" applyBorder="1" applyAlignment="1" applyProtection="1">
      <alignment horizontal="center" vertical="center"/>
    </xf>
    <xf numFmtId="0" fontId="16" fillId="3" borderId="6" xfId="0" applyFont="1" applyFill="1" applyBorder="1" applyAlignment="1" applyProtection="1">
      <alignment vertical="center"/>
    </xf>
    <xf numFmtId="164" fontId="16" fillId="0" borderId="7" xfId="0" applyNumberFormat="1" applyFont="1" applyBorder="1" applyAlignment="1" applyProtection="1">
      <alignment vertical="center"/>
    </xf>
    <xf numFmtId="164" fontId="16" fillId="0" borderId="6" xfId="0" applyNumberFormat="1" applyFont="1" applyBorder="1" applyAlignment="1" applyProtection="1">
      <alignment vertical="center"/>
    </xf>
    <xf numFmtId="0" fontId="35" fillId="0" borderId="3" xfId="0" applyFont="1" applyBorder="1" applyAlignment="1" applyProtection="1">
      <alignment vertical="center"/>
    </xf>
    <xf numFmtId="0" fontId="16" fillId="3" borderId="8" xfId="0" applyFont="1" applyFill="1" applyBorder="1" applyAlignment="1" applyProtection="1">
      <alignment vertical="center"/>
    </xf>
    <xf numFmtId="164" fontId="16" fillId="0" borderId="3" xfId="0" applyNumberFormat="1" applyFont="1" applyBorder="1" applyAlignment="1" applyProtection="1">
      <alignment vertical="center"/>
    </xf>
    <xf numFmtId="164" fontId="16" fillId="0" borderId="8" xfId="0" applyNumberFormat="1" applyFont="1" applyBorder="1" applyAlignment="1" applyProtection="1">
      <alignment vertical="center"/>
    </xf>
    <xf numFmtId="0" fontId="15" fillId="0" borderId="0" xfId="0" applyFont="1" applyAlignment="1" applyProtection="1">
      <alignment vertical="center"/>
    </xf>
    <xf numFmtId="2" fontId="16" fillId="0" borderId="0" xfId="0" applyNumberFormat="1" applyFont="1" applyAlignment="1" applyProtection="1">
      <alignment vertical="center"/>
    </xf>
    <xf numFmtId="0" fontId="16" fillId="3" borderId="69" xfId="0" applyFont="1" applyFill="1" applyBorder="1" applyAlignment="1" applyProtection="1">
      <alignment vertical="center"/>
    </xf>
    <xf numFmtId="0" fontId="16" fillId="0" borderId="26" xfId="0" applyFont="1" applyBorder="1" applyAlignment="1" applyProtection="1">
      <alignment vertical="center"/>
    </xf>
    <xf numFmtId="0" fontId="15" fillId="0" borderId="56" xfId="7" applyFont="1" applyBorder="1" applyAlignment="1" applyProtection="1">
      <alignment vertical="center"/>
    </xf>
    <xf numFmtId="0" fontId="15" fillId="0" borderId="18" xfId="7" applyFont="1" applyBorder="1" applyAlignment="1" applyProtection="1">
      <alignment vertical="center"/>
    </xf>
    <xf numFmtId="0" fontId="15" fillId="0" borderId="19" xfId="7" applyFont="1" applyBorder="1" applyAlignment="1" applyProtection="1">
      <alignment vertical="center"/>
    </xf>
    <xf numFmtId="2" fontId="47" fillId="0" borderId="6" xfId="7" applyNumberFormat="1" applyFont="1" applyBorder="1" applyAlignment="1" applyProtection="1">
      <alignment vertical="center"/>
    </xf>
    <xf numFmtId="15" fontId="16" fillId="0" borderId="0" xfId="7" applyNumberFormat="1" applyFont="1" applyBorder="1" applyAlignment="1" applyProtection="1">
      <alignment vertical="center"/>
    </xf>
    <xf numFmtId="172" fontId="50" fillId="0" borderId="0" xfId="7" quotePrefix="1" applyNumberFormat="1" applyFont="1" applyBorder="1" applyAlignment="1" applyProtection="1">
      <alignment horizontal="right" vertical="center"/>
    </xf>
    <xf numFmtId="0" fontId="16" fillId="0" borderId="9" xfId="0" applyFont="1" applyBorder="1" applyAlignment="1" applyProtection="1">
      <alignment vertical="center"/>
    </xf>
    <xf numFmtId="0" fontId="16" fillId="0" borderId="11" xfId="0" applyFont="1" applyBorder="1" applyAlignment="1" applyProtection="1">
      <alignment vertical="center"/>
    </xf>
    <xf numFmtId="0" fontId="16" fillId="0" borderId="15" xfId="0" applyFont="1" applyBorder="1" applyAlignment="1" applyProtection="1">
      <alignment vertical="center"/>
    </xf>
    <xf numFmtId="0" fontId="16" fillId="0" borderId="0" xfId="0" applyFont="1" applyBorder="1" applyAlignment="1" applyProtection="1">
      <alignment vertical="center"/>
    </xf>
    <xf numFmtId="0" fontId="16" fillId="0" borderId="5" xfId="0" applyFont="1" applyBorder="1" applyAlignment="1" applyProtection="1">
      <alignment vertical="center"/>
    </xf>
    <xf numFmtId="0" fontId="16" fillId="0" borderId="14" xfId="0" applyFont="1" applyBorder="1" applyAlignment="1" applyProtection="1">
      <alignment vertical="center"/>
    </xf>
    <xf numFmtId="0" fontId="16" fillId="0" borderId="2" xfId="0" applyFont="1" applyBorder="1" applyAlignment="1" applyProtection="1">
      <alignment vertical="center"/>
    </xf>
    <xf numFmtId="0" fontId="16" fillId="0" borderId="8" xfId="0" applyFont="1" applyBorder="1" applyAlignment="1" applyProtection="1">
      <alignment vertical="center"/>
    </xf>
    <xf numFmtId="164" fontId="16" fillId="0" borderId="0" xfId="9" quotePrefix="1" applyFont="1" applyAlignment="1" applyProtection="1">
      <alignment horizontal="fill" vertical="center"/>
    </xf>
    <xf numFmtId="0" fontId="16" fillId="0" borderId="0" xfId="0" applyFont="1" applyAlignment="1" applyProtection="1">
      <alignment vertical="center"/>
    </xf>
    <xf numFmtId="0" fontId="16" fillId="0" borderId="4" xfId="0" applyFont="1" applyBorder="1" applyAlignment="1" applyProtection="1">
      <alignment vertical="center"/>
    </xf>
    <xf numFmtId="164" fontId="15" fillId="0" borderId="4" xfId="9" applyFont="1" applyBorder="1" applyAlignment="1" applyProtection="1">
      <alignment vertical="center"/>
    </xf>
    <xf numFmtId="0" fontId="16" fillId="0" borderId="6" xfId="0" applyFont="1" applyBorder="1" applyAlignment="1" applyProtection="1">
      <alignment vertical="center"/>
    </xf>
    <xf numFmtId="0" fontId="24" fillId="0" borderId="13" xfId="8" applyFont="1" applyBorder="1" applyAlignment="1" applyProtection="1">
      <alignment vertical="center"/>
    </xf>
    <xf numFmtId="0" fontId="16" fillId="0" borderId="10" xfId="0" applyFont="1" applyBorder="1" applyAlignment="1" applyProtection="1">
      <alignment vertical="center"/>
    </xf>
    <xf numFmtId="0" fontId="24" fillId="0" borderId="15" xfId="8" applyFont="1" applyBorder="1" applyAlignment="1" applyProtection="1">
      <alignment vertical="center"/>
    </xf>
    <xf numFmtId="0" fontId="16" fillId="0" borderId="1" xfId="0" applyFont="1" applyBorder="1" applyAlignment="1" applyProtection="1">
      <alignment vertical="center"/>
    </xf>
    <xf numFmtId="0" fontId="16" fillId="0" borderId="7" xfId="0" applyFont="1" applyBorder="1" applyAlignment="1" applyProtection="1">
      <alignment vertical="center"/>
    </xf>
    <xf numFmtId="0" fontId="16" fillId="0" borderId="5" xfId="0" applyFont="1" applyBorder="1" applyAlignment="1" applyProtection="1">
      <alignment horizontal="center" vertical="center"/>
    </xf>
    <xf numFmtId="164" fontId="13" fillId="0" borderId="4" xfId="9" applyFont="1" applyBorder="1" applyAlignment="1" applyProtection="1">
      <alignment horizontal="center" vertical="center"/>
    </xf>
    <xf numFmtId="164" fontId="13" fillId="0" borderId="0" xfId="9" applyFont="1" applyBorder="1" applyAlignment="1" applyProtection="1">
      <alignment horizontal="center" vertical="center"/>
    </xf>
    <xf numFmtId="0" fontId="16" fillId="0" borderId="54" xfId="0" applyFont="1" applyBorder="1" applyAlignment="1" applyProtection="1">
      <alignment vertical="center"/>
    </xf>
    <xf numFmtId="164" fontId="13" fillId="4" borderId="18" xfId="9" applyFont="1" applyFill="1" applyBorder="1" applyAlignment="1" applyProtection="1">
      <alignment horizontal="center" vertical="center"/>
    </xf>
    <xf numFmtId="0" fontId="13" fillId="0" borderId="13" xfId="0" applyFont="1" applyBorder="1" applyAlignment="1" applyProtection="1">
      <alignment vertical="center"/>
    </xf>
    <xf numFmtId="0" fontId="45" fillId="0" borderId="2" xfId="7" applyFont="1" applyBorder="1" applyAlignment="1" applyProtection="1">
      <alignment vertical="center"/>
      <protection locked="0"/>
    </xf>
    <xf numFmtId="0" fontId="45" fillId="0" borderId="14" xfId="7" applyFont="1" applyBorder="1" applyAlignment="1" applyProtection="1">
      <alignment vertical="center"/>
      <protection locked="0"/>
    </xf>
    <xf numFmtId="0" fontId="16" fillId="0" borderId="3" xfId="0" applyFont="1" applyBorder="1" applyAlignment="1" applyProtection="1">
      <alignment vertical="center"/>
    </xf>
    <xf numFmtId="0" fontId="37" fillId="0" borderId="4" xfId="7" applyFont="1" applyBorder="1" applyAlignment="1" applyProtection="1">
      <alignment vertical="center"/>
      <protection locked="0"/>
    </xf>
    <xf numFmtId="0" fontId="45" fillId="0" borderId="8" xfId="7" applyFont="1" applyBorder="1" applyAlignment="1" applyProtection="1">
      <alignment vertical="center"/>
      <protection locked="0"/>
    </xf>
    <xf numFmtId="0" fontId="24" fillId="0" borderId="0" xfId="8" applyFont="1" applyBorder="1" applyAlignment="1" applyProtection="1">
      <alignment vertical="center"/>
    </xf>
    <xf numFmtId="0" fontId="24" fillId="0" borderId="9" xfId="8" applyFont="1" applyBorder="1" applyAlignment="1" applyProtection="1">
      <alignment vertical="center"/>
    </xf>
    <xf numFmtId="0" fontId="37" fillId="0" borderId="24" xfId="7" applyFont="1" applyBorder="1" applyAlignment="1" applyProtection="1">
      <alignment vertical="center"/>
      <protection locked="0"/>
    </xf>
    <xf numFmtId="0" fontId="37" fillId="0" borderId="6" xfId="7" applyFont="1" applyBorder="1" applyAlignment="1" applyProtection="1">
      <alignment vertical="center"/>
      <protection locked="0"/>
    </xf>
    <xf numFmtId="2" fontId="24" fillId="0" borderId="22" xfId="12" applyNumberFormat="1" applyFont="1" applyBorder="1" applyAlignment="1" applyProtection="1">
      <alignment vertical="center"/>
    </xf>
    <xf numFmtId="2" fontId="24" fillId="0" borderId="18" xfId="12" applyNumberFormat="1" applyFont="1" applyBorder="1" applyAlignment="1" applyProtection="1">
      <alignment vertical="center"/>
    </xf>
    <xf numFmtId="164" fontId="16" fillId="0" borderId="0" xfId="9" quotePrefix="1" applyFont="1" applyAlignment="1" applyProtection="1">
      <alignment horizontal="fill" vertical="center"/>
    </xf>
    <xf numFmtId="166" fontId="16" fillId="0" borderId="0" xfId="9" applyNumberFormat="1" applyFont="1" applyAlignment="1" applyProtection="1">
      <alignment horizontal="left" vertical="center"/>
    </xf>
    <xf numFmtId="0" fontId="11" fillId="11" borderId="10" xfId="5" applyFont="1" applyFill="1" applyBorder="1" applyAlignment="1" applyProtection="1">
      <alignment horizontal="center" vertical="center" wrapText="1"/>
    </xf>
    <xf numFmtId="0" fontId="11" fillId="11" borderId="77" xfId="5" applyFont="1" applyFill="1" applyBorder="1" applyAlignment="1" applyProtection="1">
      <alignment horizontal="center" vertical="center" wrapText="1"/>
    </xf>
    <xf numFmtId="0" fontId="11" fillId="0" borderId="77" xfId="5" applyFont="1" applyBorder="1" applyAlignment="1" applyProtection="1">
      <alignment horizontal="center" vertical="center" wrapText="1"/>
    </xf>
    <xf numFmtId="0" fontId="11" fillId="11" borderId="66" xfId="5" applyFill="1" applyBorder="1" applyAlignment="1" applyProtection="1">
      <alignment horizontal="center" vertical="center"/>
    </xf>
    <xf numFmtId="0" fontId="11" fillId="11" borderId="64" xfId="5" applyFill="1" applyBorder="1" applyAlignment="1" applyProtection="1">
      <alignment horizontal="center" vertical="center"/>
    </xf>
    <xf numFmtId="0" fontId="11" fillId="11" borderId="30" xfId="5" applyFill="1" applyBorder="1" applyAlignment="1" applyProtection="1">
      <alignment horizontal="center" vertical="center"/>
    </xf>
    <xf numFmtId="0" fontId="11" fillId="0" borderId="66" xfId="5" applyBorder="1" applyProtection="1"/>
    <xf numFmtId="0" fontId="11" fillId="0" borderId="30" xfId="5" applyBorder="1" applyProtection="1"/>
    <xf numFmtId="0" fontId="11" fillId="11" borderId="68" xfId="5" applyFill="1" applyBorder="1" applyAlignment="1" applyProtection="1">
      <alignment horizontal="center" vertical="center"/>
    </xf>
    <xf numFmtId="0" fontId="11" fillId="11" borderId="33" xfId="5" applyFill="1" applyBorder="1" applyAlignment="1" applyProtection="1">
      <alignment horizontal="center" vertical="center"/>
    </xf>
    <xf numFmtId="0" fontId="11" fillId="11" borderId="40" xfId="5" applyFill="1" applyBorder="1" applyAlignment="1" applyProtection="1">
      <alignment horizontal="center" vertical="center"/>
    </xf>
    <xf numFmtId="0" fontId="11" fillId="11" borderId="69" xfId="5" applyFill="1" applyBorder="1" applyAlignment="1" applyProtection="1">
      <alignment horizontal="center" vertical="center"/>
    </xf>
    <xf numFmtId="0" fontId="11" fillId="0" borderId="33" xfId="5" applyBorder="1" applyProtection="1"/>
    <xf numFmtId="0" fontId="11" fillId="0" borderId="69" xfId="5" applyBorder="1" applyProtection="1"/>
    <xf numFmtId="0" fontId="11" fillId="11" borderId="75" xfId="5" applyFill="1" applyBorder="1" applyAlignment="1" applyProtection="1">
      <alignment horizontal="center" vertical="center"/>
    </xf>
    <xf numFmtId="0" fontId="11" fillId="11" borderId="37" xfId="5" applyFill="1" applyBorder="1" applyAlignment="1" applyProtection="1">
      <alignment horizontal="center" vertical="center"/>
    </xf>
    <xf numFmtId="0" fontId="11" fillId="11" borderId="81" xfId="5" applyFill="1" applyBorder="1" applyAlignment="1" applyProtection="1">
      <alignment horizontal="center" vertical="center"/>
    </xf>
    <xf numFmtId="0" fontId="11" fillId="0" borderId="75" xfId="5" applyBorder="1" applyProtection="1"/>
    <xf numFmtId="0" fontId="11" fillId="0" borderId="81" xfId="5" applyBorder="1" applyProtection="1"/>
    <xf numFmtId="0" fontId="11" fillId="11" borderId="4" xfId="5" applyFill="1" applyBorder="1" applyProtection="1"/>
    <xf numFmtId="0" fontId="11" fillId="11" borderId="0" xfId="5" applyFill="1" applyBorder="1" applyProtection="1"/>
    <xf numFmtId="0" fontId="11" fillId="11" borderId="67" xfId="5" applyFill="1" applyBorder="1" applyAlignment="1" applyProtection="1">
      <alignment horizontal="right" vertical="center"/>
    </xf>
    <xf numFmtId="0" fontId="11" fillId="11" borderId="66" xfId="5" applyFill="1" applyBorder="1" applyAlignment="1" applyProtection="1">
      <alignment horizontal="right" vertical="center"/>
    </xf>
    <xf numFmtId="0" fontId="11" fillId="11" borderId="64" xfId="5" applyFill="1" applyBorder="1" applyAlignment="1" applyProtection="1">
      <alignment horizontal="right" vertical="center"/>
    </xf>
    <xf numFmtId="0" fontId="11" fillId="11" borderId="30" xfId="5" applyFill="1" applyBorder="1" applyAlignment="1" applyProtection="1">
      <alignment horizontal="right" vertical="center"/>
    </xf>
    <xf numFmtId="0" fontId="66" fillId="11" borderId="22" xfId="5" applyFont="1" applyFill="1" applyBorder="1" applyAlignment="1" applyProtection="1">
      <alignment horizontal="center" vertical="center"/>
    </xf>
    <xf numFmtId="0" fontId="66" fillId="11" borderId="39" xfId="5" applyFont="1" applyFill="1" applyBorder="1" applyAlignment="1" applyProtection="1">
      <alignment horizontal="center" vertical="center"/>
    </xf>
    <xf numFmtId="0" fontId="66" fillId="11" borderId="40" xfId="5" applyFont="1" applyFill="1" applyBorder="1" applyAlignment="1" applyProtection="1">
      <alignment horizontal="center" vertical="center"/>
    </xf>
    <xf numFmtId="2" fontId="11" fillId="11" borderId="70" xfId="5" applyNumberFormat="1" applyFill="1" applyBorder="1" applyAlignment="1" applyProtection="1">
      <alignment vertical="center"/>
    </xf>
    <xf numFmtId="2" fontId="11" fillId="11" borderId="44" xfId="5" applyNumberFormat="1" applyFill="1" applyBorder="1" applyAlignment="1" applyProtection="1">
      <alignment vertical="center"/>
    </xf>
    <xf numFmtId="2" fontId="11" fillId="11" borderId="53" xfId="5" applyNumberFormat="1" applyFill="1" applyBorder="1" applyAlignment="1" applyProtection="1">
      <alignment vertical="center"/>
    </xf>
    <xf numFmtId="2" fontId="11" fillId="11" borderId="71" xfId="5" applyNumberFormat="1" applyFill="1" applyBorder="1" applyAlignment="1" applyProtection="1">
      <alignment vertical="center"/>
    </xf>
    <xf numFmtId="0" fontId="11" fillId="0" borderId="44" xfId="5" applyBorder="1" applyProtection="1"/>
    <xf numFmtId="0" fontId="11" fillId="0" borderId="71" xfId="5" applyBorder="1" applyProtection="1"/>
    <xf numFmtId="0" fontId="83" fillId="0" borderId="46" xfId="5" applyFont="1" applyBorder="1" applyAlignment="1" applyProtection="1">
      <alignment horizontal="center" vertical="center"/>
      <protection locked="0"/>
    </xf>
    <xf numFmtId="0" fontId="84" fillId="0" borderId="0" xfId="5" applyFont="1" applyAlignment="1" applyProtection="1">
      <alignment horizontal="center" vertical="center"/>
    </xf>
    <xf numFmtId="173" fontId="66" fillId="0" borderId="17" xfId="2" applyNumberFormat="1" applyFont="1" applyBorder="1" applyAlignment="1" applyProtection="1">
      <alignment horizontal="right" vertical="center"/>
    </xf>
    <xf numFmtId="171" fontId="0" fillId="0" borderId="0" xfId="0" applyNumberFormat="1"/>
    <xf numFmtId="0" fontId="11" fillId="11" borderId="76" xfId="5" applyFont="1" applyFill="1" applyBorder="1" applyAlignment="1" applyProtection="1">
      <alignment horizontal="center" vertical="center" wrapText="1"/>
    </xf>
    <xf numFmtId="0" fontId="11" fillId="0" borderId="30" xfId="0" applyFont="1" applyBorder="1"/>
    <xf numFmtId="0" fontId="11" fillId="0" borderId="69" xfId="0" applyFont="1" applyBorder="1"/>
    <xf numFmtId="0" fontId="11" fillId="0" borderId="71" xfId="0" applyFont="1" applyBorder="1"/>
    <xf numFmtId="171" fontId="11" fillId="0" borderId="0" xfId="0" applyNumberFormat="1" applyFont="1" applyAlignment="1">
      <alignment horizontal="center" vertical="center"/>
    </xf>
    <xf numFmtId="0" fontId="11" fillId="0" borderId="0" xfId="0" applyFont="1" applyAlignment="1">
      <alignment horizontal="center" vertical="center"/>
    </xf>
    <xf numFmtId="0" fontId="11" fillId="0" borderId="76" xfId="5" applyFont="1" applyBorder="1" applyAlignment="1" applyProtection="1">
      <alignment horizontal="center" vertical="center" wrapText="1"/>
    </xf>
    <xf numFmtId="0" fontId="11" fillId="0" borderId="46" xfId="5" applyFont="1" applyFill="1" applyBorder="1" applyAlignment="1" applyProtection="1">
      <alignment horizontal="center" vertical="center" wrapText="1"/>
    </xf>
    <xf numFmtId="0" fontId="0" fillId="0" borderId="45" xfId="0" applyBorder="1"/>
    <xf numFmtId="0" fontId="11" fillId="0" borderId="56" xfId="5" applyFont="1" applyFill="1" applyBorder="1" applyAlignment="1" applyProtection="1">
      <alignment horizontal="center" vertical="center" wrapText="1"/>
    </xf>
    <xf numFmtId="0" fontId="11" fillId="0" borderId="46" xfId="0" applyFont="1" applyBorder="1"/>
    <xf numFmtId="0" fontId="0" fillId="0" borderId="47" xfId="0" applyBorder="1" applyAlignment="1">
      <alignment horizontal="center" vertical="center"/>
    </xf>
    <xf numFmtId="0" fontId="51" fillId="0" borderId="69" xfId="0" applyFont="1" applyBorder="1" applyAlignment="1" applyProtection="1">
      <alignment vertical="center"/>
    </xf>
    <xf numFmtId="0" fontId="51" fillId="0" borderId="71" xfId="0" applyFont="1" applyBorder="1" applyAlignment="1" applyProtection="1">
      <alignment horizontal="left" vertical="center"/>
    </xf>
    <xf numFmtId="16" fontId="11" fillId="0" borderId="0" xfId="0" applyNumberFormat="1" applyFont="1" applyAlignment="1" applyProtection="1">
      <alignment horizontal="left" vertical="top"/>
    </xf>
    <xf numFmtId="164" fontId="13" fillId="0" borderId="15" xfId="9" applyFont="1" applyBorder="1" applyAlignment="1" applyProtection="1">
      <alignment vertical="center"/>
    </xf>
    <xf numFmtId="164" fontId="20" fillId="0" borderId="0" xfId="9" applyFont="1" applyBorder="1" applyAlignment="1" applyProtection="1">
      <alignment vertical="center"/>
    </xf>
    <xf numFmtId="1" fontId="0" fillId="0" borderId="21" xfId="0" applyNumberFormat="1" applyBorder="1"/>
    <xf numFmtId="1" fontId="0" fillId="0" borderId="38" xfId="0" applyNumberFormat="1" applyBorder="1"/>
    <xf numFmtId="1" fontId="0" fillId="0" borderId="52" xfId="0" applyNumberFormat="1" applyBorder="1"/>
    <xf numFmtId="1" fontId="0" fillId="0" borderId="58" xfId="0" applyNumberFormat="1" applyBorder="1"/>
    <xf numFmtId="1" fontId="0" fillId="0" borderId="41" xfId="0" applyNumberFormat="1" applyBorder="1"/>
    <xf numFmtId="1" fontId="0" fillId="0" borderId="65" xfId="0" applyNumberFormat="1" applyBorder="1"/>
    <xf numFmtId="1" fontId="0" fillId="0" borderId="59" xfId="0" applyNumberFormat="1" applyBorder="1"/>
    <xf numFmtId="1" fontId="0" fillId="0" borderId="42" xfId="0" applyNumberFormat="1" applyBorder="1"/>
    <xf numFmtId="0" fontId="32" fillId="0" borderId="0" xfId="0" applyFont="1" applyAlignment="1">
      <alignment horizontal="center" vertical="center"/>
    </xf>
    <xf numFmtId="2" fontId="16" fillId="0" borderId="0" xfId="9" applyNumberFormat="1" applyFont="1" applyAlignment="1" applyProtection="1">
      <alignment vertical="center"/>
    </xf>
    <xf numFmtId="1" fontId="49" fillId="0" borderId="75" xfId="17" applyNumberFormat="1" applyFont="1" applyBorder="1" applyAlignment="1" applyProtection="1">
      <alignment horizontal="center" vertical="center"/>
      <protection locked="0"/>
    </xf>
    <xf numFmtId="1" fontId="49" fillId="0" borderId="78" xfId="17" applyNumberFormat="1" applyFont="1" applyBorder="1" applyAlignment="1" applyProtection="1">
      <alignment horizontal="center" vertical="center"/>
      <protection locked="0"/>
    </xf>
    <xf numFmtId="1" fontId="49" fillId="0" borderId="79" xfId="17" applyNumberFormat="1" applyFont="1" applyBorder="1" applyAlignment="1" applyProtection="1">
      <alignment horizontal="center" vertical="center"/>
      <protection locked="0"/>
    </xf>
    <xf numFmtId="164" fontId="16" fillId="0" borderId="0" xfId="9" quotePrefix="1" applyFont="1" applyAlignment="1" applyProtection="1">
      <alignment horizontal="fill" vertical="center"/>
    </xf>
    <xf numFmtId="0" fontId="11" fillId="11" borderId="49" xfId="5" applyFill="1" applyBorder="1" applyAlignment="1" applyProtection="1"/>
    <xf numFmtId="0" fontId="11" fillId="11" borderId="39" xfId="5" applyFill="1" applyBorder="1" applyAlignment="1" applyProtection="1"/>
    <xf numFmtId="0" fontId="11" fillId="11" borderId="40" xfId="5" applyFill="1" applyBorder="1" applyAlignment="1" applyProtection="1"/>
    <xf numFmtId="165" fontId="16" fillId="0" borderId="0" xfId="9" applyNumberFormat="1" applyFont="1" applyAlignment="1" applyProtection="1">
      <alignment horizontal="center" vertical="center"/>
    </xf>
    <xf numFmtId="164" fontId="64" fillId="0" borderId="0" xfId="9" applyFont="1" applyAlignment="1" applyProtection="1">
      <alignment vertical="center"/>
      <protection locked="0"/>
    </xf>
    <xf numFmtId="0" fontId="11" fillId="11" borderId="57" xfId="5" applyFont="1" applyFill="1" applyBorder="1" applyAlignment="1" applyProtection="1">
      <alignment horizontal="center" vertical="center" wrapText="1"/>
    </xf>
    <xf numFmtId="0" fontId="11" fillId="0" borderId="57" xfId="5" applyFont="1" applyBorder="1" applyAlignment="1" applyProtection="1">
      <alignment horizontal="center" vertical="center" wrapText="1"/>
    </xf>
    <xf numFmtId="0" fontId="11" fillId="0" borderId="56" xfId="5" applyFont="1" applyBorder="1" applyAlignment="1" applyProtection="1">
      <alignment horizontal="center" vertical="center" wrapText="1"/>
    </xf>
    <xf numFmtId="0" fontId="11" fillId="0" borderId="0" xfId="5" applyProtection="1"/>
    <xf numFmtId="164" fontId="13" fillId="0" borderId="0" xfId="9" applyFont="1" applyBorder="1" applyAlignment="1" applyProtection="1">
      <alignment horizontal="center" vertical="center"/>
    </xf>
    <xf numFmtId="0" fontId="11" fillId="0" borderId="33" xfId="0" applyFont="1" applyBorder="1" applyAlignment="1" applyProtection="1">
      <alignment horizontal="center" vertical="top" wrapText="1"/>
    </xf>
    <xf numFmtId="164" fontId="11" fillId="0" borderId="33" xfId="0" applyNumberFormat="1" applyFont="1" applyBorder="1" applyAlignment="1" applyProtection="1">
      <alignment horizontal="center" vertical="top" wrapText="1"/>
    </xf>
    <xf numFmtId="0" fontId="11" fillId="0" borderId="44" xfId="0" applyFont="1" applyBorder="1" applyAlignment="1" applyProtection="1">
      <alignment horizontal="center" vertical="top" wrapText="1"/>
    </xf>
    <xf numFmtId="164" fontId="11" fillId="0" borderId="44" xfId="0" applyNumberFormat="1" applyFont="1" applyBorder="1" applyAlignment="1" applyProtection="1">
      <alignment horizontal="center" vertical="top" wrapText="1"/>
    </xf>
    <xf numFmtId="0" fontId="16" fillId="0" borderId="0" xfId="9" applyNumberFormat="1" applyFont="1" applyAlignment="1" applyProtection="1">
      <alignment horizontal="center" vertical="center"/>
    </xf>
    <xf numFmtId="0" fontId="16" fillId="0" borderId="0" xfId="9" applyNumberFormat="1" applyFont="1" applyBorder="1" applyAlignment="1" applyProtection="1">
      <alignment vertical="center"/>
    </xf>
    <xf numFmtId="0" fontId="11" fillId="0" borderId="0" xfId="0" applyNumberFormat="1" applyFont="1" applyBorder="1"/>
    <xf numFmtId="165" fontId="64" fillId="0" borderId="0" xfId="9" applyNumberFormat="1" applyFont="1" applyAlignment="1" applyProtection="1">
      <alignment vertical="center"/>
      <protection locked="0"/>
    </xf>
    <xf numFmtId="165" fontId="16" fillId="0" borderId="0" xfId="9" applyNumberFormat="1" applyFont="1" applyBorder="1" applyAlignment="1" applyProtection="1">
      <alignment vertical="center"/>
    </xf>
    <xf numFmtId="0" fontId="11" fillId="0" borderId="69" xfId="0" applyFont="1" applyBorder="1" applyAlignment="1" applyProtection="1">
      <alignment horizontal="center" vertical="top" wrapText="1"/>
    </xf>
    <xf numFmtId="164" fontId="11" fillId="0" borderId="69" xfId="0" applyNumberFormat="1" applyFont="1" applyBorder="1" applyAlignment="1" applyProtection="1">
      <alignment horizontal="center" vertical="top" wrapText="1"/>
    </xf>
    <xf numFmtId="164" fontId="11" fillId="0" borderId="71" xfId="0" applyNumberFormat="1" applyFont="1" applyBorder="1" applyAlignment="1" applyProtection="1">
      <alignment horizontal="center" vertical="top" wrapText="1"/>
    </xf>
    <xf numFmtId="0" fontId="2" fillId="0" borderId="38" xfId="14" applyFont="1" applyBorder="1" applyAlignment="1">
      <alignment horizontal="left" vertical="top" wrapText="1"/>
    </xf>
    <xf numFmtId="1" fontId="57" fillId="0" borderId="67" xfId="5" applyNumberFormat="1" applyFont="1" applyBorder="1" applyProtection="1">
      <protection locked="0"/>
    </xf>
    <xf numFmtId="1" fontId="57" fillId="0" borderId="66" xfId="5" applyNumberFormat="1" applyFont="1" applyBorder="1" applyProtection="1">
      <protection locked="0"/>
    </xf>
    <xf numFmtId="1" fontId="57" fillId="0" borderId="30" xfId="5" applyNumberFormat="1" applyFont="1" applyBorder="1" applyProtection="1">
      <protection locked="0"/>
    </xf>
    <xf numFmtId="1" fontId="57" fillId="0" borderId="68" xfId="5" applyNumberFormat="1" applyFont="1" applyBorder="1" applyProtection="1">
      <protection locked="0"/>
    </xf>
    <xf numFmtId="1" fontId="57" fillId="0" borderId="33" xfId="5" applyNumberFormat="1" applyFont="1" applyBorder="1" applyProtection="1">
      <protection locked="0"/>
    </xf>
    <xf numFmtId="1" fontId="57" fillId="0" borderId="69" xfId="5" applyNumberFormat="1" applyFont="1" applyBorder="1" applyProtection="1">
      <protection locked="0"/>
    </xf>
    <xf numFmtId="1" fontId="57" fillId="0" borderId="70" xfId="5" applyNumberFormat="1" applyFont="1" applyBorder="1" applyProtection="1">
      <protection locked="0"/>
    </xf>
    <xf numFmtId="1" fontId="57" fillId="0" borderId="44" xfId="5" applyNumberFormat="1" applyFont="1" applyBorder="1" applyProtection="1">
      <protection locked="0"/>
    </xf>
    <xf numFmtId="1" fontId="57" fillId="0" borderId="71" xfId="5" applyNumberFormat="1" applyFont="1" applyBorder="1" applyProtection="1">
      <protection locked="0"/>
    </xf>
    <xf numFmtId="0" fontId="66" fillId="11" borderId="43" xfId="5" applyFont="1" applyFill="1" applyBorder="1" applyAlignment="1" applyProtection="1">
      <alignment horizontal="right" vertical="center"/>
    </xf>
    <xf numFmtId="0" fontId="11" fillId="11" borderId="39" xfId="5" applyFill="1" applyBorder="1" applyAlignment="1" applyProtection="1">
      <alignment horizontal="center"/>
    </xf>
    <xf numFmtId="0" fontId="11" fillId="11" borderId="38" xfId="5" applyFill="1" applyBorder="1" applyAlignment="1" applyProtection="1">
      <alignment horizontal="center"/>
    </xf>
    <xf numFmtId="0" fontId="11" fillId="11" borderId="28" xfId="5" applyFill="1" applyBorder="1" applyAlignment="1" applyProtection="1">
      <alignment horizontal="center"/>
    </xf>
    <xf numFmtId="0" fontId="11" fillId="11" borderId="34" xfId="5" applyFill="1" applyBorder="1" applyAlignment="1" applyProtection="1">
      <alignment horizontal="center" vertical="center"/>
    </xf>
    <xf numFmtId="0" fontId="11" fillId="0" borderId="41" xfId="5" applyFont="1" applyBorder="1" applyAlignment="1" applyProtection="1">
      <alignment horizontal="center" vertical="center" wrapText="1"/>
    </xf>
    <xf numFmtId="0" fontId="11" fillId="11" borderId="67" xfId="5" applyFill="1" applyBorder="1" applyAlignment="1" applyProtection="1">
      <alignment horizontal="center" vertical="center"/>
    </xf>
    <xf numFmtId="0" fontId="11" fillId="11" borderId="70" xfId="5" applyFill="1" applyBorder="1" applyAlignment="1" applyProtection="1">
      <alignment horizontal="center" vertical="center"/>
    </xf>
    <xf numFmtId="0" fontId="16" fillId="0" borderId="0" xfId="7" applyFont="1" applyBorder="1" applyAlignment="1" applyProtection="1">
      <alignment horizontal="center" vertical="center"/>
    </xf>
    <xf numFmtId="0" fontId="24" fillId="0" borderId="0" xfId="7" applyFont="1" applyBorder="1" applyAlignment="1" applyProtection="1">
      <alignment horizontal="left" vertical="center"/>
    </xf>
    <xf numFmtId="0" fontId="35" fillId="0" borderId="0" xfId="7" applyFont="1" applyBorder="1" applyAlignment="1" applyProtection="1">
      <alignment horizontal="right" vertical="center"/>
    </xf>
    <xf numFmtId="0" fontId="50" fillId="0" borderId="0" xfId="7" applyFont="1" applyBorder="1" applyAlignment="1" applyProtection="1">
      <alignment horizontal="right" vertical="center"/>
    </xf>
    <xf numFmtId="0" fontId="15" fillId="0" borderId="0" xfId="7" applyFont="1" applyBorder="1" applyAlignment="1" applyProtection="1">
      <alignment horizontal="center" vertical="center"/>
    </xf>
    <xf numFmtId="1" fontId="54" fillId="0" borderId="0" xfId="7" applyNumberFormat="1" applyFont="1" applyBorder="1" applyAlignment="1" applyProtection="1">
      <alignment horizontal="right" vertical="center"/>
    </xf>
    <xf numFmtId="0" fontId="16" fillId="0" borderId="0" xfId="7" applyFont="1" applyBorder="1" applyAlignment="1">
      <alignment horizontal="center" vertical="center"/>
    </xf>
    <xf numFmtId="0" fontId="24" fillId="0" borderId="0" xfId="7" applyFont="1" applyBorder="1" applyAlignment="1">
      <alignment horizontal="left" vertical="center"/>
    </xf>
    <xf numFmtId="0" fontId="35" fillId="0" borderId="0" xfId="7" applyFont="1" applyBorder="1" applyAlignment="1">
      <alignment horizontal="right" vertical="center"/>
    </xf>
    <xf numFmtId="0" fontId="50" fillId="0" borderId="0" xfId="7" applyFont="1" applyBorder="1" applyAlignment="1">
      <alignment horizontal="right" vertical="center"/>
    </xf>
    <xf numFmtId="0" fontId="15" fillId="0" borderId="0" xfId="7" applyFont="1" applyBorder="1" applyAlignment="1">
      <alignment horizontal="center" vertical="center"/>
    </xf>
    <xf numFmtId="0" fontId="15" fillId="0" borderId="13" xfId="7" applyFont="1" applyBorder="1" applyAlignment="1" applyProtection="1">
      <alignment horizontal="left" vertical="center"/>
    </xf>
    <xf numFmtId="0" fontId="15" fillId="0" borderId="15" xfId="7" applyFont="1" applyBorder="1" applyAlignment="1" applyProtection="1">
      <alignment horizontal="left" vertical="center"/>
    </xf>
    <xf numFmtId="0" fontId="15" fillId="0" borderId="14" xfId="7" applyFont="1" applyBorder="1" applyAlignment="1" applyProtection="1">
      <alignment horizontal="left" vertical="center"/>
    </xf>
    <xf numFmtId="168" fontId="12" fillId="0" borderId="0" xfId="9" applyNumberFormat="1"/>
    <xf numFmtId="0" fontId="87" fillId="0" borderId="0" xfId="9" applyNumberFormat="1" applyFont="1" applyAlignment="1" applyProtection="1">
      <alignment horizontal="center" vertical="center"/>
    </xf>
    <xf numFmtId="168" fontId="87" fillId="0" borderId="0" xfId="9" applyNumberFormat="1" applyFont="1"/>
    <xf numFmtId="0" fontId="4" fillId="0" borderId="0" xfId="22"/>
    <xf numFmtId="164" fontId="16" fillId="0" borderId="0" xfId="9" applyFont="1" applyAlignment="1" applyProtection="1">
      <alignment horizontal="center" vertical="center" wrapText="1"/>
    </xf>
    <xf numFmtId="49" fontId="16" fillId="0" borderId="0" xfId="9" applyNumberFormat="1" applyFont="1" applyAlignment="1" applyProtection="1">
      <alignment horizontal="center" vertical="center"/>
    </xf>
    <xf numFmtId="168" fontId="4" fillId="0" borderId="0" xfId="22" applyNumberFormat="1"/>
    <xf numFmtId="168" fontId="1" fillId="0" borderId="0" xfId="22" applyNumberFormat="1" applyFont="1" applyAlignment="1">
      <alignment wrapText="1"/>
    </xf>
    <xf numFmtId="168" fontId="87" fillId="0" borderId="0" xfId="9" applyNumberFormat="1" applyFont="1" applyAlignment="1" applyProtection="1">
      <alignment vertical="center"/>
    </xf>
    <xf numFmtId="164" fontId="13" fillId="4" borderId="35" xfId="9" applyFont="1" applyFill="1" applyBorder="1" applyAlignment="1" applyProtection="1">
      <alignment vertical="center"/>
    </xf>
    <xf numFmtId="164" fontId="13" fillId="4" borderId="36" xfId="9" applyFont="1" applyFill="1" applyBorder="1" applyAlignment="1" applyProtection="1">
      <alignment vertical="center"/>
    </xf>
    <xf numFmtId="164" fontId="13" fillId="4" borderId="37" xfId="9" applyFont="1" applyFill="1" applyBorder="1" applyAlignment="1" applyProtection="1">
      <alignment vertical="center"/>
    </xf>
    <xf numFmtId="164" fontId="13" fillId="4" borderId="18" xfId="9" applyFont="1" applyFill="1" applyBorder="1" applyAlignment="1" applyProtection="1">
      <alignment vertical="center"/>
    </xf>
    <xf numFmtId="164" fontId="13" fillId="4" borderId="0" xfId="9" applyFont="1" applyFill="1" applyBorder="1" applyAlignment="1" applyProtection="1">
      <alignment vertical="center"/>
    </xf>
    <xf numFmtId="164" fontId="13" fillId="4" borderId="1" xfId="9" applyFont="1" applyFill="1" applyBorder="1" applyAlignment="1" applyProtection="1">
      <alignment vertical="center"/>
    </xf>
    <xf numFmtId="164" fontId="15" fillId="4" borderId="19" xfId="9" applyFont="1" applyFill="1" applyBorder="1" applyAlignment="1" applyProtection="1">
      <alignment vertical="center"/>
    </xf>
    <xf numFmtId="168" fontId="15" fillId="4" borderId="3" xfId="9" applyNumberFormat="1" applyFont="1" applyFill="1" applyBorder="1" applyAlignment="1" applyProtection="1">
      <alignment horizontal="center" vertical="center"/>
    </xf>
    <xf numFmtId="168" fontId="4" fillId="0" borderId="0" xfId="22" applyNumberFormat="1"/>
    <xf numFmtId="171" fontId="0" fillId="0" borderId="0" xfId="0" applyNumberFormat="1" applyBorder="1" applyAlignment="1">
      <alignment horizontal="center" vertical="center"/>
    </xf>
    <xf numFmtId="0" fontId="0" fillId="0" borderId="0" xfId="0" applyBorder="1" applyAlignment="1">
      <alignment horizontal="center" vertical="center"/>
    </xf>
    <xf numFmtId="0" fontId="14" fillId="0" borderId="4" xfId="8" applyFont="1" applyBorder="1" applyAlignment="1" applyProtection="1">
      <alignment horizontal="left" vertical="center"/>
    </xf>
    <xf numFmtId="164" fontId="16" fillId="0" borderId="4" xfId="1" applyNumberFormat="1" applyFont="1" applyBorder="1" applyAlignment="1" applyProtection="1">
      <alignment vertical="center"/>
    </xf>
    <xf numFmtId="0" fontId="16" fillId="0" borderId="4" xfId="8" applyFont="1" applyBorder="1" applyAlignment="1" applyProtection="1">
      <alignment horizontal="right" vertical="center"/>
    </xf>
    <xf numFmtId="164" fontId="17" fillId="0" borderId="4" xfId="1" applyNumberFormat="1" applyFont="1" applyBorder="1" applyAlignment="1" applyProtection="1">
      <alignment horizontal="right" vertical="center"/>
    </xf>
    <xf numFmtId="0" fontId="0" fillId="0" borderId="40" xfId="0" applyBorder="1" applyAlignment="1" applyProtection="1">
      <alignment vertical="center"/>
    </xf>
    <xf numFmtId="0" fontId="16" fillId="0" borderId="0" xfId="8" applyFont="1" applyFill="1" applyAlignment="1" applyProtection="1">
      <alignment vertical="center"/>
    </xf>
    <xf numFmtId="172" fontId="17" fillId="0" borderId="62" xfId="8" applyNumberFormat="1" applyFont="1" applyFill="1" applyBorder="1" applyAlignment="1" applyProtection="1">
      <alignment vertical="center"/>
      <protection locked="0"/>
    </xf>
    <xf numFmtId="0" fontId="89" fillId="0" borderId="40" xfId="0" applyFont="1" applyBorder="1" applyAlignment="1" applyProtection="1">
      <alignment horizontal="right" vertical="center"/>
    </xf>
    <xf numFmtId="2" fontId="17" fillId="0" borderId="52" xfId="8" applyNumberFormat="1" applyFont="1" applyBorder="1" applyAlignment="1" applyProtection="1">
      <alignment horizontal="right" vertical="center"/>
      <protection locked="0"/>
    </xf>
    <xf numFmtId="0" fontId="90" fillId="0" borderId="0" xfId="0" applyFont="1" applyAlignment="1">
      <alignment horizontal="center" vertical="center"/>
    </xf>
    <xf numFmtId="172" fontId="43" fillId="0" borderId="62" xfId="8" applyNumberFormat="1" applyFont="1" applyFill="1" applyBorder="1" applyAlignment="1" applyProtection="1">
      <alignment vertical="center" wrapText="1"/>
      <protection locked="0"/>
    </xf>
    <xf numFmtId="169" fontId="43" fillId="0" borderId="62" xfId="1" applyNumberFormat="1" applyFont="1" applyFill="1" applyBorder="1" applyAlignment="1" applyProtection="1">
      <alignment horizontal="center" vertical="center"/>
      <protection locked="0"/>
    </xf>
    <xf numFmtId="44" fontId="44" fillId="0" borderId="62" xfId="2" applyFont="1" applyFill="1" applyBorder="1" applyAlignment="1" applyProtection="1">
      <alignment vertical="center"/>
      <protection locked="0"/>
    </xf>
    <xf numFmtId="44" fontId="43" fillId="0" borderId="62" xfId="2" applyFont="1" applyFill="1" applyBorder="1" applyAlignment="1" applyProtection="1">
      <alignment horizontal="center" vertical="center"/>
      <protection locked="0"/>
    </xf>
    <xf numFmtId="0" fontId="49" fillId="0" borderId="0" xfId="17" applyFont="1" applyBorder="1" applyAlignment="1" applyProtection="1">
      <alignment horizontal="right"/>
      <protection locked="0"/>
    </xf>
    <xf numFmtId="49" fontId="49" fillId="4" borderId="34" xfId="17" applyNumberFormat="1" applyFont="1" applyFill="1" applyBorder="1" applyAlignment="1" applyProtection="1">
      <alignment vertical="center"/>
    </xf>
    <xf numFmtId="172" fontId="17" fillId="0" borderId="63" xfId="8" applyNumberFormat="1" applyFont="1" applyFill="1" applyBorder="1" applyAlignment="1" applyProtection="1">
      <alignment vertical="center"/>
      <protection locked="0"/>
    </xf>
    <xf numFmtId="2" fontId="43" fillId="6" borderId="43" xfId="8" applyNumberFormat="1" applyFont="1" applyFill="1" applyBorder="1" applyAlignment="1" applyProtection="1">
      <alignment vertical="center"/>
    </xf>
    <xf numFmtId="0" fontId="17" fillId="0" borderId="0" xfId="9" applyNumberFormat="1" applyFont="1" applyAlignment="1" applyProtection="1">
      <alignment vertical="center"/>
    </xf>
    <xf numFmtId="0" fontId="17" fillId="0" borderId="24" xfId="8" applyFont="1" applyFill="1" applyBorder="1" applyAlignment="1" applyProtection="1">
      <alignment vertical="center"/>
      <protection locked="0"/>
    </xf>
    <xf numFmtId="0" fontId="17" fillId="0" borderId="20" xfId="8" applyFont="1" applyFill="1" applyBorder="1" applyAlignment="1" applyProtection="1">
      <alignment vertical="center"/>
      <protection locked="0"/>
    </xf>
    <xf numFmtId="0" fontId="17" fillId="0" borderId="49" xfId="8" applyFont="1" applyFill="1" applyBorder="1" applyAlignment="1" applyProtection="1">
      <alignment vertical="center"/>
      <protection locked="0"/>
    </xf>
    <xf numFmtId="0" fontId="17" fillId="0" borderId="60" xfId="8" applyFont="1" applyFill="1" applyBorder="1" applyAlignment="1" applyProtection="1">
      <alignment vertical="center"/>
      <protection locked="0"/>
    </xf>
    <xf numFmtId="0" fontId="11" fillId="0" borderId="0" xfId="5" applyNumberFormat="1" applyAlignment="1">
      <alignment vertical="center"/>
    </xf>
    <xf numFmtId="0" fontId="38" fillId="0" borderId="13" xfId="0" applyFont="1" applyBorder="1" applyAlignment="1" applyProtection="1">
      <alignment horizontal="center" vertical="center"/>
    </xf>
    <xf numFmtId="0" fontId="10" fillId="0" borderId="11" xfId="0" applyFont="1" applyBorder="1" applyAlignment="1">
      <alignment horizontal="center" vertical="center"/>
    </xf>
    <xf numFmtId="0" fontId="50" fillId="0" borderId="76" xfId="0" applyFont="1" applyBorder="1" applyAlignment="1" applyProtection="1">
      <alignment horizontal="center" vertical="center"/>
    </xf>
    <xf numFmtId="0" fontId="50" fillId="0" borderId="77" xfId="0" applyFont="1" applyBorder="1" applyAlignment="1" applyProtection="1">
      <alignment horizontal="center" vertical="center"/>
    </xf>
    <xf numFmtId="0" fontId="50" fillId="0" borderId="57" xfId="0" applyFont="1" applyBorder="1" applyAlignment="1" applyProtection="1">
      <alignment horizontal="center" vertical="center"/>
    </xf>
    <xf numFmtId="0" fontId="70" fillId="0" borderId="43" xfId="14" applyFont="1" applyBorder="1" applyAlignment="1">
      <alignment horizontal="center" vertical="top"/>
    </xf>
    <xf numFmtId="0" fontId="70" fillId="0" borderId="16" xfId="14" applyFont="1" applyBorder="1" applyAlignment="1">
      <alignment horizontal="center" vertical="top"/>
    </xf>
    <xf numFmtId="0" fontId="70" fillId="0" borderId="17" xfId="14" applyFont="1" applyBorder="1" applyAlignment="1">
      <alignment horizontal="center" vertical="top"/>
    </xf>
    <xf numFmtId="0" fontId="21" fillId="0" borderId="13" xfId="8" applyFont="1" applyBorder="1" applyAlignment="1" applyProtection="1">
      <alignment horizontal="left" vertical="top" wrapText="1"/>
      <protection locked="0"/>
    </xf>
    <xf numFmtId="0" fontId="21" fillId="0" borderId="9" xfId="8" applyFont="1" applyBorder="1" applyAlignment="1" applyProtection="1">
      <alignment horizontal="left" vertical="top" wrapText="1"/>
      <protection locked="0"/>
    </xf>
    <xf numFmtId="0" fontId="21" fillId="0" borderId="15" xfId="8" applyFont="1" applyBorder="1" applyAlignment="1" applyProtection="1">
      <alignment horizontal="left" vertical="top" wrapText="1"/>
      <protection locked="0"/>
    </xf>
    <xf numFmtId="0" fontId="21" fillId="0" borderId="0" xfId="8" applyFont="1" applyBorder="1" applyAlignment="1" applyProtection="1">
      <alignment horizontal="left" vertical="top" wrapText="1"/>
      <protection locked="0"/>
    </xf>
    <xf numFmtId="0" fontId="16" fillId="0" borderId="15" xfId="0" applyFont="1" applyBorder="1" applyAlignment="1" applyProtection="1">
      <alignment vertical="top"/>
      <protection locked="0"/>
    </xf>
    <xf numFmtId="0" fontId="16" fillId="0" borderId="0" xfId="0" applyFont="1" applyAlignment="1" applyProtection="1">
      <alignment vertical="top"/>
      <protection locked="0"/>
    </xf>
    <xf numFmtId="0" fontId="16" fillId="0" borderId="14" xfId="0" applyFont="1" applyBorder="1" applyAlignment="1" applyProtection="1">
      <alignment vertical="top"/>
      <protection locked="0"/>
    </xf>
    <xf numFmtId="0" fontId="16" fillId="0" borderId="2" xfId="0" applyFont="1" applyBorder="1" applyAlignment="1" applyProtection="1">
      <alignment vertical="top"/>
      <protection locked="0"/>
    </xf>
    <xf numFmtId="0" fontId="16" fillId="0" borderId="13" xfId="8" applyFont="1" applyBorder="1" applyAlignment="1" applyProtection="1">
      <alignment horizontal="center" vertical="center"/>
    </xf>
    <xf numFmtId="0" fontId="16" fillId="0" borderId="9" xfId="8" applyFont="1" applyBorder="1" applyAlignment="1" applyProtection="1">
      <alignment horizontal="center" vertical="center"/>
    </xf>
    <xf numFmtId="0" fontId="16" fillId="0" borderId="11" xfId="8" applyFont="1" applyBorder="1" applyAlignment="1" applyProtection="1">
      <alignment horizontal="center" vertical="center"/>
    </xf>
    <xf numFmtId="0" fontId="16" fillId="0" borderId="15" xfId="8" applyFont="1" applyBorder="1" applyAlignment="1" applyProtection="1">
      <alignment horizontal="center" vertical="center"/>
    </xf>
    <xf numFmtId="0" fontId="16" fillId="0" borderId="0" xfId="8" applyFont="1" applyBorder="1" applyAlignment="1" applyProtection="1">
      <alignment horizontal="center" vertical="center"/>
    </xf>
    <xf numFmtId="0" fontId="16" fillId="0" borderId="5" xfId="8" applyFont="1" applyBorder="1" applyAlignment="1" applyProtection="1">
      <alignment horizontal="center" vertical="center"/>
    </xf>
    <xf numFmtId="0" fontId="16" fillId="0" borderId="14" xfId="8" applyFont="1" applyBorder="1" applyAlignment="1" applyProtection="1">
      <alignment horizontal="center" vertical="center"/>
    </xf>
    <xf numFmtId="0" fontId="16" fillId="0" borderId="2" xfId="8" applyFont="1" applyBorder="1" applyAlignment="1" applyProtection="1">
      <alignment horizontal="center" vertical="center"/>
    </xf>
    <xf numFmtId="0" fontId="16" fillId="0" borderId="8" xfId="8" applyFont="1" applyBorder="1" applyAlignment="1" applyProtection="1">
      <alignment horizontal="center" vertical="center"/>
    </xf>
    <xf numFmtId="2" fontId="44" fillId="6" borderId="16" xfId="8" applyNumberFormat="1" applyFont="1" applyFill="1" applyBorder="1" applyAlignment="1" applyProtection="1">
      <alignment horizontal="left" vertical="center"/>
    </xf>
    <xf numFmtId="2" fontId="44" fillId="6" borderId="17" xfId="8" applyNumberFormat="1" applyFont="1" applyFill="1" applyBorder="1" applyAlignment="1" applyProtection="1">
      <alignment horizontal="left" vertical="center"/>
    </xf>
    <xf numFmtId="0" fontId="17" fillId="0" borderId="49" xfId="8" applyFont="1" applyBorder="1" applyAlignment="1" applyProtection="1">
      <alignment vertical="center"/>
      <protection locked="0"/>
    </xf>
    <xf numFmtId="0" fontId="11" fillId="0" borderId="39" xfId="5" applyBorder="1" applyAlignment="1" applyProtection="1">
      <alignment vertical="center"/>
      <protection locked="0"/>
    </xf>
    <xf numFmtId="0" fontId="11" fillId="0" borderId="40" xfId="5" applyBorder="1" applyAlignment="1" applyProtection="1">
      <alignment vertical="center"/>
      <protection locked="0"/>
    </xf>
    <xf numFmtId="0" fontId="17" fillId="0" borderId="60" xfId="8" applyFont="1" applyBorder="1" applyAlignment="1" applyProtection="1">
      <alignment vertical="center"/>
      <protection locked="0"/>
    </xf>
    <xf numFmtId="0" fontId="11" fillId="0" borderId="54" xfId="5" applyBorder="1" applyAlignment="1" applyProtection="1">
      <alignment vertical="center"/>
      <protection locked="0"/>
    </xf>
    <xf numFmtId="0" fontId="11" fillId="0" borderId="53" xfId="5" applyBorder="1" applyAlignment="1" applyProtection="1">
      <alignment vertical="center"/>
      <protection locked="0"/>
    </xf>
    <xf numFmtId="0" fontId="15" fillId="0" borderId="43" xfId="8" applyFont="1" applyBorder="1" applyAlignment="1" applyProtection="1">
      <alignment horizontal="left" vertical="center" wrapText="1"/>
    </xf>
    <xf numFmtId="0" fontId="15" fillId="0" borderId="16" xfId="8" applyFont="1" applyBorder="1" applyAlignment="1" applyProtection="1">
      <alignment horizontal="left" vertical="center" wrapText="1"/>
    </xf>
    <xf numFmtId="0" fontId="15" fillId="0" borderId="17" xfId="8" applyFont="1" applyBorder="1" applyAlignment="1" applyProtection="1">
      <alignment horizontal="left" vertical="center" wrapText="1"/>
    </xf>
    <xf numFmtId="172" fontId="17" fillId="0" borderId="62" xfId="8" applyNumberFormat="1" applyFont="1" applyBorder="1" applyAlignment="1" applyProtection="1">
      <alignment horizontal="center" vertical="center"/>
      <protection locked="0"/>
    </xf>
    <xf numFmtId="0" fontId="17" fillId="0" borderId="38" xfId="8" applyFont="1" applyBorder="1" applyAlignment="1" applyProtection="1">
      <alignment horizontal="left" vertical="center"/>
      <protection locked="0"/>
    </xf>
    <xf numFmtId="0" fontId="16" fillId="0" borderId="40" xfId="0" applyFont="1" applyBorder="1" applyAlignment="1" applyProtection="1">
      <alignment horizontal="left" vertical="center"/>
      <protection locked="0"/>
    </xf>
    <xf numFmtId="0" fontId="16" fillId="0" borderId="49" xfId="8" applyFont="1" applyBorder="1" applyAlignment="1" applyProtection="1">
      <alignment horizontal="left" vertical="center"/>
    </xf>
    <xf numFmtId="0" fontId="16" fillId="0" borderId="39" xfId="8" applyFont="1" applyBorder="1" applyAlignment="1" applyProtection="1">
      <alignment horizontal="left" vertical="center"/>
    </xf>
    <xf numFmtId="0" fontId="16" fillId="0" borderId="40" xfId="8" applyFont="1" applyBorder="1" applyAlignment="1" applyProtection="1">
      <alignment horizontal="left" vertical="center"/>
    </xf>
    <xf numFmtId="0" fontId="16" fillId="0" borderId="38" xfId="8" applyFont="1" applyBorder="1" applyAlignment="1" applyProtection="1">
      <alignment horizontal="left" vertical="center"/>
    </xf>
    <xf numFmtId="0" fontId="43" fillId="6" borderId="43" xfId="8" applyFont="1" applyFill="1" applyBorder="1" applyAlignment="1" applyProtection="1">
      <alignment horizontal="left" vertical="center" wrapText="1"/>
    </xf>
    <xf numFmtId="0" fontId="43" fillId="6" borderId="16" xfId="8" applyFont="1" applyFill="1" applyBorder="1" applyAlignment="1" applyProtection="1">
      <alignment horizontal="left" vertical="center" wrapText="1"/>
    </xf>
    <xf numFmtId="0" fontId="43" fillId="6" borderId="17" xfId="8" applyFont="1" applyFill="1" applyBorder="1" applyAlignment="1" applyProtection="1">
      <alignment horizontal="left" vertical="center" wrapText="1"/>
    </xf>
    <xf numFmtId="2" fontId="44" fillId="6" borderId="43" xfId="8" applyNumberFormat="1" applyFont="1" applyFill="1" applyBorder="1" applyAlignment="1" applyProtection="1">
      <alignment horizontal="center" vertical="center"/>
    </xf>
    <xf numFmtId="2" fontId="44" fillId="6" borderId="16" xfId="8" applyNumberFormat="1" applyFont="1" applyFill="1" applyBorder="1" applyAlignment="1" applyProtection="1">
      <alignment horizontal="center" vertical="center"/>
    </xf>
    <xf numFmtId="2" fontId="44" fillId="6" borderId="17" xfId="8" applyNumberFormat="1" applyFont="1" applyFill="1" applyBorder="1" applyAlignment="1" applyProtection="1">
      <alignment horizontal="center" vertical="center"/>
    </xf>
    <xf numFmtId="0" fontId="17" fillId="0" borderId="49" xfId="8" applyFont="1" applyBorder="1" applyAlignment="1" applyProtection="1">
      <alignment horizontal="left" vertical="center"/>
      <protection locked="0"/>
    </xf>
    <xf numFmtId="0" fontId="17" fillId="0" borderId="39" xfId="8" applyFont="1" applyBorder="1" applyAlignment="1" applyProtection="1">
      <alignment horizontal="left" vertical="center"/>
      <protection locked="0"/>
    </xf>
    <xf numFmtId="0" fontId="17" fillId="0" borderId="40" xfId="8" applyFont="1" applyBorder="1" applyAlignment="1" applyProtection="1">
      <alignment horizontal="left" vertical="center"/>
      <protection locked="0"/>
    </xf>
    <xf numFmtId="49" fontId="17" fillId="0" borderId="49" xfId="8" applyNumberFormat="1" applyFont="1" applyFill="1" applyBorder="1" applyAlignment="1" applyProtection="1">
      <alignment vertical="center"/>
      <protection locked="0"/>
    </xf>
    <xf numFmtId="49" fontId="17" fillId="0" borderId="39" xfId="8" applyNumberFormat="1" applyFont="1" applyFill="1" applyBorder="1" applyAlignment="1" applyProtection="1">
      <alignment vertical="center"/>
      <protection locked="0"/>
    </xf>
    <xf numFmtId="49" fontId="17" fillId="0" borderId="51" xfId="8" applyNumberFormat="1" applyFont="1" applyFill="1" applyBorder="1" applyAlignment="1" applyProtection="1">
      <alignment vertical="center"/>
      <protection locked="0"/>
    </xf>
    <xf numFmtId="0" fontId="33" fillId="6" borderId="20" xfId="8" applyFont="1" applyFill="1" applyBorder="1" applyAlignment="1" applyProtection="1">
      <alignment vertical="center"/>
    </xf>
    <xf numFmtId="0" fontId="33" fillId="6" borderId="28" xfId="0" applyFont="1" applyFill="1" applyBorder="1" applyAlignment="1" applyProtection="1">
      <alignment vertical="center"/>
    </xf>
    <xf numFmtId="0" fontId="33" fillId="6" borderId="23" xfId="0" applyFont="1" applyFill="1" applyBorder="1" applyAlignment="1" applyProtection="1">
      <alignment vertical="center"/>
    </xf>
    <xf numFmtId="172" fontId="17" fillId="0" borderId="63" xfId="8" applyNumberFormat="1" applyFont="1" applyBorder="1" applyAlignment="1" applyProtection="1">
      <alignment horizontal="center" vertical="center"/>
      <protection locked="0"/>
    </xf>
    <xf numFmtId="49" fontId="17" fillId="0" borderId="60" xfId="8" applyNumberFormat="1" applyFont="1" applyFill="1" applyBorder="1" applyAlignment="1" applyProtection="1">
      <alignment vertical="center"/>
      <protection locked="0"/>
    </xf>
    <xf numFmtId="49" fontId="17" fillId="0" borderId="54" xfId="8" applyNumberFormat="1" applyFont="1" applyFill="1" applyBorder="1" applyAlignment="1" applyProtection="1">
      <alignment vertical="center"/>
      <protection locked="0"/>
    </xf>
    <xf numFmtId="49" fontId="17" fillId="0" borderId="61" xfId="8" applyNumberFormat="1" applyFont="1" applyFill="1" applyBorder="1" applyAlignment="1" applyProtection="1">
      <alignment vertical="center"/>
      <protection locked="0"/>
    </xf>
    <xf numFmtId="0" fontId="17" fillId="0" borderId="73" xfId="8" applyFont="1" applyFill="1" applyBorder="1" applyAlignment="1" applyProtection="1">
      <alignment vertical="center"/>
      <protection locked="0"/>
    </xf>
    <xf numFmtId="0" fontId="0" fillId="0" borderId="55" xfId="0" applyFill="1" applyBorder="1" applyAlignment="1" applyProtection="1">
      <alignment vertical="center"/>
      <protection locked="0"/>
    </xf>
    <xf numFmtId="0" fontId="17" fillId="0" borderId="49" xfId="8" applyFont="1" applyFill="1" applyBorder="1" applyAlignment="1" applyProtection="1">
      <alignment vertical="center"/>
      <protection locked="0"/>
    </xf>
    <xf numFmtId="0" fontId="0" fillId="0" borderId="51" xfId="0" applyFill="1" applyBorder="1" applyAlignment="1" applyProtection="1">
      <alignment vertical="center"/>
      <protection locked="0"/>
    </xf>
    <xf numFmtId="0" fontId="17" fillId="0" borderId="60" xfId="8" applyFont="1" applyFill="1" applyBorder="1" applyAlignment="1" applyProtection="1">
      <alignment vertical="center"/>
      <protection locked="0"/>
    </xf>
    <xf numFmtId="0" fontId="0" fillId="0" borderId="61" xfId="0" applyFill="1" applyBorder="1" applyAlignment="1" applyProtection="1">
      <alignment vertical="center"/>
      <protection locked="0"/>
    </xf>
    <xf numFmtId="49" fontId="17" fillId="0" borderId="14" xfId="8" applyNumberFormat="1" applyFont="1" applyFill="1" applyBorder="1" applyAlignment="1" applyProtection="1">
      <alignment horizontal="left" vertical="center"/>
      <protection locked="0"/>
    </xf>
    <xf numFmtId="49" fontId="16" fillId="0" borderId="2" xfId="0" applyNumberFormat="1" applyFont="1" applyFill="1" applyBorder="1" applyAlignment="1" applyProtection="1">
      <alignment horizontal="left" vertical="center"/>
      <protection locked="0"/>
    </xf>
    <xf numFmtId="49" fontId="16" fillId="0" borderId="8" xfId="0" applyNumberFormat="1" applyFont="1" applyFill="1" applyBorder="1" applyAlignment="1" applyProtection="1">
      <alignment horizontal="left" vertical="center"/>
      <protection locked="0"/>
    </xf>
    <xf numFmtId="0" fontId="43" fillId="6" borderId="43" xfId="8" applyFont="1" applyFill="1" applyBorder="1" applyAlignment="1" applyProtection="1">
      <alignment horizontal="center" vertical="center" wrapText="1"/>
    </xf>
    <xf numFmtId="0" fontId="43" fillId="6" borderId="16" xfId="8" applyFont="1" applyFill="1" applyBorder="1" applyAlignment="1" applyProtection="1">
      <alignment horizontal="center" vertical="center" wrapText="1"/>
    </xf>
    <xf numFmtId="0" fontId="43" fillId="6" borderId="17" xfId="8" applyFont="1" applyFill="1" applyBorder="1" applyAlignment="1" applyProtection="1">
      <alignment horizontal="center" vertical="center" wrapText="1"/>
    </xf>
    <xf numFmtId="0" fontId="43" fillId="6" borderId="46" xfId="8" applyFont="1" applyFill="1" applyBorder="1" applyAlignment="1" applyProtection="1">
      <alignment horizontal="center" vertical="center" wrapText="1"/>
    </xf>
    <xf numFmtId="49" fontId="17" fillId="0" borderId="4" xfId="8" applyNumberFormat="1" applyFont="1" applyFill="1" applyBorder="1" applyAlignment="1" applyProtection="1">
      <alignment horizontal="left" vertical="center"/>
      <protection locked="0"/>
    </xf>
    <xf numFmtId="49" fontId="16" fillId="0" borderId="4" xfId="0" applyNumberFormat="1" applyFont="1" applyFill="1" applyBorder="1" applyAlignment="1" applyProtection="1">
      <alignment horizontal="left" vertical="center"/>
      <protection locked="0"/>
    </xf>
    <xf numFmtId="49" fontId="16" fillId="0" borderId="6" xfId="0" applyNumberFormat="1" applyFont="1" applyFill="1" applyBorder="1" applyAlignment="1" applyProtection="1">
      <alignment horizontal="left" vertical="center"/>
      <protection locked="0"/>
    </xf>
    <xf numFmtId="49" fontId="17" fillId="0" borderId="20" xfId="8" applyNumberFormat="1" applyFont="1" applyFill="1" applyBorder="1" applyAlignment="1" applyProtection="1">
      <alignment horizontal="left" vertical="center"/>
      <protection locked="0"/>
    </xf>
    <xf numFmtId="49" fontId="17" fillId="0" borderId="28" xfId="8" applyNumberFormat="1" applyFont="1" applyFill="1" applyBorder="1" applyAlignment="1" applyProtection="1">
      <alignment horizontal="left" vertical="center"/>
      <protection locked="0"/>
    </xf>
    <xf numFmtId="49" fontId="17" fillId="0" borderId="23" xfId="8" applyNumberFormat="1" applyFont="1" applyFill="1" applyBorder="1" applyAlignment="1" applyProtection="1">
      <alignment horizontal="left" vertical="center"/>
      <protection locked="0"/>
    </xf>
    <xf numFmtId="0" fontId="15" fillId="0" borderId="15" xfId="8" applyFont="1" applyBorder="1" applyAlignment="1" applyProtection="1">
      <alignment horizontal="center" vertical="center" wrapText="1"/>
    </xf>
    <xf numFmtId="0" fontId="15" fillId="0" borderId="0" xfId="8" applyFont="1" applyBorder="1" applyAlignment="1" applyProtection="1">
      <alignment horizontal="center" vertical="center" wrapText="1"/>
    </xf>
    <xf numFmtId="0" fontId="15" fillId="0" borderId="5" xfId="8" applyFont="1" applyBorder="1" applyAlignment="1" applyProtection="1">
      <alignment horizontal="center" vertical="center" wrapText="1"/>
    </xf>
    <xf numFmtId="0" fontId="15" fillId="0" borderId="14" xfId="8" applyFont="1" applyBorder="1" applyAlignment="1" applyProtection="1">
      <alignment horizontal="center" vertical="center" wrapText="1"/>
    </xf>
    <xf numFmtId="0" fontId="15" fillId="0" borderId="2" xfId="8" applyFont="1" applyBorder="1" applyAlignment="1" applyProtection="1">
      <alignment horizontal="center" vertical="center" wrapText="1"/>
    </xf>
    <xf numFmtId="0" fontId="15" fillId="0" borderId="8" xfId="8" applyFont="1" applyBorder="1" applyAlignment="1" applyProtection="1">
      <alignment horizontal="center" vertical="center" wrapText="1"/>
    </xf>
    <xf numFmtId="0" fontId="14" fillId="0" borderId="13" xfId="8" applyFont="1" applyBorder="1" applyAlignment="1" applyProtection="1">
      <alignment horizontal="center" vertical="center"/>
    </xf>
    <xf numFmtId="0" fontId="16" fillId="0" borderId="9" xfId="0" applyFont="1" applyBorder="1" applyAlignment="1" applyProtection="1">
      <alignment horizontal="center" vertical="center"/>
    </xf>
    <xf numFmtId="0" fontId="16" fillId="0" borderId="11" xfId="0" applyFont="1" applyBorder="1" applyAlignment="1" applyProtection="1">
      <alignment horizontal="center" vertical="center"/>
    </xf>
    <xf numFmtId="0" fontId="17" fillId="0" borderId="24" xfId="8" applyFont="1" applyFill="1" applyBorder="1" applyAlignment="1" applyProtection="1">
      <alignment vertical="center"/>
      <protection locked="0"/>
    </xf>
    <xf numFmtId="0" fontId="16" fillId="0" borderId="4" xfId="0" applyFont="1" applyFill="1" applyBorder="1" applyAlignment="1" applyProtection="1">
      <alignment vertical="center"/>
      <protection locked="0"/>
    </xf>
    <xf numFmtId="0" fontId="16" fillId="0" borderId="6" xfId="0" applyFont="1" applyFill="1" applyBorder="1" applyAlignment="1" applyProtection="1">
      <alignment vertical="center"/>
      <protection locked="0"/>
    </xf>
    <xf numFmtId="49" fontId="17" fillId="0" borderId="24" xfId="8" applyNumberFormat="1" applyFont="1" applyFill="1" applyBorder="1" applyAlignment="1" applyProtection="1">
      <alignment horizontal="left" vertical="center"/>
      <protection locked="0"/>
    </xf>
    <xf numFmtId="0" fontId="17" fillId="0" borderId="51" xfId="8" applyFont="1" applyFill="1" applyBorder="1" applyAlignment="1" applyProtection="1">
      <alignment vertical="center"/>
      <protection locked="0"/>
    </xf>
    <xf numFmtId="0" fontId="17" fillId="0" borderId="61" xfId="8" applyFont="1" applyFill="1" applyBorder="1" applyAlignment="1" applyProtection="1">
      <alignment vertical="center"/>
      <protection locked="0"/>
    </xf>
    <xf numFmtId="0" fontId="35" fillId="0" borderId="15" xfId="8" applyFont="1" applyFill="1" applyBorder="1" applyAlignment="1" applyProtection="1">
      <alignment horizontal="center" vertical="center"/>
    </xf>
    <xf numFmtId="0" fontId="16" fillId="0" borderId="5" xfId="0" applyFont="1" applyFill="1" applyBorder="1" applyAlignment="1" applyProtection="1">
      <alignment horizontal="center" vertical="center"/>
    </xf>
    <xf numFmtId="2" fontId="16" fillId="5" borderId="43" xfId="8" applyNumberFormat="1" applyFont="1" applyFill="1" applyBorder="1" applyAlignment="1" applyProtection="1">
      <alignment horizontal="center" vertical="center"/>
    </xf>
    <xf numFmtId="2" fontId="16" fillId="5" borderId="11" xfId="8" applyNumberFormat="1" applyFont="1" applyFill="1" applyBorder="1" applyAlignment="1" applyProtection="1">
      <alignment horizontal="center" vertical="center"/>
    </xf>
    <xf numFmtId="0" fontId="17" fillId="0" borderId="52" xfId="8" applyFont="1" applyBorder="1" applyAlignment="1" applyProtection="1">
      <alignment horizontal="left" vertical="center"/>
      <protection locked="0"/>
    </xf>
    <xf numFmtId="0" fontId="16" fillId="0" borderId="53" xfId="0" applyFont="1" applyBorder="1" applyAlignment="1" applyProtection="1">
      <alignment horizontal="left" vertical="center"/>
      <protection locked="0"/>
    </xf>
    <xf numFmtId="2" fontId="16" fillId="5" borderId="16" xfId="8" applyNumberFormat="1" applyFont="1" applyFill="1" applyBorder="1" applyAlignment="1" applyProtection="1">
      <alignment horizontal="center" vertical="center"/>
    </xf>
    <xf numFmtId="2" fontId="16" fillId="5" borderId="17" xfId="8" applyNumberFormat="1" applyFont="1" applyFill="1" applyBorder="1" applyAlignment="1" applyProtection="1">
      <alignment horizontal="center" vertical="center"/>
    </xf>
    <xf numFmtId="0" fontId="16" fillId="0" borderId="39" xfId="0" applyFont="1" applyBorder="1" applyAlignment="1" applyProtection="1">
      <alignment vertical="center"/>
      <protection locked="0"/>
    </xf>
    <xf numFmtId="0" fontId="16" fillId="0" borderId="40" xfId="0" applyFont="1" applyBorder="1" applyAlignment="1" applyProtection="1">
      <alignment vertical="center"/>
      <protection locked="0"/>
    </xf>
    <xf numFmtId="0" fontId="0" fillId="0" borderId="39" xfId="0" applyBorder="1" applyAlignment="1" applyProtection="1">
      <alignment vertical="center"/>
      <protection locked="0"/>
    </xf>
    <xf numFmtId="0" fontId="0" fillId="0" borderId="40" xfId="0" applyBorder="1" applyAlignment="1" applyProtection="1">
      <alignment vertical="center"/>
      <protection locked="0"/>
    </xf>
    <xf numFmtId="0" fontId="17" fillId="0" borderId="20" xfId="8" applyFont="1" applyFill="1" applyBorder="1" applyAlignment="1" applyProtection="1">
      <alignment vertical="center"/>
      <protection locked="0"/>
    </xf>
    <xf numFmtId="0" fontId="16" fillId="0" borderId="28" xfId="0" applyFont="1" applyFill="1" applyBorder="1" applyAlignment="1" applyProtection="1">
      <alignment vertical="center"/>
      <protection locked="0"/>
    </xf>
    <xf numFmtId="0" fontId="16" fillId="0" borderId="23" xfId="0" applyFont="1" applyFill="1" applyBorder="1" applyAlignment="1" applyProtection="1">
      <alignment vertical="center"/>
      <protection locked="0"/>
    </xf>
    <xf numFmtId="0" fontId="14" fillId="0" borderId="43" xfId="8" applyFont="1" applyBorder="1" applyAlignment="1" applyProtection="1">
      <alignment vertical="center"/>
    </xf>
    <xf numFmtId="0" fontId="0" fillId="0" borderId="17" xfId="0" applyBorder="1" applyAlignment="1" applyProtection="1">
      <alignment vertical="center"/>
    </xf>
    <xf numFmtId="0" fontId="43" fillId="6" borderId="43" xfId="8" applyFont="1" applyFill="1" applyBorder="1" applyAlignment="1" applyProtection="1">
      <alignment vertical="center" wrapText="1"/>
    </xf>
    <xf numFmtId="0" fontId="13" fillId="0" borderId="13" xfId="8" applyFont="1" applyBorder="1" applyAlignment="1" applyProtection="1">
      <alignment horizontal="center" vertical="center"/>
    </xf>
    <xf numFmtId="0" fontId="13" fillId="0" borderId="9" xfId="8" applyFont="1" applyBorder="1" applyAlignment="1" applyProtection="1">
      <alignment horizontal="center" vertical="center"/>
    </xf>
    <xf numFmtId="0" fontId="13" fillId="0" borderId="11" xfId="8" applyFont="1" applyBorder="1" applyAlignment="1" applyProtection="1">
      <alignment horizontal="center" vertical="center"/>
    </xf>
    <xf numFmtId="49" fontId="17" fillId="0" borderId="20" xfId="8" applyNumberFormat="1" applyFont="1" applyFill="1" applyBorder="1" applyAlignment="1" applyProtection="1">
      <alignment vertical="center"/>
      <protection locked="0"/>
    </xf>
    <xf numFmtId="49" fontId="17" fillId="0" borderId="28" xfId="8" applyNumberFormat="1" applyFont="1" applyFill="1" applyBorder="1" applyAlignment="1" applyProtection="1">
      <alignment vertical="center"/>
      <protection locked="0"/>
    </xf>
    <xf numFmtId="49" fontId="17" fillId="0" borderId="23" xfId="8" applyNumberFormat="1" applyFont="1" applyFill="1" applyBorder="1" applyAlignment="1" applyProtection="1">
      <alignment vertical="center"/>
      <protection locked="0"/>
    </xf>
    <xf numFmtId="0" fontId="35" fillId="10" borderId="43" xfId="8" applyFont="1" applyFill="1" applyBorder="1" applyAlignment="1" applyProtection="1">
      <alignment horizontal="left" vertical="center"/>
    </xf>
    <xf numFmtId="0" fontId="10" fillId="10" borderId="16" xfId="0" applyFont="1" applyFill="1" applyBorder="1" applyAlignment="1" applyProtection="1">
      <alignment horizontal="left" vertical="center"/>
    </xf>
    <xf numFmtId="0" fontId="10" fillId="10" borderId="17" xfId="0" applyFont="1" applyFill="1" applyBorder="1" applyAlignment="1" applyProtection="1">
      <alignment horizontal="left" vertical="center"/>
    </xf>
    <xf numFmtId="0" fontId="21" fillId="0" borderId="11" xfId="8" applyFont="1" applyBorder="1" applyAlignment="1" applyProtection="1">
      <alignment horizontal="left" vertical="top" wrapText="1"/>
      <protection locked="0"/>
    </xf>
    <xf numFmtId="0" fontId="21" fillId="0" borderId="5" xfId="8" applyFont="1" applyBorder="1" applyAlignment="1" applyProtection="1">
      <alignment horizontal="left" vertical="top" wrapText="1"/>
      <protection locked="0"/>
    </xf>
    <xf numFmtId="0" fontId="21" fillId="0" borderId="14" xfId="8" applyFont="1" applyBorder="1" applyAlignment="1" applyProtection="1">
      <alignment horizontal="left" vertical="top" wrapText="1"/>
      <protection locked="0"/>
    </xf>
    <xf numFmtId="0" fontId="21" fillId="0" borderId="2" xfId="8" applyFont="1" applyBorder="1" applyAlignment="1" applyProtection="1">
      <alignment horizontal="left" vertical="top" wrapText="1"/>
      <protection locked="0"/>
    </xf>
    <xf numFmtId="0" fontId="21" fillId="0" borderId="8" xfId="8" applyFont="1" applyBorder="1" applyAlignment="1" applyProtection="1">
      <alignment horizontal="left" vertical="top" wrapText="1"/>
      <protection locked="0"/>
    </xf>
    <xf numFmtId="0" fontId="0" fillId="0" borderId="23" xfId="0" applyFill="1" applyBorder="1" applyAlignment="1" applyProtection="1">
      <alignment vertical="center"/>
      <protection locked="0"/>
    </xf>
    <xf numFmtId="0" fontId="17" fillId="0" borderId="13" xfId="8" applyFont="1" applyFill="1" applyBorder="1" applyAlignment="1" applyProtection="1">
      <alignment vertical="center"/>
      <protection locked="0"/>
    </xf>
    <xf numFmtId="0" fontId="0" fillId="0" borderId="11" xfId="0" applyFill="1" applyBorder="1" applyAlignment="1" applyProtection="1">
      <alignment vertical="center"/>
      <protection locked="0"/>
    </xf>
    <xf numFmtId="0" fontId="13" fillId="0" borderId="49" xfId="8" applyFont="1" applyBorder="1" applyAlignment="1" applyProtection="1">
      <alignment horizontal="left" vertical="center"/>
    </xf>
    <xf numFmtId="0" fontId="13" fillId="0" borderId="39" xfId="8" applyFont="1" applyBorder="1" applyAlignment="1" applyProtection="1">
      <alignment horizontal="left" vertical="center"/>
    </xf>
    <xf numFmtId="0" fontId="17" fillId="0" borderId="39" xfId="8" applyFont="1" applyBorder="1" applyAlignment="1" applyProtection="1">
      <alignment vertical="center"/>
      <protection locked="0"/>
    </xf>
    <xf numFmtId="0" fontId="17" fillId="0" borderId="54" xfId="8" applyFont="1" applyBorder="1" applyAlignment="1" applyProtection="1">
      <alignment vertical="center"/>
      <protection locked="0"/>
    </xf>
    <xf numFmtId="0" fontId="36" fillId="0" borderId="0" xfId="8" applyFont="1" applyBorder="1" applyAlignment="1" applyProtection="1">
      <alignment vertical="center"/>
      <protection locked="0"/>
    </xf>
    <xf numFmtId="0" fontId="35" fillId="0" borderId="0" xfId="0" applyFont="1" applyAlignment="1" applyProtection="1">
      <alignment vertical="center"/>
    </xf>
    <xf numFmtId="0" fontId="35" fillId="0" borderId="5" xfId="0" applyFont="1" applyBorder="1" applyAlignment="1" applyProtection="1">
      <alignment vertical="center"/>
    </xf>
    <xf numFmtId="0" fontId="33" fillId="6" borderId="46" xfId="8" applyFont="1" applyFill="1" applyBorder="1" applyAlignment="1" applyProtection="1">
      <alignment vertical="center"/>
    </xf>
    <xf numFmtId="0" fontId="33" fillId="6" borderId="46" xfId="0" applyFont="1" applyFill="1" applyBorder="1" applyAlignment="1" applyProtection="1">
      <alignment vertical="center"/>
    </xf>
    <xf numFmtId="49" fontId="17" fillId="0" borderId="49" xfId="8" applyNumberFormat="1" applyFont="1" applyFill="1" applyBorder="1" applyAlignment="1" applyProtection="1">
      <alignment horizontal="left" vertical="center"/>
      <protection locked="0"/>
    </xf>
    <xf numFmtId="49" fontId="17" fillId="0" borderId="39" xfId="8" applyNumberFormat="1" applyFont="1" applyFill="1" applyBorder="1" applyAlignment="1" applyProtection="1">
      <alignment horizontal="left" vertical="center"/>
      <protection locked="0"/>
    </xf>
    <xf numFmtId="49" fontId="17" fillId="0" borderId="51" xfId="8" applyNumberFormat="1" applyFont="1" applyFill="1" applyBorder="1" applyAlignment="1" applyProtection="1">
      <alignment horizontal="left" vertical="center"/>
      <protection locked="0"/>
    </xf>
    <xf numFmtId="172" fontId="17" fillId="0" borderId="48" xfId="8" applyNumberFormat="1" applyFont="1" applyBorder="1" applyAlignment="1" applyProtection="1">
      <alignment horizontal="center" vertical="center"/>
      <protection locked="0"/>
    </xf>
    <xf numFmtId="0" fontId="38" fillId="0" borderId="13" xfId="8" applyFont="1" applyBorder="1" applyAlignment="1" applyProtection="1">
      <alignment vertical="center"/>
    </xf>
    <xf numFmtId="0" fontId="16" fillId="0" borderId="9" xfId="0" applyFont="1" applyBorder="1" applyAlignment="1" applyProtection="1">
      <alignment vertical="center"/>
    </xf>
    <xf numFmtId="0" fontId="16" fillId="0" borderId="11" xfId="0" applyFont="1" applyBorder="1" applyAlignment="1" applyProtection="1">
      <alignment vertical="center"/>
    </xf>
    <xf numFmtId="0" fontId="16" fillId="0" borderId="15" xfId="0" applyFont="1" applyBorder="1" applyAlignment="1" applyProtection="1">
      <alignment vertical="center"/>
    </xf>
    <xf numFmtId="0" fontId="16" fillId="0" borderId="0" xfId="0" applyFont="1" applyBorder="1" applyAlignment="1" applyProtection="1">
      <alignment vertical="center"/>
    </xf>
    <xf numFmtId="0" fontId="16" fillId="0" borderId="5" xfId="0" applyFont="1" applyBorder="1" applyAlignment="1" applyProtection="1">
      <alignment vertical="center"/>
    </xf>
    <xf numFmtId="0" fontId="16" fillId="0" borderId="14" xfId="0" applyFont="1" applyBorder="1" applyAlignment="1" applyProtection="1">
      <alignment vertical="center"/>
    </xf>
    <xf numFmtId="0" fontId="16" fillId="0" borderId="2" xfId="0" applyFont="1" applyBorder="1" applyAlignment="1" applyProtection="1">
      <alignment vertical="center"/>
    </xf>
    <xf numFmtId="0" fontId="16" fillId="0" borderId="8" xfId="0" applyFont="1" applyBorder="1" applyAlignment="1" applyProtection="1">
      <alignment vertical="center"/>
    </xf>
    <xf numFmtId="0" fontId="17" fillId="0" borderId="38" xfId="8" applyFont="1" applyBorder="1" applyAlignment="1" applyProtection="1">
      <alignment vertical="center"/>
      <protection locked="0"/>
    </xf>
    <xf numFmtId="0" fontId="35" fillId="0" borderId="14" xfId="8" applyFont="1" applyFill="1" applyBorder="1" applyAlignment="1" applyProtection="1">
      <alignment horizontal="left" vertical="center"/>
    </xf>
    <xf numFmtId="0" fontId="16" fillId="0" borderId="2" xfId="0" applyFont="1" applyFill="1" applyBorder="1" applyAlignment="1" applyProtection="1">
      <alignment horizontal="left" vertical="center"/>
    </xf>
    <xf numFmtId="0" fontId="0" fillId="0" borderId="2" xfId="0" applyFill="1" applyBorder="1" applyAlignment="1" applyProtection="1">
      <alignment vertical="center"/>
    </xf>
    <xf numFmtId="0" fontId="0" fillId="0" borderId="8" xfId="0" applyFill="1" applyBorder="1" applyAlignment="1" applyProtection="1">
      <alignment vertical="center"/>
    </xf>
    <xf numFmtId="0" fontId="33" fillId="6" borderId="43" xfId="8" applyFont="1" applyFill="1" applyBorder="1" applyAlignment="1" applyProtection="1">
      <alignment vertical="center"/>
    </xf>
    <xf numFmtId="0" fontId="33" fillId="6" borderId="16" xfId="0" applyFont="1" applyFill="1" applyBorder="1" applyAlignment="1" applyProtection="1">
      <alignment vertical="center"/>
    </xf>
    <xf numFmtId="0" fontId="33" fillId="6" borderId="17" xfId="0" applyFont="1" applyFill="1" applyBorder="1" applyAlignment="1" applyProtection="1">
      <alignment vertical="center"/>
    </xf>
    <xf numFmtId="0" fontId="17" fillId="0" borderId="62" xfId="8" applyFont="1" applyFill="1" applyBorder="1" applyAlignment="1" applyProtection="1">
      <alignment vertical="center"/>
      <protection locked="0"/>
    </xf>
    <xf numFmtId="0" fontId="16" fillId="0" borderId="62" xfId="0" applyFont="1" applyFill="1" applyBorder="1" applyAlignment="1" applyProtection="1">
      <alignment vertical="center"/>
      <protection locked="0"/>
    </xf>
    <xf numFmtId="0" fontId="43" fillId="0" borderId="62" xfId="8" applyFont="1" applyFill="1" applyBorder="1" applyAlignment="1" applyProtection="1">
      <alignment horizontal="center" vertical="center" wrapText="1"/>
      <protection locked="0"/>
    </xf>
    <xf numFmtId="49" fontId="17" fillId="0" borderId="62" xfId="8" applyNumberFormat="1" applyFont="1" applyFill="1" applyBorder="1" applyAlignment="1" applyProtection="1">
      <alignment horizontal="left" vertical="center"/>
      <protection locked="0"/>
    </xf>
    <xf numFmtId="49" fontId="16" fillId="0" borderId="62" xfId="0" applyNumberFormat="1" applyFont="1" applyFill="1" applyBorder="1" applyAlignment="1" applyProtection="1">
      <alignment horizontal="left" vertical="center"/>
      <protection locked="0"/>
    </xf>
    <xf numFmtId="0" fontId="0" fillId="0" borderId="54" xfId="0" applyBorder="1" applyAlignment="1" applyProtection="1">
      <alignment vertical="center"/>
      <protection locked="0"/>
    </xf>
    <xf numFmtId="0" fontId="0" fillId="0" borderId="53" xfId="0" applyBorder="1" applyAlignment="1" applyProtection="1">
      <alignment vertical="center"/>
      <protection locked="0"/>
    </xf>
    <xf numFmtId="0" fontId="17" fillId="0" borderId="52" xfId="8" applyFont="1" applyBorder="1" applyAlignment="1" applyProtection="1">
      <alignment vertical="center"/>
      <protection locked="0"/>
    </xf>
    <xf numFmtId="49" fontId="17" fillId="0" borderId="62" xfId="8" applyNumberFormat="1" applyFont="1" applyFill="1" applyBorder="1" applyAlignment="1" applyProtection="1">
      <alignment vertical="center"/>
      <protection locked="0"/>
    </xf>
    <xf numFmtId="49" fontId="17" fillId="0" borderId="63" xfId="8" applyNumberFormat="1" applyFont="1" applyFill="1" applyBorder="1" applyAlignment="1" applyProtection="1">
      <alignment vertical="center"/>
      <protection locked="0"/>
    </xf>
    <xf numFmtId="2" fontId="43" fillId="6" borderId="43" xfId="8" applyNumberFormat="1" applyFont="1" applyFill="1" applyBorder="1" applyAlignment="1" applyProtection="1">
      <alignment horizontal="left" vertical="center"/>
    </xf>
    <xf numFmtId="2" fontId="43" fillId="6" borderId="16" xfId="8" applyNumberFormat="1" applyFont="1" applyFill="1" applyBorder="1" applyAlignment="1" applyProtection="1">
      <alignment horizontal="left" vertical="center"/>
    </xf>
    <xf numFmtId="2" fontId="43" fillId="6" borderId="17" xfId="8" applyNumberFormat="1" applyFont="1" applyFill="1" applyBorder="1" applyAlignment="1" applyProtection="1">
      <alignment horizontal="left" vertical="center"/>
    </xf>
    <xf numFmtId="168" fontId="4" fillId="0" borderId="0" xfId="22" applyNumberFormat="1"/>
    <xf numFmtId="164" fontId="22" fillId="0" borderId="15" xfId="9" applyFont="1" applyBorder="1" applyAlignment="1" applyProtection="1">
      <alignment vertical="center"/>
    </xf>
    <xf numFmtId="164" fontId="15" fillId="0" borderId="14" xfId="9" applyFont="1" applyBorder="1" applyAlignment="1" applyProtection="1">
      <alignment vertical="center"/>
    </xf>
    <xf numFmtId="0" fontId="24" fillId="0" borderId="13" xfId="8" applyFont="1" applyBorder="1" applyAlignment="1" applyProtection="1">
      <alignment vertical="center"/>
    </xf>
    <xf numFmtId="0" fontId="16" fillId="0" borderId="10" xfId="0" applyFont="1" applyBorder="1" applyAlignment="1" applyProtection="1">
      <alignment vertical="center"/>
    </xf>
    <xf numFmtId="0" fontId="24" fillId="0" borderId="15" xfId="8" applyFont="1" applyBorder="1" applyAlignment="1" applyProtection="1">
      <alignment vertical="center"/>
    </xf>
    <xf numFmtId="0" fontId="16" fillId="0" borderId="1" xfId="0" applyFont="1" applyBorder="1" applyAlignment="1" applyProtection="1">
      <alignment vertical="center"/>
    </xf>
    <xf numFmtId="0" fontId="24" fillId="0" borderId="24" xfId="8" applyFont="1" applyBorder="1" applyAlignment="1" applyProtection="1">
      <alignment vertical="center"/>
    </xf>
    <xf numFmtId="0" fontId="16" fillId="0" borderId="4" xfId="0" applyFont="1" applyBorder="1" applyAlignment="1" applyProtection="1">
      <alignment vertical="center"/>
    </xf>
    <xf numFmtId="0" fontId="16" fillId="0" borderId="7" xfId="0" applyFont="1" applyBorder="1" applyAlignment="1" applyProtection="1">
      <alignment vertical="center"/>
    </xf>
    <xf numFmtId="172" fontId="63" fillId="0" borderId="24" xfId="9" applyNumberFormat="1" applyFont="1" applyBorder="1" applyAlignment="1" applyProtection="1">
      <alignment horizontal="left" vertical="center"/>
      <protection locked="0"/>
    </xf>
    <xf numFmtId="172" fontId="64" fillId="0" borderId="4" xfId="0" applyNumberFormat="1" applyFont="1" applyBorder="1" applyAlignment="1" applyProtection="1">
      <alignment vertical="center"/>
      <protection locked="0"/>
    </xf>
    <xf numFmtId="172" fontId="13" fillId="0" borderId="24" xfId="9" applyNumberFormat="1" applyFont="1" applyBorder="1" applyAlignment="1" applyProtection="1">
      <alignment horizontal="left" vertical="center"/>
    </xf>
    <xf numFmtId="172" fontId="35" fillId="0" borderId="4" xfId="0" applyNumberFormat="1" applyFont="1" applyBorder="1" applyAlignment="1" applyProtection="1">
      <alignment vertical="center"/>
    </xf>
    <xf numFmtId="0" fontId="35" fillId="0" borderId="7" xfId="0" applyFont="1" applyBorder="1" applyAlignment="1" applyProtection="1">
      <alignment vertical="center"/>
    </xf>
    <xf numFmtId="164" fontId="13" fillId="0" borderId="36" xfId="9" applyFont="1" applyBorder="1" applyAlignment="1" applyProtection="1">
      <alignment horizontal="center" vertical="center"/>
    </xf>
    <xf numFmtId="0" fontId="16" fillId="0" borderId="36" xfId="0" applyFont="1" applyBorder="1" applyAlignment="1" applyProtection="1">
      <alignment horizontal="center" vertical="center"/>
    </xf>
    <xf numFmtId="0" fontId="16" fillId="0" borderId="55" xfId="0" applyFont="1" applyBorder="1" applyAlignment="1" applyProtection="1">
      <alignment horizontal="center" vertical="center"/>
    </xf>
    <xf numFmtId="172" fontId="13" fillId="0" borderId="4" xfId="9" applyNumberFormat="1" applyFont="1" applyBorder="1" applyAlignment="1" applyProtection="1">
      <alignment horizontal="left" vertical="center"/>
    </xf>
    <xf numFmtId="164" fontId="13" fillId="0" borderId="22" xfId="9" applyFont="1" applyBorder="1" applyAlignment="1" applyProtection="1">
      <alignment horizontal="center" vertical="center"/>
    </xf>
    <xf numFmtId="0" fontId="11" fillId="0" borderId="4" xfId="0" applyFont="1" applyBorder="1" applyAlignment="1" applyProtection="1">
      <alignment horizontal="center" vertical="center"/>
    </xf>
    <xf numFmtId="0" fontId="11" fillId="0" borderId="7" xfId="0" applyFont="1" applyBorder="1" applyAlignment="1" applyProtection="1">
      <alignment horizontal="center" vertical="center"/>
    </xf>
    <xf numFmtId="164" fontId="15" fillId="0" borderId="24" xfId="9" applyFont="1" applyBorder="1" applyAlignment="1" applyProtection="1">
      <alignment vertical="center"/>
    </xf>
    <xf numFmtId="0" fontId="0" fillId="0" borderId="4" xfId="0" applyBorder="1" applyAlignment="1" applyProtection="1">
      <alignment vertical="center"/>
    </xf>
    <xf numFmtId="164" fontId="13" fillId="0" borderId="35" xfId="9" applyFont="1" applyBorder="1" applyAlignment="1" applyProtection="1">
      <alignment horizontal="center" vertical="center"/>
    </xf>
    <xf numFmtId="0" fontId="16" fillId="0" borderId="37" xfId="0" applyFont="1" applyBorder="1" applyAlignment="1" applyProtection="1">
      <alignment horizontal="center" vertical="center"/>
    </xf>
    <xf numFmtId="164" fontId="13" fillId="4" borderId="18" xfId="9" applyFont="1" applyFill="1" applyBorder="1" applyAlignment="1" applyProtection="1">
      <alignment horizontal="center" vertical="center"/>
    </xf>
    <xf numFmtId="0" fontId="16" fillId="4" borderId="0" xfId="0" applyFont="1" applyFill="1" applyBorder="1" applyAlignment="1" applyProtection="1">
      <alignment horizontal="center" vertical="center"/>
    </xf>
    <xf numFmtId="164" fontId="16" fillId="0" borderId="0" xfId="9" quotePrefix="1" applyFont="1" applyAlignment="1" applyProtection="1">
      <alignment horizontal="fill" vertical="center"/>
    </xf>
    <xf numFmtId="0" fontId="16" fillId="0" borderId="0" xfId="0" applyFont="1" applyAlignment="1" applyProtection="1">
      <alignment vertical="center"/>
    </xf>
    <xf numFmtId="164" fontId="15" fillId="4" borderId="21" xfId="9" applyFont="1" applyFill="1" applyBorder="1" applyAlignment="1" applyProtection="1">
      <alignment vertical="center"/>
    </xf>
    <xf numFmtId="0" fontId="16" fillId="0" borderId="28" xfId="0" applyFont="1" applyBorder="1" applyAlignment="1" applyProtection="1">
      <alignment vertical="center"/>
    </xf>
    <xf numFmtId="164" fontId="15" fillId="0" borderId="36" xfId="9" applyNumberFormat="1" applyFont="1" applyBorder="1" applyAlignment="1" applyProtection="1">
      <alignment vertical="center"/>
    </xf>
    <xf numFmtId="0" fontId="16" fillId="0" borderId="36" xfId="0" applyFont="1" applyBorder="1" applyAlignment="1" applyProtection="1">
      <alignment vertical="center"/>
    </xf>
    <xf numFmtId="164" fontId="15" fillId="4" borderId="39" xfId="9" applyNumberFormat="1" applyFont="1" applyFill="1" applyBorder="1" applyAlignment="1" applyProtection="1">
      <alignment vertical="center"/>
    </xf>
    <xf numFmtId="0" fontId="16" fillId="4" borderId="39" xfId="0" applyFont="1" applyFill="1" applyBorder="1" applyAlignment="1" applyProtection="1">
      <alignment vertical="center"/>
    </xf>
    <xf numFmtId="164" fontId="15" fillId="0" borderId="4" xfId="9" applyNumberFormat="1" applyFont="1" applyBorder="1" applyAlignment="1" applyProtection="1">
      <alignment vertical="center"/>
    </xf>
    <xf numFmtId="164" fontId="15" fillId="0" borderId="39" xfId="9" applyNumberFormat="1" applyFont="1" applyBorder="1" applyAlignment="1" applyProtection="1">
      <alignment vertical="center"/>
    </xf>
    <xf numFmtId="0" fontId="16" fillId="0" borderId="39" xfId="0" applyFont="1" applyBorder="1" applyAlignment="1" applyProtection="1">
      <alignment vertical="center"/>
    </xf>
    <xf numFmtId="164" fontId="15" fillId="4" borderId="9" xfId="9" applyFont="1" applyFill="1" applyBorder="1" applyAlignment="1" applyProtection="1">
      <alignment horizontal="center" vertical="center"/>
    </xf>
    <xf numFmtId="164" fontId="34" fillId="0" borderId="56" xfId="9" applyFont="1" applyBorder="1" applyAlignment="1" applyProtection="1">
      <alignment horizontal="center" vertical="center"/>
    </xf>
    <xf numFmtId="0" fontId="16" fillId="0" borderId="18" xfId="0" applyFont="1" applyBorder="1" applyAlignment="1" applyProtection="1">
      <alignment horizontal="center" vertical="center"/>
    </xf>
    <xf numFmtId="0" fontId="16" fillId="0" borderId="0" xfId="0" applyFont="1" applyBorder="1" applyAlignment="1" applyProtection="1">
      <alignment horizontal="center" vertical="center"/>
    </xf>
    <xf numFmtId="0" fontId="16" fillId="0" borderId="5" xfId="0" applyFont="1" applyBorder="1" applyAlignment="1" applyProtection="1">
      <alignment horizontal="center" vertical="center"/>
    </xf>
    <xf numFmtId="0" fontId="16" fillId="0" borderId="22" xfId="0" applyFont="1" applyBorder="1" applyAlignment="1" applyProtection="1">
      <alignment horizontal="center" vertical="center"/>
    </xf>
    <xf numFmtId="0" fontId="16" fillId="0" borderId="4" xfId="0" applyFont="1" applyBorder="1" applyAlignment="1" applyProtection="1">
      <alignment horizontal="center" vertical="center"/>
    </xf>
    <xf numFmtId="0" fontId="16" fillId="0" borderId="6" xfId="0" applyFont="1" applyBorder="1" applyAlignment="1" applyProtection="1">
      <alignment horizontal="center" vertical="center"/>
    </xf>
    <xf numFmtId="164" fontId="13" fillId="0" borderId="24" xfId="9" applyFont="1" applyBorder="1" applyAlignment="1" applyProtection="1">
      <alignment vertical="center"/>
    </xf>
    <xf numFmtId="0" fontId="35" fillId="0" borderId="4" xfId="0" applyFont="1" applyBorder="1" applyAlignment="1" applyProtection="1">
      <alignment vertical="center"/>
    </xf>
    <xf numFmtId="0" fontId="13" fillId="0" borderId="22" xfId="0" applyFont="1" applyBorder="1" applyAlignment="1" applyProtection="1">
      <alignment horizontal="left" vertical="center"/>
    </xf>
    <xf numFmtId="0" fontId="13" fillId="0" borderId="4" xfId="0" applyFont="1" applyBorder="1" applyAlignment="1" applyProtection="1">
      <alignment horizontal="left" vertical="center"/>
    </xf>
    <xf numFmtId="0" fontId="13" fillId="0" borderId="6" xfId="0" applyFont="1" applyBorder="1" applyAlignment="1" applyProtection="1">
      <alignment horizontal="left" vertical="center"/>
    </xf>
    <xf numFmtId="164" fontId="13" fillId="0" borderId="4" xfId="9" applyFont="1" applyBorder="1" applyAlignment="1" applyProtection="1">
      <alignment horizontal="center" vertical="center"/>
    </xf>
    <xf numFmtId="165" fontId="15" fillId="0" borderId="18" xfId="9" applyNumberFormat="1" applyFont="1" applyBorder="1" applyAlignment="1" applyProtection="1">
      <alignment horizontal="center" vertical="center"/>
    </xf>
    <xf numFmtId="0" fontId="16" fillId="0" borderId="1" xfId="0" applyFont="1" applyBorder="1" applyAlignment="1" applyProtection="1">
      <alignment horizontal="center" vertical="center"/>
    </xf>
    <xf numFmtId="165" fontId="15" fillId="4" borderId="18" xfId="9" applyNumberFormat="1" applyFont="1" applyFill="1" applyBorder="1" applyAlignment="1" applyProtection="1">
      <alignment horizontal="center" vertical="center"/>
    </xf>
    <xf numFmtId="164" fontId="13" fillId="0" borderId="0" xfId="9" applyFont="1" applyBorder="1" applyAlignment="1" applyProtection="1">
      <alignment horizontal="center" vertical="center"/>
    </xf>
    <xf numFmtId="164" fontId="13" fillId="0" borderId="21" xfId="9" applyFont="1" applyBorder="1" applyAlignment="1" applyProtection="1">
      <alignment horizontal="center" vertical="center"/>
    </xf>
    <xf numFmtId="164" fontId="13" fillId="0" borderId="28" xfId="9" applyFont="1" applyBorder="1" applyAlignment="1" applyProtection="1">
      <alignment horizontal="center" vertical="center"/>
    </xf>
    <xf numFmtId="164" fontId="13" fillId="0" borderId="64" xfId="9" applyFont="1" applyBorder="1" applyAlignment="1" applyProtection="1">
      <alignment horizontal="center" vertical="center"/>
    </xf>
    <xf numFmtId="39" fontId="15" fillId="0" borderId="28" xfId="12" applyNumberFormat="1" applyFont="1" applyBorder="1" applyAlignment="1" applyProtection="1">
      <alignment horizontal="right" vertical="center"/>
    </xf>
    <xf numFmtId="39" fontId="15" fillId="0" borderId="23" xfId="12" applyNumberFormat="1" applyFont="1" applyBorder="1" applyAlignment="1" applyProtection="1">
      <alignment horizontal="right" vertical="center"/>
    </xf>
    <xf numFmtId="0" fontId="57" fillId="0" borderId="15" xfId="0" applyFont="1" applyBorder="1" applyAlignment="1" applyProtection="1">
      <alignment horizontal="left" vertical="top" wrapText="1"/>
      <protection locked="0"/>
    </xf>
    <xf numFmtId="0" fontId="57" fillId="0" borderId="0" xfId="0" applyFont="1" applyBorder="1" applyAlignment="1" applyProtection="1">
      <alignment horizontal="left" vertical="top" wrapText="1"/>
      <protection locked="0"/>
    </xf>
    <xf numFmtId="0" fontId="57" fillId="0" borderId="5" xfId="0" applyFont="1" applyBorder="1" applyAlignment="1" applyProtection="1">
      <alignment horizontal="left" vertical="top" wrapText="1"/>
      <protection locked="0"/>
    </xf>
    <xf numFmtId="0" fontId="57" fillId="0" borderId="14" xfId="0" applyFont="1" applyBorder="1" applyAlignment="1" applyProtection="1">
      <alignment horizontal="left" vertical="top" wrapText="1"/>
      <protection locked="0"/>
    </xf>
    <xf numFmtId="0" fontId="57" fillId="0" borderId="2" xfId="0" applyFont="1" applyBorder="1" applyAlignment="1" applyProtection="1">
      <alignment horizontal="left" vertical="top" wrapText="1"/>
      <protection locked="0"/>
    </xf>
    <xf numFmtId="2" fontId="15" fillId="4" borderId="18" xfId="9" applyNumberFormat="1" applyFont="1" applyFill="1" applyBorder="1" applyAlignment="1" applyProtection="1">
      <alignment horizontal="center" vertical="center"/>
    </xf>
    <xf numFmtId="164" fontId="15" fillId="0" borderId="15" xfId="9" applyFont="1" applyBorder="1" applyAlignment="1" applyProtection="1">
      <alignment vertical="center"/>
    </xf>
    <xf numFmtId="0" fontId="41" fillId="0" borderId="9" xfId="0" applyFont="1" applyBorder="1" applyAlignment="1" applyProtection="1">
      <alignment horizontal="center" vertical="center"/>
    </xf>
    <xf numFmtId="0" fontId="41" fillId="0" borderId="11" xfId="0" applyFont="1" applyBorder="1" applyAlignment="1" applyProtection="1">
      <alignment horizontal="center" vertical="center"/>
    </xf>
    <xf numFmtId="0" fontId="41" fillId="0" borderId="18" xfId="0" applyFont="1" applyBorder="1" applyAlignment="1" applyProtection="1">
      <alignment horizontal="center" vertical="center"/>
    </xf>
    <xf numFmtId="0" fontId="41" fillId="0" borderId="0" xfId="0" applyFont="1" applyBorder="1" applyAlignment="1" applyProtection="1">
      <alignment horizontal="center" vertical="center"/>
    </xf>
    <xf numFmtId="0" fontId="41" fillId="0" borderId="5" xfId="0" applyFont="1" applyBorder="1" applyAlignment="1" applyProtection="1">
      <alignment horizontal="center" vertical="center"/>
    </xf>
    <xf numFmtId="0" fontId="41" fillId="0" borderId="22" xfId="0" applyFont="1" applyBorder="1" applyAlignment="1" applyProtection="1">
      <alignment horizontal="center" vertical="center"/>
    </xf>
    <xf numFmtId="0" fontId="41" fillId="0" borderId="4" xfId="0" applyFont="1" applyBorder="1" applyAlignment="1" applyProtection="1">
      <alignment horizontal="center" vertical="center"/>
    </xf>
    <xf numFmtId="0" fontId="41" fillId="0" borderId="6" xfId="0" applyFont="1" applyBorder="1" applyAlignment="1" applyProtection="1">
      <alignment horizontal="center" vertical="center"/>
    </xf>
    <xf numFmtId="164" fontId="11" fillId="0" borderId="33" xfId="0" applyNumberFormat="1" applyFont="1" applyBorder="1" applyAlignment="1" applyProtection="1">
      <alignment horizontal="center" vertical="top" wrapText="1"/>
    </xf>
    <xf numFmtId="0" fontId="11" fillId="0" borderId="33" xfId="0" applyFont="1" applyBorder="1" applyAlignment="1" applyProtection="1">
      <alignment horizontal="center" vertical="top" wrapText="1"/>
    </xf>
    <xf numFmtId="0" fontId="11" fillId="0" borderId="38" xfId="0" applyFont="1" applyBorder="1" applyAlignment="1" applyProtection="1">
      <alignment horizontal="center" vertical="top" wrapText="1"/>
    </xf>
    <xf numFmtId="0" fontId="11" fillId="0" borderId="44" xfId="0" applyFont="1" applyBorder="1" applyAlignment="1" applyProtection="1">
      <alignment horizontal="center" vertical="top" wrapText="1"/>
    </xf>
    <xf numFmtId="164" fontId="11" fillId="0" borderId="44" xfId="0" applyNumberFormat="1" applyFont="1" applyBorder="1" applyAlignment="1" applyProtection="1">
      <alignment horizontal="center" vertical="top" wrapText="1"/>
    </xf>
    <xf numFmtId="0" fontId="11" fillId="0" borderId="52" xfId="0" applyFont="1" applyBorder="1" applyAlignment="1" applyProtection="1">
      <alignment horizontal="center" vertical="top" wrapText="1"/>
    </xf>
    <xf numFmtId="0" fontId="35" fillId="0" borderId="4" xfId="0" applyFont="1" applyBorder="1" applyAlignment="1" applyProtection="1">
      <alignment horizontal="center" vertical="center"/>
    </xf>
    <xf numFmtId="0" fontId="35" fillId="0" borderId="7" xfId="0" applyFont="1" applyBorder="1" applyAlignment="1" applyProtection="1">
      <alignment horizontal="center" vertical="center"/>
    </xf>
    <xf numFmtId="164" fontId="15" fillId="0" borderId="4" xfId="9" applyFont="1" applyBorder="1" applyAlignment="1" applyProtection="1">
      <alignment vertical="center"/>
    </xf>
    <xf numFmtId="0" fontId="16" fillId="0" borderId="6" xfId="0" applyFont="1" applyBorder="1" applyAlignment="1" applyProtection="1">
      <alignment vertical="center"/>
    </xf>
    <xf numFmtId="0" fontId="11" fillId="0" borderId="40" xfId="0" applyFont="1" applyBorder="1" applyAlignment="1" applyProtection="1">
      <alignment horizontal="center" vertical="top" wrapText="1"/>
    </xf>
    <xf numFmtId="0" fontId="57" fillId="0" borderId="4" xfId="0" applyFont="1" applyBorder="1" applyAlignment="1" applyProtection="1">
      <alignment horizontal="center" vertical="top" wrapText="1"/>
    </xf>
    <xf numFmtId="0" fontId="57" fillId="0" borderId="7" xfId="0" applyFont="1" applyBorder="1" applyAlignment="1" applyProtection="1">
      <alignment horizontal="center" vertical="top" wrapText="1"/>
    </xf>
    <xf numFmtId="0" fontId="11" fillId="0" borderId="34" xfId="0" applyFont="1" applyBorder="1" applyAlignment="1" applyProtection="1">
      <alignment horizontal="center" vertical="top" wrapText="1"/>
    </xf>
    <xf numFmtId="164" fontId="15" fillId="0" borderId="38" xfId="9" applyNumberFormat="1" applyFont="1" applyBorder="1" applyAlignment="1" applyProtection="1">
      <alignment vertical="center"/>
    </xf>
    <xf numFmtId="172" fontId="13" fillId="0" borderId="22" xfId="9" applyNumberFormat="1" applyFont="1" applyBorder="1" applyAlignment="1" applyProtection="1">
      <alignment horizontal="left" vertical="center"/>
    </xf>
    <xf numFmtId="172" fontId="13" fillId="0" borderId="7" xfId="9" applyNumberFormat="1" applyFont="1" applyBorder="1" applyAlignment="1" applyProtection="1">
      <alignment horizontal="left" vertical="center"/>
    </xf>
    <xf numFmtId="2" fontId="15" fillId="0" borderId="18" xfId="9" applyNumberFormat="1" applyFont="1" applyBorder="1" applyAlignment="1" applyProtection="1">
      <alignment horizontal="center" vertical="center"/>
    </xf>
    <xf numFmtId="164" fontId="15" fillId="0" borderId="22" xfId="9" applyNumberFormat="1" applyFont="1" applyBorder="1" applyAlignment="1" applyProtection="1">
      <alignment vertical="center"/>
    </xf>
    <xf numFmtId="0" fontId="15" fillId="0" borderId="52" xfId="9" applyNumberFormat="1" applyFont="1" applyBorder="1" applyAlignment="1" applyProtection="1">
      <alignment vertical="center"/>
    </xf>
    <xf numFmtId="0" fontId="16" fillId="0" borderId="54" xfId="0" applyFont="1" applyBorder="1" applyAlignment="1" applyProtection="1">
      <alignment vertical="center"/>
    </xf>
    <xf numFmtId="164" fontId="13" fillId="0" borderId="18" xfId="9" applyFont="1" applyBorder="1" applyAlignment="1" applyProtection="1">
      <alignment horizontal="center" vertical="center"/>
    </xf>
    <xf numFmtId="164" fontId="15" fillId="0" borderId="35" xfId="9" applyNumberFormat="1" applyFont="1" applyBorder="1" applyAlignment="1" applyProtection="1">
      <alignment vertical="center"/>
    </xf>
    <xf numFmtId="2" fontId="80" fillId="0" borderId="49" xfId="12" applyNumberFormat="1" applyFont="1" applyBorder="1" applyAlignment="1" applyProtection="1">
      <alignment horizontal="center" vertical="center"/>
      <protection locked="0"/>
    </xf>
    <xf numFmtId="2" fontId="80" fillId="0" borderId="39" xfId="12" applyNumberFormat="1" applyFont="1" applyBorder="1" applyAlignment="1" applyProtection="1">
      <alignment horizontal="center" vertical="center"/>
      <protection locked="0"/>
    </xf>
    <xf numFmtId="2" fontId="80" fillId="0" borderId="51" xfId="12" applyNumberFormat="1" applyFont="1" applyBorder="1" applyAlignment="1" applyProtection="1">
      <alignment horizontal="center" vertical="center"/>
      <protection locked="0"/>
    </xf>
    <xf numFmtId="2" fontId="64" fillId="0" borderId="43" xfId="12" applyNumberFormat="1" applyFont="1" applyBorder="1" applyAlignment="1" applyProtection="1">
      <alignment horizontal="center" vertical="center"/>
      <protection locked="0"/>
    </xf>
    <xf numFmtId="2" fontId="64" fillId="0" borderId="16" xfId="12" applyNumberFormat="1" applyFont="1" applyBorder="1" applyAlignment="1" applyProtection="1">
      <alignment horizontal="center" vertical="center"/>
      <protection locked="0"/>
    </xf>
    <xf numFmtId="2" fontId="64" fillId="0" borderId="17" xfId="12" applyNumberFormat="1" applyFont="1" applyBorder="1" applyAlignment="1" applyProtection="1">
      <alignment horizontal="center" vertical="center"/>
      <protection locked="0"/>
    </xf>
    <xf numFmtId="2" fontId="80" fillId="0" borderId="60" xfId="12" applyNumberFormat="1" applyFont="1" applyBorder="1" applyAlignment="1" applyProtection="1">
      <alignment horizontal="center" vertical="center"/>
      <protection locked="0"/>
    </xf>
    <xf numFmtId="2" fontId="80" fillId="0" borderId="54" xfId="12" applyNumberFormat="1" applyFont="1" applyBorder="1" applyAlignment="1" applyProtection="1">
      <alignment horizontal="center" vertical="center"/>
      <protection locked="0"/>
    </xf>
    <xf numFmtId="2" fontId="80" fillId="0" borderId="61" xfId="12" applyNumberFormat="1" applyFont="1" applyBorder="1" applyAlignment="1" applyProtection="1">
      <alignment horizontal="center" vertical="center"/>
      <protection locked="0"/>
    </xf>
    <xf numFmtId="0" fontId="24" fillId="0" borderId="14" xfId="8" applyFont="1" applyBorder="1" applyAlignment="1" applyProtection="1">
      <alignment vertical="center"/>
    </xf>
    <xf numFmtId="0" fontId="25" fillId="0" borderId="27" xfId="0" applyFont="1" applyBorder="1" applyAlignment="1" applyProtection="1">
      <alignment horizontal="center" vertical="center" textRotation="90"/>
    </xf>
    <xf numFmtId="0" fontId="16" fillId="0" borderId="32" xfId="0" applyFont="1" applyBorder="1" applyAlignment="1" applyProtection="1">
      <alignment vertical="center"/>
    </xf>
    <xf numFmtId="0" fontId="16" fillId="0" borderId="45" xfId="0" applyFont="1" applyBorder="1" applyAlignment="1" applyProtection="1">
      <alignment vertical="center"/>
    </xf>
    <xf numFmtId="0" fontId="13" fillId="0" borderId="13" xfId="0" applyFont="1" applyBorder="1" applyAlignment="1" applyProtection="1">
      <alignment vertical="center"/>
    </xf>
    <xf numFmtId="0" fontId="35" fillId="0" borderId="13" xfId="0" applyFont="1" applyBorder="1" applyAlignment="1" applyProtection="1">
      <alignment horizontal="center" vertical="center"/>
    </xf>
    <xf numFmtId="0" fontId="16" fillId="0" borderId="15" xfId="0" applyFont="1" applyBorder="1" applyAlignment="1" applyProtection="1">
      <alignment horizontal="center" vertical="center"/>
    </xf>
    <xf numFmtId="0" fontId="16" fillId="0" borderId="0" xfId="0" applyFont="1" applyAlignment="1" applyProtection="1">
      <alignment horizontal="center" vertical="center"/>
    </xf>
    <xf numFmtId="0" fontId="16" fillId="0" borderId="14" xfId="0" applyFont="1" applyBorder="1" applyAlignment="1" applyProtection="1">
      <alignment horizontal="center" vertical="center"/>
    </xf>
    <xf numFmtId="0" fontId="16" fillId="0" borderId="2" xfId="0" applyFont="1" applyBorder="1" applyAlignment="1" applyProtection="1">
      <alignment horizontal="center" vertical="center"/>
    </xf>
    <xf numFmtId="0" fontId="16" fillId="0" borderId="8" xfId="0" applyFont="1" applyBorder="1" applyAlignment="1" applyProtection="1">
      <alignment horizontal="center" vertical="center"/>
    </xf>
    <xf numFmtId="0" fontId="19" fillId="0" borderId="13" xfId="0" quotePrefix="1" applyFont="1" applyBorder="1" applyAlignment="1" applyProtection="1">
      <alignment horizontal="center" vertical="center"/>
    </xf>
    <xf numFmtId="0" fontId="0" fillId="0" borderId="9" xfId="0" applyBorder="1" applyAlignment="1" applyProtection="1">
      <alignment vertical="center"/>
    </xf>
    <xf numFmtId="0" fontId="0" fillId="0" borderId="11" xfId="0" applyBorder="1" applyAlignment="1" applyProtection="1">
      <alignment vertical="center"/>
    </xf>
    <xf numFmtId="0" fontId="63" fillId="0" borderId="13" xfId="0" applyFont="1" applyBorder="1" applyAlignment="1" applyProtection="1">
      <alignment horizontal="center" vertical="center"/>
      <protection locked="0"/>
    </xf>
    <xf numFmtId="0" fontId="63" fillId="0" borderId="9" xfId="0" applyFont="1" applyBorder="1" applyAlignment="1" applyProtection="1">
      <alignment horizontal="center" vertical="center"/>
      <protection locked="0"/>
    </xf>
    <xf numFmtId="0" fontId="63" fillId="0" borderId="11" xfId="0" applyFont="1" applyBorder="1" applyAlignment="1" applyProtection="1">
      <alignment horizontal="center" vertical="center"/>
      <protection locked="0"/>
    </xf>
    <xf numFmtId="0" fontId="63" fillId="0" borderId="14" xfId="0" applyFont="1" applyBorder="1" applyAlignment="1" applyProtection="1">
      <alignment horizontal="center" vertical="center"/>
      <protection locked="0"/>
    </xf>
    <xf numFmtId="0" fontId="63" fillId="0" borderId="2" xfId="0" applyFont="1" applyBorder="1" applyAlignment="1" applyProtection="1">
      <alignment horizontal="center" vertical="center"/>
      <protection locked="0"/>
    </xf>
    <xf numFmtId="0" fontId="63" fillId="0" borderId="8" xfId="0" applyFont="1" applyBorder="1" applyAlignment="1" applyProtection="1">
      <alignment horizontal="center" vertical="center"/>
      <protection locked="0"/>
    </xf>
    <xf numFmtId="0" fontId="17" fillId="0" borderId="38" xfId="7" applyFont="1" applyBorder="1" applyAlignment="1" applyProtection="1">
      <alignment horizontal="left" vertical="center"/>
      <protection locked="0"/>
    </xf>
    <xf numFmtId="0" fontId="17" fillId="0" borderId="39" xfId="7" applyFont="1" applyBorder="1" applyAlignment="1" applyProtection="1">
      <alignment horizontal="left" vertical="center"/>
      <protection locked="0"/>
    </xf>
    <xf numFmtId="0" fontId="17" fillId="0" borderId="40" xfId="7" applyFont="1" applyBorder="1" applyAlignment="1" applyProtection="1">
      <alignment horizontal="left" vertical="center"/>
      <protection locked="0"/>
    </xf>
    <xf numFmtId="0" fontId="15" fillId="0" borderId="15" xfId="7" applyFont="1" applyBorder="1" applyAlignment="1" applyProtection="1">
      <alignment horizontal="left" vertical="center"/>
    </xf>
    <xf numFmtId="0" fontId="16" fillId="0" borderId="0" xfId="0" applyFont="1" applyAlignment="1" applyProtection="1">
      <alignment horizontal="left" vertical="center"/>
    </xf>
    <xf numFmtId="0" fontId="16" fillId="0" borderId="1" xfId="0" applyFont="1" applyBorder="1" applyAlignment="1" applyProtection="1">
      <alignment horizontal="left" vertical="center"/>
    </xf>
    <xf numFmtId="164" fontId="16" fillId="0" borderId="49" xfId="1" applyNumberFormat="1" applyFont="1" applyBorder="1" applyAlignment="1" applyProtection="1">
      <alignment vertical="center"/>
    </xf>
    <xf numFmtId="164" fontId="0" fillId="0" borderId="51" xfId="1" applyNumberFormat="1" applyFont="1" applyBorder="1" applyAlignment="1" applyProtection="1">
      <alignment vertical="center"/>
    </xf>
    <xf numFmtId="164" fontId="16" fillId="0" borderId="60" xfId="1" applyNumberFormat="1" applyFont="1" applyBorder="1" applyAlignment="1" applyProtection="1">
      <alignment vertical="center"/>
    </xf>
    <xf numFmtId="164" fontId="0" fillId="0" borderId="61" xfId="1" applyNumberFormat="1" applyFont="1" applyBorder="1" applyAlignment="1" applyProtection="1">
      <alignment vertical="center"/>
    </xf>
    <xf numFmtId="164" fontId="42" fillId="0" borderId="49" xfId="1" applyNumberFormat="1" applyFont="1" applyBorder="1" applyAlignment="1" applyProtection="1">
      <alignment vertical="center"/>
    </xf>
    <xf numFmtId="164" fontId="17" fillId="0" borderId="49" xfId="1" applyNumberFormat="1" applyFont="1" applyBorder="1" applyAlignment="1" applyProtection="1">
      <alignment vertical="center"/>
      <protection locked="0"/>
    </xf>
    <xf numFmtId="0" fontId="48" fillId="0" borderId="24" xfId="7" applyNumberFormat="1" applyFont="1" applyBorder="1" applyAlignment="1" applyProtection="1">
      <alignment horizontal="left" vertical="center"/>
    </xf>
    <xf numFmtId="0" fontId="0" fillId="0" borderId="4" xfId="0" applyNumberFormat="1" applyBorder="1" applyAlignment="1" applyProtection="1">
      <alignment horizontal="left" vertical="center"/>
    </xf>
    <xf numFmtId="0" fontId="0" fillId="0" borderId="6" xfId="0" applyNumberFormat="1" applyBorder="1" applyAlignment="1" applyProtection="1">
      <alignment horizontal="left" vertical="center"/>
    </xf>
    <xf numFmtId="0" fontId="45" fillId="0" borderId="14" xfId="7" applyFont="1" applyBorder="1" applyAlignment="1" applyProtection="1">
      <alignment vertical="center"/>
      <protection locked="0"/>
    </xf>
    <xf numFmtId="0" fontId="0" fillId="0" borderId="2" xfId="0" applyBorder="1" applyAlignment="1" applyProtection="1">
      <alignment vertical="center"/>
    </xf>
    <xf numFmtId="0" fontId="0" fillId="0" borderId="8" xfId="0" applyBorder="1" applyAlignment="1" applyProtection="1">
      <alignment vertical="center"/>
    </xf>
    <xf numFmtId="0" fontId="16" fillId="0" borderId="3" xfId="0" applyFont="1" applyBorder="1" applyAlignment="1" applyProtection="1">
      <alignment vertical="center"/>
    </xf>
    <xf numFmtId="0" fontId="51" fillId="0" borderId="24" xfId="7" applyFont="1" applyBorder="1" applyAlignment="1" applyProtection="1">
      <alignment horizontal="left" vertical="center"/>
    </xf>
    <xf numFmtId="0" fontId="0" fillId="0" borderId="4" xfId="0" applyBorder="1" applyAlignment="1" applyProtection="1">
      <alignment horizontal="left" vertical="center"/>
    </xf>
    <xf numFmtId="0" fontId="0" fillId="0" borderId="6" xfId="0" applyBorder="1" applyAlignment="1" applyProtection="1">
      <alignment horizontal="left" vertical="center"/>
    </xf>
    <xf numFmtId="166" fontId="55" fillId="0" borderId="24" xfId="7" applyNumberFormat="1" applyFont="1" applyBorder="1" applyAlignment="1" applyProtection="1">
      <alignment horizontal="left" vertical="center"/>
    </xf>
    <xf numFmtId="0" fontId="37" fillId="0" borderId="24" xfId="7" applyFont="1" applyBorder="1" applyAlignment="1" applyProtection="1">
      <alignment vertical="center"/>
      <protection locked="0"/>
    </xf>
    <xf numFmtId="0" fontId="0" fillId="0" borderId="6" xfId="0" applyBorder="1" applyAlignment="1" applyProtection="1">
      <alignment vertical="center"/>
    </xf>
    <xf numFmtId="0" fontId="49" fillId="0" borderId="38" xfId="7" applyFont="1" applyBorder="1" applyAlignment="1" applyProtection="1">
      <alignment horizontal="left" vertical="center"/>
      <protection locked="0"/>
    </xf>
    <xf numFmtId="0" fontId="49" fillId="0" borderId="39" xfId="7" applyFont="1" applyBorder="1" applyAlignment="1" applyProtection="1">
      <alignment horizontal="left" vertical="center"/>
      <protection locked="0"/>
    </xf>
    <xf numFmtId="0" fontId="49" fillId="0" borderId="40" xfId="7" applyFont="1" applyBorder="1" applyAlignment="1" applyProtection="1">
      <alignment horizontal="left" vertical="center"/>
      <protection locked="0"/>
    </xf>
    <xf numFmtId="0" fontId="61" fillId="0" borderId="24" xfId="7" applyFont="1" applyBorder="1" applyAlignment="1" applyProtection="1">
      <alignment vertical="center"/>
    </xf>
    <xf numFmtId="0" fontId="11" fillId="0" borderId="4" xfId="0" applyFont="1" applyBorder="1" applyAlignment="1" applyProtection="1">
      <alignment vertical="center"/>
    </xf>
    <xf numFmtId="0" fontId="11" fillId="0" borderId="6" xfId="0" applyFont="1" applyBorder="1" applyAlignment="1" applyProtection="1">
      <alignment vertical="center"/>
    </xf>
    <xf numFmtId="166" fontId="45" fillId="0" borderId="24" xfId="7" applyNumberFormat="1" applyFont="1" applyBorder="1" applyAlignment="1" applyProtection="1">
      <alignment horizontal="left" vertical="center"/>
      <protection locked="0"/>
    </xf>
    <xf numFmtId="0" fontId="45" fillId="0" borderId="2" xfId="7" applyFont="1" applyBorder="1" applyAlignment="1" applyProtection="1">
      <alignment vertical="center"/>
      <protection locked="0"/>
    </xf>
    <xf numFmtId="0" fontId="45" fillId="0" borderId="8" xfId="7" applyFont="1" applyBorder="1" applyAlignment="1" applyProtection="1">
      <alignment vertical="center"/>
      <protection locked="0"/>
    </xf>
    <xf numFmtId="0" fontId="48" fillId="0" borderId="4" xfId="7" applyNumberFormat="1" applyFont="1" applyBorder="1" applyAlignment="1" applyProtection="1">
      <alignment horizontal="left" vertical="center"/>
    </xf>
    <xf numFmtId="0" fontId="48" fillId="0" borderId="6" xfId="7" applyNumberFormat="1" applyFont="1" applyBorder="1" applyAlignment="1" applyProtection="1">
      <alignment horizontal="left" vertical="center"/>
    </xf>
    <xf numFmtId="0" fontId="51" fillId="0" borderId="4" xfId="7" applyFont="1" applyBorder="1" applyAlignment="1" applyProtection="1">
      <alignment horizontal="left" vertical="center"/>
    </xf>
    <xf numFmtId="0" fontId="51" fillId="0" borderId="6" xfId="7" applyFont="1" applyBorder="1" applyAlignment="1" applyProtection="1">
      <alignment horizontal="left" vertical="center"/>
    </xf>
    <xf numFmtId="166" fontId="55" fillId="0" borderId="4" xfId="7" applyNumberFormat="1" applyFont="1" applyBorder="1" applyAlignment="1" applyProtection="1">
      <alignment horizontal="left" vertical="center"/>
    </xf>
    <xf numFmtId="166" fontId="55" fillId="0" borderId="6" xfId="7" applyNumberFormat="1" applyFont="1" applyBorder="1" applyAlignment="1" applyProtection="1">
      <alignment horizontal="left" vertical="center"/>
    </xf>
    <xf numFmtId="0" fontId="24" fillId="0" borderId="2" xfId="8" applyFont="1" applyBorder="1" applyAlignment="1" applyProtection="1">
      <alignment vertical="center"/>
    </xf>
    <xf numFmtId="0" fontId="24" fillId="0" borderId="3" xfId="8" applyFont="1" applyBorder="1" applyAlignment="1" applyProtection="1">
      <alignment vertical="center"/>
    </xf>
    <xf numFmtId="0" fontId="24" fillId="0" borderId="0" xfId="8" applyFont="1" applyBorder="1" applyAlignment="1" applyProtection="1">
      <alignment vertical="center"/>
    </xf>
    <xf numFmtId="0" fontId="24" fillId="0" borderId="1" xfId="8" applyFont="1" applyBorder="1" applyAlignment="1" applyProtection="1">
      <alignment vertical="center"/>
    </xf>
    <xf numFmtId="0" fontId="24" fillId="0" borderId="9" xfId="8" applyFont="1" applyBorder="1" applyAlignment="1" applyProtection="1">
      <alignment vertical="center"/>
    </xf>
    <xf numFmtId="0" fontId="24" fillId="0" borderId="10" xfId="8" applyFont="1" applyBorder="1" applyAlignment="1" applyProtection="1">
      <alignment vertical="center"/>
    </xf>
    <xf numFmtId="0" fontId="37" fillId="0" borderId="4" xfId="7" applyFont="1" applyBorder="1" applyAlignment="1" applyProtection="1">
      <alignment vertical="center"/>
      <protection locked="0"/>
    </xf>
    <xf numFmtId="0" fontId="37" fillId="0" borderId="6" xfId="7" applyFont="1" applyBorder="1" applyAlignment="1" applyProtection="1">
      <alignment vertical="center"/>
      <protection locked="0"/>
    </xf>
    <xf numFmtId="0" fontId="61" fillId="0" borderId="4" xfId="7" applyFont="1" applyBorder="1" applyAlignment="1" applyProtection="1">
      <alignment vertical="center"/>
    </xf>
    <xf numFmtId="0" fontId="61" fillId="0" borderId="6" xfId="7" applyFont="1" applyBorder="1" applyAlignment="1" applyProtection="1">
      <alignment vertical="center"/>
    </xf>
    <xf numFmtId="0" fontId="0" fillId="0" borderId="2" xfId="0" applyBorder="1" applyAlignment="1">
      <alignment vertical="center"/>
    </xf>
    <xf numFmtId="0" fontId="0" fillId="0" borderId="8" xfId="0" applyBorder="1" applyAlignment="1">
      <alignment vertical="center"/>
    </xf>
    <xf numFmtId="0" fontId="48" fillId="0" borderId="24" xfId="7" applyNumberFormat="1" applyFont="1" applyBorder="1" applyAlignment="1">
      <alignment horizontal="left" vertical="center"/>
    </xf>
    <xf numFmtId="0" fontId="0" fillId="0" borderId="4" xfId="0" applyNumberFormat="1" applyBorder="1" applyAlignment="1">
      <alignment horizontal="left" vertical="center"/>
    </xf>
    <xf numFmtId="0" fontId="0" fillId="0" borderId="6" xfId="0" applyNumberFormat="1" applyBorder="1" applyAlignment="1">
      <alignment horizontal="left" vertical="center"/>
    </xf>
    <xf numFmtId="0" fontId="0" fillId="0" borderId="4" xfId="0" applyBorder="1" applyAlignment="1">
      <alignment horizontal="left" vertical="center"/>
    </xf>
    <xf numFmtId="0" fontId="0" fillId="0" borderId="6" xfId="0" applyBorder="1" applyAlignment="1">
      <alignment horizontal="left" vertical="center"/>
    </xf>
    <xf numFmtId="0" fontId="24" fillId="0" borderId="14" xfId="8" applyFont="1" applyBorder="1" applyAlignment="1">
      <alignment vertical="center"/>
    </xf>
    <xf numFmtId="0" fontId="16" fillId="0" borderId="2" xfId="0" applyFont="1" applyBorder="1" applyAlignment="1">
      <alignment vertical="center"/>
    </xf>
    <xf numFmtId="0" fontId="16" fillId="0" borderId="3" xfId="0" applyFont="1" applyBorder="1" applyAlignment="1">
      <alignment vertical="center"/>
    </xf>
    <xf numFmtId="0" fontId="24" fillId="0" borderId="15" xfId="8" applyFont="1" applyBorder="1" applyAlignment="1">
      <alignment vertical="center"/>
    </xf>
    <xf numFmtId="0" fontId="16" fillId="0" borderId="0" xfId="0" applyFont="1" applyBorder="1" applyAlignment="1">
      <alignment vertical="center"/>
    </xf>
    <xf numFmtId="0" fontId="24" fillId="0" borderId="13" xfId="8" applyFont="1" applyBorder="1" applyAlignment="1">
      <alignment vertical="center"/>
    </xf>
    <xf numFmtId="0" fontId="16" fillId="0" borderId="9" xfId="0" applyFont="1" applyBorder="1" applyAlignment="1">
      <alignment vertical="center"/>
    </xf>
    <xf numFmtId="0" fontId="0" fillId="0" borderId="4" xfId="0" applyBorder="1" applyAlignment="1">
      <alignment vertical="center"/>
    </xf>
    <xf numFmtId="0" fontId="0" fillId="0" borderId="6" xfId="0" applyBorder="1" applyAlignment="1">
      <alignment vertical="center"/>
    </xf>
    <xf numFmtId="0" fontId="57" fillId="8" borderId="38" xfId="5" applyFont="1" applyFill="1" applyBorder="1" applyAlignment="1" applyProtection="1">
      <alignment vertical="center"/>
      <protection locked="0"/>
    </xf>
    <xf numFmtId="0" fontId="11" fillId="0" borderId="39" xfId="5" applyBorder="1" applyAlignment="1">
      <alignment vertical="center"/>
    </xf>
    <xf numFmtId="0" fontId="11" fillId="0" borderId="40" xfId="5" applyBorder="1" applyAlignment="1">
      <alignment vertical="center"/>
    </xf>
    <xf numFmtId="0" fontId="57" fillId="8" borderId="52" xfId="5" applyFont="1" applyFill="1" applyBorder="1" applyAlignment="1" applyProtection="1">
      <alignment vertical="center"/>
      <protection locked="0"/>
    </xf>
    <xf numFmtId="0" fontId="11" fillId="0" borderId="54" xfId="5" applyBorder="1" applyAlignment="1">
      <alignment vertical="center"/>
    </xf>
    <xf numFmtId="0" fontId="11" fillId="0" borderId="53" xfId="5" applyBorder="1" applyAlignment="1">
      <alignment vertical="center"/>
    </xf>
    <xf numFmtId="0" fontId="57" fillId="8" borderId="21" xfId="5" applyFont="1" applyFill="1" applyBorder="1" applyAlignment="1" applyProtection="1">
      <alignment vertical="center"/>
      <protection locked="0"/>
    </xf>
    <xf numFmtId="0" fontId="11" fillId="0" borderId="28" xfId="5" applyBorder="1" applyAlignment="1">
      <alignment vertical="center"/>
    </xf>
    <xf numFmtId="0" fontId="11" fillId="0" borderId="64" xfId="5" applyBorder="1" applyAlignment="1">
      <alignment vertical="center"/>
    </xf>
    <xf numFmtId="0" fontId="57" fillId="8" borderId="32" xfId="5" applyFont="1" applyFill="1" applyBorder="1" applyAlignment="1" applyProtection="1">
      <alignment vertical="center"/>
      <protection locked="0"/>
    </xf>
    <xf numFmtId="0" fontId="57" fillId="0" borderId="45" xfId="5" applyFont="1" applyBorder="1" applyAlignment="1" applyProtection="1">
      <alignment vertical="center"/>
      <protection locked="0"/>
    </xf>
    <xf numFmtId="0" fontId="56" fillId="8" borderId="52" xfId="5" applyFont="1" applyFill="1" applyBorder="1" applyAlignment="1" applyProtection="1">
      <alignment vertical="center"/>
      <protection locked="0"/>
    </xf>
    <xf numFmtId="0" fontId="57" fillId="0" borderId="54" xfId="5" applyFont="1" applyBorder="1" applyAlignment="1" applyProtection="1">
      <alignment vertical="center"/>
      <protection locked="0"/>
    </xf>
    <xf numFmtId="0" fontId="57" fillId="0" borderId="53" xfId="5" applyFont="1" applyBorder="1" applyAlignment="1" applyProtection="1">
      <alignment vertical="center"/>
      <protection locked="0"/>
    </xf>
    <xf numFmtId="0" fontId="10" fillId="8" borderId="14" xfId="5" applyFont="1" applyFill="1" applyBorder="1" applyAlignment="1" applyProtection="1">
      <alignment horizontal="left" vertical="center"/>
    </xf>
    <xf numFmtId="0" fontId="10" fillId="8" borderId="2" xfId="5" applyFont="1" applyFill="1" applyBorder="1" applyAlignment="1" applyProtection="1">
      <alignment horizontal="left" vertical="center"/>
    </xf>
    <xf numFmtId="0" fontId="10" fillId="8" borderId="8" xfId="5" applyFont="1" applyFill="1" applyBorder="1" applyAlignment="1" applyProtection="1">
      <alignment horizontal="left" vertical="center"/>
    </xf>
    <xf numFmtId="0" fontId="11" fillId="0" borderId="8" xfId="5" applyFont="1" applyBorder="1" applyAlignment="1" applyProtection="1">
      <alignment horizontal="left" vertical="center"/>
    </xf>
    <xf numFmtId="17" fontId="10" fillId="8" borderId="14" xfId="5" applyNumberFormat="1" applyFont="1" applyFill="1" applyBorder="1" applyAlignment="1" applyProtection="1">
      <alignment horizontal="left" vertical="center"/>
    </xf>
    <xf numFmtId="0" fontId="11" fillId="0" borderId="2" xfId="5" applyFont="1" applyBorder="1" applyAlignment="1" applyProtection="1">
      <alignment horizontal="left" vertical="center"/>
    </xf>
    <xf numFmtId="49" fontId="49" fillId="0" borderId="38" xfId="17" applyNumberFormat="1" applyFont="1" applyBorder="1" applyAlignment="1" applyProtection="1">
      <alignment horizontal="center" vertical="center"/>
      <protection locked="0"/>
    </xf>
    <xf numFmtId="49" fontId="49" fillId="0" borderId="39" xfId="17" applyNumberFormat="1" applyFont="1" applyBorder="1" applyAlignment="1" applyProtection="1">
      <alignment horizontal="center" vertical="center"/>
      <protection locked="0"/>
    </xf>
    <xf numFmtId="0" fontId="79" fillId="0" borderId="40" xfId="17" applyFont="1" applyBorder="1" applyAlignment="1" applyProtection="1">
      <alignment horizontal="left" vertical="center"/>
      <protection locked="0"/>
    </xf>
    <xf numFmtId="0" fontId="79" fillId="0" borderId="33" xfId="17" applyFont="1" applyBorder="1" applyAlignment="1" applyProtection="1">
      <alignment horizontal="left" vertical="center"/>
      <protection locked="0"/>
    </xf>
    <xf numFmtId="0" fontId="47" fillId="0" borderId="0" xfId="17" applyFont="1" applyBorder="1" applyAlignment="1" applyProtection="1">
      <alignment horizontal="left" vertical="center"/>
    </xf>
    <xf numFmtId="0" fontId="72" fillId="0" borderId="35" xfId="17" applyFont="1" applyBorder="1" applyAlignment="1" applyProtection="1">
      <alignment horizontal="left"/>
      <protection locked="0"/>
    </xf>
    <xf numFmtId="0" fontId="72" fillId="0" borderId="37" xfId="17" applyFont="1" applyBorder="1" applyAlignment="1" applyProtection="1">
      <alignment horizontal="left"/>
      <protection locked="0"/>
    </xf>
    <xf numFmtId="0" fontId="88" fillId="0" borderId="22" xfId="17" applyFont="1" applyBorder="1" applyAlignment="1" applyProtection="1">
      <alignment horizontal="left"/>
    </xf>
    <xf numFmtId="0" fontId="88" fillId="0" borderId="7" xfId="17" applyFont="1" applyBorder="1" applyAlignment="1" applyProtection="1">
      <alignment horizontal="left"/>
    </xf>
    <xf numFmtId="0" fontId="16" fillId="0" borderId="55" xfId="17" applyFont="1" applyBorder="1" applyAlignment="1" applyProtection="1">
      <alignment horizontal="right"/>
    </xf>
    <xf numFmtId="0" fontId="16" fillId="0" borderId="5" xfId="17" applyFont="1" applyBorder="1" applyAlignment="1" applyProtection="1">
      <alignment horizontal="right"/>
    </xf>
    <xf numFmtId="0" fontId="53" fillId="0" borderId="4" xfId="17" applyFont="1" applyBorder="1" applyAlignment="1" applyProtection="1">
      <alignment horizontal="center"/>
    </xf>
    <xf numFmtId="0" fontId="47" fillId="0" borderId="0" xfId="18" applyFont="1" applyBorder="1" applyAlignment="1" applyProtection="1">
      <alignment horizontal="left"/>
    </xf>
    <xf numFmtId="0" fontId="47" fillId="0" borderId="0" xfId="17" applyFont="1" applyBorder="1" applyAlignment="1" applyProtection="1">
      <alignment horizontal="left"/>
    </xf>
    <xf numFmtId="15" fontId="47" fillId="0" borderId="0" xfId="17" applyNumberFormat="1" applyFont="1" applyBorder="1" applyAlignment="1" applyProtection="1">
      <alignment horizontal="left"/>
    </xf>
    <xf numFmtId="171" fontId="83" fillId="0" borderId="9" xfId="5" applyNumberFormat="1" applyFont="1" applyBorder="1" applyAlignment="1" applyProtection="1">
      <alignment horizontal="center" vertical="center"/>
      <protection locked="0"/>
    </xf>
    <xf numFmtId="171" fontId="83" fillId="0" borderId="11" xfId="5" applyNumberFormat="1" applyFont="1" applyBorder="1" applyAlignment="1" applyProtection="1">
      <alignment horizontal="center" vertical="center"/>
      <protection locked="0"/>
    </xf>
    <xf numFmtId="171" fontId="83" fillId="0" borderId="2" xfId="5" applyNumberFormat="1" applyFont="1" applyBorder="1" applyAlignment="1" applyProtection="1">
      <alignment horizontal="center" vertical="center"/>
      <protection locked="0"/>
    </xf>
    <xf numFmtId="171" fontId="83" fillId="0" borderId="8" xfId="5" applyNumberFormat="1" applyFont="1" applyBorder="1" applyAlignment="1" applyProtection="1">
      <alignment horizontal="center" vertical="center"/>
      <protection locked="0"/>
    </xf>
    <xf numFmtId="0" fontId="11" fillId="0" borderId="77" xfId="5" applyBorder="1" applyAlignment="1" applyProtection="1">
      <alignment horizontal="center" vertical="center"/>
    </xf>
    <xf numFmtId="0" fontId="11" fillId="0" borderId="74" xfId="5" applyBorder="1" applyAlignment="1" applyProtection="1">
      <alignment horizontal="center" vertical="center"/>
    </xf>
    <xf numFmtId="0" fontId="82" fillId="11" borderId="56" xfId="5" applyFont="1" applyFill="1" applyBorder="1" applyAlignment="1" applyProtection="1">
      <alignment horizontal="center" vertical="center"/>
    </xf>
    <xf numFmtId="0" fontId="82" fillId="11" borderId="9" xfId="5" applyFont="1" applyFill="1" applyBorder="1" applyAlignment="1" applyProtection="1">
      <alignment horizontal="center" vertical="center"/>
    </xf>
    <xf numFmtId="0" fontId="82" fillId="11" borderId="19" xfId="5" applyFont="1" applyFill="1" applyBorder="1" applyAlignment="1" applyProtection="1">
      <alignment horizontal="center" vertical="center"/>
    </xf>
    <xf numFmtId="0" fontId="82" fillId="11" borderId="2" xfId="5" applyFont="1" applyFill="1" applyBorder="1" applyAlignment="1" applyProtection="1">
      <alignment horizontal="center" vertical="center"/>
    </xf>
    <xf numFmtId="0" fontId="11" fillId="11" borderId="42" xfId="5" applyFont="1" applyFill="1" applyBorder="1" applyAlignment="1" applyProtection="1">
      <alignment horizontal="center" vertical="center" wrapText="1"/>
    </xf>
    <xf numFmtId="0" fontId="11" fillId="11" borderId="16" xfId="5" applyFont="1" applyFill="1" applyBorder="1" applyAlignment="1" applyProtection="1">
      <alignment horizontal="center" vertical="center" wrapText="1"/>
    </xf>
    <xf numFmtId="0" fontId="11" fillId="11" borderId="17" xfId="5" applyFont="1" applyFill="1" applyBorder="1" applyAlignment="1" applyProtection="1">
      <alignment horizontal="center" vertical="center" wrapText="1"/>
    </xf>
    <xf numFmtId="0" fontId="67" fillId="11" borderId="4" xfId="5" applyFont="1" applyFill="1" applyBorder="1" applyAlignment="1" applyProtection="1">
      <alignment horizontal="left" vertical="center"/>
      <protection locked="0"/>
    </xf>
    <xf numFmtId="0" fontId="67" fillId="11" borderId="6" xfId="5" applyFont="1" applyFill="1" applyBorder="1" applyAlignment="1" applyProtection="1">
      <alignment horizontal="left" vertical="center"/>
      <protection locked="0"/>
    </xf>
    <xf numFmtId="0" fontId="66" fillId="11" borderId="43" xfId="5" applyFont="1" applyFill="1" applyBorder="1" applyAlignment="1" applyProtection="1">
      <alignment horizontal="center" vertical="center"/>
    </xf>
    <xf numFmtId="0" fontId="66" fillId="11" borderId="16" xfId="5" applyFont="1" applyFill="1" applyBorder="1" applyAlignment="1" applyProtection="1">
      <alignment horizontal="center" vertical="center"/>
    </xf>
    <xf numFmtId="0" fontId="66" fillId="11" borderId="59" xfId="5" applyFont="1" applyFill="1" applyBorder="1" applyAlignment="1" applyProtection="1">
      <alignment horizontal="center" vertical="center"/>
    </xf>
    <xf numFmtId="0" fontId="73" fillId="11" borderId="13" xfId="5" applyFont="1" applyFill="1" applyBorder="1" applyAlignment="1" applyProtection="1">
      <alignment horizontal="left" wrapText="1"/>
    </xf>
    <xf numFmtId="0" fontId="73" fillId="11" borderId="9" xfId="5" applyFont="1" applyFill="1" applyBorder="1" applyAlignment="1" applyProtection="1">
      <alignment horizontal="left"/>
    </xf>
    <xf numFmtId="0" fontId="73" fillId="11" borderId="10" xfId="5" applyFont="1" applyFill="1" applyBorder="1" applyAlignment="1" applyProtection="1">
      <alignment horizontal="left"/>
    </xf>
    <xf numFmtId="0" fontId="73" fillId="11" borderId="14" xfId="5" applyFont="1" applyFill="1" applyBorder="1" applyAlignment="1" applyProtection="1">
      <alignment horizontal="left" wrapText="1"/>
    </xf>
    <xf numFmtId="0" fontId="73" fillId="11" borderId="2" xfId="5" applyFont="1" applyFill="1" applyBorder="1" applyAlignment="1" applyProtection="1">
      <alignment horizontal="left"/>
    </xf>
    <xf numFmtId="0" fontId="73" fillId="11" borderId="3" xfId="5" applyFont="1" applyFill="1" applyBorder="1" applyAlignment="1" applyProtection="1">
      <alignment horizontal="left"/>
    </xf>
    <xf numFmtId="0" fontId="66" fillId="11" borderId="43" xfId="5" applyFont="1" applyFill="1" applyBorder="1" applyAlignment="1" applyProtection="1">
      <alignment horizontal="right" vertical="center"/>
    </xf>
    <xf numFmtId="0" fontId="66" fillId="11" borderId="16" xfId="5" applyFont="1" applyFill="1" applyBorder="1" applyAlignment="1" applyProtection="1">
      <alignment horizontal="right" vertical="center"/>
    </xf>
    <xf numFmtId="0" fontId="66" fillId="11" borderId="16" xfId="5" applyFont="1" applyFill="1" applyBorder="1" applyAlignment="1" applyProtection="1">
      <alignment horizontal="left" vertical="center"/>
    </xf>
    <xf numFmtId="0" fontId="66" fillId="11" borderId="17" xfId="5" applyFont="1" applyFill="1" applyBorder="1" applyAlignment="1" applyProtection="1">
      <alignment horizontal="left" vertical="center"/>
    </xf>
    <xf numFmtId="0" fontId="67" fillId="11" borderId="54" xfId="5" applyFont="1" applyFill="1" applyBorder="1" applyAlignment="1" applyProtection="1">
      <alignment horizontal="left" vertical="center"/>
      <protection locked="0"/>
    </xf>
    <xf numFmtId="0" fontId="67" fillId="11" borderId="61" xfId="5" applyFont="1" applyFill="1" applyBorder="1" applyAlignment="1" applyProtection="1">
      <alignment horizontal="left" vertical="center"/>
      <protection locked="0"/>
    </xf>
    <xf numFmtId="0" fontId="66" fillId="11" borderId="60" xfId="5" applyFont="1" applyFill="1" applyBorder="1" applyAlignment="1" applyProtection="1">
      <alignment horizontal="right" vertical="center"/>
    </xf>
    <xf numFmtId="0" fontId="66" fillId="11" borderId="54" xfId="5" applyFont="1" applyFill="1" applyBorder="1" applyAlignment="1" applyProtection="1">
      <alignment horizontal="right" vertical="center"/>
    </xf>
    <xf numFmtId="2" fontId="66" fillId="11" borderId="43" xfId="5" quotePrefix="1" applyNumberFormat="1" applyFont="1" applyFill="1" applyBorder="1" applyAlignment="1" applyProtection="1">
      <alignment horizontal="center" vertical="center" wrapText="1"/>
    </xf>
    <xf numFmtId="2" fontId="66" fillId="11" borderId="16" xfId="5" quotePrefix="1" applyNumberFormat="1" applyFont="1" applyFill="1" applyBorder="1" applyAlignment="1" applyProtection="1">
      <alignment horizontal="center" vertical="center" wrapText="1"/>
    </xf>
    <xf numFmtId="0" fontId="66" fillId="11" borderId="43" xfId="5" quotePrefix="1" applyFont="1" applyFill="1" applyBorder="1" applyAlignment="1" applyProtection="1">
      <alignment horizontal="center" vertical="center" wrapText="1"/>
    </xf>
    <xf numFmtId="0" fontId="66" fillId="11" borderId="16" xfId="5" quotePrefix="1" applyFont="1" applyFill="1" applyBorder="1" applyAlignment="1" applyProtection="1">
      <alignment horizontal="center" vertical="center" wrapText="1"/>
    </xf>
    <xf numFmtId="0" fontId="83" fillId="11" borderId="16" xfId="5" applyFont="1" applyFill="1" applyBorder="1" applyAlignment="1" applyProtection="1">
      <alignment horizontal="center" vertical="center"/>
      <protection locked="0"/>
    </xf>
    <xf numFmtId="0" fontId="83" fillId="11" borderId="17" xfId="5" applyFont="1" applyFill="1" applyBorder="1" applyAlignment="1" applyProtection="1">
      <alignment horizontal="center" vertical="center"/>
      <protection locked="0"/>
    </xf>
    <xf numFmtId="0" fontId="11" fillId="11" borderId="20" xfId="5" applyFill="1" applyBorder="1" applyAlignment="1" applyProtection="1">
      <alignment horizontal="center"/>
    </xf>
    <xf numFmtId="0" fontId="11" fillId="11" borderId="28" xfId="5" applyFill="1" applyBorder="1" applyAlignment="1" applyProtection="1">
      <alignment horizontal="center"/>
    </xf>
    <xf numFmtId="0" fontId="11" fillId="11" borderId="64" xfId="5" applyFill="1" applyBorder="1" applyAlignment="1" applyProtection="1">
      <alignment horizontal="center"/>
    </xf>
    <xf numFmtId="0" fontId="11" fillId="11" borderId="49" xfId="5" applyFill="1" applyBorder="1" applyAlignment="1" applyProtection="1">
      <alignment horizontal="center"/>
    </xf>
    <xf numFmtId="0" fontId="11" fillId="11" borderId="39" xfId="5" applyFill="1" applyBorder="1" applyAlignment="1" applyProtection="1">
      <alignment horizontal="center"/>
    </xf>
    <xf numFmtId="0" fontId="11" fillId="11" borderId="40" xfId="5" applyFill="1" applyBorder="1" applyAlignment="1" applyProtection="1">
      <alignment horizontal="center"/>
    </xf>
    <xf numFmtId="0" fontId="86" fillId="0" borderId="33" xfId="5" applyFont="1" applyBorder="1" applyAlignment="1" applyProtection="1">
      <alignment horizontal="right" vertical="center"/>
    </xf>
    <xf numFmtId="0" fontId="86" fillId="0" borderId="44" xfId="5" applyFont="1" applyBorder="1" applyAlignment="1" applyProtection="1">
      <alignment horizontal="right" vertical="center"/>
    </xf>
    <xf numFmtId="0" fontId="84" fillId="0" borderId="66" xfId="5" applyFont="1" applyBorder="1" applyAlignment="1" applyProtection="1">
      <alignment horizontal="left" vertical="center"/>
    </xf>
    <xf numFmtId="0" fontId="84" fillId="0" borderId="30" xfId="5" applyFont="1" applyBorder="1" applyAlignment="1" applyProtection="1">
      <alignment horizontal="left" vertical="center"/>
    </xf>
    <xf numFmtId="0" fontId="86" fillId="0" borderId="66" xfId="5" applyFont="1" applyBorder="1" applyAlignment="1" applyProtection="1">
      <alignment horizontal="right" vertical="center"/>
    </xf>
    <xf numFmtId="0" fontId="11" fillId="11" borderId="38" xfId="5" applyFill="1" applyBorder="1" applyAlignment="1" applyProtection="1">
      <alignment horizontal="center"/>
    </xf>
    <xf numFmtId="0" fontId="85" fillId="0" borderId="43" xfId="5" applyFont="1" applyBorder="1" applyAlignment="1" applyProtection="1">
      <alignment horizontal="center"/>
    </xf>
    <xf numFmtId="0" fontId="85" fillId="0" borderId="16" xfId="5" applyFont="1" applyBorder="1" applyAlignment="1" applyProtection="1">
      <alignment horizontal="center"/>
    </xf>
    <xf numFmtId="0" fontId="85" fillId="0" borderId="17" xfId="5" applyFont="1" applyBorder="1" applyAlignment="1" applyProtection="1">
      <alignment horizontal="center"/>
    </xf>
    <xf numFmtId="0" fontId="84" fillId="0" borderId="33" xfId="5" applyFont="1" applyBorder="1" applyAlignment="1" applyProtection="1">
      <alignment horizontal="left" vertical="center"/>
    </xf>
    <xf numFmtId="0" fontId="84" fillId="0" borderId="69" xfId="5" applyFont="1" applyBorder="1" applyAlignment="1" applyProtection="1">
      <alignment horizontal="left" vertical="center"/>
    </xf>
    <xf numFmtId="0" fontId="85" fillId="0" borderId="15" xfId="5" applyFont="1" applyBorder="1" applyAlignment="1" applyProtection="1">
      <alignment horizontal="center" vertical="center" wrapText="1"/>
    </xf>
    <xf numFmtId="0" fontId="85" fillId="0" borderId="1" xfId="5" applyFont="1" applyBorder="1" applyAlignment="1" applyProtection="1">
      <alignment horizontal="center" vertical="center" wrapText="1"/>
    </xf>
    <xf numFmtId="0" fontId="85" fillId="0" borderId="14" xfId="5" applyFont="1" applyBorder="1" applyAlignment="1" applyProtection="1">
      <alignment horizontal="center" vertical="center" wrapText="1"/>
    </xf>
    <xf numFmtId="0" fontId="85" fillId="0" borderId="3" xfId="5" applyFont="1" applyBorder="1" applyAlignment="1" applyProtection="1">
      <alignment horizontal="center" vertical="center" wrapText="1"/>
    </xf>
    <xf numFmtId="0" fontId="86" fillId="0" borderId="38" xfId="5" applyFont="1" applyBorder="1" applyAlignment="1" applyProtection="1">
      <alignment horizontal="right" vertical="center"/>
    </xf>
    <xf numFmtId="0" fontId="84" fillId="0" borderId="40" xfId="5" applyFont="1" applyBorder="1" applyAlignment="1" applyProtection="1">
      <alignment horizontal="right" vertical="center"/>
    </xf>
    <xf numFmtId="0" fontId="84" fillId="0" borderId="38" xfId="5" applyFont="1" applyBorder="1" applyAlignment="1" applyProtection="1">
      <alignment horizontal="left" vertical="center"/>
    </xf>
    <xf numFmtId="0" fontId="84" fillId="0" borderId="39" xfId="5" applyFont="1" applyBorder="1" applyAlignment="1" applyProtection="1">
      <alignment horizontal="left" vertical="center"/>
    </xf>
    <xf numFmtId="0" fontId="84" fillId="0" borderId="51" xfId="5" applyFont="1" applyBorder="1" applyAlignment="1" applyProtection="1">
      <alignment horizontal="left" vertical="center"/>
    </xf>
    <xf numFmtId="0" fontId="85" fillId="0" borderId="13" xfId="5" applyFont="1" applyBorder="1" applyAlignment="1" applyProtection="1">
      <alignment horizontal="center" vertical="center" wrapText="1"/>
    </xf>
    <xf numFmtId="0" fontId="85" fillId="0" borderId="10" xfId="5" applyFont="1" applyBorder="1" applyAlignment="1" applyProtection="1">
      <alignment horizontal="center" vertical="center" wrapText="1"/>
    </xf>
    <xf numFmtId="0" fontId="86" fillId="0" borderId="34" xfId="5" applyFont="1" applyBorder="1" applyAlignment="1" applyProtection="1">
      <alignment horizontal="right" vertical="center"/>
    </xf>
    <xf numFmtId="0" fontId="84" fillId="0" borderId="44" xfId="5" applyFont="1" applyBorder="1" applyAlignment="1" applyProtection="1">
      <alignment horizontal="left" vertical="center"/>
    </xf>
    <xf numFmtId="0" fontId="84" fillId="0" borderId="71" xfId="5" applyFont="1" applyBorder="1" applyAlignment="1" applyProtection="1">
      <alignment horizontal="left" vertical="center"/>
    </xf>
    <xf numFmtId="0" fontId="84" fillId="0" borderId="34" xfId="5" applyFont="1" applyBorder="1" applyAlignment="1" applyProtection="1">
      <alignment horizontal="left" vertical="center"/>
    </xf>
    <xf numFmtId="0" fontId="84" fillId="0" borderId="29" xfId="5" applyFont="1" applyBorder="1" applyAlignment="1" applyProtection="1">
      <alignment horizontal="left" vertical="center"/>
    </xf>
    <xf numFmtId="0" fontId="86" fillId="0" borderId="40" xfId="5" applyFont="1" applyBorder="1" applyAlignment="1" applyProtection="1">
      <alignment horizontal="right" vertical="center"/>
    </xf>
    <xf numFmtId="0" fontId="86" fillId="0" borderId="75" xfId="5" applyFont="1" applyBorder="1" applyAlignment="1" applyProtection="1">
      <alignment horizontal="right" vertical="center"/>
    </xf>
    <xf numFmtId="0" fontId="84" fillId="0" borderId="75" xfId="5" applyFont="1" applyBorder="1" applyAlignment="1" applyProtection="1">
      <alignment horizontal="left" vertical="center"/>
    </xf>
    <xf numFmtId="0" fontId="84" fillId="0" borderId="81" xfId="5" applyFont="1" applyBorder="1" applyAlignment="1" applyProtection="1">
      <alignment horizontal="left" vertical="center"/>
    </xf>
    <xf numFmtId="0" fontId="85" fillId="12" borderId="43" xfId="5" applyFont="1" applyFill="1" applyBorder="1" applyAlignment="1" applyProtection="1">
      <alignment horizontal="center" vertical="center" wrapText="1"/>
    </xf>
    <xf numFmtId="0" fontId="85" fillId="12" borderId="16" xfId="5" applyFont="1" applyFill="1" applyBorder="1" applyAlignment="1" applyProtection="1">
      <alignment horizontal="center" vertical="center" wrapText="1"/>
    </xf>
    <xf numFmtId="0" fontId="85" fillId="12" borderId="17" xfId="5" applyFont="1" applyFill="1" applyBorder="1" applyAlignment="1" applyProtection="1">
      <alignment horizontal="center" vertical="center" wrapText="1"/>
    </xf>
    <xf numFmtId="0" fontId="66" fillId="11" borderId="0" xfId="5" applyFont="1" applyFill="1" applyBorder="1" applyAlignment="1" applyProtection="1">
      <alignment horizontal="right" vertical="center"/>
    </xf>
    <xf numFmtId="0" fontId="84" fillId="0" borderId="15" xfId="5" applyFont="1" applyBorder="1" applyAlignment="1" applyProtection="1">
      <alignment horizontal="right" vertical="center"/>
    </xf>
    <xf numFmtId="0" fontId="84" fillId="0" borderId="0" xfId="5" applyFont="1" applyAlignment="1" applyProtection="1">
      <alignment horizontal="right" vertical="center"/>
    </xf>
    <xf numFmtId="0" fontId="66" fillId="11" borderId="24" xfId="5" applyFont="1" applyFill="1" applyBorder="1" applyAlignment="1" applyProtection="1">
      <alignment horizontal="right" vertical="center"/>
    </xf>
    <xf numFmtId="0" fontId="66" fillId="11" borderId="4" xfId="5" applyFont="1" applyFill="1" applyBorder="1" applyAlignment="1" applyProtection="1">
      <alignment horizontal="right" vertical="center"/>
    </xf>
    <xf numFmtId="0" fontId="11" fillId="11" borderId="21" xfId="5" applyFill="1" applyBorder="1" applyAlignment="1" applyProtection="1">
      <alignment horizontal="center"/>
    </xf>
    <xf numFmtId="2" fontId="66" fillId="11" borderId="43" xfId="5" quotePrefix="1" applyNumberFormat="1" applyFont="1" applyFill="1" applyBorder="1" applyAlignment="1" applyProtection="1">
      <alignment horizontal="center" vertical="center"/>
    </xf>
    <xf numFmtId="2" fontId="66" fillId="11" borderId="16" xfId="5" quotePrefix="1" applyNumberFormat="1" applyFont="1" applyFill="1" applyBorder="1" applyAlignment="1" applyProtection="1">
      <alignment horizontal="center" vertical="center"/>
    </xf>
    <xf numFmtId="2" fontId="66" fillId="11" borderId="17" xfId="5" quotePrefix="1" applyNumberFormat="1" applyFont="1" applyFill="1" applyBorder="1" applyAlignment="1" applyProtection="1">
      <alignment horizontal="center" vertical="center"/>
    </xf>
    <xf numFmtId="171" fontId="0" fillId="0" borderId="68" xfId="0" applyNumberFormat="1" applyBorder="1" applyAlignment="1">
      <alignment horizontal="center" vertical="center"/>
    </xf>
    <xf numFmtId="0" fontId="73" fillId="11" borderId="13" xfId="5" applyFont="1" applyFill="1" applyBorder="1" applyAlignment="1" applyProtection="1">
      <alignment horizontal="left" vertical="center" wrapText="1"/>
    </xf>
    <xf numFmtId="0" fontId="73" fillId="11" borderId="9" xfId="5" applyFont="1" applyFill="1" applyBorder="1" applyAlignment="1" applyProtection="1">
      <alignment horizontal="left" vertical="center" wrapText="1"/>
    </xf>
    <xf numFmtId="0" fontId="73" fillId="11" borderId="10" xfId="5" applyFont="1" applyFill="1" applyBorder="1" applyAlignment="1" applyProtection="1">
      <alignment horizontal="left" vertical="center" wrapText="1"/>
    </xf>
    <xf numFmtId="0" fontId="73" fillId="11" borderId="26" xfId="5" applyFont="1" applyFill="1" applyBorder="1" applyAlignment="1" applyProtection="1">
      <alignment horizontal="left" wrapText="1"/>
    </xf>
    <xf numFmtId="0" fontId="73" fillId="11" borderId="74" xfId="5" applyFont="1" applyFill="1" applyBorder="1" applyAlignment="1" applyProtection="1">
      <alignment horizontal="left"/>
    </xf>
    <xf numFmtId="171" fontId="11" fillId="0" borderId="67" xfId="0" applyNumberFormat="1" applyFont="1" applyBorder="1" applyAlignment="1">
      <alignment horizontal="center" vertical="center"/>
    </xf>
    <xf numFmtId="171" fontId="11" fillId="0" borderId="68" xfId="0" applyNumberFormat="1" applyFont="1" applyBorder="1" applyAlignment="1">
      <alignment horizontal="center" vertical="center"/>
    </xf>
    <xf numFmtId="0" fontId="66" fillId="11" borderId="43" xfId="5" quotePrefix="1" applyFont="1" applyFill="1" applyBorder="1" applyAlignment="1" applyProtection="1">
      <alignment horizontal="center" vertical="center"/>
    </xf>
    <xf numFmtId="0" fontId="66" fillId="11" borderId="16" xfId="5" quotePrefix="1" applyFont="1" applyFill="1" applyBorder="1" applyAlignment="1" applyProtection="1">
      <alignment horizontal="center" vertical="center"/>
    </xf>
    <xf numFmtId="0" fontId="66" fillId="11" borderId="17" xfId="5" quotePrefix="1" applyFont="1" applyFill="1" applyBorder="1" applyAlignment="1" applyProtection="1">
      <alignment horizontal="center" vertical="center"/>
    </xf>
    <xf numFmtId="171" fontId="0" fillId="0" borderId="70" xfId="0" applyNumberFormat="1" applyBorder="1" applyAlignment="1">
      <alignment horizontal="center" vertical="center"/>
    </xf>
    <xf numFmtId="173" fontId="66" fillId="0" borderId="15" xfId="2" applyNumberFormat="1" applyFont="1" applyBorder="1" applyAlignment="1" applyProtection="1">
      <alignment horizontal="center" vertical="center"/>
    </xf>
    <xf numFmtId="173" fontId="66" fillId="0" borderId="0" xfId="2" applyNumberFormat="1" applyFont="1" applyBorder="1" applyAlignment="1" applyProtection="1">
      <alignment horizontal="center" vertical="center"/>
    </xf>
    <xf numFmtId="173" fontId="66" fillId="0" borderId="5" xfId="2" applyNumberFormat="1" applyFont="1" applyBorder="1" applyAlignment="1" applyProtection="1">
      <alignment horizontal="center" vertical="center"/>
    </xf>
    <xf numFmtId="0" fontId="82" fillId="0" borderId="56" xfId="0" applyFont="1" applyBorder="1" applyAlignment="1">
      <alignment horizontal="center" vertical="center"/>
    </xf>
    <xf numFmtId="0" fontId="82" fillId="0" borderId="9" xfId="0" applyFont="1" applyBorder="1" applyAlignment="1">
      <alignment horizontal="center" vertical="center"/>
    </xf>
    <xf numFmtId="0" fontId="82" fillId="0" borderId="11" xfId="0" applyFont="1" applyBorder="1" applyAlignment="1">
      <alignment horizontal="center" vertical="center"/>
    </xf>
    <xf numFmtId="0" fontId="82" fillId="0" borderId="19" xfId="0" applyFont="1" applyBorder="1" applyAlignment="1">
      <alignment horizontal="center" vertical="center"/>
    </xf>
    <xf numFmtId="0" fontId="82" fillId="0" borderId="2" xfId="0" applyFont="1" applyBorder="1" applyAlignment="1">
      <alignment horizontal="center" vertical="center"/>
    </xf>
    <xf numFmtId="0" fontId="82" fillId="0" borderId="8" xfId="0" applyFont="1" applyBorder="1" applyAlignment="1">
      <alignment horizontal="center" vertical="center"/>
    </xf>
  </cellXfs>
  <cellStyles count="29">
    <cellStyle name="Comma" xfId="1" builtinId="3"/>
    <cellStyle name="Comma 2" xfId="12"/>
    <cellStyle name="Currency" xfId="2" builtinId="4"/>
    <cellStyle name="Currency 2" xfId="3"/>
    <cellStyle name="Hyperlink" xfId="15" builtinId="8"/>
    <cellStyle name="Hyperlink 2" xfId="4"/>
    <cellStyle name="Hyperlink 3" xfId="18"/>
    <cellStyle name="Normal" xfId="0" builtinId="0"/>
    <cellStyle name="Normal 2" xfId="5"/>
    <cellStyle name="Normal 3" xfId="14"/>
    <cellStyle name="Normal 3 2" xfId="16"/>
    <cellStyle name="Normal 3 2 2" xfId="19"/>
    <cellStyle name="Normal 3 2 2 2" xfId="25"/>
    <cellStyle name="Normal 3 2 3" xfId="24"/>
    <cellStyle name="Normal 3 3" xfId="20"/>
    <cellStyle name="Normal 3 3 2" xfId="26"/>
    <cellStyle name="Normal 3 4" xfId="23"/>
    <cellStyle name="Normal 4" xfId="21"/>
    <cellStyle name="Normal 4 2" xfId="27"/>
    <cellStyle name="Normal 5" xfId="22"/>
    <cellStyle name="Normal 5 2" xfId="28"/>
    <cellStyle name="Normal_2581" xfId="6"/>
    <cellStyle name="Normal_2581_1-15" xfId="7"/>
    <cellStyle name="Normal_CGDFOS" xfId="8"/>
    <cellStyle name="Normal_RATMEMO" xfId="9"/>
    <cellStyle name="Normal_Transmittal" xfId="17"/>
    <cellStyle name="Percent" xfId="10" builtinId="5"/>
    <cellStyle name="Percent 2" xfId="11"/>
    <cellStyle name="Percent 3" xfId="13"/>
  </cellStyles>
  <dxfs count="17">
    <dxf>
      <font>
        <b/>
        <i val="0"/>
      </font>
      <fill>
        <patternFill>
          <bgColor rgb="FFFF0000"/>
        </patternFill>
      </fill>
    </dxf>
    <dxf>
      <fill>
        <patternFill>
          <bgColor rgb="FF92D050"/>
        </patternFill>
      </fill>
    </dxf>
    <dxf>
      <font>
        <color rgb="FF9C0006"/>
      </font>
      <fill>
        <patternFill>
          <bgColor rgb="FFFFC7CE"/>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checked="Checked" lockText="1" noThreeD="1"/>
</file>

<file path=xl/ctrlProps/ctrlProp27.xml><?xml version="1.0" encoding="utf-8"?>
<formControlPr xmlns="http://schemas.microsoft.com/office/spreadsheetml/2009/9/main" objectType="CheckBox" checked="Checked"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checked="Checked"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checked="Checked"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checked="Checked"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checked="Checked"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checked="Checked" lockText="1" noThreeD="1"/>
</file>

<file path=xl/ctrlProps/ctrlProp54.xml><?xml version="1.0" encoding="utf-8"?>
<formControlPr xmlns="http://schemas.microsoft.com/office/spreadsheetml/2009/9/main" objectType="CheckBox" checked="Checked"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checked="Checked"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checked="Checked"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checked="Checked"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checked="Checked"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checked="Checked"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checked="Checked"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checked="Checked"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checked="Checked"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checked="Checked"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checked="Checked"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checked="Checked"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checked="Checked"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checked="Checked"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checked="Checked"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checked="Checked"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checked="Checked"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checked="Checked"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checked="Checked"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checked="Checked"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checked="Checked" lockText="1" noThreeD="1"/>
</file>

<file path=xl/ctrlProps/ctrlProp133.xml><?xml version="1.0" encoding="utf-8"?>
<formControlPr xmlns="http://schemas.microsoft.com/office/spreadsheetml/2009/9/main" objectType="CheckBox" checked="Checked" lockText="1" noThreeD="1"/>
</file>

<file path=xl/ctrlProps/ctrlProp134.xml><?xml version="1.0" encoding="utf-8"?>
<formControlPr xmlns="http://schemas.microsoft.com/office/spreadsheetml/2009/9/main" objectType="CheckBox" checked="Checked" lockText="1" noThreeD="1"/>
</file>

<file path=xl/ctrlProps/ctrlProp135.xml><?xml version="1.0" encoding="utf-8"?>
<formControlPr xmlns="http://schemas.microsoft.com/office/spreadsheetml/2009/9/main" objectType="CheckBox" checked="Checked" lockText="1" noThreeD="1"/>
</file>

<file path=xl/ctrlProps/ctrlProp136.xml><?xml version="1.0" encoding="utf-8"?>
<formControlPr xmlns="http://schemas.microsoft.com/office/spreadsheetml/2009/9/main" objectType="CheckBox" checked="Checked" lockText="1" noThreeD="1"/>
</file>

<file path=xl/ctrlProps/ctrlProp137.xml><?xml version="1.0" encoding="utf-8"?>
<formControlPr xmlns="http://schemas.microsoft.com/office/spreadsheetml/2009/9/main" objectType="CheckBox" checked="Checked" lockText="1" noThreeD="1"/>
</file>

<file path=xl/ctrlProps/ctrlProp138.xml><?xml version="1.0" encoding="utf-8"?>
<formControlPr xmlns="http://schemas.microsoft.com/office/spreadsheetml/2009/9/main" objectType="CheckBox" checked="Checked" lockText="1" noThreeD="1"/>
</file>

<file path=xl/ctrlProps/ctrlProp139.xml><?xml version="1.0" encoding="utf-8"?>
<formControlPr xmlns="http://schemas.microsoft.com/office/spreadsheetml/2009/9/main" objectType="CheckBox" checked="Checked" lockText="1" noThreeD="1"/>
</file>

<file path=xl/ctrlProps/ctrlProp140.xml><?xml version="1.0" encoding="utf-8"?>
<formControlPr xmlns="http://schemas.microsoft.com/office/spreadsheetml/2009/9/main" objectType="CheckBox" checked="Checked" lockText="1" noThreeD="1"/>
</file>

<file path=xl/ctrlProps/ctrlProp141.xml><?xml version="1.0" encoding="utf-8"?>
<formControlPr xmlns="http://schemas.microsoft.com/office/spreadsheetml/2009/9/main" objectType="CheckBox" checked="Checked" lockText="1" noThreeD="1"/>
</file>

<file path=xl/ctrlProps/ctrlProp142.xml><?xml version="1.0" encoding="utf-8"?>
<formControlPr xmlns="http://schemas.microsoft.com/office/spreadsheetml/2009/9/main" objectType="CheckBox" checked="Checked" lockText="1" noThreeD="1"/>
</file>

<file path=xl/ctrlProps/ctrlProp143.xml><?xml version="1.0" encoding="utf-8"?>
<formControlPr xmlns="http://schemas.microsoft.com/office/spreadsheetml/2009/9/main" objectType="CheckBox" checked="Checked" lockText="1" noThreeD="1"/>
</file>

<file path=xl/ctrlProps/ctrlProp144.xml><?xml version="1.0" encoding="utf-8"?>
<formControlPr xmlns="http://schemas.microsoft.com/office/spreadsheetml/2009/9/main" objectType="CheckBox" checked="Checked" lockText="1" noThreeD="1"/>
</file>

<file path=xl/ctrlProps/ctrlProp145.xml><?xml version="1.0" encoding="utf-8"?>
<formControlPr xmlns="http://schemas.microsoft.com/office/spreadsheetml/2009/9/main" objectType="CheckBox" checked="Checked" lockText="1" noThreeD="1"/>
</file>

<file path=xl/ctrlProps/ctrlProp146.xml><?xml version="1.0" encoding="utf-8"?>
<formControlPr xmlns="http://schemas.microsoft.com/office/spreadsheetml/2009/9/main" objectType="CheckBox" checked="Checked" lockText="1" noThreeD="1"/>
</file>

<file path=xl/ctrlProps/ctrlProp147.xml><?xml version="1.0" encoding="utf-8"?>
<formControlPr xmlns="http://schemas.microsoft.com/office/spreadsheetml/2009/9/main" objectType="CheckBox" checked="Checked" lockText="1" noThreeD="1"/>
</file>

<file path=xl/ctrlProps/ctrlProp148.xml><?xml version="1.0" encoding="utf-8"?>
<formControlPr xmlns="http://schemas.microsoft.com/office/spreadsheetml/2009/9/main" objectType="CheckBox" checked="Checked"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checked="Checked"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checked="Checked"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checked="Checked"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checked="Checked"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checked="Checked"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checked="Checked"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checked="Checked"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checked="Checked"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checked="Checked"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checked="Checked"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checked="Checked"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checked="Checked"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checked="Checked"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checked="Checked"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checked="Checked"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checked="Checked"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checked="Checked"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checked="Checked"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checked="Checked"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checked="Checked"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checked="Checked"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checked="Checked"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checked="Checked" lockText="1" noThreeD="1"/>
</file>

<file path=xl/ctrlProps/ctrlProp247.xml><?xml version="1.0" encoding="utf-8"?>
<formControlPr xmlns="http://schemas.microsoft.com/office/spreadsheetml/2009/9/main" objectType="CheckBox" checked="Checked"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checked="Checked"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checked="Checked"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checked="Checked"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checked="Checked"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checked="Checked"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Button" lockText="1"/>
</file>

<file path=xl/ctrlProps/ctrlProp264.xml><?xml version="1.0" encoding="utf-8"?>
<formControlPr xmlns="http://schemas.microsoft.com/office/spreadsheetml/2009/9/main" objectType="Button" lockText="1"/>
</file>

<file path=xl/ctrlProps/ctrlProp265.xml><?xml version="1.0" encoding="utf-8"?>
<formControlPr xmlns="http://schemas.microsoft.com/office/spreadsheetml/2009/9/main" objectType="Button" lockText="1"/>
</file>

<file path=xl/drawings/_rels/drawing8.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104775</xdr:colOff>
          <xdr:row>8</xdr:row>
          <xdr:rowOff>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0</xdr:colOff>
          <xdr:row>8</xdr:row>
          <xdr:rowOff>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8</xdr:row>
          <xdr:rowOff>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43</xdr:row>
          <xdr:rowOff>76200</xdr:rowOff>
        </xdr:from>
        <xdr:to>
          <xdr:col>13</xdr:col>
          <xdr:colOff>209550</xdr:colOff>
          <xdr:row>48</xdr:row>
          <xdr:rowOff>171450</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148693" name="Rectangle 5"/>
        <xdr:cNvSpPr>
          <a:spLocks noChangeArrowheads="1"/>
        </xdr:cNvSpPr>
      </xdr:nvSpPr>
      <xdr:spPr bwMode="auto">
        <a:xfrm>
          <a:off x="3257550" y="118110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148694" name="Rectangle 6"/>
        <xdr:cNvSpPr>
          <a:spLocks noChangeArrowheads="1"/>
        </xdr:cNvSpPr>
      </xdr:nvSpPr>
      <xdr:spPr bwMode="auto">
        <a:xfrm>
          <a:off x="3257550" y="134302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148696" name="Rectangle 10"/>
        <xdr:cNvSpPr>
          <a:spLocks noChangeArrowheads="1"/>
        </xdr:cNvSpPr>
      </xdr:nvSpPr>
      <xdr:spPr bwMode="auto">
        <a:xfrm>
          <a:off x="3267075" y="106965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148697" name="Rectangle 11"/>
        <xdr:cNvSpPr>
          <a:spLocks noChangeArrowheads="1"/>
        </xdr:cNvSpPr>
      </xdr:nvSpPr>
      <xdr:spPr bwMode="auto">
        <a:xfrm>
          <a:off x="3267075" y="10858500"/>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148699" name="Text Box 26"/>
        <xdr:cNvSpPr txBox="1">
          <a:spLocks noChangeArrowheads="1"/>
        </xdr:cNvSpPr>
      </xdr:nvSpPr>
      <xdr:spPr bwMode="auto">
        <a:xfrm>
          <a:off x="18659475" y="3076575"/>
          <a:ext cx="76200" cy="200025"/>
        </a:xfrm>
        <a:prstGeom prst="rect">
          <a:avLst/>
        </a:prstGeom>
        <a:noFill/>
        <a:ln w="9525">
          <a:noFill/>
          <a:miter lim="800000"/>
          <a:headEnd/>
          <a:tailEnd/>
        </a:ln>
      </xdr:spPr>
    </xdr:sp>
    <xdr:clientData/>
  </xdr:twoCellAnchor>
  <xdr:twoCellAnchor editAs="oneCell">
    <xdr:from>
      <xdr:col>39</xdr:col>
      <xdr:colOff>219075</xdr:colOff>
      <xdr:row>30</xdr:row>
      <xdr:rowOff>123825</xdr:rowOff>
    </xdr:from>
    <xdr:to>
      <xdr:col>39</xdr:col>
      <xdr:colOff>295275</xdr:colOff>
      <xdr:row>32</xdr:row>
      <xdr:rowOff>0</xdr:rowOff>
    </xdr:to>
    <xdr:sp macro="" textlink="">
      <xdr:nvSpPr>
        <xdr:cNvPr id="148700" name="Text Box 27"/>
        <xdr:cNvSpPr txBox="1">
          <a:spLocks noChangeArrowheads="1"/>
        </xdr:cNvSpPr>
      </xdr:nvSpPr>
      <xdr:spPr bwMode="auto">
        <a:xfrm>
          <a:off x="17592675" y="494347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232834</xdr:colOff>
      <xdr:row>1</xdr:row>
      <xdr:rowOff>10583</xdr:rowOff>
    </xdr:from>
    <xdr:to>
      <xdr:col>7</xdr:col>
      <xdr:colOff>525993</xdr:colOff>
      <xdr:row>3</xdr:row>
      <xdr:rowOff>10583</xdr:rowOff>
    </xdr:to>
    <xdr:sp macro="" textlink="">
      <xdr:nvSpPr>
        <xdr:cNvPr id="5" name="Text 1"/>
        <xdr:cNvSpPr txBox="1">
          <a:spLocks noChangeArrowheads="1"/>
        </xdr:cNvSpPr>
      </xdr:nvSpPr>
      <xdr:spPr bwMode="auto">
        <a:xfrm>
          <a:off x="2508251" y="158750"/>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049" name="Text 1"/>
        <xdr:cNvSpPr txBox="1">
          <a:spLocks noChangeArrowheads="1"/>
        </xdr:cNvSpPr>
      </xdr:nvSpPr>
      <xdr:spPr bwMode="auto">
        <a:xfrm>
          <a:off x="20669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581025</xdr:colOff>
      <xdr:row>12</xdr:row>
      <xdr:rowOff>9525</xdr:rowOff>
    </xdr:from>
    <xdr:to>
      <xdr:col>10</xdr:col>
      <xdr:colOff>581025</xdr:colOff>
      <xdr:row>50</xdr:row>
      <xdr:rowOff>9525</xdr:rowOff>
    </xdr:to>
    <xdr:sp macro="" textlink="">
      <xdr:nvSpPr>
        <xdr:cNvPr id="178554" name="Line 5"/>
        <xdr:cNvSpPr>
          <a:spLocks noChangeShapeType="1"/>
        </xdr:cNvSpPr>
      </xdr:nvSpPr>
      <xdr:spPr bwMode="auto">
        <a:xfrm>
          <a:off x="5191125" y="2066925"/>
          <a:ext cx="0" cy="5791200"/>
        </a:xfrm>
        <a:prstGeom prst="line">
          <a:avLst/>
        </a:prstGeom>
        <a:noFill/>
        <a:ln w="9525">
          <a:solidFill>
            <a:srgbClr val="000000"/>
          </a:solidFill>
          <a:round/>
          <a:headEnd/>
          <a:tailEnd/>
        </a:ln>
      </xdr:spPr>
    </xdr:sp>
    <xdr:clientData/>
  </xdr:twoCellAnchor>
  <xdr:twoCellAnchor>
    <xdr:from>
      <xdr:col>11</xdr:col>
      <xdr:colOff>828675</xdr:colOff>
      <xdr:row>12</xdr:row>
      <xdr:rowOff>9525</xdr:rowOff>
    </xdr:from>
    <xdr:to>
      <xdr:col>11</xdr:col>
      <xdr:colOff>828675</xdr:colOff>
      <xdr:row>50</xdr:row>
      <xdr:rowOff>9525</xdr:rowOff>
    </xdr:to>
    <xdr:sp macro="" textlink="">
      <xdr:nvSpPr>
        <xdr:cNvPr id="178555" name="Line 6"/>
        <xdr:cNvSpPr>
          <a:spLocks noChangeShapeType="1"/>
        </xdr:cNvSpPr>
      </xdr:nvSpPr>
      <xdr:spPr bwMode="auto">
        <a:xfrm>
          <a:off x="6200775" y="2066925"/>
          <a:ext cx="0" cy="5791200"/>
        </a:xfrm>
        <a:prstGeom prst="line">
          <a:avLst/>
        </a:prstGeom>
        <a:noFill/>
        <a:ln w="9525">
          <a:solidFill>
            <a:srgbClr val="000000"/>
          </a:solidFill>
          <a:round/>
          <a:headEnd/>
          <a:tailEnd/>
        </a:ln>
      </xdr:spPr>
    </xdr:sp>
    <xdr:clientData/>
  </xdr:twoCellAnchor>
  <xdr:twoCellAnchor>
    <xdr:from>
      <xdr:col>10</xdr:col>
      <xdr:colOff>609600</xdr:colOff>
      <xdr:row>58</xdr:row>
      <xdr:rowOff>0</xdr:rowOff>
    </xdr:from>
    <xdr:to>
      <xdr:col>10</xdr:col>
      <xdr:colOff>609600</xdr:colOff>
      <xdr:row>58</xdr:row>
      <xdr:rowOff>0</xdr:rowOff>
    </xdr:to>
    <xdr:sp macro="" textlink="">
      <xdr:nvSpPr>
        <xdr:cNvPr id="178556" name="Line 8"/>
        <xdr:cNvSpPr>
          <a:spLocks noChangeShapeType="1"/>
        </xdr:cNvSpPr>
      </xdr:nvSpPr>
      <xdr:spPr bwMode="auto">
        <a:xfrm>
          <a:off x="5219700" y="9448800"/>
          <a:ext cx="0" cy="0"/>
        </a:xfrm>
        <a:prstGeom prst="line">
          <a:avLst/>
        </a:prstGeom>
        <a:noFill/>
        <a:ln w="9525">
          <a:solidFill>
            <a:srgbClr val="000000"/>
          </a:solidFill>
          <a:round/>
          <a:headEnd/>
          <a:tailEnd/>
        </a:ln>
      </xdr:spPr>
    </xdr:sp>
    <xdr:clientData/>
  </xdr:twoCellAnchor>
  <xdr:twoCellAnchor>
    <xdr:from>
      <xdr:col>11</xdr:col>
      <xdr:colOff>923925</xdr:colOff>
      <xdr:row>58</xdr:row>
      <xdr:rowOff>0</xdr:rowOff>
    </xdr:from>
    <xdr:to>
      <xdr:col>11</xdr:col>
      <xdr:colOff>923925</xdr:colOff>
      <xdr:row>58</xdr:row>
      <xdr:rowOff>0</xdr:rowOff>
    </xdr:to>
    <xdr:sp macro="" textlink="">
      <xdr:nvSpPr>
        <xdr:cNvPr id="178557" name="Line 9"/>
        <xdr:cNvSpPr>
          <a:spLocks noChangeShapeType="1"/>
        </xdr:cNvSpPr>
      </xdr:nvSpPr>
      <xdr:spPr bwMode="auto">
        <a:xfrm>
          <a:off x="6296025" y="9448800"/>
          <a:ext cx="0" cy="0"/>
        </a:xfrm>
        <a:prstGeom prst="line">
          <a:avLst/>
        </a:prstGeom>
        <a:noFill/>
        <a:ln w="9525">
          <a:solidFill>
            <a:srgbClr val="000000"/>
          </a:solidFill>
          <a:round/>
          <a:headEnd/>
          <a:tailEnd/>
        </a:ln>
      </xdr:spPr>
    </xdr:sp>
    <xdr:clientData/>
  </xdr:twoCellAnchor>
  <xdr:twoCellAnchor>
    <xdr:from>
      <xdr:col>10</xdr:col>
      <xdr:colOff>609600</xdr:colOff>
      <xdr:row>58</xdr:row>
      <xdr:rowOff>0</xdr:rowOff>
    </xdr:from>
    <xdr:to>
      <xdr:col>10</xdr:col>
      <xdr:colOff>609600</xdr:colOff>
      <xdr:row>58</xdr:row>
      <xdr:rowOff>0</xdr:rowOff>
    </xdr:to>
    <xdr:sp macro="" textlink="">
      <xdr:nvSpPr>
        <xdr:cNvPr id="178558" name="Line 11"/>
        <xdr:cNvSpPr>
          <a:spLocks noChangeShapeType="1"/>
        </xdr:cNvSpPr>
      </xdr:nvSpPr>
      <xdr:spPr bwMode="auto">
        <a:xfrm>
          <a:off x="5219700" y="9448800"/>
          <a:ext cx="0" cy="0"/>
        </a:xfrm>
        <a:prstGeom prst="line">
          <a:avLst/>
        </a:prstGeom>
        <a:noFill/>
        <a:ln w="9525">
          <a:solidFill>
            <a:srgbClr val="000000"/>
          </a:solidFill>
          <a:round/>
          <a:headEnd/>
          <a:tailEnd/>
        </a:ln>
      </xdr:spPr>
    </xdr:sp>
    <xdr:clientData/>
  </xdr:twoCellAnchor>
  <xdr:twoCellAnchor>
    <xdr:from>
      <xdr:col>11</xdr:col>
      <xdr:colOff>923925</xdr:colOff>
      <xdr:row>58</xdr:row>
      <xdr:rowOff>0</xdr:rowOff>
    </xdr:from>
    <xdr:to>
      <xdr:col>11</xdr:col>
      <xdr:colOff>923925</xdr:colOff>
      <xdr:row>58</xdr:row>
      <xdr:rowOff>0</xdr:rowOff>
    </xdr:to>
    <xdr:sp macro="" textlink="">
      <xdr:nvSpPr>
        <xdr:cNvPr id="178559" name="Line 12"/>
        <xdr:cNvSpPr>
          <a:spLocks noChangeShapeType="1"/>
        </xdr:cNvSpPr>
      </xdr:nvSpPr>
      <xdr:spPr bwMode="auto">
        <a:xfrm>
          <a:off x="6296025" y="9448800"/>
          <a:ext cx="0" cy="0"/>
        </a:xfrm>
        <a:prstGeom prst="line">
          <a:avLst/>
        </a:prstGeom>
        <a:noFill/>
        <a:ln w="9525">
          <a:solidFill>
            <a:srgbClr val="000000"/>
          </a:solidFill>
          <a:round/>
          <a:headEnd/>
          <a:tailEnd/>
        </a:ln>
      </xdr:spPr>
    </xdr:sp>
    <xdr:clientData/>
  </xdr:twoCellAnchor>
  <xdr:twoCellAnchor>
    <xdr:from>
      <xdr:col>5</xdr:col>
      <xdr:colOff>104775</xdr:colOff>
      <xdr:row>60</xdr:row>
      <xdr:rowOff>19050</xdr:rowOff>
    </xdr:from>
    <xdr:to>
      <xdr:col>8</xdr:col>
      <xdr:colOff>419100</xdr:colOff>
      <xdr:row>61</xdr:row>
      <xdr:rowOff>142875</xdr:rowOff>
    </xdr:to>
    <xdr:sp macro="" textlink="">
      <xdr:nvSpPr>
        <xdr:cNvPr id="2061" name="Text 13"/>
        <xdr:cNvSpPr txBox="1">
          <a:spLocks noChangeArrowheads="1"/>
        </xdr:cNvSpPr>
      </xdr:nvSpPr>
      <xdr:spPr bwMode="auto">
        <a:xfrm>
          <a:off x="20669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581025</xdr:colOff>
      <xdr:row>70</xdr:row>
      <xdr:rowOff>9525</xdr:rowOff>
    </xdr:from>
    <xdr:to>
      <xdr:col>10</xdr:col>
      <xdr:colOff>581025</xdr:colOff>
      <xdr:row>108</xdr:row>
      <xdr:rowOff>9525</xdr:rowOff>
    </xdr:to>
    <xdr:sp macro="" textlink="">
      <xdr:nvSpPr>
        <xdr:cNvPr id="178561" name="Line 15"/>
        <xdr:cNvSpPr>
          <a:spLocks noChangeShapeType="1"/>
        </xdr:cNvSpPr>
      </xdr:nvSpPr>
      <xdr:spPr bwMode="auto">
        <a:xfrm>
          <a:off x="5191125" y="11496675"/>
          <a:ext cx="0" cy="5791200"/>
        </a:xfrm>
        <a:prstGeom prst="line">
          <a:avLst/>
        </a:prstGeom>
        <a:noFill/>
        <a:ln w="9525">
          <a:solidFill>
            <a:srgbClr val="000000"/>
          </a:solidFill>
          <a:round/>
          <a:headEnd/>
          <a:tailEnd/>
        </a:ln>
      </xdr:spPr>
    </xdr:sp>
    <xdr:clientData/>
  </xdr:twoCellAnchor>
  <xdr:twoCellAnchor>
    <xdr:from>
      <xdr:col>11</xdr:col>
      <xdr:colOff>828675</xdr:colOff>
      <xdr:row>70</xdr:row>
      <xdr:rowOff>9525</xdr:rowOff>
    </xdr:from>
    <xdr:to>
      <xdr:col>11</xdr:col>
      <xdr:colOff>828675</xdr:colOff>
      <xdr:row>108</xdr:row>
      <xdr:rowOff>9525</xdr:rowOff>
    </xdr:to>
    <xdr:sp macro="" textlink="">
      <xdr:nvSpPr>
        <xdr:cNvPr id="178562" name="Line 16"/>
        <xdr:cNvSpPr>
          <a:spLocks noChangeShapeType="1"/>
        </xdr:cNvSpPr>
      </xdr:nvSpPr>
      <xdr:spPr bwMode="auto">
        <a:xfrm>
          <a:off x="6200775" y="11496675"/>
          <a:ext cx="0" cy="5791200"/>
        </a:xfrm>
        <a:prstGeom prst="line">
          <a:avLst/>
        </a:prstGeom>
        <a:noFill/>
        <a:ln w="9525">
          <a:solidFill>
            <a:srgbClr val="000000"/>
          </a:solidFill>
          <a:round/>
          <a:headEnd/>
          <a:tailEnd/>
        </a:ln>
      </xdr:spPr>
    </xdr:sp>
    <xdr:clientData/>
  </xdr:twoCellAnchor>
  <xdr:twoCellAnchor>
    <xdr:from>
      <xdr:col>5</xdr:col>
      <xdr:colOff>104775</xdr:colOff>
      <xdr:row>118</xdr:row>
      <xdr:rowOff>19050</xdr:rowOff>
    </xdr:from>
    <xdr:to>
      <xdr:col>8</xdr:col>
      <xdr:colOff>419100</xdr:colOff>
      <xdr:row>119</xdr:row>
      <xdr:rowOff>142875</xdr:rowOff>
    </xdr:to>
    <xdr:sp macro="" textlink="">
      <xdr:nvSpPr>
        <xdr:cNvPr id="2065" name="Text 17"/>
        <xdr:cNvSpPr txBox="1">
          <a:spLocks noChangeArrowheads="1"/>
        </xdr:cNvSpPr>
      </xdr:nvSpPr>
      <xdr:spPr bwMode="auto">
        <a:xfrm>
          <a:off x="20669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581025</xdr:colOff>
      <xdr:row>128</xdr:row>
      <xdr:rowOff>9525</xdr:rowOff>
    </xdr:from>
    <xdr:to>
      <xdr:col>10</xdr:col>
      <xdr:colOff>581025</xdr:colOff>
      <xdr:row>166</xdr:row>
      <xdr:rowOff>9525</xdr:rowOff>
    </xdr:to>
    <xdr:sp macro="" textlink="">
      <xdr:nvSpPr>
        <xdr:cNvPr id="178564" name="Line 19"/>
        <xdr:cNvSpPr>
          <a:spLocks noChangeShapeType="1"/>
        </xdr:cNvSpPr>
      </xdr:nvSpPr>
      <xdr:spPr bwMode="auto">
        <a:xfrm>
          <a:off x="5191125" y="20926425"/>
          <a:ext cx="0" cy="5791200"/>
        </a:xfrm>
        <a:prstGeom prst="line">
          <a:avLst/>
        </a:prstGeom>
        <a:noFill/>
        <a:ln w="9525">
          <a:solidFill>
            <a:srgbClr val="000000"/>
          </a:solidFill>
          <a:round/>
          <a:headEnd/>
          <a:tailEnd/>
        </a:ln>
      </xdr:spPr>
    </xdr:sp>
    <xdr:clientData/>
  </xdr:twoCellAnchor>
  <xdr:twoCellAnchor>
    <xdr:from>
      <xdr:col>11</xdr:col>
      <xdr:colOff>828675</xdr:colOff>
      <xdr:row>128</xdr:row>
      <xdr:rowOff>9525</xdr:rowOff>
    </xdr:from>
    <xdr:to>
      <xdr:col>11</xdr:col>
      <xdr:colOff>828675</xdr:colOff>
      <xdr:row>166</xdr:row>
      <xdr:rowOff>9525</xdr:rowOff>
    </xdr:to>
    <xdr:sp macro="" textlink="">
      <xdr:nvSpPr>
        <xdr:cNvPr id="178565" name="Line 20"/>
        <xdr:cNvSpPr>
          <a:spLocks noChangeShapeType="1"/>
        </xdr:cNvSpPr>
      </xdr:nvSpPr>
      <xdr:spPr bwMode="auto">
        <a:xfrm>
          <a:off x="6200775" y="20926425"/>
          <a:ext cx="0" cy="5791200"/>
        </a:xfrm>
        <a:prstGeom prst="line">
          <a:avLst/>
        </a:prstGeom>
        <a:noFill/>
        <a:ln w="9525">
          <a:solidFill>
            <a:srgbClr val="000000"/>
          </a:solidFill>
          <a:round/>
          <a:headEnd/>
          <a:tailEnd/>
        </a:ln>
      </xdr:spPr>
    </xdr:sp>
    <xdr:clientData/>
  </xdr:twoCellAnchor>
  <xdr:twoCellAnchor>
    <xdr:from>
      <xdr:col>10</xdr:col>
      <xdr:colOff>609600</xdr:colOff>
      <xdr:row>174</xdr:row>
      <xdr:rowOff>0</xdr:rowOff>
    </xdr:from>
    <xdr:to>
      <xdr:col>10</xdr:col>
      <xdr:colOff>609600</xdr:colOff>
      <xdr:row>174</xdr:row>
      <xdr:rowOff>0</xdr:rowOff>
    </xdr:to>
    <xdr:sp macro="" textlink="">
      <xdr:nvSpPr>
        <xdr:cNvPr id="178566" name="Line 21"/>
        <xdr:cNvSpPr>
          <a:spLocks noChangeShapeType="1"/>
        </xdr:cNvSpPr>
      </xdr:nvSpPr>
      <xdr:spPr bwMode="auto">
        <a:xfrm>
          <a:off x="5219700" y="28308300"/>
          <a:ext cx="0" cy="0"/>
        </a:xfrm>
        <a:prstGeom prst="line">
          <a:avLst/>
        </a:prstGeom>
        <a:noFill/>
        <a:ln w="9525">
          <a:solidFill>
            <a:srgbClr val="000000"/>
          </a:solidFill>
          <a:round/>
          <a:headEnd/>
          <a:tailEnd/>
        </a:ln>
      </xdr:spPr>
    </xdr:sp>
    <xdr:clientData/>
  </xdr:twoCellAnchor>
  <xdr:twoCellAnchor>
    <xdr:from>
      <xdr:col>11</xdr:col>
      <xdr:colOff>923925</xdr:colOff>
      <xdr:row>174</xdr:row>
      <xdr:rowOff>0</xdr:rowOff>
    </xdr:from>
    <xdr:to>
      <xdr:col>11</xdr:col>
      <xdr:colOff>923925</xdr:colOff>
      <xdr:row>174</xdr:row>
      <xdr:rowOff>0</xdr:rowOff>
    </xdr:to>
    <xdr:sp macro="" textlink="">
      <xdr:nvSpPr>
        <xdr:cNvPr id="178567" name="Line 22"/>
        <xdr:cNvSpPr>
          <a:spLocks noChangeShapeType="1"/>
        </xdr:cNvSpPr>
      </xdr:nvSpPr>
      <xdr:spPr bwMode="auto">
        <a:xfrm>
          <a:off x="6296025" y="28308300"/>
          <a:ext cx="0" cy="0"/>
        </a:xfrm>
        <a:prstGeom prst="line">
          <a:avLst/>
        </a:prstGeom>
        <a:noFill/>
        <a:ln w="9525">
          <a:solidFill>
            <a:srgbClr val="000000"/>
          </a:solidFill>
          <a:round/>
          <a:headEnd/>
          <a:tailEnd/>
        </a:ln>
      </xdr:spPr>
    </xdr:sp>
    <xdr:clientData/>
  </xdr:twoCellAnchor>
  <xdr:twoCellAnchor>
    <xdr:from>
      <xdr:col>10</xdr:col>
      <xdr:colOff>609600</xdr:colOff>
      <xdr:row>174</xdr:row>
      <xdr:rowOff>0</xdr:rowOff>
    </xdr:from>
    <xdr:to>
      <xdr:col>10</xdr:col>
      <xdr:colOff>609600</xdr:colOff>
      <xdr:row>174</xdr:row>
      <xdr:rowOff>0</xdr:rowOff>
    </xdr:to>
    <xdr:sp macro="" textlink="">
      <xdr:nvSpPr>
        <xdr:cNvPr id="178568" name="Line 23"/>
        <xdr:cNvSpPr>
          <a:spLocks noChangeShapeType="1"/>
        </xdr:cNvSpPr>
      </xdr:nvSpPr>
      <xdr:spPr bwMode="auto">
        <a:xfrm>
          <a:off x="5219700" y="28308300"/>
          <a:ext cx="0" cy="0"/>
        </a:xfrm>
        <a:prstGeom prst="line">
          <a:avLst/>
        </a:prstGeom>
        <a:noFill/>
        <a:ln w="9525">
          <a:solidFill>
            <a:srgbClr val="000000"/>
          </a:solidFill>
          <a:round/>
          <a:headEnd/>
          <a:tailEnd/>
        </a:ln>
      </xdr:spPr>
    </xdr:sp>
    <xdr:clientData/>
  </xdr:twoCellAnchor>
  <xdr:twoCellAnchor>
    <xdr:from>
      <xdr:col>11</xdr:col>
      <xdr:colOff>923925</xdr:colOff>
      <xdr:row>174</xdr:row>
      <xdr:rowOff>0</xdr:rowOff>
    </xdr:from>
    <xdr:to>
      <xdr:col>11</xdr:col>
      <xdr:colOff>923925</xdr:colOff>
      <xdr:row>174</xdr:row>
      <xdr:rowOff>0</xdr:rowOff>
    </xdr:to>
    <xdr:sp macro="" textlink="">
      <xdr:nvSpPr>
        <xdr:cNvPr id="178569" name="Line 24"/>
        <xdr:cNvSpPr>
          <a:spLocks noChangeShapeType="1"/>
        </xdr:cNvSpPr>
      </xdr:nvSpPr>
      <xdr:spPr bwMode="auto">
        <a:xfrm>
          <a:off x="6296025" y="28308300"/>
          <a:ext cx="0" cy="0"/>
        </a:xfrm>
        <a:prstGeom prst="line">
          <a:avLst/>
        </a:prstGeom>
        <a:noFill/>
        <a:ln w="9525">
          <a:solidFill>
            <a:srgbClr val="000000"/>
          </a:solidFill>
          <a:round/>
          <a:headEnd/>
          <a:tailEnd/>
        </a:ln>
      </xdr:spPr>
    </xdr:sp>
    <xdr:clientData/>
  </xdr:twoCellAnchor>
  <xdr:twoCellAnchor>
    <xdr:from>
      <xdr:col>5</xdr:col>
      <xdr:colOff>104775</xdr:colOff>
      <xdr:row>176</xdr:row>
      <xdr:rowOff>19050</xdr:rowOff>
    </xdr:from>
    <xdr:to>
      <xdr:col>8</xdr:col>
      <xdr:colOff>419100</xdr:colOff>
      <xdr:row>177</xdr:row>
      <xdr:rowOff>142875</xdr:rowOff>
    </xdr:to>
    <xdr:sp macro="" textlink="">
      <xdr:nvSpPr>
        <xdr:cNvPr id="2073" name="Text 25"/>
        <xdr:cNvSpPr txBox="1">
          <a:spLocks noChangeArrowheads="1"/>
        </xdr:cNvSpPr>
      </xdr:nvSpPr>
      <xdr:spPr bwMode="auto">
        <a:xfrm>
          <a:off x="20669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581025</xdr:colOff>
      <xdr:row>186</xdr:row>
      <xdr:rowOff>9525</xdr:rowOff>
    </xdr:from>
    <xdr:to>
      <xdr:col>10</xdr:col>
      <xdr:colOff>581025</xdr:colOff>
      <xdr:row>224</xdr:row>
      <xdr:rowOff>9525</xdr:rowOff>
    </xdr:to>
    <xdr:sp macro="" textlink="">
      <xdr:nvSpPr>
        <xdr:cNvPr id="178571" name="Line 27"/>
        <xdr:cNvSpPr>
          <a:spLocks noChangeShapeType="1"/>
        </xdr:cNvSpPr>
      </xdr:nvSpPr>
      <xdr:spPr bwMode="auto">
        <a:xfrm>
          <a:off x="5191125" y="30356175"/>
          <a:ext cx="0" cy="5791200"/>
        </a:xfrm>
        <a:prstGeom prst="line">
          <a:avLst/>
        </a:prstGeom>
        <a:noFill/>
        <a:ln w="9525">
          <a:solidFill>
            <a:srgbClr val="000000"/>
          </a:solidFill>
          <a:round/>
          <a:headEnd/>
          <a:tailEnd/>
        </a:ln>
      </xdr:spPr>
    </xdr:sp>
    <xdr:clientData/>
  </xdr:twoCellAnchor>
  <xdr:twoCellAnchor>
    <xdr:from>
      <xdr:col>11</xdr:col>
      <xdr:colOff>828675</xdr:colOff>
      <xdr:row>186</xdr:row>
      <xdr:rowOff>9525</xdr:rowOff>
    </xdr:from>
    <xdr:to>
      <xdr:col>11</xdr:col>
      <xdr:colOff>828675</xdr:colOff>
      <xdr:row>224</xdr:row>
      <xdr:rowOff>9525</xdr:rowOff>
    </xdr:to>
    <xdr:sp macro="" textlink="">
      <xdr:nvSpPr>
        <xdr:cNvPr id="178572" name="Line 28"/>
        <xdr:cNvSpPr>
          <a:spLocks noChangeShapeType="1"/>
        </xdr:cNvSpPr>
      </xdr:nvSpPr>
      <xdr:spPr bwMode="auto">
        <a:xfrm>
          <a:off x="6200775" y="30356175"/>
          <a:ext cx="0" cy="5791200"/>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2077" name="Text 29"/>
        <xdr:cNvSpPr txBox="1">
          <a:spLocks noChangeArrowheads="1"/>
        </xdr:cNvSpPr>
      </xdr:nvSpPr>
      <xdr:spPr bwMode="auto">
        <a:xfrm>
          <a:off x="84486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581025</xdr:colOff>
      <xdr:row>12</xdr:row>
      <xdr:rowOff>9525</xdr:rowOff>
    </xdr:from>
    <xdr:to>
      <xdr:col>22</xdr:col>
      <xdr:colOff>581025</xdr:colOff>
      <xdr:row>50</xdr:row>
      <xdr:rowOff>9525</xdr:rowOff>
    </xdr:to>
    <xdr:sp macro="" textlink="">
      <xdr:nvSpPr>
        <xdr:cNvPr id="178574" name="Line 31"/>
        <xdr:cNvSpPr>
          <a:spLocks noChangeShapeType="1"/>
        </xdr:cNvSpPr>
      </xdr:nvSpPr>
      <xdr:spPr bwMode="auto">
        <a:xfrm>
          <a:off x="11572875" y="2066925"/>
          <a:ext cx="0" cy="5791200"/>
        </a:xfrm>
        <a:prstGeom prst="line">
          <a:avLst/>
        </a:prstGeom>
        <a:noFill/>
        <a:ln w="9525">
          <a:solidFill>
            <a:srgbClr val="000000"/>
          </a:solidFill>
          <a:round/>
          <a:headEnd/>
          <a:tailEnd/>
        </a:ln>
      </xdr:spPr>
    </xdr:sp>
    <xdr:clientData/>
  </xdr:twoCellAnchor>
  <xdr:twoCellAnchor>
    <xdr:from>
      <xdr:col>23</xdr:col>
      <xdr:colOff>828675</xdr:colOff>
      <xdr:row>12</xdr:row>
      <xdr:rowOff>9525</xdr:rowOff>
    </xdr:from>
    <xdr:to>
      <xdr:col>23</xdr:col>
      <xdr:colOff>828675</xdr:colOff>
      <xdr:row>50</xdr:row>
      <xdr:rowOff>9525</xdr:rowOff>
    </xdr:to>
    <xdr:sp macro="" textlink="">
      <xdr:nvSpPr>
        <xdr:cNvPr id="178575" name="Line 32"/>
        <xdr:cNvSpPr>
          <a:spLocks noChangeShapeType="1"/>
        </xdr:cNvSpPr>
      </xdr:nvSpPr>
      <xdr:spPr bwMode="auto">
        <a:xfrm>
          <a:off x="12582525" y="2066925"/>
          <a:ext cx="0" cy="5791200"/>
        </a:xfrm>
        <a:prstGeom prst="line">
          <a:avLst/>
        </a:prstGeom>
        <a:noFill/>
        <a:ln w="9525">
          <a:solidFill>
            <a:srgbClr val="000000"/>
          </a:solidFill>
          <a:round/>
          <a:headEnd/>
          <a:tailEnd/>
        </a:ln>
      </xdr:spPr>
    </xdr:sp>
    <xdr:clientData/>
  </xdr:twoCellAnchor>
  <xdr:twoCellAnchor>
    <xdr:from>
      <xdr:col>22</xdr:col>
      <xdr:colOff>609600</xdr:colOff>
      <xdr:row>58</xdr:row>
      <xdr:rowOff>0</xdr:rowOff>
    </xdr:from>
    <xdr:to>
      <xdr:col>22</xdr:col>
      <xdr:colOff>609600</xdr:colOff>
      <xdr:row>58</xdr:row>
      <xdr:rowOff>0</xdr:rowOff>
    </xdr:to>
    <xdr:sp macro="" textlink="">
      <xdr:nvSpPr>
        <xdr:cNvPr id="178576" name="Line 33"/>
        <xdr:cNvSpPr>
          <a:spLocks noChangeShapeType="1"/>
        </xdr:cNvSpPr>
      </xdr:nvSpPr>
      <xdr:spPr bwMode="auto">
        <a:xfrm>
          <a:off x="11601450" y="9448800"/>
          <a:ext cx="0" cy="0"/>
        </a:xfrm>
        <a:prstGeom prst="line">
          <a:avLst/>
        </a:prstGeom>
        <a:noFill/>
        <a:ln w="9525">
          <a:solidFill>
            <a:srgbClr val="000000"/>
          </a:solidFill>
          <a:round/>
          <a:headEnd/>
          <a:tailEnd/>
        </a:ln>
      </xdr:spPr>
    </xdr:sp>
    <xdr:clientData/>
  </xdr:twoCellAnchor>
  <xdr:twoCellAnchor>
    <xdr:from>
      <xdr:col>23</xdr:col>
      <xdr:colOff>923925</xdr:colOff>
      <xdr:row>58</xdr:row>
      <xdr:rowOff>0</xdr:rowOff>
    </xdr:from>
    <xdr:to>
      <xdr:col>23</xdr:col>
      <xdr:colOff>923925</xdr:colOff>
      <xdr:row>58</xdr:row>
      <xdr:rowOff>0</xdr:rowOff>
    </xdr:to>
    <xdr:sp macro="" textlink="">
      <xdr:nvSpPr>
        <xdr:cNvPr id="178577" name="Line 34"/>
        <xdr:cNvSpPr>
          <a:spLocks noChangeShapeType="1"/>
        </xdr:cNvSpPr>
      </xdr:nvSpPr>
      <xdr:spPr bwMode="auto">
        <a:xfrm>
          <a:off x="12677775" y="9448800"/>
          <a:ext cx="0" cy="0"/>
        </a:xfrm>
        <a:prstGeom prst="line">
          <a:avLst/>
        </a:prstGeom>
        <a:noFill/>
        <a:ln w="9525">
          <a:solidFill>
            <a:srgbClr val="000000"/>
          </a:solidFill>
          <a:round/>
          <a:headEnd/>
          <a:tailEnd/>
        </a:ln>
      </xdr:spPr>
    </xdr:sp>
    <xdr:clientData/>
  </xdr:twoCellAnchor>
  <xdr:twoCellAnchor>
    <xdr:from>
      <xdr:col>22</xdr:col>
      <xdr:colOff>609600</xdr:colOff>
      <xdr:row>58</xdr:row>
      <xdr:rowOff>0</xdr:rowOff>
    </xdr:from>
    <xdr:to>
      <xdr:col>22</xdr:col>
      <xdr:colOff>609600</xdr:colOff>
      <xdr:row>58</xdr:row>
      <xdr:rowOff>0</xdr:rowOff>
    </xdr:to>
    <xdr:sp macro="" textlink="">
      <xdr:nvSpPr>
        <xdr:cNvPr id="178578" name="Line 35"/>
        <xdr:cNvSpPr>
          <a:spLocks noChangeShapeType="1"/>
        </xdr:cNvSpPr>
      </xdr:nvSpPr>
      <xdr:spPr bwMode="auto">
        <a:xfrm>
          <a:off x="11601450" y="9448800"/>
          <a:ext cx="0" cy="0"/>
        </a:xfrm>
        <a:prstGeom prst="line">
          <a:avLst/>
        </a:prstGeom>
        <a:noFill/>
        <a:ln w="9525">
          <a:solidFill>
            <a:srgbClr val="000000"/>
          </a:solidFill>
          <a:round/>
          <a:headEnd/>
          <a:tailEnd/>
        </a:ln>
      </xdr:spPr>
    </xdr:sp>
    <xdr:clientData/>
  </xdr:twoCellAnchor>
  <xdr:twoCellAnchor>
    <xdr:from>
      <xdr:col>23</xdr:col>
      <xdr:colOff>923925</xdr:colOff>
      <xdr:row>58</xdr:row>
      <xdr:rowOff>0</xdr:rowOff>
    </xdr:from>
    <xdr:to>
      <xdr:col>23</xdr:col>
      <xdr:colOff>923925</xdr:colOff>
      <xdr:row>58</xdr:row>
      <xdr:rowOff>0</xdr:rowOff>
    </xdr:to>
    <xdr:sp macro="" textlink="">
      <xdr:nvSpPr>
        <xdr:cNvPr id="178579" name="Line 36"/>
        <xdr:cNvSpPr>
          <a:spLocks noChangeShapeType="1"/>
        </xdr:cNvSpPr>
      </xdr:nvSpPr>
      <xdr:spPr bwMode="auto">
        <a:xfrm>
          <a:off x="12677775" y="9448800"/>
          <a:ext cx="0" cy="0"/>
        </a:xfrm>
        <a:prstGeom prst="line">
          <a:avLst/>
        </a:prstGeom>
        <a:noFill/>
        <a:ln w="9525">
          <a:solidFill>
            <a:srgbClr val="000000"/>
          </a:solidFill>
          <a:round/>
          <a:headEnd/>
          <a:tailEnd/>
        </a:ln>
      </xdr:spPr>
    </xdr:sp>
    <xdr:clientData/>
  </xdr:twoCellAnchor>
  <xdr:twoCellAnchor>
    <xdr:from>
      <xdr:col>17</xdr:col>
      <xdr:colOff>104775</xdr:colOff>
      <xdr:row>60</xdr:row>
      <xdr:rowOff>19050</xdr:rowOff>
    </xdr:from>
    <xdr:to>
      <xdr:col>20</xdr:col>
      <xdr:colOff>419100</xdr:colOff>
      <xdr:row>61</xdr:row>
      <xdr:rowOff>142875</xdr:rowOff>
    </xdr:to>
    <xdr:sp macro="" textlink="">
      <xdr:nvSpPr>
        <xdr:cNvPr id="2085" name="Text 37"/>
        <xdr:cNvSpPr txBox="1">
          <a:spLocks noChangeArrowheads="1"/>
        </xdr:cNvSpPr>
      </xdr:nvSpPr>
      <xdr:spPr bwMode="auto">
        <a:xfrm>
          <a:off x="84486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581025</xdr:colOff>
      <xdr:row>70</xdr:row>
      <xdr:rowOff>9525</xdr:rowOff>
    </xdr:from>
    <xdr:to>
      <xdr:col>22</xdr:col>
      <xdr:colOff>581025</xdr:colOff>
      <xdr:row>108</xdr:row>
      <xdr:rowOff>9525</xdr:rowOff>
    </xdr:to>
    <xdr:sp macro="" textlink="">
      <xdr:nvSpPr>
        <xdr:cNvPr id="178581" name="Line 39"/>
        <xdr:cNvSpPr>
          <a:spLocks noChangeShapeType="1"/>
        </xdr:cNvSpPr>
      </xdr:nvSpPr>
      <xdr:spPr bwMode="auto">
        <a:xfrm>
          <a:off x="11572875" y="11496675"/>
          <a:ext cx="0" cy="5791200"/>
        </a:xfrm>
        <a:prstGeom prst="line">
          <a:avLst/>
        </a:prstGeom>
        <a:noFill/>
        <a:ln w="9525">
          <a:solidFill>
            <a:srgbClr val="000000"/>
          </a:solidFill>
          <a:round/>
          <a:headEnd/>
          <a:tailEnd/>
        </a:ln>
      </xdr:spPr>
    </xdr:sp>
    <xdr:clientData/>
  </xdr:twoCellAnchor>
  <xdr:twoCellAnchor>
    <xdr:from>
      <xdr:col>23</xdr:col>
      <xdr:colOff>828675</xdr:colOff>
      <xdr:row>70</xdr:row>
      <xdr:rowOff>9525</xdr:rowOff>
    </xdr:from>
    <xdr:to>
      <xdr:col>23</xdr:col>
      <xdr:colOff>828675</xdr:colOff>
      <xdr:row>108</xdr:row>
      <xdr:rowOff>9525</xdr:rowOff>
    </xdr:to>
    <xdr:sp macro="" textlink="">
      <xdr:nvSpPr>
        <xdr:cNvPr id="178582" name="Line 40"/>
        <xdr:cNvSpPr>
          <a:spLocks noChangeShapeType="1"/>
        </xdr:cNvSpPr>
      </xdr:nvSpPr>
      <xdr:spPr bwMode="auto">
        <a:xfrm>
          <a:off x="12582525" y="11496675"/>
          <a:ext cx="0" cy="5791200"/>
        </a:xfrm>
        <a:prstGeom prst="line">
          <a:avLst/>
        </a:prstGeom>
        <a:noFill/>
        <a:ln w="9525">
          <a:solidFill>
            <a:srgbClr val="000000"/>
          </a:solidFill>
          <a:round/>
          <a:headEnd/>
          <a:tailEnd/>
        </a:ln>
      </xdr:spPr>
    </xdr:sp>
    <xdr:clientData/>
  </xdr:twoCellAnchor>
  <xdr:twoCellAnchor>
    <xdr:from>
      <xdr:col>17</xdr:col>
      <xdr:colOff>104775</xdr:colOff>
      <xdr:row>118</xdr:row>
      <xdr:rowOff>19050</xdr:rowOff>
    </xdr:from>
    <xdr:to>
      <xdr:col>20</xdr:col>
      <xdr:colOff>419100</xdr:colOff>
      <xdr:row>119</xdr:row>
      <xdr:rowOff>142875</xdr:rowOff>
    </xdr:to>
    <xdr:sp macro="" textlink="">
      <xdr:nvSpPr>
        <xdr:cNvPr id="2089" name="Text 41"/>
        <xdr:cNvSpPr txBox="1">
          <a:spLocks noChangeArrowheads="1"/>
        </xdr:cNvSpPr>
      </xdr:nvSpPr>
      <xdr:spPr bwMode="auto">
        <a:xfrm>
          <a:off x="84486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581025</xdr:colOff>
      <xdr:row>128</xdr:row>
      <xdr:rowOff>9525</xdr:rowOff>
    </xdr:from>
    <xdr:to>
      <xdr:col>22</xdr:col>
      <xdr:colOff>581025</xdr:colOff>
      <xdr:row>166</xdr:row>
      <xdr:rowOff>9525</xdr:rowOff>
    </xdr:to>
    <xdr:sp macro="" textlink="">
      <xdr:nvSpPr>
        <xdr:cNvPr id="178584" name="Line 43"/>
        <xdr:cNvSpPr>
          <a:spLocks noChangeShapeType="1"/>
        </xdr:cNvSpPr>
      </xdr:nvSpPr>
      <xdr:spPr bwMode="auto">
        <a:xfrm>
          <a:off x="11572875" y="20926425"/>
          <a:ext cx="0" cy="5791200"/>
        </a:xfrm>
        <a:prstGeom prst="line">
          <a:avLst/>
        </a:prstGeom>
        <a:noFill/>
        <a:ln w="9525">
          <a:solidFill>
            <a:srgbClr val="000000"/>
          </a:solidFill>
          <a:round/>
          <a:headEnd/>
          <a:tailEnd/>
        </a:ln>
      </xdr:spPr>
    </xdr:sp>
    <xdr:clientData/>
  </xdr:twoCellAnchor>
  <xdr:twoCellAnchor>
    <xdr:from>
      <xdr:col>23</xdr:col>
      <xdr:colOff>828675</xdr:colOff>
      <xdr:row>128</xdr:row>
      <xdr:rowOff>9525</xdr:rowOff>
    </xdr:from>
    <xdr:to>
      <xdr:col>23</xdr:col>
      <xdr:colOff>828675</xdr:colOff>
      <xdr:row>166</xdr:row>
      <xdr:rowOff>9525</xdr:rowOff>
    </xdr:to>
    <xdr:sp macro="" textlink="">
      <xdr:nvSpPr>
        <xdr:cNvPr id="178585" name="Line 44"/>
        <xdr:cNvSpPr>
          <a:spLocks noChangeShapeType="1"/>
        </xdr:cNvSpPr>
      </xdr:nvSpPr>
      <xdr:spPr bwMode="auto">
        <a:xfrm>
          <a:off x="12582525" y="20926425"/>
          <a:ext cx="0" cy="5791200"/>
        </a:xfrm>
        <a:prstGeom prst="line">
          <a:avLst/>
        </a:prstGeom>
        <a:noFill/>
        <a:ln w="9525">
          <a:solidFill>
            <a:srgbClr val="000000"/>
          </a:solidFill>
          <a:round/>
          <a:headEnd/>
          <a:tailEnd/>
        </a:ln>
      </xdr:spPr>
    </xdr:sp>
    <xdr:clientData/>
  </xdr:twoCellAnchor>
  <xdr:twoCellAnchor>
    <xdr:from>
      <xdr:col>22</xdr:col>
      <xdr:colOff>609600</xdr:colOff>
      <xdr:row>174</xdr:row>
      <xdr:rowOff>0</xdr:rowOff>
    </xdr:from>
    <xdr:to>
      <xdr:col>22</xdr:col>
      <xdr:colOff>609600</xdr:colOff>
      <xdr:row>174</xdr:row>
      <xdr:rowOff>0</xdr:rowOff>
    </xdr:to>
    <xdr:sp macro="" textlink="">
      <xdr:nvSpPr>
        <xdr:cNvPr id="178586" name="Line 45"/>
        <xdr:cNvSpPr>
          <a:spLocks noChangeShapeType="1"/>
        </xdr:cNvSpPr>
      </xdr:nvSpPr>
      <xdr:spPr bwMode="auto">
        <a:xfrm>
          <a:off x="11601450" y="28308300"/>
          <a:ext cx="0" cy="0"/>
        </a:xfrm>
        <a:prstGeom prst="line">
          <a:avLst/>
        </a:prstGeom>
        <a:noFill/>
        <a:ln w="9525">
          <a:solidFill>
            <a:srgbClr val="000000"/>
          </a:solidFill>
          <a:round/>
          <a:headEnd/>
          <a:tailEnd/>
        </a:ln>
      </xdr:spPr>
    </xdr:sp>
    <xdr:clientData/>
  </xdr:twoCellAnchor>
  <xdr:twoCellAnchor>
    <xdr:from>
      <xdr:col>23</xdr:col>
      <xdr:colOff>923925</xdr:colOff>
      <xdr:row>174</xdr:row>
      <xdr:rowOff>0</xdr:rowOff>
    </xdr:from>
    <xdr:to>
      <xdr:col>23</xdr:col>
      <xdr:colOff>923925</xdr:colOff>
      <xdr:row>174</xdr:row>
      <xdr:rowOff>0</xdr:rowOff>
    </xdr:to>
    <xdr:sp macro="" textlink="">
      <xdr:nvSpPr>
        <xdr:cNvPr id="178587" name="Line 46"/>
        <xdr:cNvSpPr>
          <a:spLocks noChangeShapeType="1"/>
        </xdr:cNvSpPr>
      </xdr:nvSpPr>
      <xdr:spPr bwMode="auto">
        <a:xfrm>
          <a:off x="12677775" y="28308300"/>
          <a:ext cx="0" cy="0"/>
        </a:xfrm>
        <a:prstGeom prst="line">
          <a:avLst/>
        </a:prstGeom>
        <a:noFill/>
        <a:ln w="9525">
          <a:solidFill>
            <a:srgbClr val="000000"/>
          </a:solidFill>
          <a:round/>
          <a:headEnd/>
          <a:tailEnd/>
        </a:ln>
      </xdr:spPr>
    </xdr:sp>
    <xdr:clientData/>
  </xdr:twoCellAnchor>
  <xdr:twoCellAnchor>
    <xdr:from>
      <xdr:col>22</xdr:col>
      <xdr:colOff>609600</xdr:colOff>
      <xdr:row>174</xdr:row>
      <xdr:rowOff>0</xdr:rowOff>
    </xdr:from>
    <xdr:to>
      <xdr:col>22</xdr:col>
      <xdr:colOff>609600</xdr:colOff>
      <xdr:row>174</xdr:row>
      <xdr:rowOff>0</xdr:rowOff>
    </xdr:to>
    <xdr:sp macro="" textlink="">
      <xdr:nvSpPr>
        <xdr:cNvPr id="178588" name="Line 47"/>
        <xdr:cNvSpPr>
          <a:spLocks noChangeShapeType="1"/>
        </xdr:cNvSpPr>
      </xdr:nvSpPr>
      <xdr:spPr bwMode="auto">
        <a:xfrm>
          <a:off x="11601450" y="28308300"/>
          <a:ext cx="0" cy="0"/>
        </a:xfrm>
        <a:prstGeom prst="line">
          <a:avLst/>
        </a:prstGeom>
        <a:noFill/>
        <a:ln w="9525">
          <a:solidFill>
            <a:srgbClr val="000000"/>
          </a:solidFill>
          <a:round/>
          <a:headEnd/>
          <a:tailEnd/>
        </a:ln>
      </xdr:spPr>
    </xdr:sp>
    <xdr:clientData/>
  </xdr:twoCellAnchor>
  <xdr:twoCellAnchor>
    <xdr:from>
      <xdr:col>23</xdr:col>
      <xdr:colOff>923925</xdr:colOff>
      <xdr:row>174</xdr:row>
      <xdr:rowOff>0</xdr:rowOff>
    </xdr:from>
    <xdr:to>
      <xdr:col>23</xdr:col>
      <xdr:colOff>923925</xdr:colOff>
      <xdr:row>174</xdr:row>
      <xdr:rowOff>0</xdr:rowOff>
    </xdr:to>
    <xdr:sp macro="" textlink="">
      <xdr:nvSpPr>
        <xdr:cNvPr id="178589" name="Line 48"/>
        <xdr:cNvSpPr>
          <a:spLocks noChangeShapeType="1"/>
        </xdr:cNvSpPr>
      </xdr:nvSpPr>
      <xdr:spPr bwMode="auto">
        <a:xfrm>
          <a:off x="12677775" y="28308300"/>
          <a:ext cx="0" cy="0"/>
        </a:xfrm>
        <a:prstGeom prst="line">
          <a:avLst/>
        </a:prstGeom>
        <a:noFill/>
        <a:ln w="9525">
          <a:solidFill>
            <a:srgbClr val="000000"/>
          </a:solidFill>
          <a:round/>
          <a:headEnd/>
          <a:tailEnd/>
        </a:ln>
      </xdr:spPr>
    </xdr:sp>
    <xdr:clientData/>
  </xdr:twoCellAnchor>
  <xdr:twoCellAnchor>
    <xdr:from>
      <xdr:col>17</xdr:col>
      <xdr:colOff>104775</xdr:colOff>
      <xdr:row>176</xdr:row>
      <xdr:rowOff>19050</xdr:rowOff>
    </xdr:from>
    <xdr:to>
      <xdr:col>20</xdr:col>
      <xdr:colOff>419100</xdr:colOff>
      <xdr:row>177</xdr:row>
      <xdr:rowOff>142875</xdr:rowOff>
    </xdr:to>
    <xdr:sp macro="" textlink="">
      <xdr:nvSpPr>
        <xdr:cNvPr id="2097" name="Text 49"/>
        <xdr:cNvSpPr txBox="1">
          <a:spLocks noChangeArrowheads="1"/>
        </xdr:cNvSpPr>
      </xdr:nvSpPr>
      <xdr:spPr bwMode="auto">
        <a:xfrm>
          <a:off x="84486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581025</xdr:colOff>
      <xdr:row>186</xdr:row>
      <xdr:rowOff>9525</xdr:rowOff>
    </xdr:from>
    <xdr:to>
      <xdr:col>22</xdr:col>
      <xdr:colOff>581025</xdr:colOff>
      <xdr:row>224</xdr:row>
      <xdr:rowOff>9525</xdr:rowOff>
    </xdr:to>
    <xdr:sp macro="" textlink="">
      <xdr:nvSpPr>
        <xdr:cNvPr id="178591" name="Line 51"/>
        <xdr:cNvSpPr>
          <a:spLocks noChangeShapeType="1"/>
        </xdr:cNvSpPr>
      </xdr:nvSpPr>
      <xdr:spPr bwMode="auto">
        <a:xfrm>
          <a:off x="11572875" y="30356175"/>
          <a:ext cx="0" cy="5791200"/>
        </a:xfrm>
        <a:prstGeom prst="line">
          <a:avLst/>
        </a:prstGeom>
        <a:noFill/>
        <a:ln w="9525">
          <a:solidFill>
            <a:srgbClr val="000000"/>
          </a:solidFill>
          <a:round/>
          <a:headEnd/>
          <a:tailEnd/>
        </a:ln>
      </xdr:spPr>
    </xdr:sp>
    <xdr:clientData/>
  </xdr:twoCellAnchor>
  <xdr:twoCellAnchor>
    <xdr:from>
      <xdr:col>23</xdr:col>
      <xdr:colOff>828675</xdr:colOff>
      <xdr:row>186</xdr:row>
      <xdr:rowOff>9525</xdr:rowOff>
    </xdr:from>
    <xdr:to>
      <xdr:col>23</xdr:col>
      <xdr:colOff>828675</xdr:colOff>
      <xdr:row>224</xdr:row>
      <xdr:rowOff>9525</xdr:rowOff>
    </xdr:to>
    <xdr:sp macro="" textlink="">
      <xdr:nvSpPr>
        <xdr:cNvPr id="178592" name="Line 52"/>
        <xdr:cNvSpPr>
          <a:spLocks noChangeShapeType="1"/>
        </xdr:cNvSpPr>
      </xdr:nvSpPr>
      <xdr:spPr bwMode="auto">
        <a:xfrm>
          <a:off x="12582525" y="30356175"/>
          <a:ext cx="0" cy="5791200"/>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2101" name="Text 53"/>
        <xdr:cNvSpPr txBox="1">
          <a:spLocks noChangeArrowheads="1"/>
        </xdr:cNvSpPr>
      </xdr:nvSpPr>
      <xdr:spPr bwMode="auto">
        <a:xfrm>
          <a:off x="148304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581025</xdr:colOff>
      <xdr:row>12</xdr:row>
      <xdr:rowOff>9525</xdr:rowOff>
    </xdr:from>
    <xdr:to>
      <xdr:col>34</xdr:col>
      <xdr:colOff>581025</xdr:colOff>
      <xdr:row>50</xdr:row>
      <xdr:rowOff>9525</xdr:rowOff>
    </xdr:to>
    <xdr:sp macro="" textlink="">
      <xdr:nvSpPr>
        <xdr:cNvPr id="178594" name="Line 55"/>
        <xdr:cNvSpPr>
          <a:spLocks noChangeShapeType="1"/>
        </xdr:cNvSpPr>
      </xdr:nvSpPr>
      <xdr:spPr bwMode="auto">
        <a:xfrm>
          <a:off x="17954625" y="2066925"/>
          <a:ext cx="0" cy="5791200"/>
        </a:xfrm>
        <a:prstGeom prst="line">
          <a:avLst/>
        </a:prstGeom>
        <a:noFill/>
        <a:ln w="9525">
          <a:solidFill>
            <a:srgbClr val="000000"/>
          </a:solidFill>
          <a:round/>
          <a:headEnd/>
          <a:tailEnd/>
        </a:ln>
      </xdr:spPr>
    </xdr:sp>
    <xdr:clientData/>
  </xdr:twoCellAnchor>
  <xdr:twoCellAnchor>
    <xdr:from>
      <xdr:col>35</xdr:col>
      <xdr:colOff>828675</xdr:colOff>
      <xdr:row>12</xdr:row>
      <xdr:rowOff>9525</xdr:rowOff>
    </xdr:from>
    <xdr:to>
      <xdr:col>35</xdr:col>
      <xdr:colOff>828675</xdr:colOff>
      <xdr:row>50</xdr:row>
      <xdr:rowOff>9525</xdr:rowOff>
    </xdr:to>
    <xdr:sp macro="" textlink="">
      <xdr:nvSpPr>
        <xdr:cNvPr id="178595" name="Line 56"/>
        <xdr:cNvSpPr>
          <a:spLocks noChangeShapeType="1"/>
        </xdr:cNvSpPr>
      </xdr:nvSpPr>
      <xdr:spPr bwMode="auto">
        <a:xfrm>
          <a:off x="18964275" y="2066925"/>
          <a:ext cx="0" cy="5791200"/>
        </a:xfrm>
        <a:prstGeom prst="line">
          <a:avLst/>
        </a:prstGeom>
        <a:noFill/>
        <a:ln w="9525">
          <a:solidFill>
            <a:srgbClr val="000000"/>
          </a:solidFill>
          <a:round/>
          <a:headEnd/>
          <a:tailEnd/>
        </a:ln>
      </xdr:spPr>
    </xdr:sp>
    <xdr:clientData/>
  </xdr:twoCellAnchor>
  <xdr:twoCellAnchor>
    <xdr:from>
      <xdr:col>34</xdr:col>
      <xdr:colOff>609600</xdr:colOff>
      <xdr:row>58</xdr:row>
      <xdr:rowOff>0</xdr:rowOff>
    </xdr:from>
    <xdr:to>
      <xdr:col>34</xdr:col>
      <xdr:colOff>609600</xdr:colOff>
      <xdr:row>58</xdr:row>
      <xdr:rowOff>0</xdr:rowOff>
    </xdr:to>
    <xdr:sp macro="" textlink="">
      <xdr:nvSpPr>
        <xdr:cNvPr id="178596" name="Line 57"/>
        <xdr:cNvSpPr>
          <a:spLocks noChangeShapeType="1"/>
        </xdr:cNvSpPr>
      </xdr:nvSpPr>
      <xdr:spPr bwMode="auto">
        <a:xfrm>
          <a:off x="17983200" y="9448800"/>
          <a:ext cx="0" cy="0"/>
        </a:xfrm>
        <a:prstGeom prst="line">
          <a:avLst/>
        </a:prstGeom>
        <a:noFill/>
        <a:ln w="9525">
          <a:solidFill>
            <a:srgbClr val="000000"/>
          </a:solidFill>
          <a:round/>
          <a:headEnd/>
          <a:tailEnd/>
        </a:ln>
      </xdr:spPr>
    </xdr:sp>
    <xdr:clientData/>
  </xdr:twoCellAnchor>
  <xdr:twoCellAnchor>
    <xdr:from>
      <xdr:col>35</xdr:col>
      <xdr:colOff>923925</xdr:colOff>
      <xdr:row>58</xdr:row>
      <xdr:rowOff>0</xdr:rowOff>
    </xdr:from>
    <xdr:to>
      <xdr:col>35</xdr:col>
      <xdr:colOff>923925</xdr:colOff>
      <xdr:row>58</xdr:row>
      <xdr:rowOff>0</xdr:rowOff>
    </xdr:to>
    <xdr:sp macro="" textlink="">
      <xdr:nvSpPr>
        <xdr:cNvPr id="178597" name="Line 58"/>
        <xdr:cNvSpPr>
          <a:spLocks noChangeShapeType="1"/>
        </xdr:cNvSpPr>
      </xdr:nvSpPr>
      <xdr:spPr bwMode="auto">
        <a:xfrm>
          <a:off x="19059525" y="9448800"/>
          <a:ext cx="0" cy="0"/>
        </a:xfrm>
        <a:prstGeom prst="line">
          <a:avLst/>
        </a:prstGeom>
        <a:noFill/>
        <a:ln w="9525">
          <a:solidFill>
            <a:srgbClr val="000000"/>
          </a:solidFill>
          <a:round/>
          <a:headEnd/>
          <a:tailEnd/>
        </a:ln>
      </xdr:spPr>
    </xdr:sp>
    <xdr:clientData/>
  </xdr:twoCellAnchor>
  <xdr:twoCellAnchor>
    <xdr:from>
      <xdr:col>34</xdr:col>
      <xdr:colOff>609600</xdr:colOff>
      <xdr:row>58</xdr:row>
      <xdr:rowOff>0</xdr:rowOff>
    </xdr:from>
    <xdr:to>
      <xdr:col>34</xdr:col>
      <xdr:colOff>609600</xdr:colOff>
      <xdr:row>58</xdr:row>
      <xdr:rowOff>0</xdr:rowOff>
    </xdr:to>
    <xdr:sp macro="" textlink="">
      <xdr:nvSpPr>
        <xdr:cNvPr id="178598" name="Line 59"/>
        <xdr:cNvSpPr>
          <a:spLocks noChangeShapeType="1"/>
        </xdr:cNvSpPr>
      </xdr:nvSpPr>
      <xdr:spPr bwMode="auto">
        <a:xfrm>
          <a:off x="17983200" y="9448800"/>
          <a:ext cx="0" cy="0"/>
        </a:xfrm>
        <a:prstGeom prst="line">
          <a:avLst/>
        </a:prstGeom>
        <a:noFill/>
        <a:ln w="9525">
          <a:solidFill>
            <a:srgbClr val="000000"/>
          </a:solidFill>
          <a:round/>
          <a:headEnd/>
          <a:tailEnd/>
        </a:ln>
      </xdr:spPr>
    </xdr:sp>
    <xdr:clientData/>
  </xdr:twoCellAnchor>
  <xdr:twoCellAnchor>
    <xdr:from>
      <xdr:col>35</xdr:col>
      <xdr:colOff>923925</xdr:colOff>
      <xdr:row>58</xdr:row>
      <xdr:rowOff>0</xdr:rowOff>
    </xdr:from>
    <xdr:to>
      <xdr:col>35</xdr:col>
      <xdr:colOff>923925</xdr:colOff>
      <xdr:row>58</xdr:row>
      <xdr:rowOff>0</xdr:rowOff>
    </xdr:to>
    <xdr:sp macro="" textlink="">
      <xdr:nvSpPr>
        <xdr:cNvPr id="178599" name="Line 60"/>
        <xdr:cNvSpPr>
          <a:spLocks noChangeShapeType="1"/>
        </xdr:cNvSpPr>
      </xdr:nvSpPr>
      <xdr:spPr bwMode="auto">
        <a:xfrm>
          <a:off x="19059525" y="9448800"/>
          <a:ext cx="0" cy="0"/>
        </a:xfrm>
        <a:prstGeom prst="line">
          <a:avLst/>
        </a:prstGeom>
        <a:noFill/>
        <a:ln w="9525">
          <a:solidFill>
            <a:srgbClr val="000000"/>
          </a:solidFill>
          <a:round/>
          <a:headEnd/>
          <a:tailEnd/>
        </a:ln>
      </xdr:spPr>
    </xdr:sp>
    <xdr:clientData/>
  </xdr:twoCellAnchor>
  <xdr:twoCellAnchor>
    <xdr:from>
      <xdr:col>29</xdr:col>
      <xdr:colOff>104775</xdr:colOff>
      <xdr:row>60</xdr:row>
      <xdr:rowOff>19050</xdr:rowOff>
    </xdr:from>
    <xdr:to>
      <xdr:col>32</xdr:col>
      <xdr:colOff>419100</xdr:colOff>
      <xdr:row>61</xdr:row>
      <xdr:rowOff>142875</xdr:rowOff>
    </xdr:to>
    <xdr:sp macro="" textlink="">
      <xdr:nvSpPr>
        <xdr:cNvPr id="2109" name="Text 61"/>
        <xdr:cNvSpPr txBox="1">
          <a:spLocks noChangeArrowheads="1"/>
        </xdr:cNvSpPr>
      </xdr:nvSpPr>
      <xdr:spPr bwMode="auto">
        <a:xfrm>
          <a:off x="148304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581025</xdr:colOff>
      <xdr:row>70</xdr:row>
      <xdr:rowOff>9525</xdr:rowOff>
    </xdr:from>
    <xdr:to>
      <xdr:col>34</xdr:col>
      <xdr:colOff>581025</xdr:colOff>
      <xdr:row>108</xdr:row>
      <xdr:rowOff>9525</xdr:rowOff>
    </xdr:to>
    <xdr:sp macro="" textlink="">
      <xdr:nvSpPr>
        <xdr:cNvPr id="178601" name="Line 63"/>
        <xdr:cNvSpPr>
          <a:spLocks noChangeShapeType="1"/>
        </xdr:cNvSpPr>
      </xdr:nvSpPr>
      <xdr:spPr bwMode="auto">
        <a:xfrm>
          <a:off x="17954625" y="11496675"/>
          <a:ext cx="0" cy="5791200"/>
        </a:xfrm>
        <a:prstGeom prst="line">
          <a:avLst/>
        </a:prstGeom>
        <a:noFill/>
        <a:ln w="9525">
          <a:solidFill>
            <a:srgbClr val="000000"/>
          </a:solidFill>
          <a:round/>
          <a:headEnd/>
          <a:tailEnd/>
        </a:ln>
      </xdr:spPr>
    </xdr:sp>
    <xdr:clientData/>
  </xdr:twoCellAnchor>
  <xdr:twoCellAnchor>
    <xdr:from>
      <xdr:col>35</xdr:col>
      <xdr:colOff>828675</xdr:colOff>
      <xdr:row>70</xdr:row>
      <xdr:rowOff>9525</xdr:rowOff>
    </xdr:from>
    <xdr:to>
      <xdr:col>35</xdr:col>
      <xdr:colOff>828675</xdr:colOff>
      <xdr:row>108</xdr:row>
      <xdr:rowOff>9525</xdr:rowOff>
    </xdr:to>
    <xdr:sp macro="" textlink="">
      <xdr:nvSpPr>
        <xdr:cNvPr id="178602" name="Line 64"/>
        <xdr:cNvSpPr>
          <a:spLocks noChangeShapeType="1"/>
        </xdr:cNvSpPr>
      </xdr:nvSpPr>
      <xdr:spPr bwMode="auto">
        <a:xfrm>
          <a:off x="18964275" y="11496675"/>
          <a:ext cx="0" cy="5791200"/>
        </a:xfrm>
        <a:prstGeom prst="line">
          <a:avLst/>
        </a:prstGeom>
        <a:noFill/>
        <a:ln w="9525">
          <a:solidFill>
            <a:srgbClr val="000000"/>
          </a:solidFill>
          <a:round/>
          <a:headEnd/>
          <a:tailEnd/>
        </a:ln>
      </xdr:spPr>
    </xdr:sp>
    <xdr:clientData/>
  </xdr:twoCellAnchor>
  <xdr:twoCellAnchor>
    <xdr:from>
      <xdr:col>29</xdr:col>
      <xdr:colOff>104775</xdr:colOff>
      <xdr:row>118</xdr:row>
      <xdr:rowOff>19050</xdr:rowOff>
    </xdr:from>
    <xdr:to>
      <xdr:col>32</xdr:col>
      <xdr:colOff>419100</xdr:colOff>
      <xdr:row>119</xdr:row>
      <xdr:rowOff>142875</xdr:rowOff>
    </xdr:to>
    <xdr:sp macro="" textlink="">
      <xdr:nvSpPr>
        <xdr:cNvPr id="2113" name="Text 65"/>
        <xdr:cNvSpPr txBox="1">
          <a:spLocks noChangeArrowheads="1"/>
        </xdr:cNvSpPr>
      </xdr:nvSpPr>
      <xdr:spPr bwMode="auto">
        <a:xfrm>
          <a:off x="148304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581025</xdr:colOff>
      <xdr:row>128</xdr:row>
      <xdr:rowOff>9525</xdr:rowOff>
    </xdr:from>
    <xdr:to>
      <xdr:col>34</xdr:col>
      <xdr:colOff>581025</xdr:colOff>
      <xdr:row>166</xdr:row>
      <xdr:rowOff>9525</xdr:rowOff>
    </xdr:to>
    <xdr:sp macro="" textlink="">
      <xdr:nvSpPr>
        <xdr:cNvPr id="178604" name="Line 67"/>
        <xdr:cNvSpPr>
          <a:spLocks noChangeShapeType="1"/>
        </xdr:cNvSpPr>
      </xdr:nvSpPr>
      <xdr:spPr bwMode="auto">
        <a:xfrm>
          <a:off x="17954625" y="20926425"/>
          <a:ext cx="0" cy="5791200"/>
        </a:xfrm>
        <a:prstGeom prst="line">
          <a:avLst/>
        </a:prstGeom>
        <a:noFill/>
        <a:ln w="9525">
          <a:solidFill>
            <a:srgbClr val="000000"/>
          </a:solidFill>
          <a:round/>
          <a:headEnd/>
          <a:tailEnd/>
        </a:ln>
      </xdr:spPr>
    </xdr:sp>
    <xdr:clientData/>
  </xdr:twoCellAnchor>
  <xdr:twoCellAnchor>
    <xdr:from>
      <xdr:col>35</xdr:col>
      <xdr:colOff>828675</xdr:colOff>
      <xdr:row>128</xdr:row>
      <xdr:rowOff>9525</xdr:rowOff>
    </xdr:from>
    <xdr:to>
      <xdr:col>35</xdr:col>
      <xdr:colOff>828675</xdr:colOff>
      <xdr:row>166</xdr:row>
      <xdr:rowOff>9525</xdr:rowOff>
    </xdr:to>
    <xdr:sp macro="" textlink="">
      <xdr:nvSpPr>
        <xdr:cNvPr id="178605" name="Line 68"/>
        <xdr:cNvSpPr>
          <a:spLocks noChangeShapeType="1"/>
        </xdr:cNvSpPr>
      </xdr:nvSpPr>
      <xdr:spPr bwMode="auto">
        <a:xfrm>
          <a:off x="18964275" y="20926425"/>
          <a:ext cx="0" cy="5791200"/>
        </a:xfrm>
        <a:prstGeom prst="line">
          <a:avLst/>
        </a:prstGeom>
        <a:noFill/>
        <a:ln w="9525">
          <a:solidFill>
            <a:srgbClr val="000000"/>
          </a:solidFill>
          <a:round/>
          <a:headEnd/>
          <a:tailEnd/>
        </a:ln>
      </xdr:spPr>
    </xdr:sp>
    <xdr:clientData/>
  </xdr:twoCellAnchor>
  <xdr:twoCellAnchor>
    <xdr:from>
      <xdr:col>34</xdr:col>
      <xdr:colOff>609600</xdr:colOff>
      <xdr:row>174</xdr:row>
      <xdr:rowOff>0</xdr:rowOff>
    </xdr:from>
    <xdr:to>
      <xdr:col>34</xdr:col>
      <xdr:colOff>609600</xdr:colOff>
      <xdr:row>174</xdr:row>
      <xdr:rowOff>0</xdr:rowOff>
    </xdr:to>
    <xdr:sp macro="" textlink="">
      <xdr:nvSpPr>
        <xdr:cNvPr id="178606" name="Line 69"/>
        <xdr:cNvSpPr>
          <a:spLocks noChangeShapeType="1"/>
        </xdr:cNvSpPr>
      </xdr:nvSpPr>
      <xdr:spPr bwMode="auto">
        <a:xfrm>
          <a:off x="17983200" y="28308300"/>
          <a:ext cx="0" cy="0"/>
        </a:xfrm>
        <a:prstGeom prst="line">
          <a:avLst/>
        </a:prstGeom>
        <a:noFill/>
        <a:ln w="9525">
          <a:solidFill>
            <a:srgbClr val="000000"/>
          </a:solidFill>
          <a:round/>
          <a:headEnd/>
          <a:tailEnd/>
        </a:ln>
      </xdr:spPr>
    </xdr:sp>
    <xdr:clientData/>
  </xdr:twoCellAnchor>
  <xdr:twoCellAnchor>
    <xdr:from>
      <xdr:col>35</xdr:col>
      <xdr:colOff>923925</xdr:colOff>
      <xdr:row>174</xdr:row>
      <xdr:rowOff>0</xdr:rowOff>
    </xdr:from>
    <xdr:to>
      <xdr:col>35</xdr:col>
      <xdr:colOff>923925</xdr:colOff>
      <xdr:row>174</xdr:row>
      <xdr:rowOff>0</xdr:rowOff>
    </xdr:to>
    <xdr:sp macro="" textlink="">
      <xdr:nvSpPr>
        <xdr:cNvPr id="178607" name="Line 70"/>
        <xdr:cNvSpPr>
          <a:spLocks noChangeShapeType="1"/>
        </xdr:cNvSpPr>
      </xdr:nvSpPr>
      <xdr:spPr bwMode="auto">
        <a:xfrm>
          <a:off x="19059525" y="28308300"/>
          <a:ext cx="0" cy="0"/>
        </a:xfrm>
        <a:prstGeom prst="line">
          <a:avLst/>
        </a:prstGeom>
        <a:noFill/>
        <a:ln w="9525">
          <a:solidFill>
            <a:srgbClr val="000000"/>
          </a:solidFill>
          <a:round/>
          <a:headEnd/>
          <a:tailEnd/>
        </a:ln>
      </xdr:spPr>
    </xdr:sp>
    <xdr:clientData/>
  </xdr:twoCellAnchor>
  <xdr:twoCellAnchor>
    <xdr:from>
      <xdr:col>34</xdr:col>
      <xdr:colOff>609600</xdr:colOff>
      <xdr:row>174</xdr:row>
      <xdr:rowOff>0</xdr:rowOff>
    </xdr:from>
    <xdr:to>
      <xdr:col>34</xdr:col>
      <xdr:colOff>609600</xdr:colOff>
      <xdr:row>174</xdr:row>
      <xdr:rowOff>0</xdr:rowOff>
    </xdr:to>
    <xdr:sp macro="" textlink="">
      <xdr:nvSpPr>
        <xdr:cNvPr id="178608" name="Line 71"/>
        <xdr:cNvSpPr>
          <a:spLocks noChangeShapeType="1"/>
        </xdr:cNvSpPr>
      </xdr:nvSpPr>
      <xdr:spPr bwMode="auto">
        <a:xfrm>
          <a:off x="17983200" y="28308300"/>
          <a:ext cx="0" cy="0"/>
        </a:xfrm>
        <a:prstGeom prst="line">
          <a:avLst/>
        </a:prstGeom>
        <a:noFill/>
        <a:ln w="9525">
          <a:solidFill>
            <a:srgbClr val="000000"/>
          </a:solidFill>
          <a:round/>
          <a:headEnd/>
          <a:tailEnd/>
        </a:ln>
      </xdr:spPr>
    </xdr:sp>
    <xdr:clientData/>
  </xdr:twoCellAnchor>
  <xdr:twoCellAnchor>
    <xdr:from>
      <xdr:col>35</xdr:col>
      <xdr:colOff>923925</xdr:colOff>
      <xdr:row>174</xdr:row>
      <xdr:rowOff>0</xdr:rowOff>
    </xdr:from>
    <xdr:to>
      <xdr:col>35</xdr:col>
      <xdr:colOff>923925</xdr:colOff>
      <xdr:row>174</xdr:row>
      <xdr:rowOff>0</xdr:rowOff>
    </xdr:to>
    <xdr:sp macro="" textlink="">
      <xdr:nvSpPr>
        <xdr:cNvPr id="178609" name="Line 72"/>
        <xdr:cNvSpPr>
          <a:spLocks noChangeShapeType="1"/>
        </xdr:cNvSpPr>
      </xdr:nvSpPr>
      <xdr:spPr bwMode="auto">
        <a:xfrm>
          <a:off x="19059525" y="28308300"/>
          <a:ext cx="0" cy="0"/>
        </a:xfrm>
        <a:prstGeom prst="line">
          <a:avLst/>
        </a:prstGeom>
        <a:noFill/>
        <a:ln w="9525">
          <a:solidFill>
            <a:srgbClr val="000000"/>
          </a:solidFill>
          <a:round/>
          <a:headEnd/>
          <a:tailEnd/>
        </a:ln>
      </xdr:spPr>
    </xdr:sp>
    <xdr:clientData/>
  </xdr:twoCellAnchor>
  <xdr:twoCellAnchor>
    <xdr:from>
      <xdr:col>29</xdr:col>
      <xdr:colOff>104775</xdr:colOff>
      <xdr:row>176</xdr:row>
      <xdr:rowOff>19050</xdr:rowOff>
    </xdr:from>
    <xdr:to>
      <xdr:col>32</xdr:col>
      <xdr:colOff>419100</xdr:colOff>
      <xdr:row>177</xdr:row>
      <xdr:rowOff>142875</xdr:rowOff>
    </xdr:to>
    <xdr:sp macro="" textlink="">
      <xdr:nvSpPr>
        <xdr:cNvPr id="2121" name="Text 73"/>
        <xdr:cNvSpPr txBox="1">
          <a:spLocks noChangeArrowheads="1"/>
        </xdr:cNvSpPr>
      </xdr:nvSpPr>
      <xdr:spPr bwMode="auto">
        <a:xfrm>
          <a:off x="148304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581025</xdr:colOff>
      <xdr:row>186</xdr:row>
      <xdr:rowOff>9525</xdr:rowOff>
    </xdr:from>
    <xdr:to>
      <xdr:col>34</xdr:col>
      <xdr:colOff>581025</xdr:colOff>
      <xdr:row>224</xdr:row>
      <xdr:rowOff>9525</xdr:rowOff>
    </xdr:to>
    <xdr:sp macro="" textlink="">
      <xdr:nvSpPr>
        <xdr:cNvPr id="178611" name="Line 75"/>
        <xdr:cNvSpPr>
          <a:spLocks noChangeShapeType="1"/>
        </xdr:cNvSpPr>
      </xdr:nvSpPr>
      <xdr:spPr bwMode="auto">
        <a:xfrm>
          <a:off x="17954625" y="30356175"/>
          <a:ext cx="0" cy="5791200"/>
        </a:xfrm>
        <a:prstGeom prst="line">
          <a:avLst/>
        </a:prstGeom>
        <a:noFill/>
        <a:ln w="9525">
          <a:solidFill>
            <a:srgbClr val="000000"/>
          </a:solidFill>
          <a:round/>
          <a:headEnd/>
          <a:tailEnd/>
        </a:ln>
      </xdr:spPr>
    </xdr:sp>
    <xdr:clientData/>
  </xdr:twoCellAnchor>
  <xdr:twoCellAnchor>
    <xdr:from>
      <xdr:col>35</xdr:col>
      <xdr:colOff>828675</xdr:colOff>
      <xdr:row>186</xdr:row>
      <xdr:rowOff>9525</xdr:rowOff>
    </xdr:from>
    <xdr:to>
      <xdr:col>35</xdr:col>
      <xdr:colOff>828675</xdr:colOff>
      <xdr:row>224</xdr:row>
      <xdr:rowOff>9525</xdr:rowOff>
    </xdr:to>
    <xdr:sp macro="" textlink="">
      <xdr:nvSpPr>
        <xdr:cNvPr id="178612" name="Line 76"/>
        <xdr:cNvSpPr>
          <a:spLocks noChangeShapeType="1"/>
        </xdr:cNvSpPr>
      </xdr:nvSpPr>
      <xdr:spPr bwMode="auto">
        <a:xfrm>
          <a:off x="18964275" y="30356175"/>
          <a:ext cx="0" cy="5791200"/>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2125" name="Text 77"/>
        <xdr:cNvSpPr txBox="1">
          <a:spLocks noChangeArrowheads="1"/>
        </xdr:cNvSpPr>
      </xdr:nvSpPr>
      <xdr:spPr bwMode="auto">
        <a:xfrm>
          <a:off x="212121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581025</xdr:colOff>
      <xdr:row>12</xdr:row>
      <xdr:rowOff>9525</xdr:rowOff>
    </xdr:from>
    <xdr:to>
      <xdr:col>46</xdr:col>
      <xdr:colOff>581025</xdr:colOff>
      <xdr:row>50</xdr:row>
      <xdr:rowOff>9525</xdr:rowOff>
    </xdr:to>
    <xdr:sp macro="" textlink="">
      <xdr:nvSpPr>
        <xdr:cNvPr id="178614" name="Line 79"/>
        <xdr:cNvSpPr>
          <a:spLocks noChangeShapeType="1"/>
        </xdr:cNvSpPr>
      </xdr:nvSpPr>
      <xdr:spPr bwMode="auto">
        <a:xfrm>
          <a:off x="24336375" y="2066925"/>
          <a:ext cx="0" cy="5791200"/>
        </a:xfrm>
        <a:prstGeom prst="line">
          <a:avLst/>
        </a:prstGeom>
        <a:noFill/>
        <a:ln w="9525">
          <a:solidFill>
            <a:srgbClr val="000000"/>
          </a:solidFill>
          <a:round/>
          <a:headEnd/>
          <a:tailEnd/>
        </a:ln>
      </xdr:spPr>
    </xdr:sp>
    <xdr:clientData/>
  </xdr:twoCellAnchor>
  <xdr:twoCellAnchor>
    <xdr:from>
      <xdr:col>47</xdr:col>
      <xdr:colOff>828675</xdr:colOff>
      <xdr:row>12</xdr:row>
      <xdr:rowOff>9525</xdr:rowOff>
    </xdr:from>
    <xdr:to>
      <xdr:col>47</xdr:col>
      <xdr:colOff>828675</xdr:colOff>
      <xdr:row>50</xdr:row>
      <xdr:rowOff>9525</xdr:rowOff>
    </xdr:to>
    <xdr:sp macro="" textlink="">
      <xdr:nvSpPr>
        <xdr:cNvPr id="178615" name="Line 80"/>
        <xdr:cNvSpPr>
          <a:spLocks noChangeShapeType="1"/>
        </xdr:cNvSpPr>
      </xdr:nvSpPr>
      <xdr:spPr bwMode="auto">
        <a:xfrm>
          <a:off x="25346025" y="2066925"/>
          <a:ext cx="0" cy="5791200"/>
        </a:xfrm>
        <a:prstGeom prst="line">
          <a:avLst/>
        </a:prstGeom>
        <a:noFill/>
        <a:ln w="9525">
          <a:solidFill>
            <a:srgbClr val="000000"/>
          </a:solidFill>
          <a:round/>
          <a:headEnd/>
          <a:tailEnd/>
        </a:ln>
      </xdr:spPr>
    </xdr:sp>
    <xdr:clientData/>
  </xdr:twoCellAnchor>
  <xdr:twoCellAnchor>
    <xdr:from>
      <xdr:col>46</xdr:col>
      <xdr:colOff>609600</xdr:colOff>
      <xdr:row>58</xdr:row>
      <xdr:rowOff>0</xdr:rowOff>
    </xdr:from>
    <xdr:to>
      <xdr:col>46</xdr:col>
      <xdr:colOff>609600</xdr:colOff>
      <xdr:row>58</xdr:row>
      <xdr:rowOff>0</xdr:rowOff>
    </xdr:to>
    <xdr:sp macro="" textlink="">
      <xdr:nvSpPr>
        <xdr:cNvPr id="178616" name="Line 81"/>
        <xdr:cNvSpPr>
          <a:spLocks noChangeShapeType="1"/>
        </xdr:cNvSpPr>
      </xdr:nvSpPr>
      <xdr:spPr bwMode="auto">
        <a:xfrm>
          <a:off x="24364950" y="9448800"/>
          <a:ext cx="0" cy="0"/>
        </a:xfrm>
        <a:prstGeom prst="line">
          <a:avLst/>
        </a:prstGeom>
        <a:noFill/>
        <a:ln w="9525">
          <a:solidFill>
            <a:srgbClr val="000000"/>
          </a:solidFill>
          <a:round/>
          <a:headEnd/>
          <a:tailEnd/>
        </a:ln>
      </xdr:spPr>
    </xdr:sp>
    <xdr:clientData/>
  </xdr:twoCellAnchor>
  <xdr:twoCellAnchor>
    <xdr:from>
      <xdr:col>47</xdr:col>
      <xdr:colOff>923925</xdr:colOff>
      <xdr:row>58</xdr:row>
      <xdr:rowOff>0</xdr:rowOff>
    </xdr:from>
    <xdr:to>
      <xdr:col>47</xdr:col>
      <xdr:colOff>923925</xdr:colOff>
      <xdr:row>58</xdr:row>
      <xdr:rowOff>0</xdr:rowOff>
    </xdr:to>
    <xdr:sp macro="" textlink="">
      <xdr:nvSpPr>
        <xdr:cNvPr id="178617" name="Line 82"/>
        <xdr:cNvSpPr>
          <a:spLocks noChangeShapeType="1"/>
        </xdr:cNvSpPr>
      </xdr:nvSpPr>
      <xdr:spPr bwMode="auto">
        <a:xfrm>
          <a:off x="25441275" y="9448800"/>
          <a:ext cx="0" cy="0"/>
        </a:xfrm>
        <a:prstGeom prst="line">
          <a:avLst/>
        </a:prstGeom>
        <a:noFill/>
        <a:ln w="9525">
          <a:solidFill>
            <a:srgbClr val="000000"/>
          </a:solidFill>
          <a:round/>
          <a:headEnd/>
          <a:tailEnd/>
        </a:ln>
      </xdr:spPr>
    </xdr:sp>
    <xdr:clientData/>
  </xdr:twoCellAnchor>
  <xdr:twoCellAnchor>
    <xdr:from>
      <xdr:col>46</xdr:col>
      <xdr:colOff>609600</xdr:colOff>
      <xdr:row>58</xdr:row>
      <xdr:rowOff>0</xdr:rowOff>
    </xdr:from>
    <xdr:to>
      <xdr:col>46</xdr:col>
      <xdr:colOff>609600</xdr:colOff>
      <xdr:row>58</xdr:row>
      <xdr:rowOff>0</xdr:rowOff>
    </xdr:to>
    <xdr:sp macro="" textlink="">
      <xdr:nvSpPr>
        <xdr:cNvPr id="178618" name="Line 83"/>
        <xdr:cNvSpPr>
          <a:spLocks noChangeShapeType="1"/>
        </xdr:cNvSpPr>
      </xdr:nvSpPr>
      <xdr:spPr bwMode="auto">
        <a:xfrm>
          <a:off x="24364950" y="9448800"/>
          <a:ext cx="0" cy="0"/>
        </a:xfrm>
        <a:prstGeom prst="line">
          <a:avLst/>
        </a:prstGeom>
        <a:noFill/>
        <a:ln w="9525">
          <a:solidFill>
            <a:srgbClr val="000000"/>
          </a:solidFill>
          <a:round/>
          <a:headEnd/>
          <a:tailEnd/>
        </a:ln>
      </xdr:spPr>
    </xdr:sp>
    <xdr:clientData/>
  </xdr:twoCellAnchor>
  <xdr:twoCellAnchor>
    <xdr:from>
      <xdr:col>47</xdr:col>
      <xdr:colOff>923925</xdr:colOff>
      <xdr:row>58</xdr:row>
      <xdr:rowOff>0</xdr:rowOff>
    </xdr:from>
    <xdr:to>
      <xdr:col>47</xdr:col>
      <xdr:colOff>923925</xdr:colOff>
      <xdr:row>58</xdr:row>
      <xdr:rowOff>0</xdr:rowOff>
    </xdr:to>
    <xdr:sp macro="" textlink="">
      <xdr:nvSpPr>
        <xdr:cNvPr id="178619" name="Line 84"/>
        <xdr:cNvSpPr>
          <a:spLocks noChangeShapeType="1"/>
        </xdr:cNvSpPr>
      </xdr:nvSpPr>
      <xdr:spPr bwMode="auto">
        <a:xfrm>
          <a:off x="25441275" y="9448800"/>
          <a:ext cx="0" cy="0"/>
        </a:xfrm>
        <a:prstGeom prst="line">
          <a:avLst/>
        </a:prstGeom>
        <a:noFill/>
        <a:ln w="9525">
          <a:solidFill>
            <a:srgbClr val="000000"/>
          </a:solidFill>
          <a:round/>
          <a:headEnd/>
          <a:tailEnd/>
        </a:ln>
      </xdr:spPr>
    </xdr:sp>
    <xdr:clientData/>
  </xdr:twoCellAnchor>
  <xdr:twoCellAnchor>
    <xdr:from>
      <xdr:col>41</xdr:col>
      <xdr:colOff>104775</xdr:colOff>
      <xdr:row>60</xdr:row>
      <xdr:rowOff>19050</xdr:rowOff>
    </xdr:from>
    <xdr:to>
      <xdr:col>44</xdr:col>
      <xdr:colOff>419100</xdr:colOff>
      <xdr:row>61</xdr:row>
      <xdr:rowOff>142875</xdr:rowOff>
    </xdr:to>
    <xdr:sp macro="" textlink="">
      <xdr:nvSpPr>
        <xdr:cNvPr id="2133" name="Text 85"/>
        <xdr:cNvSpPr txBox="1">
          <a:spLocks noChangeArrowheads="1"/>
        </xdr:cNvSpPr>
      </xdr:nvSpPr>
      <xdr:spPr bwMode="auto">
        <a:xfrm>
          <a:off x="212121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581025</xdr:colOff>
      <xdr:row>70</xdr:row>
      <xdr:rowOff>9525</xdr:rowOff>
    </xdr:from>
    <xdr:to>
      <xdr:col>46</xdr:col>
      <xdr:colOff>581025</xdr:colOff>
      <xdr:row>108</xdr:row>
      <xdr:rowOff>9525</xdr:rowOff>
    </xdr:to>
    <xdr:sp macro="" textlink="">
      <xdr:nvSpPr>
        <xdr:cNvPr id="178621" name="Line 87"/>
        <xdr:cNvSpPr>
          <a:spLocks noChangeShapeType="1"/>
        </xdr:cNvSpPr>
      </xdr:nvSpPr>
      <xdr:spPr bwMode="auto">
        <a:xfrm>
          <a:off x="24336375" y="11496675"/>
          <a:ext cx="0" cy="5791200"/>
        </a:xfrm>
        <a:prstGeom prst="line">
          <a:avLst/>
        </a:prstGeom>
        <a:noFill/>
        <a:ln w="9525">
          <a:solidFill>
            <a:srgbClr val="000000"/>
          </a:solidFill>
          <a:round/>
          <a:headEnd/>
          <a:tailEnd/>
        </a:ln>
      </xdr:spPr>
    </xdr:sp>
    <xdr:clientData/>
  </xdr:twoCellAnchor>
  <xdr:twoCellAnchor>
    <xdr:from>
      <xdr:col>47</xdr:col>
      <xdr:colOff>828675</xdr:colOff>
      <xdr:row>70</xdr:row>
      <xdr:rowOff>9525</xdr:rowOff>
    </xdr:from>
    <xdr:to>
      <xdr:col>47</xdr:col>
      <xdr:colOff>828675</xdr:colOff>
      <xdr:row>108</xdr:row>
      <xdr:rowOff>9525</xdr:rowOff>
    </xdr:to>
    <xdr:sp macro="" textlink="">
      <xdr:nvSpPr>
        <xdr:cNvPr id="178622" name="Line 88"/>
        <xdr:cNvSpPr>
          <a:spLocks noChangeShapeType="1"/>
        </xdr:cNvSpPr>
      </xdr:nvSpPr>
      <xdr:spPr bwMode="auto">
        <a:xfrm>
          <a:off x="25346025" y="11496675"/>
          <a:ext cx="0" cy="5791200"/>
        </a:xfrm>
        <a:prstGeom prst="line">
          <a:avLst/>
        </a:prstGeom>
        <a:noFill/>
        <a:ln w="9525">
          <a:solidFill>
            <a:srgbClr val="000000"/>
          </a:solidFill>
          <a:round/>
          <a:headEnd/>
          <a:tailEnd/>
        </a:ln>
      </xdr:spPr>
    </xdr:sp>
    <xdr:clientData/>
  </xdr:twoCellAnchor>
  <xdr:twoCellAnchor>
    <xdr:from>
      <xdr:col>41</xdr:col>
      <xdr:colOff>104775</xdr:colOff>
      <xdr:row>118</xdr:row>
      <xdr:rowOff>19050</xdr:rowOff>
    </xdr:from>
    <xdr:to>
      <xdr:col>44</xdr:col>
      <xdr:colOff>419100</xdr:colOff>
      <xdr:row>119</xdr:row>
      <xdr:rowOff>142875</xdr:rowOff>
    </xdr:to>
    <xdr:sp macro="" textlink="">
      <xdr:nvSpPr>
        <xdr:cNvPr id="2137" name="Text 89"/>
        <xdr:cNvSpPr txBox="1">
          <a:spLocks noChangeArrowheads="1"/>
        </xdr:cNvSpPr>
      </xdr:nvSpPr>
      <xdr:spPr bwMode="auto">
        <a:xfrm>
          <a:off x="212121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581025</xdr:colOff>
      <xdr:row>128</xdr:row>
      <xdr:rowOff>9525</xdr:rowOff>
    </xdr:from>
    <xdr:to>
      <xdr:col>46</xdr:col>
      <xdr:colOff>581025</xdr:colOff>
      <xdr:row>166</xdr:row>
      <xdr:rowOff>9525</xdr:rowOff>
    </xdr:to>
    <xdr:sp macro="" textlink="">
      <xdr:nvSpPr>
        <xdr:cNvPr id="178624" name="Line 91"/>
        <xdr:cNvSpPr>
          <a:spLocks noChangeShapeType="1"/>
        </xdr:cNvSpPr>
      </xdr:nvSpPr>
      <xdr:spPr bwMode="auto">
        <a:xfrm>
          <a:off x="24336375" y="20926425"/>
          <a:ext cx="0" cy="5791200"/>
        </a:xfrm>
        <a:prstGeom prst="line">
          <a:avLst/>
        </a:prstGeom>
        <a:noFill/>
        <a:ln w="9525">
          <a:solidFill>
            <a:srgbClr val="000000"/>
          </a:solidFill>
          <a:round/>
          <a:headEnd/>
          <a:tailEnd/>
        </a:ln>
      </xdr:spPr>
    </xdr:sp>
    <xdr:clientData/>
  </xdr:twoCellAnchor>
  <xdr:twoCellAnchor>
    <xdr:from>
      <xdr:col>47</xdr:col>
      <xdr:colOff>828675</xdr:colOff>
      <xdr:row>128</xdr:row>
      <xdr:rowOff>9525</xdr:rowOff>
    </xdr:from>
    <xdr:to>
      <xdr:col>47</xdr:col>
      <xdr:colOff>828675</xdr:colOff>
      <xdr:row>166</xdr:row>
      <xdr:rowOff>9525</xdr:rowOff>
    </xdr:to>
    <xdr:sp macro="" textlink="">
      <xdr:nvSpPr>
        <xdr:cNvPr id="178625" name="Line 92"/>
        <xdr:cNvSpPr>
          <a:spLocks noChangeShapeType="1"/>
        </xdr:cNvSpPr>
      </xdr:nvSpPr>
      <xdr:spPr bwMode="auto">
        <a:xfrm>
          <a:off x="25346025" y="20926425"/>
          <a:ext cx="0" cy="5791200"/>
        </a:xfrm>
        <a:prstGeom prst="line">
          <a:avLst/>
        </a:prstGeom>
        <a:noFill/>
        <a:ln w="9525">
          <a:solidFill>
            <a:srgbClr val="000000"/>
          </a:solidFill>
          <a:round/>
          <a:headEnd/>
          <a:tailEnd/>
        </a:ln>
      </xdr:spPr>
    </xdr:sp>
    <xdr:clientData/>
  </xdr:twoCellAnchor>
  <xdr:twoCellAnchor>
    <xdr:from>
      <xdr:col>46</xdr:col>
      <xdr:colOff>609600</xdr:colOff>
      <xdr:row>174</xdr:row>
      <xdr:rowOff>0</xdr:rowOff>
    </xdr:from>
    <xdr:to>
      <xdr:col>46</xdr:col>
      <xdr:colOff>609600</xdr:colOff>
      <xdr:row>174</xdr:row>
      <xdr:rowOff>0</xdr:rowOff>
    </xdr:to>
    <xdr:sp macro="" textlink="">
      <xdr:nvSpPr>
        <xdr:cNvPr id="178626" name="Line 93"/>
        <xdr:cNvSpPr>
          <a:spLocks noChangeShapeType="1"/>
        </xdr:cNvSpPr>
      </xdr:nvSpPr>
      <xdr:spPr bwMode="auto">
        <a:xfrm>
          <a:off x="24364950" y="28308300"/>
          <a:ext cx="0" cy="0"/>
        </a:xfrm>
        <a:prstGeom prst="line">
          <a:avLst/>
        </a:prstGeom>
        <a:noFill/>
        <a:ln w="9525">
          <a:solidFill>
            <a:srgbClr val="000000"/>
          </a:solidFill>
          <a:round/>
          <a:headEnd/>
          <a:tailEnd/>
        </a:ln>
      </xdr:spPr>
    </xdr:sp>
    <xdr:clientData/>
  </xdr:twoCellAnchor>
  <xdr:twoCellAnchor>
    <xdr:from>
      <xdr:col>47</xdr:col>
      <xdr:colOff>923925</xdr:colOff>
      <xdr:row>174</xdr:row>
      <xdr:rowOff>0</xdr:rowOff>
    </xdr:from>
    <xdr:to>
      <xdr:col>47</xdr:col>
      <xdr:colOff>923925</xdr:colOff>
      <xdr:row>174</xdr:row>
      <xdr:rowOff>0</xdr:rowOff>
    </xdr:to>
    <xdr:sp macro="" textlink="">
      <xdr:nvSpPr>
        <xdr:cNvPr id="178627" name="Line 94"/>
        <xdr:cNvSpPr>
          <a:spLocks noChangeShapeType="1"/>
        </xdr:cNvSpPr>
      </xdr:nvSpPr>
      <xdr:spPr bwMode="auto">
        <a:xfrm>
          <a:off x="25441275" y="28308300"/>
          <a:ext cx="0" cy="0"/>
        </a:xfrm>
        <a:prstGeom prst="line">
          <a:avLst/>
        </a:prstGeom>
        <a:noFill/>
        <a:ln w="9525">
          <a:solidFill>
            <a:srgbClr val="000000"/>
          </a:solidFill>
          <a:round/>
          <a:headEnd/>
          <a:tailEnd/>
        </a:ln>
      </xdr:spPr>
    </xdr:sp>
    <xdr:clientData/>
  </xdr:twoCellAnchor>
  <xdr:twoCellAnchor>
    <xdr:from>
      <xdr:col>46</xdr:col>
      <xdr:colOff>609600</xdr:colOff>
      <xdr:row>174</xdr:row>
      <xdr:rowOff>0</xdr:rowOff>
    </xdr:from>
    <xdr:to>
      <xdr:col>46</xdr:col>
      <xdr:colOff>609600</xdr:colOff>
      <xdr:row>174</xdr:row>
      <xdr:rowOff>0</xdr:rowOff>
    </xdr:to>
    <xdr:sp macro="" textlink="">
      <xdr:nvSpPr>
        <xdr:cNvPr id="178628" name="Line 95"/>
        <xdr:cNvSpPr>
          <a:spLocks noChangeShapeType="1"/>
        </xdr:cNvSpPr>
      </xdr:nvSpPr>
      <xdr:spPr bwMode="auto">
        <a:xfrm>
          <a:off x="24364950" y="28308300"/>
          <a:ext cx="0" cy="0"/>
        </a:xfrm>
        <a:prstGeom prst="line">
          <a:avLst/>
        </a:prstGeom>
        <a:noFill/>
        <a:ln w="9525">
          <a:solidFill>
            <a:srgbClr val="000000"/>
          </a:solidFill>
          <a:round/>
          <a:headEnd/>
          <a:tailEnd/>
        </a:ln>
      </xdr:spPr>
    </xdr:sp>
    <xdr:clientData/>
  </xdr:twoCellAnchor>
  <xdr:twoCellAnchor>
    <xdr:from>
      <xdr:col>47</xdr:col>
      <xdr:colOff>923925</xdr:colOff>
      <xdr:row>174</xdr:row>
      <xdr:rowOff>0</xdr:rowOff>
    </xdr:from>
    <xdr:to>
      <xdr:col>47</xdr:col>
      <xdr:colOff>923925</xdr:colOff>
      <xdr:row>174</xdr:row>
      <xdr:rowOff>0</xdr:rowOff>
    </xdr:to>
    <xdr:sp macro="" textlink="">
      <xdr:nvSpPr>
        <xdr:cNvPr id="178629" name="Line 96"/>
        <xdr:cNvSpPr>
          <a:spLocks noChangeShapeType="1"/>
        </xdr:cNvSpPr>
      </xdr:nvSpPr>
      <xdr:spPr bwMode="auto">
        <a:xfrm>
          <a:off x="25441275" y="28308300"/>
          <a:ext cx="0" cy="0"/>
        </a:xfrm>
        <a:prstGeom prst="line">
          <a:avLst/>
        </a:prstGeom>
        <a:noFill/>
        <a:ln w="9525">
          <a:solidFill>
            <a:srgbClr val="000000"/>
          </a:solidFill>
          <a:round/>
          <a:headEnd/>
          <a:tailEnd/>
        </a:ln>
      </xdr:spPr>
    </xdr:sp>
    <xdr:clientData/>
  </xdr:twoCellAnchor>
  <xdr:twoCellAnchor>
    <xdr:from>
      <xdr:col>41</xdr:col>
      <xdr:colOff>104775</xdr:colOff>
      <xdr:row>176</xdr:row>
      <xdr:rowOff>19050</xdr:rowOff>
    </xdr:from>
    <xdr:to>
      <xdr:col>44</xdr:col>
      <xdr:colOff>419100</xdr:colOff>
      <xdr:row>177</xdr:row>
      <xdr:rowOff>142875</xdr:rowOff>
    </xdr:to>
    <xdr:sp macro="" textlink="">
      <xdr:nvSpPr>
        <xdr:cNvPr id="2145" name="Text 97"/>
        <xdr:cNvSpPr txBox="1">
          <a:spLocks noChangeArrowheads="1"/>
        </xdr:cNvSpPr>
      </xdr:nvSpPr>
      <xdr:spPr bwMode="auto">
        <a:xfrm>
          <a:off x="212121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581025</xdr:colOff>
      <xdr:row>186</xdr:row>
      <xdr:rowOff>9525</xdr:rowOff>
    </xdr:from>
    <xdr:to>
      <xdr:col>46</xdr:col>
      <xdr:colOff>581025</xdr:colOff>
      <xdr:row>224</xdr:row>
      <xdr:rowOff>9525</xdr:rowOff>
    </xdr:to>
    <xdr:sp macro="" textlink="">
      <xdr:nvSpPr>
        <xdr:cNvPr id="178631" name="Line 99"/>
        <xdr:cNvSpPr>
          <a:spLocks noChangeShapeType="1"/>
        </xdr:cNvSpPr>
      </xdr:nvSpPr>
      <xdr:spPr bwMode="auto">
        <a:xfrm>
          <a:off x="24336375" y="30356175"/>
          <a:ext cx="0" cy="5791200"/>
        </a:xfrm>
        <a:prstGeom prst="line">
          <a:avLst/>
        </a:prstGeom>
        <a:noFill/>
        <a:ln w="9525">
          <a:solidFill>
            <a:srgbClr val="000000"/>
          </a:solidFill>
          <a:round/>
          <a:headEnd/>
          <a:tailEnd/>
        </a:ln>
      </xdr:spPr>
    </xdr:sp>
    <xdr:clientData/>
  </xdr:twoCellAnchor>
  <xdr:twoCellAnchor>
    <xdr:from>
      <xdr:col>47</xdr:col>
      <xdr:colOff>828675</xdr:colOff>
      <xdr:row>186</xdr:row>
      <xdr:rowOff>9525</xdr:rowOff>
    </xdr:from>
    <xdr:to>
      <xdr:col>47</xdr:col>
      <xdr:colOff>828675</xdr:colOff>
      <xdr:row>224</xdr:row>
      <xdr:rowOff>9525</xdr:rowOff>
    </xdr:to>
    <xdr:sp macro="" textlink="">
      <xdr:nvSpPr>
        <xdr:cNvPr id="178632" name="Line 100"/>
        <xdr:cNvSpPr>
          <a:spLocks noChangeShapeType="1"/>
        </xdr:cNvSpPr>
      </xdr:nvSpPr>
      <xdr:spPr bwMode="auto">
        <a:xfrm>
          <a:off x="25346025" y="30356175"/>
          <a:ext cx="0" cy="5791200"/>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2149" name="Text 101"/>
        <xdr:cNvSpPr txBox="1">
          <a:spLocks noChangeArrowheads="1"/>
        </xdr:cNvSpPr>
      </xdr:nvSpPr>
      <xdr:spPr bwMode="auto">
        <a:xfrm>
          <a:off x="275939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581025</xdr:colOff>
      <xdr:row>12</xdr:row>
      <xdr:rowOff>9525</xdr:rowOff>
    </xdr:from>
    <xdr:to>
      <xdr:col>58</xdr:col>
      <xdr:colOff>581025</xdr:colOff>
      <xdr:row>50</xdr:row>
      <xdr:rowOff>9525</xdr:rowOff>
    </xdr:to>
    <xdr:sp macro="" textlink="">
      <xdr:nvSpPr>
        <xdr:cNvPr id="178634" name="Line 103"/>
        <xdr:cNvSpPr>
          <a:spLocks noChangeShapeType="1"/>
        </xdr:cNvSpPr>
      </xdr:nvSpPr>
      <xdr:spPr bwMode="auto">
        <a:xfrm>
          <a:off x="30718125" y="2066925"/>
          <a:ext cx="0" cy="5791200"/>
        </a:xfrm>
        <a:prstGeom prst="line">
          <a:avLst/>
        </a:prstGeom>
        <a:noFill/>
        <a:ln w="9525">
          <a:solidFill>
            <a:srgbClr val="000000"/>
          </a:solidFill>
          <a:round/>
          <a:headEnd/>
          <a:tailEnd/>
        </a:ln>
      </xdr:spPr>
    </xdr:sp>
    <xdr:clientData/>
  </xdr:twoCellAnchor>
  <xdr:twoCellAnchor>
    <xdr:from>
      <xdr:col>59</xdr:col>
      <xdr:colOff>828675</xdr:colOff>
      <xdr:row>12</xdr:row>
      <xdr:rowOff>9525</xdr:rowOff>
    </xdr:from>
    <xdr:to>
      <xdr:col>59</xdr:col>
      <xdr:colOff>828675</xdr:colOff>
      <xdr:row>50</xdr:row>
      <xdr:rowOff>9525</xdr:rowOff>
    </xdr:to>
    <xdr:sp macro="" textlink="">
      <xdr:nvSpPr>
        <xdr:cNvPr id="178635" name="Line 104"/>
        <xdr:cNvSpPr>
          <a:spLocks noChangeShapeType="1"/>
        </xdr:cNvSpPr>
      </xdr:nvSpPr>
      <xdr:spPr bwMode="auto">
        <a:xfrm>
          <a:off x="31727775" y="2066925"/>
          <a:ext cx="0" cy="5791200"/>
        </a:xfrm>
        <a:prstGeom prst="line">
          <a:avLst/>
        </a:prstGeom>
        <a:noFill/>
        <a:ln w="9525">
          <a:solidFill>
            <a:srgbClr val="000000"/>
          </a:solidFill>
          <a:round/>
          <a:headEnd/>
          <a:tailEnd/>
        </a:ln>
      </xdr:spPr>
    </xdr:sp>
    <xdr:clientData/>
  </xdr:twoCellAnchor>
  <xdr:twoCellAnchor>
    <xdr:from>
      <xdr:col>58</xdr:col>
      <xdr:colOff>609600</xdr:colOff>
      <xdr:row>58</xdr:row>
      <xdr:rowOff>0</xdr:rowOff>
    </xdr:from>
    <xdr:to>
      <xdr:col>58</xdr:col>
      <xdr:colOff>609600</xdr:colOff>
      <xdr:row>58</xdr:row>
      <xdr:rowOff>0</xdr:rowOff>
    </xdr:to>
    <xdr:sp macro="" textlink="">
      <xdr:nvSpPr>
        <xdr:cNvPr id="178636" name="Line 105"/>
        <xdr:cNvSpPr>
          <a:spLocks noChangeShapeType="1"/>
        </xdr:cNvSpPr>
      </xdr:nvSpPr>
      <xdr:spPr bwMode="auto">
        <a:xfrm>
          <a:off x="30746700" y="9448800"/>
          <a:ext cx="0" cy="0"/>
        </a:xfrm>
        <a:prstGeom prst="line">
          <a:avLst/>
        </a:prstGeom>
        <a:noFill/>
        <a:ln w="9525">
          <a:solidFill>
            <a:srgbClr val="000000"/>
          </a:solidFill>
          <a:round/>
          <a:headEnd/>
          <a:tailEnd/>
        </a:ln>
      </xdr:spPr>
    </xdr:sp>
    <xdr:clientData/>
  </xdr:twoCellAnchor>
  <xdr:twoCellAnchor>
    <xdr:from>
      <xdr:col>59</xdr:col>
      <xdr:colOff>923925</xdr:colOff>
      <xdr:row>58</xdr:row>
      <xdr:rowOff>0</xdr:rowOff>
    </xdr:from>
    <xdr:to>
      <xdr:col>59</xdr:col>
      <xdr:colOff>923925</xdr:colOff>
      <xdr:row>58</xdr:row>
      <xdr:rowOff>0</xdr:rowOff>
    </xdr:to>
    <xdr:sp macro="" textlink="">
      <xdr:nvSpPr>
        <xdr:cNvPr id="178637" name="Line 106"/>
        <xdr:cNvSpPr>
          <a:spLocks noChangeShapeType="1"/>
        </xdr:cNvSpPr>
      </xdr:nvSpPr>
      <xdr:spPr bwMode="auto">
        <a:xfrm>
          <a:off x="31823025" y="9448800"/>
          <a:ext cx="0" cy="0"/>
        </a:xfrm>
        <a:prstGeom prst="line">
          <a:avLst/>
        </a:prstGeom>
        <a:noFill/>
        <a:ln w="9525">
          <a:solidFill>
            <a:srgbClr val="000000"/>
          </a:solidFill>
          <a:round/>
          <a:headEnd/>
          <a:tailEnd/>
        </a:ln>
      </xdr:spPr>
    </xdr:sp>
    <xdr:clientData/>
  </xdr:twoCellAnchor>
  <xdr:twoCellAnchor>
    <xdr:from>
      <xdr:col>58</xdr:col>
      <xdr:colOff>609600</xdr:colOff>
      <xdr:row>58</xdr:row>
      <xdr:rowOff>0</xdr:rowOff>
    </xdr:from>
    <xdr:to>
      <xdr:col>58</xdr:col>
      <xdr:colOff>609600</xdr:colOff>
      <xdr:row>58</xdr:row>
      <xdr:rowOff>0</xdr:rowOff>
    </xdr:to>
    <xdr:sp macro="" textlink="">
      <xdr:nvSpPr>
        <xdr:cNvPr id="178638" name="Line 107"/>
        <xdr:cNvSpPr>
          <a:spLocks noChangeShapeType="1"/>
        </xdr:cNvSpPr>
      </xdr:nvSpPr>
      <xdr:spPr bwMode="auto">
        <a:xfrm>
          <a:off x="30746700" y="9448800"/>
          <a:ext cx="0" cy="0"/>
        </a:xfrm>
        <a:prstGeom prst="line">
          <a:avLst/>
        </a:prstGeom>
        <a:noFill/>
        <a:ln w="9525">
          <a:solidFill>
            <a:srgbClr val="000000"/>
          </a:solidFill>
          <a:round/>
          <a:headEnd/>
          <a:tailEnd/>
        </a:ln>
      </xdr:spPr>
    </xdr:sp>
    <xdr:clientData/>
  </xdr:twoCellAnchor>
  <xdr:twoCellAnchor>
    <xdr:from>
      <xdr:col>59</xdr:col>
      <xdr:colOff>923925</xdr:colOff>
      <xdr:row>58</xdr:row>
      <xdr:rowOff>0</xdr:rowOff>
    </xdr:from>
    <xdr:to>
      <xdr:col>59</xdr:col>
      <xdr:colOff>923925</xdr:colOff>
      <xdr:row>58</xdr:row>
      <xdr:rowOff>0</xdr:rowOff>
    </xdr:to>
    <xdr:sp macro="" textlink="">
      <xdr:nvSpPr>
        <xdr:cNvPr id="178639" name="Line 108"/>
        <xdr:cNvSpPr>
          <a:spLocks noChangeShapeType="1"/>
        </xdr:cNvSpPr>
      </xdr:nvSpPr>
      <xdr:spPr bwMode="auto">
        <a:xfrm>
          <a:off x="31823025" y="9448800"/>
          <a:ext cx="0" cy="0"/>
        </a:xfrm>
        <a:prstGeom prst="line">
          <a:avLst/>
        </a:prstGeom>
        <a:noFill/>
        <a:ln w="9525">
          <a:solidFill>
            <a:srgbClr val="000000"/>
          </a:solidFill>
          <a:round/>
          <a:headEnd/>
          <a:tailEnd/>
        </a:ln>
      </xdr:spPr>
    </xdr:sp>
    <xdr:clientData/>
  </xdr:twoCellAnchor>
  <xdr:twoCellAnchor>
    <xdr:from>
      <xdr:col>53</xdr:col>
      <xdr:colOff>104775</xdr:colOff>
      <xdr:row>60</xdr:row>
      <xdr:rowOff>19050</xdr:rowOff>
    </xdr:from>
    <xdr:to>
      <xdr:col>56</xdr:col>
      <xdr:colOff>419100</xdr:colOff>
      <xdr:row>61</xdr:row>
      <xdr:rowOff>142875</xdr:rowOff>
    </xdr:to>
    <xdr:sp macro="" textlink="">
      <xdr:nvSpPr>
        <xdr:cNvPr id="2157" name="Text 109"/>
        <xdr:cNvSpPr txBox="1">
          <a:spLocks noChangeArrowheads="1"/>
        </xdr:cNvSpPr>
      </xdr:nvSpPr>
      <xdr:spPr bwMode="auto">
        <a:xfrm>
          <a:off x="275939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581025</xdr:colOff>
      <xdr:row>70</xdr:row>
      <xdr:rowOff>9525</xdr:rowOff>
    </xdr:from>
    <xdr:to>
      <xdr:col>58</xdr:col>
      <xdr:colOff>581025</xdr:colOff>
      <xdr:row>108</xdr:row>
      <xdr:rowOff>9525</xdr:rowOff>
    </xdr:to>
    <xdr:sp macro="" textlink="">
      <xdr:nvSpPr>
        <xdr:cNvPr id="178641" name="Line 111"/>
        <xdr:cNvSpPr>
          <a:spLocks noChangeShapeType="1"/>
        </xdr:cNvSpPr>
      </xdr:nvSpPr>
      <xdr:spPr bwMode="auto">
        <a:xfrm>
          <a:off x="30718125" y="11496675"/>
          <a:ext cx="0" cy="5791200"/>
        </a:xfrm>
        <a:prstGeom prst="line">
          <a:avLst/>
        </a:prstGeom>
        <a:noFill/>
        <a:ln w="9525">
          <a:solidFill>
            <a:srgbClr val="000000"/>
          </a:solidFill>
          <a:round/>
          <a:headEnd/>
          <a:tailEnd/>
        </a:ln>
      </xdr:spPr>
    </xdr:sp>
    <xdr:clientData/>
  </xdr:twoCellAnchor>
  <xdr:twoCellAnchor>
    <xdr:from>
      <xdr:col>59</xdr:col>
      <xdr:colOff>828675</xdr:colOff>
      <xdr:row>70</xdr:row>
      <xdr:rowOff>9525</xdr:rowOff>
    </xdr:from>
    <xdr:to>
      <xdr:col>59</xdr:col>
      <xdr:colOff>828675</xdr:colOff>
      <xdr:row>108</xdr:row>
      <xdr:rowOff>9525</xdr:rowOff>
    </xdr:to>
    <xdr:sp macro="" textlink="">
      <xdr:nvSpPr>
        <xdr:cNvPr id="178642" name="Line 112"/>
        <xdr:cNvSpPr>
          <a:spLocks noChangeShapeType="1"/>
        </xdr:cNvSpPr>
      </xdr:nvSpPr>
      <xdr:spPr bwMode="auto">
        <a:xfrm>
          <a:off x="31727775" y="11496675"/>
          <a:ext cx="0" cy="5791200"/>
        </a:xfrm>
        <a:prstGeom prst="line">
          <a:avLst/>
        </a:prstGeom>
        <a:noFill/>
        <a:ln w="9525">
          <a:solidFill>
            <a:srgbClr val="000000"/>
          </a:solidFill>
          <a:round/>
          <a:headEnd/>
          <a:tailEnd/>
        </a:ln>
      </xdr:spPr>
    </xdr:sp>
    <xdr:clientData/>
  </xdr:twoCellAnchor>
  <xdr:twoCellAnchor>
    <xdr:from>
      <xdr:col>53</xdr:col>
      <xdr:colOff>104775</xdr:colOff>
      <xdr:row>118</xdr:row>
      <xdr:rowOff>19050</xdr:rowOff>
    </xdr:from>
    <xdr:to>
      <xdr:col>56</xdr:col>
      <xdr:colOff>419100</xdr:colOff>
      <xdr:row>119</xdr:row>
      <xdr:rowOff>142875</xdr:rowOff>
    </xdr:to>
    <xdr:sp macro="" textlink="">
      <xdr:nvSpPr>
        <xdr:cNvPr id="2161" name="Text 113"/>
        <xdr:cNvSpPr txBox="1">
          <a:spLocks noChangeArrowheads="1"/>
        </xdr:cNvSpPr>
      </xdr:nvSpPr>
      <xdr:spPr bwMode="auto">
        <a:xfrm>
          <a:off x="275939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581025</xdr:colOff>
      <xdr:row>128</xdr:row>
      <xdr:rowOff>9525</xdr:rowOff>
    </xdr:from>
    <xdr:to>
      <xdr:col>58</xdr:col>
      <xdr:colOff>581025</xdr:colOff>
      <xdr:row>166</xdr:row>
      <xdr:rowOff>9525</xdr:rowOff>
    </xdr:to>
    <xdr:sp macro="" textlink="">
      <xdr:nvSpPr>
        <xdr:cNvPr id="178644" name="Line 115"/>
        <xdr:cNvSpPr>
          <a:spLocks noChangeShapeType="1"/>
        </xdr:cNvSpPr>
      </xdr:nvSpPr>
      <xdr:spPr bwMode="auto">
        <a:xfrm>
          <a:off x="30718125" y="20926425"/>
          <a:ext cx="0" cy="5791200"/>
        </a:xfrm>
        <a:prstGeom prst="line">
          <a:avLst/>
        </a:prstGeom>
        <a:noFill/>
        <a:ln w="9525">
          <a:solidFill>
            <a:srgbClr val="000000"/>
          </a:solidFill>
          <a:round/>
          <a:headEnd/>
          <a:tailEnd/>
        </a:ln>
      </xdr:spPr>
    </xdr:sp>
    <xdr:clientData/>
  </xdr:twoCellAnchor>
  <xdr:twoCellAnchor>
    <xdr:from>
      <xdr:col>59</xdr:col>
      <xdr:colOff>828675</xdr:colOff>
      <xdr:row>128</xdr:row>
      <xdr:rowOff>9525</xdr:rowOff>
    </xdr:from>
    <xdr:to>
      <xdr:col>59</xdr:col>
      <xdr:colOff>828675</xdr:colOff>
      <xdr:row>166</xdr:row>
      <xdr:rowOff>9525</xdr:rowOff>
    </xdr:to>
    <xdr:sp macro="" textlink="">
      <xdr:nvSpPr>
        <xdr:cNvPr id="178645" name="Line 116"/>
        <xdr:cNvSpPr>
          <a:spLocks noChangeShapeType="1"/>
        </xdr:cNvSpPr>
      </xdr:nvSpPr>
      <xdr:spPr bwMode="auto">
        <a:xfrm>
          <a:off x="31727775" y="20926425"/>
          <a:ext cx="0" cy="5791200"/>
        </a:xfrm>
        <a:prstGeom prst="line">
          <a:avLst/>
        </a:prstGeom>
        <a:noFill/>
        <a:ln w="9525">
          <a:solidFill>
            <a:srgbClr val="000000"/>
          </a:solidFill>
          <a:round/>
          <a:headEnd/>
          <a:tailEnd/>
        </a:ln>
      </xdr:spPr>
    </xdr:sp>
    <xdr:clientData/>
  </xdr:twoCellAnchor>
  <xdr:twoCellAnchor>
    <xdr:from>
      <xdr:col>58</xdr:col>
      <xdr:colOff>609600</xdr:colOff>
      <xdr:row>174</xdr:row>
      <xdr:rowOff>0</xdr:rowOff>
    </xdr:from>
    <xdr:to>
      <xdr:col>58</xdr:col>
      <xdr:colOff>609600</xdr:colOff>
      <xdr:row>174</xdr:row>
      <xdr:rowOff>0</xdr:rowOff>
    </xdr:to>
    <xdr:sp macro="" textlink="">
      <xdr:nvSpPr>
        <xdr:cNvPr id="178646" name="Line 117"/>
        <xdr:cNvSpPr>
          <a:spLocks noChangeShapeType="1"/>
        </xdr:cNvSpPr>
      </xdr:nvSpPr>
      <xdr:spPr bwMode="auto">
        <a:xfrm>
          <a:off x="30746700" y="28308300"/>
          <a:ext cx="0" cy="0"/>
        </a:xfrm>
        <a:prstGeom prst="line">
          <a:avLst/>
        </a:prstGeom>
        <a:noFill/>
        <a:ln w="9525">
          <a:solidFill>
            <a:srgbClr val="000000"/>
          </a:solidFill>
          <a:round/>
          <a:headEnd/>
          <a:tailEnd/>
        </a:ln>
      </xdr:spPr>
    </xdr:sp>
    <xdr:clientData/>
  </xdr:twoCellAnchor>
  <xdr:twoCellAnchor>
    <xdr:from>
      <xdr:col>59</xdr:col>
      <xdr:colOff>923925</xdr:colOff>
      <xdr:row>174</xdr:row>
      <xdr:rowOff>0</xdr:rowOff>
    </xdr:from>
    <xdr:to>
      <xdr:col>59</xdr:col>
      <xdr:colOff>923925</xdr:colOff>
      <xdr:row>174</xdr:row>
      <xdr:rowOff>0</xdr:rowOff>
    </xdr:to>
    <xdr:sp macro="" textlink="">
      <xdr:nvSpPr>
        <xdr:cNvPr id="178647" name="Line 118"/>
        <xdr:cNvSpPr>
          <a:spLocks noChangeShapeType="1"/>
        </xdr:cNvSpPr>
      </xdr:nvSpPr>
      <xdr:spPr bwMode="auto">
        <a:xfrm>
          <a:off x="31823025" y="28308300"/>
          <a:ext cx="0" cy="0"/>
        </a:xfrm>
        <a:prstGeom prst="line">
          <a:avLst/>
        </a:prstGeom>
        <a:noFill/>
        <a:ln w="9525">
          <a:solidFill>
            <a:srgbClr val="000000"/>
          </a:solidFill>
          <a:round/>
          <a:headEnd/>
          <a:tailEnd/>
        </a:ln>
      </xdr:spPr>
    </xdr:sp>
    <xdr:clientData/>
  </xdr:twoCellAnchor>
  <xdr:twoCellAnchor>
    <xdr:from>
      <xdr:col>58</xdr:col>
      <xdr:colOff>609600</xdr:colOff>
      <xdr:row>174</xdr:row>
      <xdr:rowOff>0</xdr:rowOff>
    </xdr:from>
    <xdr:to>
      <xdr:col>58</xdr:col>
      <xdr:colOff>609600</xdr:colOff>
      <xdr:row>174</xdr:row>
      <xdr:rowOff>0</xdr:rowOff>
    </xdr:to>
    <xdr:sp macro="" textlink="">
      <xdr:nvSpPr>
        <xdr:cNvPr id="178648" name="Line 119"/>
        <xdr:cNvSpPr>
          <a:spLocks noChangeShapeType="1"/>
        </xdr:cNvSpPr>
      </xdr:nvSpPr>
      <xdr:spPr bwMode="auto">
        <a:xfrm>
          <a:off x="30746700" y="28308300"/>
          <a:ext cx="0" cy="0"/>
        </a:xfrm>
        <a:prstGeom prst="line">
          <a:avLst/>
        </a:prstGeom>
        <a:noFill/>
        <a:ln w="9525">
          <a:solidFill>
            <a:srgbClr val="000000"/>
          </a:solidFill>
          <a:round/>
          <a:headEnd/>
          <a:tailEnd/>
        </a:ln>
      </xdr:spPr>
    </xdr:sp>
    <xdr:clientData/>
  </xdr:twoCellAnchor>
  <xdr:twoCellAnchor>
    <xdr:from>
      <xdr:col>59</xdr:col>
      <xdr:colOff>923925</xdr:colOff>
      <xdr:row>174</xdr:row>
      <xdr:rowOff>0</xdr:rowOff>
    </xdr:from>
    <xdr:to>
      <xdr:col>59</xdr:col>
      <xdr:colOff>923925</xdr:colOff>
      <xdr:row>174</xdr:row>
      <xdr:rowOff>0</xdr:rowOff>
    </xdr:to>
    <xdr:sp macro="" textlink="">
      <xdr:nvSpPr>
        <xdr:cNvPr id="178649" name="Line 120"/>
        <xdr:cNvSpPr>
          <a:spLocks noChangeShapeType="1"/>
        </xdr:cNvSpPr>
      </xdr:nvSpPr>
      <xdr:spPr bwMode="auto">
        <a:xfrm>
          <a:off x="31823025" y="28308300"/>
          <a:ext cx="0" cy="0"/>
        </a:xfrm>
        <a:prstGeom prst="line">
          <a:avLst/>
        </a:prstGeom>
        <a:noFill/>
        <a:ln w="9525">
          <a:solidFill>
            <a:srgbClr val="000000"/>
          </a:solidFill>
          <a:round/>
          <a:headEnd/>
          <a:tailEnd/>
        </a:ln>
      </xdr:spPr>
    </xdr:sp>
    <xdr:clientData/>
  </xdr:twoCellAnchor>
  <xdr:twoCellAnchor>
    <xdr:from>
      <xdr:col>53</xdr:col>
      <xdr:colOff>104775</xdr:colOff>
      <xdr:row>176</xdr:row>
      <xdr:rowOff>19050</xdr:rowOff>
    </xdr:from>
    <xdr:to>
      <xdr:col>56</xdr:col>
      <xdr:colOff>419100</xdr:colOff>
      <xdr:row>177</xdr:row>
      <xdr:rowOff>142875</xdr:rowOff>
    </xdr:to>
    <xdr:sp macro="" textlink="">
      <xdr:nvSpPr>
        <xdr:cNvPr id="2169" name="Text 121"/>
        <xdr:cNvSpPr txBox="1">
          <a:spLocks noChangeArrowheads="1"/>
        </xdr:cNvSpPr>
      </xdr:nvSpPr>
      <xdr:spPr bwMode="auto">
        <a:xfrm>
          <a:off x="275939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581025</xdr:colOff>
      <xdr:row>186</xdr:row>
      <xdr:rowOff>9525</xdr:rowOff>
    </xdr:from>
    <xdr:to>
      <xdr:col>58</xdr:col>
      <xdr:colOff>581025</xdr:colOff>
      <xdr:row>224</xdr:row>
      <xdr:rowOff>9525</xdr:rowOff>
    </xdr:to>
    <xdr:sp macro="" textlink="">
      <xdr:nvSpPr>
        <xdr:cNvPr id="178651" name="Line 123"/>
        <xdr:cNvSpPr>
          <a:spLocks noChangeShapeType="1"/>
        </xdr:cNvSpPr>
      </xdr:nvSpPr>
      <xdr:spPr bwMode="auto">
        <a:xfrm>
          <a:off x="30718125" y="30356175"/>
          <a:ext cx="0" cy="5791200"/>
        </a:xfrm>
        <a:prstGeom prst="line">
          <a:avLst/>
        </a:prstGeom>
        <a:noFill/>
        <a:ln w="9525">
          <a:solidFill>
            <a:srgbClr val="000000"/>
          </a:solidFill>
          <a:round/>
          <a:headEnd/>
          <a:tailEnd/>
        </a:ln>
      </xdr:spPr>
    </xdr:sp>
    <xdr:clientData/>
  </xdr:twoCellAnchor>
  <xdr:twoCellAnchor>
    <xdr:from>
      <xdr:col>59</xdr:col>
      <xdr:colOff>828675</xdr:colOff>
      <xdr:row>186</xdr:row>
      <xdr:rowOff>9525</xdr:rowOff>
    </xdr:from>
    <xdr:to>
      <xdr:col>59</xdr:col>
      <xdr:colOff>828675</xdr:colOff>
      <xdr:row>224</xdr:row>
      <xdr:rowOff>9525</xdr:rowOff>
    </xdr:to>
    <xdr:sp macro="" textlink="">
      <xdr:nvSpPr>
        <xdr:cNvPr id="178652" name="Line 124"/>
        <xdr:cNvSpPr>
          <a:spLocks noChangeShapeType="1"/>
        </xdr:cNvSpPr>
      </xdr:nvSpPr>
      <xdr:spPr bwMode="auto">
        <a:xfrm>
          <a:off x="31727775" y="30356175"/>
          <a:ext cx="0" cy="5791200"/>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2173" name="Text 125"/>
        <xdr:cNvSpPr txBox="1">
          <a:spLocks noChangeArrowheads="1"/>
        </xdr:cNvSpPr>
      </xdr:nvSpPr>
      <xdr:spPr bwMode="auto">
        <a:xfrm>
          <a:off x="339756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581025</xdr:colOff>
      <xdr:row>12</xdr:row>
      <xdr:rowOff>9525</xdr:rowOff>
    </xdr:from>
    <xdr:to>
      <xdr:col>70</xdr:col>
      <xdr:colOff>581025</xdr:colOff>
      <xdr:row>50</xdr:row>
      <xdr:rowOff>9525</xdr:rowOff>
    </xdr:to>
    <xdr:sp macro="" textlink="">
      <xdr:nvSpPr>
        <xdr:cNvPr id="178654" name="Line 127"/>
        <xdr:cNvSpPr>
          <a:spLocks noChangeShapeType="1"/>
        </xdr:cNvSpPr>
      </xdr:nvSpPr>
      <xdr:spPr bwMode="auto">
        <a:xfrm>
          <a:off x="37099875" y="2066925"/>
          <a:ext cx="0" cy="5791200"/>
        </a:xfrm>
        <a:prstGeom prst="line">
          <a:avLst/>
        </a:prstGeom>
        <a:noFill/>
        <a:ln w="9525">
          <a:solidFill>
            <a:srgbClr val="000000"/>
          </a:solidFill>
          <a:round/>
          <a:headEnd/>
          <a:tailEnd/>
        </a:ln>
      </xdr:spPr>
    </xdr:sp>
    <xdr:clientData/>
  </xdr:twoCellAnchor>
  <xdr:twoCellAnchor>
    <xdr:from>
      <xdr:col>71</xdr:col>
      <xdr:colOff>828675</xdr:colOff>
      <xdr:row>12</xdr:row>
      <xdr:rowOff>9525</xdr:rowOff>
    </xdr:from>
    <xdr:to>
      <xdr:col>71</xdr:col>
      <xdr:colOff>828675</xdr:colOff>
      <xdr:row>50</xdr:row>
      <xdr:rowOff>9525</xdr:rowOff>
    </xdr:to>
    <xdr:sp macro="" textlink="">
      <xdr:nvSpPr>
        <xdr:cNvPr id="178655" name="Line 128"/>
        <xdr:cNvSpPr>
          <a:spLocks noChangeShapeType="1"/>
        </xdr:cNvSpPr>
      </xdr:nvSpPr>
      <xdr:spPr bwMode="auto">
        <a:xfrm>
          <a:off x="38109525" y="2066925"/>
          <a:ext cx="0" cy="5791200"/>
        </a:xfrm>
        <a:prstGeom prst="line">
          <a:avLst/>
        </a:prstGeom>
        <a:noFill/>
        <a:ln w="9525">
          <a:solidFill>
            <a:srgbClr val="000000"/>
          </a:solidFill>
          <a:round/>
          <a:headEnd/>
          <a:tailEnd/>
        </a:ln>
      </xdr:spPr>
    </xdr:sp>
    <xdr:clientData/>
  </xdr:twoCellAnchor>
  <xdr:twoCellAnchor>
    <xdr:from>
      <xdr:col>70</xdr:col>
      <xdr:colOff>609600</xdr:colOff>
      <xdr:row>58</xdr:row>
      <xdr:rowOff>0</xdr:rowOff>
    </xdr:from>
    <xdr:to>
      <xdr:col>70</xdr:col>
      <xdr:colOff>609600</xdr:colOff>
      <xdr:row>58</xdr:row>
      <xdr:rowOff>0</xdr:rowOff>
    </xdr:to>
    <xdr:sp macro="" textlink="">
      <xdr:nvSpPr>
        <xdr:cNvPr id="178656" name="Line 129"/>
        <xdr:cNvSpPr>
          <a:spLocks noChangeShapeType="1"/>
        </xdr:cNvSpPr>
      </xdr:nvSpPr>
      <xdr:spPr bwMode="auto">
        <a:xfrm>
          <a:off x="37128450" y="9448800"/>
          <a:ext cx="0" cy="0"/>
        </a:xfrm>
        <a:prstGeom prst="line">
          <a:avLst/>
        </a:prstGeom>
        <a:noFill/>
        <a:ln w="9525">
          <a:solidFill>
            <a:srgbClr val="000000"/>
          </a:solidFill>
          <a:round/>
          <a:headEnd/>
          <a:tailEnd/>
        </a:ln>
      </xdr:spPr>
    </xdr:sp>
    <xdr:clientData/>
  </xdr:twoCellAnchor>
  <xdr:twoCellAnchor>
    <xdr:from>
      <xdr:col>71</xdr:col>
      <xdr:colOff>923925</xdr:colOff>
      <xdr:row>58</xdr:row>
      <xdr:rowOff>0</xdr:rowOff>
    </xdr:from>
    <xdr:to>
      <xdr:col>71</xdr:col>
      <xdr:colOff>923925</xdr:colOff>
      <xdr:row>58</xdr:row>
      <xdr:rowOff>0</xdr:rowOff>
    </xdr:to>
    <xdr:sp macro="" textlink="">
      <xdr:nvSpPr>
        <xdr:cNvPr id="178657" name="Line 130"/>
        <xdr:cNvSpPr>
          <a:spLocks noChangeShapeType="1"/>
        </xdr:cNvSpPr>
      </xdr:nvSpPr>
      <xdr:spPr bwMode="auto">
        <a:xfrm>
          <a:off x="38204775" y="9448800"/>
          <a:ext cx="0" cy="0"/>
        </a:xfrm>
        <a:prstGeom prst="line">
          <a:avLst/>
        </a:prstGeom>
        <a:noFill/>
        <a:ln w="9525">
          <a:solidFill>
            <a:srgbClr val="000000"/>
          </a:solidFill>
          <a:round/>
          <a:headEnd/>
          <a:tailEnd/>
        </a:ln>
      </xdr:spPr>
    </xdr:sp>
    <xdr:clientData/>
  </xdr:twoCellAnchor>
  <xdr:twoCellAnchor>
    <xdr:from>
      <xdr:col>70</xdr:col>
      <xdr:colOff>609600</xdr:colOff>
      <xdr:row>58</xdr:row>
      <xdr:rowOff>0</xdr:rowOff>
    </xdr:from>
    <xdr:to>
      <xdr:col>70</xdr:col>
      <xdr:colOff>609600</xdr:colOff>
      <xdr:row>58</xdr:row>
      <xdr:rowOff>0</xdr:rowOff>
    </xdr:to>
    <xdr:sp macro="" textlink="">
      <xdr:nvSpPr>
        <xdr:cNvPr id="178658" name="Line 131"/>
        <xdr:cNvSpPr>
          <a:spLocks noChangeShapeType="1"/>
        </xdr:cNvSpPr>
      </xdr:nvSpPr>
      <xdr:spPr bwMode="auto">
        <a:xfrm>
          <a:off x="37128450" y="9448800"/>
          <a:ext cx="0" cy="0"/>
        </a:xfrm>
        <a:prstGeom prst="line">
          <a:avLst/>
        </a:prstGeom>
        <a:noFill/>
        <a:ln w="9525">
          <a:solidFill>
            <a:srgbClr val="000000"/>
          </a:solidFill>
          <a:round/>
          <a:headEnd/>
          <a:tailEnd/>
        </a:ln>
      </xdr:spPr>
    </xdr:sp>
    <xdr:clientData/>
  </xdr:twoCellAnchor>
  <xdr:twoCellAnchor>
    <xdr:from>
      <xdr:col>71</xdr:col>
      <xdr:colOff>923925</xdr:colOff>
      <xdr:row>58</xdr:row>
      <xdr:rowOff>0</xdr:rowOff>
    </xdr:from>
    <xdr:to>
      <xdr:col>71</xdr:col>
      <xdr:colOff>923925</xdr:colOff>
      <xdr:row>58</xdr:row>
      <xdr:rowOff>0</xdr:rowOff>
    </xdr:to>
    <xdr:sp macro="" textlink="">
      <xdr:nvSpPr>
        <xdr:cNvPr id="178659" name="Line 132"/>
        <xdr:cNvSpPr>
          <a:spLocks noChangeShapeType="1"/>
        </xdr:cNvSpPr>
      </xdr:nvSpPr>
      <xdr:spPr bwMode="auto">
        <a:xfrm>
          <a:off x="38204775" y="9448800"/>
          <a:ext cx="0" cy="0"/>
        </a:xfrm>
        <a:prstGeom prst="line">
          <a:avLst/>
        </a:prstGeom>
        <a:noFill/>
        <a:ln w="9525">
          <a:solidFill>
            <a:srgbClr val="000000"/>
          </a:solidFill>
          <a:round/>
          <a:headEnd/>
          <a:tailEnd/>
        </a:ln>
      </xdr:spPr>
    </xdr:sp>
    <xdr:clientData/>
  </xdr:twoCellAnchor>
  <xdr:twoCellAnchor>
    <xdr:from>
      <xdr:col>65</xdr:col>
      <xdr:colOff>104775</xdr:colOff>
      <xdr:row>60</xdr:row>
      <xdr:rowOff>19050</xdr:rowOff>
    </xdr:from>
    <xdr:to>
      <xdr:col>68</xdr:col>
      <xdr:colOff>419100</xdr:colOff>
      <xdr:row>61</xdr:row>
      <xdr:rowOff>142875</xdr:rowOff>
    </xdr:to>
    <xdr:sp macro="" textlink="">
      <xdr:nvSpPr>
        <xdr:cNvPr id="2181" name="Text 133"/>
        <xdr:cNvSpPr txBox="1">
          <a:spLocks noChangeArrowheads="1"/>
        </xdr:cNvSpPr>
      </xdr:nvSpPr>
      <xdr:spPr bwMode="auto">
        <a:xfrm>
          <a:off x="339756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581025</xdr:colOff>
      <xdr:row>70</xdr:row>
      <xdr:rowOff>9525</xdr:rowOff>
    </xdr:from>
    <xdr:to>
      <xdr:col>70</xdr:col>
      <xdr:colOff>581025</xdr:colOff>
      <xdr:row>108</xdr:row>
      <xdr:rowOff>9525</xdr:rowOff>
    </xdr:to>
    <xdr:sp macro="" textlink="">
      <xdr:nvSpPr>
        <xdr:cNvPr id="178661" name="Line 135"/>
        <xdr:cNvSpPr>
          <a:spLocks noChangeShapeType="1"/>
        </xdr:cNvSpPr>
      </xdr:nvSpPr>
      <xdr:spPr bwMode="auto">
        <a:xfrm>
          <a:off x="37099875" y="11496675"/>
          <a:ext cx="0" cy="5791200"/>
        </a:xfrm>
        <a:prstGeom prst="line">
          <a:avLst/>
        </a:prstGeom>
        <a:noFill/>
        <a:ln w="9525">
          <a:solidFill>
            <a:srgbClr val="000000"/>
          </a:solidFill>
          <a:round/>
          <a:headEnd/>
          <a:tailEnd/>
        </a:ln>
      </xdr:spPr>
    </xdr:sp>
    <xdr:clientData/>
  </xdr:twoCellAnchor>
  <xdr:twoCellAnchor>
    <xdr:from>
      <xdr:col>71</xdr:col>
      <xdr:colOff>828675</xdr:colOff>
      <xdr:row>70</xdr:row>
      <xdr:rowOff>9525</xdr:rowOff>
    </xdr:from>
    <xdr:to>
      <xdr:col>71</xdr:col>
      <xdr:colOff>828675</xdr:colOff>
      <xdr:row>108</xdr:row>
      <xdr:rowOff>9525</xdr:rowOff>
    </xdr:to>
    <xdr:sp macro="" textlink="">
      <xdr:nvSpPr>
        <xdr:cNvPr id="178662" name="Line 136"/>
        <xdr:cNvSpPr>
          <a:spLocks noChangeShapeType="1"/>
        </xdr:cNvSpPr>
      </xdr:nvSpPr>
      <xdr:spPr bwMode="auto">
        <a:xfrm>
          <a:off x="38109525" y="11496675"/>
          <a:ext cx="0" cy="5791200"/>
        </a:xfrm>
        <a:prstGeom prst="line">
          <a:avLst/>
        </a:prstGeom>
        <a:noFill/>
        <a:ln w="9525">
          <a:solidFill>
            <a:srgbClr val="000000"/>
          </a:solidFill>
          <a:round/>
          <a:headEnd/>
          <a:tailEnd/>
        </a:ln>
      </xdr:spPr>
    </xdr:sp>
    <xdr:clientData/>
  </xdr:twoCellAnchor>
  <xdr:twoCellAnchor>
    <xdr:from>
      <xdr:col>65</xdr:col>
      <xdr:colOff>104775</xdr:colOff>
      <xdr:row>118</xdr:row>
      <xdr:rowOff>19050</xdr:rowOff>
    </xdr:from>
    <xdr:to>
      <xdr:col>68</xdr:col>
      <xdr:colOff>419100</xdr:colOff>
      <xdr:row>119</xdr:row>
      <xdr:rowOff>142875</xdr:rowOff>
    </xdr:to>
    <xdr:sp macro="" textlink="">
      <xdr:nvSpPr>
        <xdr:cNvPr id="2185" name="Text 137"/>
        <xdr:cNvSpPr txBox="1">
          <a:spLocks noChangeArrowheads="1"/>
        </xdr:cNvSpPr>
      </xdr:nvSpPr>
      <xdr:spPr bwMode="auto">
        <a:xfrm>
          <a:off x="339756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581025</xdr:colOff>
      <xdr:row>128</xdr:row>
      <xdr:rowOff>9525</xdr:rowOff>
    </xdr:from>
    <xdr:to>
      <xdr:col>70</xdr:col>
      <xdr:colOff>581025</xdr:colOff>
      <xdr:row>166</xdr:row>
      <xdr:rowOff>9525</xdr:rowOff>
    </xdr:to>
    <xdr:sp macro="" textlink="">
      <xdr:nvSpPr>
        <xdr:cNvPr id="178664" name="Line 139"/>
        <xdr:cNvSpPr>
          <a:spLocks noChangeShapeType="1"/>
        </xdr:cNvSpPr>
      </xdr:nvSpPr>
      <xdr:spPr bwMode="auto">
        <a:xfrm>
          <a:off x="37099875" y="20926425"/>
          <a:ext cx="0" cy="5791200"/>
        </a:xfrm>
        <a:prstGeom prst="line">
          <a:avLst/>
        </a:prstGeom>
        <a:noFill/>
        <a:ln w="9525">
          <a:solidFill>
            <a:srgbClr val="000000"/>
          </a:solidFill>
          <a:round/>
          <a:headEnd/>
          <a:tailEnd/>
        </a:ln>
      </xdr:spPr>
    </xdr:sp>
    <xdr:clientData/>
  </xdr:twoCellAnchor>
  <xdr:twoCellAnchor>
    <xdr:from>
      <xdr:col>71</xdr:col>
      <xdr:colOff>828675</xdr:colOff>
      <xdr:row>128</xdr:row>
      <xdr:rowOff>9525</xdr:rowOff>
    </xdr:from>
    <xdr:to>
      <xdr:col>71</xdr:col>
      <xdr:colOff>828675</xdr:colOff>
      <xdr:row>166</xdr:row>
      <xdr:rowOff>9525</xdr:rowOff>
    </xdr:to>
    <xdr:sp macro="" textlink="">
      <xdr:nvSpPr>
        <xdr:cNvPr id="178665" name="Line 140"/>
        <xdr:cNvSpPr>
          <a:spLocks noChangeShapeType="1"/>
        </xdr:cNvSpPr>
      </xdr:nvSpPr>
      <xdr:spPr bwMode="auto">
        <a:xfrm>
          <a:off x="38109525" y="20926425"/>
          <a:ext cx="0" cy="5791200"/>
        </a:xfrm>
        <a:prstGeom prst="line">
          <a:avLst/>
        </a:prstGeom>
        <a:noFill/>
        <a:ln w="9525">
          <a:solidFill>
            <a:srgbClr val="000000"/>
          </a:solidFill>
          <a:round/>
          <a:headEnd/>
          <a:tailEnd/>
        </a:ln>
      </xdr:spPr>
    </xdr:sp>
    <xdr:clientData/>
  </xdr:twoCellAnchor>
  <xdr:twoCellAnchor>
    <xdr:from>
      <xdr:col>70</xdr:col>
      <xdr:colOff>609600</xdr:colOff>
      <xdr:row>174</xdr:row>
      <xdr:rowOff>0</xdr:rowOff>
    </xdr:from>
    <xdr:to>
      <xdr:col>70</xdr:col>
      <xdr:colOff>609600</xdr:colOff>
      <xdr:row>174</xdr:row>
      <xdr:rowOff>0</xdr:rowOff>
    </xdr:to>
    <xdr:sp macro="" textlink="">
      <xdr:nvSpPr>
        <xdr:cNvPr id="178666" name="Line 141"/>
        <xdr:cNvSpPr>
          <a:spLocks noChangeShapeType="1"/>
        </xdr:cNvSpPr>
      </xdr:nvSpPr>
      <xdr:spPr bwMode="auto">
        <a:xfrm>
          <a:off x="37128450" y="28308300"/>
          <a:ext cx="0" cy="0"/>
        </a:xfrm>
        <a:prstGeom prst="line">
          <a:avLst/>
        </a:prstGeom>
        <a:noFill/>
        <a:ln w="9525">
          <a:solidFill>
            <a:srgbClr val="000000"/>
          </a:solidFill>
          <a:round/>
          <a:headEnd/>
          <a:tailEnd/>
        </a:ln>
      </xdr:spPr>
    </xdr:sp>
    <xdr:clientData/>
  </xdr:twoCellAnchor>
  <xdr:twoCellAnchor>
    <xdr:from>
      <xdr:col>71</xdr:col>
      <xdr:colOff>923925</xdr:colOff>
      <xdr:row>174</xdr:row>
      <xdr:rowOff>0</xdr:rowOff>
    </xdr:from>
    <xdr:to>
      <xdr:col>71</xdr:col>
      <xdr:colOff>923925</xdr:colOff>
      <xdr:row>174</xdr:row>
      <xdr:rowOff>0</xdr:rowOff>
    </xdr:to>
    <xdr:sp macro="" textlink="">
      <xdr:nvSpPr>
        <xdr:cNvPr id="178667" name="Line 142"/>
        <xdr:cNvSpPr>
          <a:spLocks noChangeShapeType="1"/>
        </xdr:cNvSpPr>
      </xdr:nvSpPr>
      <xdr:spPr bwMode="auto">
        <a:xfrm>
          <a:off x="38204775" y="28308300"/>
          <a:ext cx="0" cy="0"/>
        </a:xfrm>
        <a:prstGeom prst="line">
          <a:avLst/>
        </a:prstGeom>
        <a:noFill/>
        <a:ln w="9525">
          <a:solidFill>
            <a:srgbClr val="000000"/>
          </a:solidFill>
          <a:round/>
          <a:headEnd/>
          <a:tailEnd/>
        </a:ln>
      </xdr:spPr>
    </xdr:sp>
    <xdr:clientData/>
  </xdr:twoCellAnchor>
  <xdr:twoCellAnchor>
    <xdr:from>
      <xdr:col>70</xdr:col>
      <xdr:colOff>609600</xdr:colOff>
      <xdr:row>174</xdr:row>
      <xdr:rowOff>0</xdr:rowOff>
    </xdr:from>
    <xdr:to>
      <xdr:col>70</xdr:col>
      <xdr:colOff>609600</xdr:colOff>
      <xdr:row>174</xdr:row>
      <xdr:rowOff>0</xdr:rowOff>
    </xdr:to>
    <xdr:sp macro="" textlink="">
      <xdr:nvSpPr>
        <xdr:cNvPr id="178668" name="Line 143"/>
        <xdr:cNvSpPr>
          <a:spLocks noChangeShapeType="1"/>
        </xdr:cNvSpPr>
      </xdr:nvSpPr>
      <xdr:spPr bwMode="auto">
        <a:xfrm>
          <a:off x="37128450" y="28308300"/>
          <a:ext cx="0" cy="0"/>
        </a:xfrm>
        <a:prstGeom prst="line">
          <a:avLst/>
        </a:prstGeom>
        <a:noFill/>
        <a:ln w="9525">
          <a:solidFill>
            <a:srgbClr val="000000"/>
          </a:solidFill>
          <a:round/>
          <a:headEnd/>
          <a:tailEnd/>
        </a:ln>
      </xdr:spPr>
    </xdr:sp>
    <xdr:clientData/>
  </xdr:twoCellAnchor>
  <xdr:twoCellAnchor>
    <xdr:from>
      <xdr:col>71</xdr:col>
      <xdr:colOff>923925</xdr:colOff>
      <xdr:row>174</xdr:row>
      <xdr:rowOff>0</xdr:rowOff>
    </xdr:from>
    <xdr:to>
      <xdr:col>71</xdr:col>
      <xdr:colOff>923925</xdr:colOff>
      <xdr:row>174</xdr:row>
      <xdr:rowOff>0</xdr:rowOff>
    </xdr:to>
    <xdr:sp macro="" textlink="">
      <xdr:nvSpPr>
        <xdr:cNvPr id="178669" name="Line 144"/>
        <xdr:cNvSpPr>
          <a:spLocks noChangeShapeType="1"/>
        </xdr:cNvSpPr>
      </xdr:nvSpPr>
      <xdr:spPr bwMode="auto">
        <a:xfrm>
          <a:off x="38204775" y="28308300"/>
          <a:ext cx="0" cy="0"/>
        </a:xfrm>
        <a:prstGeom prst="line">
          <a:avLst/>
        </a:prstGeom>
        <a:noFill/>
        <a:ln w="9525">
          <a:solidFill>
            <a:srgbClr val="000000"/>
          </a:solidFill>
          <a:round/>
          <a:headEnd/>
          <a:tailEnd/>
        </a:ln>
      </xdr:spPr>
    </xdr:sp>
    <xdr:clientData/>
  </xdr:twoCellAnchor>
  <xdr:twoCellAnchor>
    <xdr:from>
      <xdr:col>65</xdr:col>
      <xdr:colOff>104775</xdr:colOff>
      <xdr:row>176</xdr:row>
      <xdr:rowOff>19050</xdr:rowOff>
    </xdr:from>
    <xdr:to>
      <xdr:col>68</xdr:col>
      <xdr:colOff>419100</xdr:colOff>
      <xdr:row>177</xdr:row>
      <xdr:rowOff>142875</xdr:rowOff>
    </xdr:to>
    <xdr:sp macro="" textlink="">
      <xdr:nvSpPr>
        <xdr:cNvPr id="2193" name="Text 145"/>
        <xdr:cNvSpPr txBox="1">
          <a:spLocks noChangeArrowheads="1"/>
        </xdr:cNvSpPr>
      </xdr:nvSpPr>
      <xdr:spPr bwMode="auto">
        <a:xfrm>
          <a:off x="339756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581025</xdr:colOff>
      <xdr:row>186</xdr:row>
      <xdr:rowOff>9525</xdr:rowOff>
    </xdr:from>
    <xdr:to>
      <xdr:col>70</xdr:col>
      <xdr:colOff>581025</xdr:colOff>
      <xdr:row>224</xdr:row>
      <xdr:rowOff>9525</xdr:rowOff>
    </xdr:to>
    <xdr:sp macro="" textlink="">
      <xdr:nvSpPr>
        <xdr:cNvPr id="178671" name="Line 147"/>
        <xdr:cNvSpPr>
          <a:spLocks noChangeShapeType="1"/>
        </xdr:cNvSpPr>
      </xdr:nvSpPr>
      <xdr:spPr bwMode="auto">
        <a:xfrm>
          <a:off x="37099875" y="30356175"/>
          <a:ext cx="0" cy="5791200"/>
        </a:xfrm>
        <a:prstGeom prst="line">
          <a:avLst/>
        </a:prstGeom>
        <a:noFill/>
        <a:ln w="9525">
          <a:solidFill>
            <a:srgbClr val="000000"/>
          </a:solidFill>
          <a:round/>
          <a:headEnd/>
          <a:tailEnd/>
        </a:ln>
      </xdr:spPr>
    </xdr:sp>
    <xdr:clientData/>
  </xdr:twoCellAnchor>
  <xdr:twoCellAnchor>
    <xdr:from>
      <xdr:col>71</xdr:col>
      <xdr:colOff>828675</xdr:colOff>
      <xdr:row>186</xdr:row>
      <xdr:rowOff>9525</xdr:rowOff>
    </xdr:from>
    <xdr:to>
      <xdr:col>71</xdr:col>
      <xdr:colOff>828675</xdr:colOff>
      <xdr:row>224</xdr:row>
      <xdr:rowOff>9525</xdr:rowOff>
    </xdr:to>
    <xdr:sp macro="" textlink="">
      <xdr:nvSpPr>
        <xdr:cNvPr id="178672" name="Line 148"/>
        <xdr:cNvSpPr>
          <a:spLocks noChangeShapeType="1"/>
        </xdr:cNvSpPr>
      </xdr:nvSpPr>
      <xdr:spPr bwMode="auto">
        <a:xfrm>
          <a:off x="38109525" y="30356175"/>
          <a:ext cx="0" cy="5791200"/>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2197" name="Text 149"/>
        <xdr:cNvSpPr txBox="1">
          <a:spLocks noChangeArrowheads="1"/>
        </xdr:cNvSpPr>
      </xdr:nvSpPr>
      <xdr:spPr bwMode="auto">
        <a:xfrm>
          <a:off x="403574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581025</xdr:colOff>
      <xdr:row>12</xdr:row>
      <xdr:rowOff>9525</xdr:rowOff>
    </xdr:from>
    <xdr:to>
      <xdr:col>82</xdr:col>
      <xdr:colOff>581025</xdr:colOff>
      <xdr:row>50</xdr:row>
      <xdr:rowOff>9525</xdr:rowOff>
    </xdr:to>
    <xdr:sp macro="" textlink="">
      <xdr:nvSpPr>
        <xdr:cNvPr id="178674" name="Line 151"/>
        <xdr:cNvSpPr>
          <a:spLocks noChangeShapeType="1"/>
        </xdr:cNvSpPr>
      </xdr:nvSpPr>
      <xdr:spPr bwMode="auto">
        <a:xfrm>
          <a:off x="43481625" y="2066925"/>
          <a:ext cx="0" cy="5791200"/>
        </a:xfrm>
        <a:prstGeom prst="line">
          <a:avLst/>
        </a:prstGeom>
        <a:noFill/>
        <a:ln w="9525">
          <a:solidFill>
            <a:srgbClr val="000000"/>
          </a:solidFill>
          <a:round/>
          <a:headEnd/>
          <a:tailEnd/>
        </a:ln>
      </xdr:spPr>
    </xdr:sp>
    <xdr:clientData/>
  </xdr:twoCellAnchor>
  <xdr:twoCellAnchor>
    <xdr:from>
      <xdr:col>83</xdr:col>
      <xdr:colOff>828675</xdr:colOff>
      <xdr:row>12</xdr:row>
      <xdr:rowOff>9525</xdr:rowOff>
    </xdr:from>
    <xdr:to>
      <xdr:col>83</xdr:col>
      <xdr:colOff>828675</xdr:colOff>
      <xdr:row>50</xdr:row>
      <xdr:rowOff>9525</xdr:rowOff>
    </xdr:to>
    <xdr:sp macro="" textlink="">
      <xdr:nvSpPr>
        <xdr:cNvPr id="178675" name="Line 152"/>
        <xdr:cNvSpPr>
          <a:spLocks noChangeShapeType="1"/>
        </xdr:cNvSpPr>
      </xdr:nvSpPr>
      <xdr:spPr bwMode="auto">
        <a:xfrm>
          <a:off x="44491275" y="2066925"/>
          <a:ext cx="0" cy="5791200"/>
        </a:xfrm>
        <a:prstGeom prst="line">
          <a:avLst/>
        </a:prstGeom>
        <a:noFill/>
        <a:ln w="9525">
          <a:solidFill>
            <a:srgbClr val="000000"/>
          </a:solidFill>
          <a:round/>
          <a:headEnd/>
          <a:tailEnd/>
        </a:ln>
      </xdr:spPr>
    </xdr:sp>
    <xdr:clientData/>
  </xdr:twoCellAnchor>
  <xdr:twoCellAnchor>
    <xdr:from>
      <xdr:col>82</xdr:col>
      <xdr:colOff>609600</xdr:colOff>
      <xdr:row>58</xdr:row>
      <xdr:rowOff>0</xdr:rowOff>
    </xdr:from>
    <xdr:to>
      <xdr:col>82</xdr:col>
      <xdr:colOff>609600</xdr:colOff>
      <xdr:row>58</xdr:row>
      <xdr:rowOff>0</xdr:rowOff>
    </xdr:to>
    <xdr:sp macro="" textlink="">
      <xdr:nvSpPr>
        <xdr:cNvPr id="178676" name="Line 153"/>
        <xdr:cNvSpPr>
          <a:spLocks noChangeShapeType="1"/>
        </xdr:cNvSpPr>
      </xdr:nvSpPr>
      <xdr:spPr bwMode="auto">
        <a:xfrm>
          <a:off x="43510200" y="9448800"/>
          <a:ext cx="0" cy="0"/>
        </a:xfrm>
        <a:prstGeom prst="line">
          <a:avLst/>
        </a:prstGeom>
        <a:noFill/>
        <a:ln w="9525">
          <a:solidFill>
            <a:srgbClr val="000000"/>
          </a:solidFill>
          <a:round/>
          <a:headEnd/>
          <a:tailEnd/>
        </a:ln>
      </xdr:spPr>
    </xdr:sp>
    <xdr:clientData/>
  </xdr:twoCellAnchor>
  <xdr:twoCellAnchor>
    <xdr:from>
      <xdr:col>83</xdr:col>
      <xdr:colOff>923925</xdr:colOff>
      <xdr:row>58</xdr:row>
      <xdr:rowOff>0</xdr:rowOff>
    </xdr:from>
    <xdr:to>
      <xdr:col>83</xdr:col>
      <xdr:colOff>923925</xdr:colOff>
      <xdr:row>58</xdr:row>
      <xdr:rowOff>0</xdr:rowOff>
    </xdr:to>
    <xdr:sp macro="" textlink="">
      <xdr:nvSpPr>
        <xdr:cNvPr id="178677" name="Line 154"/>
        <xdr:cNvSpPr>
          <a:spLocks noChangeShapeType="1"/>
        </xdr:cNvSpPr>
      </xdr:nvSpPr>
      <xdr:spPr bwMode="auto">
        <a:xfrm>
          <a:off x="44586525" y="9448800"/>
          <a:ext cx="0" cy="0"/>
        </a:xfrm>
        <a:prstGeom prst="line">
          <a:avLst/>
        </a:prstGeom>
        <a:noFill/>
        <a:ln w="9525">
          <a:solidFill>
            <a:srgbClr val="000000"/>
          </a:solidFill>
          <a:round/>
          <a:headEnd/>
          <a:tailEnd/>
        </a:ln>
      </xdr:spPr>
    </xdr:sp>
    <xdr:clientData/>
  </xdr:twoCellAnchor>
  <xdr:twoCellAnchor>
    <xdr:from>
      <xdr:col>82</xdr:col>
      <xdr:colOff>609600</xdr:colOff>
      <xdr:row>58</xdr:row>
      <xdr:rowOff>0</xdr:rowOff>
    </xdr:from>
    <xdr:to>
      <xdr:col>82</xdr:col>
      <xdr:colOff>609600</xdr:colOff>
      <xdr:row>58</xdr:row>
      <xdr:rowOff>0</xdr:rowOff>
    </xdr:to>
    <xdr:sp macro="" textlink="">
      <xdr:nvSpPr>
        <xdr:cNvPr id="178678" name="Line 155"/>
        <xdr:cNvSpPr>
          <a:spLocks noChangeShapeType="1"/>
        </xdr:cNvSpPr>
      </xdr:nvSpPr>
      <xdr:spPr bwMode="auto">
        <a:xfrm>
          <a:off x="43510200" y="9448800"/>
          <a:ext cx="0" cy="0"/>
        </a:xfrm>
        <a:prstGeom prst="line">
          <a:avLst/>
        </a:prstGeom>
        <a:noFill/>
        <a:ln w="9525">
          <a:solidFill>
            <a:srgbClr val="000000"/>
          </a:solidFill>
          <a:round/>
          <a:headEnd/>
          <a:tailEnd/>
        </a:ln>
      </xdr:spPr>
    </xdr:sp>
    <xdr:clientData/>
  </xdr:twoCellAnchor>
  <xdr:twoCellAnchor>
    <xdr:from>
      <xdr:col>83</xdr:col>
      <xdr:colOff>923925</xdr:colOff>
      <xdr:row>58</xdr:row>
      <xdr:rowOff>0</xdr:rowOff>
    </xdr:from>
    <xdr:to>
      <xdr:col>83</xdr:col>
      <xdr:colOff>923925</xdr:colOff>
      <xdr:row>58</xdr:row>
      <xdr:rowOff>0</xdr:rowOff>
    </xdr:to>
    <xdr:sp macro="" textlink="">
      <xdr:nvSpPr>
        <xdr:cNvPr id="178679" name="Line 156"/>
        <xdr:cNvSpPr>
          <a:spLocks noChangeShapeType="1"/>
        </xdr:cNvSpPr>
      </xdr:nvSpPr>
      <xdr:spPr bwMode="auto">
        <a:xfrm>
          <a:off x="44586525" y="9448800"/>
          <a:ext cx="0" cy="0"/>
        </a:xfrm>
        <a:prstGeom prst="line">
          <a:avLst/>
        </a:prstGeom>
        <a:noFill/>
        <a:ln w="9525">
          <a:solidFill>
            <a:srgbClr val="000000"/>
          </a:solidFill>
          <a:round/>
          <a:headEnd/>
          <a:tailEnd/>
        </a:ln>
      </xdr:spPr>
    </xdr:sp>
    <xdr:clientData/>
  </xdr:twoCellAnchor>
  <xdr:twoCellAnchor>
    <xdr:from>
      <xdr:col>77</xdr:col>
      <xdr:colOff>104775</xdr:colOff>
      <xdr:row>60</xdr:row>
      <xdr:rowOff>19050</xdr:rowOff>
    </xdr:from>
    <xdr:to>
      <xdr:col>80</xdr:col>
      <xdr:colOff>419100</xdr:colOff>
      <xdr:row>61</xdr:row>
      <xdr:rowOff>142875</xdr:rowOff>
    </xdr:to>
    <xdr:sp macro="" textlink="">
      <xdr:nvSpPr>
        <xdr:cNvPr id="2205" name="Text 157"/>
        <xdr:cNvSpPr txBox="1">
          <a:spLocks noChangeArrowheads="1"/>
        </xdr:cNvSpPr>
      </xdr:nvSpPr>
      <xdr:spPr bwMode="auto">
        <a:xfrm>
          <a:off x="403574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581025</xdr:colOff>
      <xdr:row>70</xdr:row>
      <xdr:rowOff>9525</xdr:rowOff>
    </xdr:from>
    <xdr:to>
      <xdr:col>82</xdr:col>
      <xdr:colOff>581025</xdr:colOff>
      <xdr:row>108</xdr:row>
      <xdr:rowOff>9525</xdr:rowOff>
    </xdr:to>
    <xdr:sp macro="" textlink="">
      <xdr:nvSpPr>
        <xdr:cNvPr id="178681" name="Line 159"/>
        <xdr:cNvSpPr>
          <a:spLocks noChangeShapeType="1"/>
        </xdr:cNvSpPr>
      </xdr:nvSpPr>
      <xdr:spPr bwMode="auto">
        <a:xfrm>
          <a:off x="43481625" y="11496675"/>
          <a:ext cx="0" cy="5791200"/>
        </a:xfrm>
        <a:prstGeom prst="line">
          <a:avLst/>
        </a:prstGeom>
        <a:noFill/>
        <a:ln w="9525">
          <a:solidFill>
            <a:srgbClr val="000000"/>
          </a:solidFill>
          <a:round/>
          <a:headEnd/>
          <a:tailEnd/>
        </a:ln>
      </xdr:spPr>
    </xdr:sp>
    <xdr:clientData/>
  </xdr:twoCellAnchor>
  <xdr:twoCellAnchor>
    <xdr:from>
      <xdr:col>83</xdr:col>
      <xdr:colOff>828675</xdr:colOff>
      <xdr:row>70</xdr:row>
      <xdr:rowOff>9525</xdr:rowOff>
    </xdr:from>
    <xdr:to>
      <xdr:col>83</xdr:col>
      <xdr:colOff>828675</xdr:colOff>
      <xdr:row>108</xdr:row>
      <xdr:rowOff>9525</xdr:rowOff>
    </xdr:to>
    <xdr:sp macro="" textlink="">
      <xdr:nvSpPr>
        <xdr:cNvPr id="178682" name="Line 160"/>
        <xdr:cNvSpPr>
          <a:spLocks noChangeShapeType="1"/>
        </xdr:cNvSpPr>
      </xdr:nvSpPr>
      <xdr:spPr bwMode="auto">
        <a:xfrm>
          <a:off x="44491275" y="11496675"/>
          <a:ext cx="0" cy="5791200"/>
        </a:xfrm>
        <a:prstGeom prst="line">
          <a:avLst/>
        </a:prstGeom>
        <a:noFill/>
        <a:ln w="9525">
          <a:solidFill>
            <a:srgbClr val="000000"/>
          </a:solidFill>
          <a:round/>
          <a:headEnd/>
          <a:tailEnd/>
        </a:ln>
      </xdr:spPr>
    </xdr:sp>
    <xdr:clientData/>
  </xdr:twoCellAnchor>
  <xdr:twoCellAnchor>
    <xdr:from>
      <xdr:col>77</xdr:col>
      <xdr:colOff>104775</xdr:colOff>
      <xdr:row>118</xdr:row>
      <xdr:rowOff>19050</xdr:rowOff>
    </xdr:from>
    <xdr:to>
      <xdr:col>80</xdr:col>
      <xdr:colOff>419100</xdr:colOff>
      <xdr:row>119</xdr:row>
      <xdr:rowOff>142875</xdr:rowOff>
    </xdr:to>
    <xdr:sp macro="" textlink="">
      <xdr:nvSpPr>
        <xdr:cNvPr id="2209" name="Text 161"/>
        <xdr:cNvSpPr txBox="1">
          <a:spLocks noChangeArrowheads="1"/>
        </xdr:cNvSpPr>
      </xdr:nvSpPr>
      <xdr:spPr bwMode="auto">
        <a:xfrm>
          <a:off x="403574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581025</xdr:colOff>
      <xdr:row>128</xdr:row>
      <xdr:rowOff>9525</xdr:rowOff>
    </xdr:from>
    <xdr:to>
      <xdr:col>82</xdr:col>
      <xdr:colOff>581025</xdr:colOff>
      <xdr:row>166</xdr:row>
      <xdr:rowOff>9525</xdr:rowOff>
    </xdr:to>
    <xdr:sp macro="" textlink="">
      <xdr:nvSpPr>
        <xdr:cNvPr id="178684" name="Line 163"/>
        <xdr:cNvSpPr>
          <a:spLocks noChangeShapeType="1"/>
        </xdr:cNvSpPr>
      </xdr:nvSpPr>
      <xdr:spPr bwMode="auto">
        <a:xfrm>
          <a:off x="43481625" y="20926425"/>
          <a:ext cx="0" cy="5791200"/>
        </a:xfrm>
        <a:prstGeom prst="line">
          <a:avLst/>
        </a:prstGeom>
        <a:noFill/>
        <a:ln w="9525">
          <a:solidFill>
            <a:srgbClr val="000000"/>
          </a:solidFill>
          <a:round/>
          <a:headEnd/>
          <a:tailEnd/>
        </a:ln>
      </xdr:spPr>
    </xdr:sp>
    <xdr:clientData/>
  </xdr:twoCellAnchor>
  <xdr:twoCellAnchor>
    <xdr:from>
      <xdr:col>83</xdr:col>
      <xdr:colOff>828675</xdr:colOff>
      <xdr:row>128</xdr:row>
      <xdr:rowOff>9525</xdr:rowOff>
    </xdr:from>
    <xdr:to>
      <xdr:col>83</xdr:col>
      <xdr:colOff>828675</xdr:colOff>
      <xdr:row>166</xdr:row>
      <xdr:rowOff>9525</xdr:rowOff>
    </xdr:to>
    <xdr:sp macro="" textlink="">
      <xdr:nvSpPr>
        <xdr:cNvPr id="178685" name="Line 164"/>
        <xdr:cNvSpPr>
          <a:spLocks noChangeShapeType="1"/>
        </xdr:cNvSpPr>
      </xdr:nvSpPr>
      <xdr:spPr bwMode="auto">
        <a:xfrm>
          <a:off x="44491275" y="20926425"/>
          <a:ext cx="0" cy="5791200"/>
        </a:xfrm>
        <a:prstGeom prst="line">
          <a:avLst/>
        </a:prstGeom>
        <a:noFill/>
        <a:ln w="9525">
          <a:solidFill>
            <a:srgbClr val="000000"/>
          </a:solidFill>
          <a:round/>
          <a:headEnd/>
          <a:tailEnd/>
        </a:ln>
      </xdr:spPr>
    </xdr:sp>
    <xdr:clientData/>
  </xdr:twoCellAnchor>
  <xdr:twoCellAnchor>
    <xdr:from>
      <xdr:col>82</xdr:col>
      <xdr:colOff>609600</xdr:colOff>
      <xdr:row>174</xdr:row>
      <xdr:rowOff>0</xdr:rowOff>
    </xdr:from>
    <xdr:to>
      <xdr:col>82</xdr:col>
      <xdr:colOff>609600</xdr:colOff>
      <xdr:row>174</xdr:row>
      <xdr:rowOff>0</xdr:rowOff>
    </xdr:to>
    <xdr:sp macro="" textlink="">
      <xdr:nvSpPr>
        <xdr:cNvPr id="178686" name="Line 165"/>
        <xdr:cNvSpPr>
          <a:spLocks noChangeShapeType="1"/>
        </xdr:cNvSpPr>
      </xdr:nvSpPr>
      <xdr:spPr bwMode="auto">
        <a:xfrm>
          <a:off x="43510200" y="28308300"/>
          <a:ext cx="0" cy="0"/>
        </a:xfrm>
        <a:prstGeom prst="line">
          <a:avLst/>
        </a:prstGeom>
        <a:noFill/>
        <a:ln w="9525">
          <a:solidFill>
            <a:srgbClr val="000000"/>
          </a:solidFill>
          <a:round/>
          <a:headEnd/>
          <a:tailEnd/>
        </a:ln>
      </xdr:spPr>
    </xdr:sp>
    <xdr:clientData/>
  </xdr:twoCellAnchor>
  <xdr:twoCellAnchor>
    <xdr:from>
      <xdr:col>83</xdr:col>
      <xdr:colOff>923925</xdr:colOff>
      <xdr:row>174</xdr:row>
      <xdr:rowOff>0</xdr:rowOff>
    </xdr:from>
    <xdr:to>
      <xdr:col>83</xdr:col>
      <xdr:colOff>923925</xdr:colOff>
      <xdr:row>174</xdr:row>
      <xdr:rowOff>0</xdr:rowOff>
    </xdr:to>
    <xdr:sp macro="" textlink="">
      <xdr:nvSpPr>
        <xdr:cNvPr id="178687" name="Line 166"/>
        <xdr:cNvSpPr>
          <a:spLocks noChangeShapeType="1"/>
        </xdr:cNvSpPr>
      </xdr:nvSpPr>
      <xdr:spPr bwMode="auto">
        <a:xfrm>
          <a:off x="44586525" y="28308300"/>
          <a:ext cx="0" cy="0"/>
        </a:xfrm>
        <a:prstGeom prst="line">
          <a:avLst/>
        </a:prstGeom>
        <a:noFill/>
        <a:ln w="9525">
          <a:solidFill>
            <a:srgbClr val="000000"/>
          </a:solidFill>
          <a:round/>
          <a:headEnd/>
          <a:tailEnd/>
        </a:ln>
      </xdr:spPr>
    </xdr:sp>
    <xdr:clientData/>
  </xdr:twoCellAnchor>
  <xdr:twoCellAnchor>
    <xdr:from>
      <xdr:col>82</xdr:col>
      <xdr:colOff>609600</xdr:colOff>
      <xdr:row>174</xdr:row>
      <xdr:rowOff>0</xdr:rowOff>
    </xdr:from>
    <xdr:to>
      <xdr:col>82</xdr:col>
      <xdr:colOff>609600</xdr:colOff>
      <xdr:row>174</xdr:row>
      <xdr:rowOff>0</xdr:rowOff>
    </xdr:to>
    <xdr:sp macro="" textlink="">
      <xdr:nvSpPr>
        <xdr:cNvPr id="178688" name="Line 167"/>
        <xdr:cNvSpPr>
          <a:spLocks noChangeShapeType="1"/>
        </xdr:cNvSpPr>
      </xdr:nvSpPr>
      <xdr:spPr bwMode="auto">
        <a:xfrm>
          <a:off x="43510200" y="28308300"/>
          <a:ext cx="0" cy="0"/>
        </a:xfrm>
        <a:prstGeom prst="line">
          <a:avLst/>
        </a:prstGeom>
        <a:noFill/>
        <a:ln w="9525">
          <a:solidFill>
            <a:srgbClr val="000000"/>
          </a:solidFill>
          <a:round/>
          <a:headEnd/>
          <a:tailEnd/>
        </a:ln>
      </xdr:spPr>
    </xdr:sp>
    <xdr:clientData/>
  </xdr:twoCellAnchor>
  <xdr:twoCellAnchor>
    <xdr:from>
      <xdr:col>83</xdr:col>
      <xdr:colOff>923925</xdr:colOff>
      <xdr:row>174</xdr:row>
      <xdr:rowOff>0</xdr:rowOff>
    </xdr:from>
    <xdr:to>
      <xdr:col>83</xdr:col>
      <xdr:colOff>923925</xdr:colOff>
      <xdr:row>174</xdr:row>
      <xdr:rowOff>0</xdr:rowOff>
    </xdr:to>
    <xdr:sp macro="" textlink="">
      <xdr:nvSpPr>
        <xdr:cNvPr id="178689" name="Line 168"/>
        <xdr:cNvSpPr>
          <a:spLocks noChangeShapeType="1"/>
        </xdr:cNvSpPr>
      </xdr:nvSpPr>
      <xdr:spPr bwMode="auto">
        <a:xfrm>
          <a:off x="44586525" y="28308300"/>
          <a:ext cx="0" cy="0"/>
        </a:xfrm>
        <a:prstGeom prst="line">
          <a:avLst/>
        </a:prstGeom>
        <a:noFill/>
        <a:ln w="9525">
          <a:solidFill>
            <a:srgbClr val="000000"/>
          </a:solidFill>
          <a:round/>
          <a:headEnd/>
          <a:tailEnd/>
        </a:ln>
      </xdr:spPr>
    </xdr:sp>
    <xdr:clientData/>
  </xdr:twoCellAnchor>
  <xdr:twoCellAnchor>
    <xdr:from>
      <xdr:col>77</xdr:col>
      <xdr:colOff>104775</xdr:colOff>
      <xdr:row>176</xdr:row>
      <xdr:rowOff>19050</xdr:rowOff>
    </xdr:from>
    <xdr:to>
      <xdr:col>80</xdr:col>
      <xdr:colOff>419100</xdr:colOff>
      <xdr:row>177</xdr:row>
      <xdr:rowOff>142875</xdr:rowOff>
    </xdr:to>
    <xdr:sp macro="" textlink="">
      <xdr:nvSpPr>
        <xdr:cNvPr id="2217" name="Text 169"/>
        <xdr:cNvSpPr txBox="1">
          <a:spLocks noChangeArrowheads="1"/>
        </xdr:cNvSpPr>
      </xdr:nvSpPr>
      <xdr:spPr bwMode="auto">
        <a:xfrm>
          <a:off x="403574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581025</xdr:colOff>
      <xdr:row>186</xdr:row>
      <xdr:rowOff>9525</xdr:rowOff>
    </xdr:from>
    <xdr:to>
      <xdr:col>82</xdr:col>
      <xdr:colOff>581025</xdr:colOff>
      <xdr:row>224</xdr:row>
      <xdr:rowOff>9525</xdr:rowOff>
    </xdr:to>
    <xdr:sp macro="" textlink="">
      <xdr:nvSpPr>
        <xdr:cNvPr id="178691" name="Line 171"/>
        <xdr:cNvSpPr>
          <a:spLocks noChangeShapeType="1"/>
        </xdr:cNvSpPr>
      </xdr:nvSpPr>
      <xdr:spPr bwMode="auto">
        <a:xfrm>
          <a:off x="43481625" y="30356175"/>
          <a:ext cx="0" cy="5791200"/>
        </a:xfrm>
        <a:prstGeom prst="line">
          <a:avLst/>
        </a:prstGeom>
        <a:noFill/>
        <a:ln w="9525">
          <a:solidFill>
            <a:srgbClr val="000000"/>
          </a:solidFill>
          <a:round/>
          <a:headEnd/>
          <a:tailEnd/>
        </a:ln>
      </xdr:spPr>
    </xdr:sp>
    <xdr:clientData/>
  </xdr:twoCellAnchor>
  <xdr:twoCellAnchor>
    <xdr:from>
      <xdr:col>83</xdr:col>
      <xdr:colOff>828675</xdr:colOff>
      <xdr:row>186</xdr:row>
      <xdr:rowOff>9525</xdr:rowOff>
    </xdr:from>
    <xdr:to>
      <xdr:col>83</xdr:col>
      <xdr:colOff>828675</xdr:colOff>
      <xdr:row>224</xdr:row>
      <xdr:rowOff>9525</xdr:rowOff>
    </xdr:to>
    <xdr:sp macro="" textlink="">
      <xdr:nvSpPr>
        <xdr:cNvPr id="178692" name="Line 172"/>
        <xdr:cNvSpPr>
          <a:spLocks noChangeShapeType="1"/>
        </xdr:cNvSpPr>
      </xdr:nvSpPr>
      <xdr:spPr bwMode="auto">
        <a:xfrm>
          <a:off x="44491275" y="30356175"/>
          <a:ext cx="0" cy="5791200"/>
        </a:xfrm>
        <a:prstGeom prst="line">
          <a:avLst/>
        </a:prstGeom>
        <a:noFill/>
        <a:ln w="9525">
          <a:solidFill>
            <a:srgbClr val="000000"/>
          </a:solidFill>
          <a:round/>
          <a:headEnd/>
          <a:tailEnd/>
        </a:ln>
      </xdr:spPr>
    </xdr:sp>
    <xdr:clientData/>
  </xdr:twoCellAnchor>
  <xdr:twoCellAnchor>
    <xdr:from>
      <xdr:col>89</xdr:col>
      <xdr:colOff>104775</xdr:colOff>
      <xdr:row>2</xdr:row>
      <xdr:rowOff>19050</xdr:rowOff>
    </xdr:from>
    <xdr:to>
      <xdr:col>92</xdr:col>
      <xdr:colOff>419100</xdr:colOff>
      <xdr:row>3</xdr:row>
      <xdr:rowOff>142875</xdr:rowOff>
    </xdr:to>
    <xdr:sp macro="" textlink="">
      <xdr:nvSpPr>
        <xdr:cNvPr id="2221" name="Text 173"/>
        <xdr:cNvSpPr txBox="1">
          <a:spLocks noChangeArrowheads="1"/>
        </xdr:cNvSpPr>
      </xdr:nvSpPr>
      <xdr:spPr bwMode="auto">
        <a:xfrm>
          <a:off x="467391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94</xdr:col>
      <xdr:colOff>581025</xdr:colOff>
      <xdr:row>12</xdr:row>
      <xdr:rowOff>9525</xdr:rowOff>
    </xdr:from>
    <xdr:to>
      <xdr:col>94</xdr:col>
      <xdr:colOff>581025</xdr:colOff>
      <xdr:row>50</xdr:row>
      <xdr:rowOff>9525</xdr:rowOff>
    </xdr:to>
    <xdr:sp macro="" textlink="">
      <xdr:nvSpPr>
        <xdr:cNvPr id="178694" name="Line 175"/>
        <xdr:cNvSpPr>
          <a:spLocks noChangeShapeType="1"/>
        </xdr:cNvSpPr>
      </xdr:nvSpPr>
      <xdr:spPr bwMode="auto">
        <a:xfrm>
          <a:off x="49863375" y="2066925"/>
          <a:ext cx="0" cy="5791200"/>
        </a:xfrm>
        <a:prstGeom prst="line">
          <a:avLst/>
        </a:prstGeom>
        <a:noFill/>
        <a:ln w="9525">
          <a:solidFill>
            <a:srgbClr val="000000"/>
          </a:solidFill>
          <a:round/>
          <a:headEnd/>
          <a:tailEnd/>
        </a:ln>
      </xdr:spPr>
    </xdr:sp>
    <xdr:clientData/>
  </xdr:twoCellAnchor>
  <xdr:twoCellAnchor>
    <xdr:from>
      <xdr:col>95</xdr:col>
      <xdr:colOff>828675</xdr:colOff>
      <xdr:row>12</xdr:row>
      <xdr:rowOff>9525</xdr:rowOff>
    </xdr:from>
    <xdr:to>
      <xdr:col>95</xdr:col>
      <xdr:colOff>828675</xdr:colOff>
      <xdr:row>50</xdr:row>
      <xdr:rowOff>9525</xdr:rowOff>
    </xdr:to>
    <xdr:sp macro="" textlink="">
      <xdr:nvSpPr>
        <xdr:cNvPr id="178695" name="Line 176"/>
        <xdr:cNvSpPr>
          <a:spLocks noChangeShapeType="1"/>
        </xdr:cNvSpPr>
      </xdr:nvSpPr>
      <xdr:spPr bwMode="auto">
        <a:xfrm>
          <a:off x="50873025" y="2066925"/>
          <a:ext cx="0" cy="5791200"/>
        </a:xfrm>
        <a:prstGeom prst="line">
          <a:avLst/>
        </a:prstGeom>
        <a:noFill/>
        <a:ln w="9525">
          <a:solidFill>
            <a:srgbClr val="000000"/>
          </a:solidFill>
          <a:round/>
          <a:headEnd/>
          <a:tailEnd/>
        </a:ln>
      </xdr:spPr>
    </xdr:sp>
    <xdr:clientData/>
  </xdr:twoCellAnchor>
  <xdr:twoCellAnchor>
    <xdr:from>
      <xdr:col>94</xdr:col>
      <xdr:colOff>609600</xdr:colOff>
      <xdr:row>58</xdr:row>
      <xdr:rowOff>0</xdr:rowOff>
    </xdr:from>
    <xdr:to>
      <xdr:col>94</xdr:col>
      <xdr:colOff>609600</xdr:colOff>
      <xdr:row>58</xdr:row>
      <xdr:rowOff>0</xdr:rowOff>
    </xdr:to>
    <xdr:sp macro="" textlink="">
      <xdr:nvSpPr>
        <xdr:cNvPr id="178696" name="Line 177"/>
        <xdr:cNvSpPr>
          <a:spLocks noChangeShapeType="1"/>
        </xdr:cNvSpPr>
      </xdr:nvSpPr>
      <xdr:spPr bwMode="auto">
        <a:xfrm>
          <a:off x="49891950" y="9448800"/>
          <a:ext cx="0" cy="0"/>
        </a:xfrm>
        <a:prstGeom prst="line">
          <a:avLst/>
        </a:prstGeom>
        <a:noFill/>
        <a:ln w="9525">
          <a:solidFill>
            <a:srgbClr val="000000"/>
          </a:solidFill>
          <a:round/>
          <a:headEnd/>
          <a:tailEnd/>
        </a:ln>
      </xdr:spPr>
    </xdr:sp>
    <xdr:clientData/>
  </xdr:twoCellAnchor>
  <xdr:twoCellAnchor>
    <xdr:from>
      <xdr:col>95</xdr:col>
      <xdr:colOff>923925</xdr:colOff>
      <xdr:row>58</xdr:row>
      <xdr:rowOff>0</xdr:rowOff>
    </xdr:from>
    <xdr:to>
      <xdr:col>95</xdr:col>
      <xdr:colOff>923925</xdr:colOff>
      <xdr:row>58</xdr:row>
      <xdr:rowOff>0</xdr:rowOff>
    </xdr:to>
    <xdr:sp macro="" textlink="">
      <xdr:nvSpPr>
        <xdr:cNvPr id="178697" name="Line 178"/>
        <xdr:cNvSpPr>
          <a:spLocks noChangeShapeType="1"/>
        </xdr:cNvSpPr>
      </xdr:nvSpPr>
      <xdr:spPr bwMode="auto">
        <a:xfrm>
          <a:off x="50968275" y="9448800"/>
          <a:ext cx="0" cy="0"/>
        </a:xfrm>
        <a:prstGeom prst="line">
          <a:avLst/>
        </a:prstGeom>
        <a:noFill/>
        <a:ln w="9525">
          <a:solidFill>
            <a:srgbClr val="000000"/>
          </a:solidFill>
          <a:round/>
          <a:headEnd/>
          <a:tailEnd/>
        </a:ln>
      </xdr:spPr>
    </xdr:sp>
    <xdr:clientData/>
  </xdr:twoCellAnchor>
  <xdr:twoCellAnchor>
    <xdr:from>
      <xdr:col>94</xdr:col>
      <xdr:colOff>609600</xdr:colOff>
      <xdr:row>58</xdr:row>
      <xdr:rowOff>0</xdr:rowOff>
    </xdr:from>
    <xdr:to>
      <xdr:col>94</xdr:col>
      <xdr:colOff>609600</xdr:colOff>
      <xdr:row>58</xdr:row>
      <xdr:rowOff>0</xdr:rowOff>
    </xdr:to>
    <xdr:sp macro="" textlink="">
      <xdr:nvSpPr>
        <xdr:cNvPr id="178698" name="Line 179"/>
        <xdr:cNvSpPr>
          <a:spLocks noChangeShapeType="1"/>
        </xdr:cNvSpPr>
      </xdr:nvSpPr>
      <xdr:spPr bwMode="auto">
        <a:xfrm>
          <a:off x="49891950" y="9448800"/>
          <a:ext cx="0" cy="0"/>
        </a:xfrm>
        <a:prstGeom prst="line">
          <a:avLst/>
        </a:prstGeom>
        <a:noFill/>
        <a:ln w="9525">
          <a:solidFill>
            <a:srgbClr val="000000"/>
          </a:solidFill>
          <a:round/>
          <a:headEnd/>
          <a:tailEnd/>
        </a:ln>
      </xdr:spPr>
    </xdr:sp>
    <xdr:clientData/>
  </xdr:twoCellAnchor>
  <xdr:twoCellAnchor>
    <xdr:from>
      <xdr:col>95</xdr:col>
      <xdr:colOff>923925</xdr:colOff>
      <xdr:row>58</xdr:row>
      <xdr:rowOff>0</xdr:rowOff>
    </xdr:from>
    <xdr:to>
      <xdr:col>95</xdr:col>
      <xdr:colOff>923925</xdr:colOff>
      <xdr:row>58</xdr:row>
      <xdr:rowOff>0</xdr:rowOff>
    </xdr:to>
    <xdr:sp macro="" textlink="">
      <xdr:nvSpPr>
        <xdr:cNvPr id="178699" name="Line 180"/>
        <xdr:cNvSpPr>
          <a:spLocks noChangeShapeType="1"/>
        </xdr:cNvSpPr>
      </xdr:nvSpPr>
      <xdr:spPr bwMode="auto">
        <a:xfrm>
          <a:off x="50968275" y="9448800"/>
          <a:ext cx="0" cy="0"/>
        </a:xfrm>
        <a:prstGeom prst="line">
          <a:avLst/>
        </a:prstGeom>
        <a:noFill/>
        <a:ln w="9525">
          <a:solidFill>
            <a:srgbClr val="000000"/>
          </a:solidFill>
          <a:round/>
          <a:headEnd/>
          <a:tailEnd/>
        </a:ln>
      </xdr:spPr>
    </xdr:sp>
    <xdr:clientData/>
  </xdr:twoCellAnchor>
  <xdr:twoCellAnchor>
    <xdr:from>
      <xdr:col>89</xdr:col>
      <xdr:colOff>104775</xdr:colOff>
      <xdr:row>60</xdr:row>
      <xdr:rowOff>19050</xdr:rowOff>
    </xdr:from>
    <xdr:to>
      <xdr:col>92</xdr:col>
      <xdr:colOff>419100</xdr:colOff>
      <xdr:row>61</xdr:row>
      <xdr:rowOff>142875</xdr:rowOff>
    </xdr:to>
    <xdr:sp macro="" textlink="">
      <xdr:nvSpPr>
        <xdr:cNvPr id="2229" name="Text 181"/>
        <xdr:cNvSpPr txBox="1">
          <a:spLocks noChangeArrowheads="1"/>
        </xdr:cNvSpPr>
      </xdr:nvSpPr>
      <xdr:spPr bwMode="auto">
        <a:xfrm>
          <a:off x="467391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94</xdr:col>
      <xdr:colOff>581025</xdr:colOff>
      <xdr:row>70</xdr:row>
      <xdr:rowOff>9525</xdr:rowOff>
    </xdr:from>
    <xdr:to>
      <xdr:col>94</xdr:col>
      <xdr:colOff>581025</xdr:colOff>
      <xdr:row>108</xdr:row>
      <xdr:rowOff>9525</xdr:rowOff>
    </xdr:to>
    <xdr:sp macro="" textlink="">
      <xdr:nvSpPr>
        <xdr:cNvPr id="178701" name="Line 183"/>
        <xdr:cNvSpPr>
          <a:spLocks noChangeShapeType="1"/>
        </xdr:cNvSpPr>
      </xdr:nvSpPr>
      <xdr:spPr bwMode="auto">
        <a:xfrm>
          <a:off x="49863375" y="11496675"/>
          <a:ext cx="0" cy="5791200"/>
        </a:xfrm>
        <a:prstGeom prst="line">
          <a:avLst/>
        </a:prstGeom>
        <a:noFill/>
        <a:ln w="9525">
          <a:solidFill>
            <a:srgbClr val="000000"/>
          </a:solidFill>
          <a:round/>
          <a:headEnd/>
          <a:tailEnd/>
        </a:ln>
      </xdr:spPr>
    </xdr:sp>
    <xdr:clientData/>
  </xdr:twoCellAnchor>
  <xdr:twoCellAnchor>
    <xdr:from>
      <xdr:col>95</xdr:col>
      <xdr:colOff>828675</xdr:colOff>
      <xdr:row>70</xdr:row>
      <xdr:rowOff>9525</xdr:rowOff>
    </xdr:from>
    <xdr:to>
      <xdr:col>95</xdr:col>
      <xdr:colOff>828675</xdr:colOff>
      <xdr:row>108</xdr:row>
      <xdr:rowOff>9525</xdr:rowOff>
    </xdr:to>
    <xdr:sp macro="" textlink="">
      <xdr:nvSpPr>
        <xdr:cNvPr id="178702" name="Line 184"/>
        <xdr:cNvSpPr>
          <a:spLocks noChangeShapeType="1"/>
        </xdr:cNvSpPr>
      </xdr:nvSpPr>
      <xdr:spPr bwMode="auto">
        <a:xfrm>
          <a:off x="50873025" y="11496675"/>
          <a:ext cx="0" cy="5791200"/>
        </a:xfrm>
        <a:prstGeom prst="line">
          <a:avLst/>
        </a:prstGeom>
        <a:noFill/>
        <a:ln w="9525">
          <a:solidFill>
            <a:srgbClr val="000000"/>
          </a:solidFill>
          <a:round/>
          <a:headEnd/>
          <a:tailEnd/>
        </a:ln>
      </xdr:spPr>
    </xdr:sp>
    <xdr:clientData/>
  </xdr:twoCellAnchor>
  <xdr:twoCellAnchor>
    <xdr:from>
      <xdr:col>89</xdr:col>
      <xdr:colOff>104775</xdr:colOff>
      <xdr:row>118</xdr:row>
      <xdr:rowOff>19050</xdr:rowOff>
    </xdr:from>
    <xdr:to>
      <xdr:col>92</xdr:col>
      <xdr:colOff>419100</xdr:colOff>
      <xdr:row>119</xdr:row>
      <xdr:rowOff>142875</xdr:rowOff>
    </xdr:to>
    <xdr:sp macro="" textlink="">
      <xdr:nvSpPr>
        <xdr:cNvPr id="2233" name="Text 185"/>
        <xdr:cNvSpPr txBox="1">
          <a:spLocks noChangeArrowheads="1"/>
        </xdr:cNvSpPr>
      </xdr:nvSpPr>
      <xdr:spPr bwMode="auto">
        <a:xfrm>
          <a:off x="467391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94</xdr:col>
      <xdr:colOff>581025</xdr:colOff>
      <xdr:row>128</xdr:row>
      <xdr:rowOff>9525</xdr:rowOff>
    </xdr:from>
    <xdr:to>
      <xdr:col>94</xdr:col>
      <xdr:colOff>581025</xdr:colOff>
      <xdr:row>166</xdr:row>
      <xdr:rowOff>9525</xdr:rowOff>
    </xdr:to>
    <xdr:sp macro="" textlink="">
      <xdr:nvSpPr>
        <xdr:cNvPr id="178704" name="Line 187"/>
        <xdr:cNvSpPr>
          <a:spLocks noChangeShapeType="1"/>
        </xdr:cNvSpPr>
      </xdr:nvSpPr>
      <xdr:spPr bwMode="auto">
        <a:xfrm>
          <a:off x="49863375" y="20926425"/>
          <a:ext cx="0" cy="5791200"/>
        </a:xfrm>
        <a:prstGeom prst="line">
          <a:avLst/>
        </a:prstGeom>
        <a:noFill/>
        <a:ln w="9525">
          <a:solidFill>
            <a:srgbClr val="000000"/>
          </a:solidFill>
          <a:round/>
          <a:headEnd/>
          <a:tailEnd/>
        </a:ln>
      </xdr:spPr>
    </xdr:sp>
    <xdr:clientData/>
  </xdr:twoCellAnchor>
  <xdr:twoCellAnchor>
    <xdr:from>
      <xdr:col>95</xdr:col>
      <xdr:colOff>828675</xdr:colOff>
      <xdr:row>128</xdr:row>
      <xdr:rowOff>9525</xdr:rowOff>
    </xdr:from>
    <xdr:to>
      <xdr:col>95</xdr:col>
      <xdr:colOff>828675</xdr:colOff>
      <xdr:row>166</xdr:row>
      <xdr:rowOff>9525</xdr:rowOff>
    </xdr:to>
    <xdr:sp macro="" textlink="">
      <xdr:nvSpPr>
        <xdr:cNvPr id="178705" name="Line 188"/>
        <xdr:cNvSpPr>
          <a:spLocks noChangeShapeType="1"/>
        </xdr:cNvSpPr>
      </xdr:nvSpPr>
      <xdr:spPr bwMode="auto">
        <a:xfrm>
          <a:off x="50873025" y="20926425"/>
          <a:ext cx="0" cy="5791200"/>
        </a:xfrm>
        <a:prstGeom prst="line">
          <a:avLst/>
        </a:prstGeom>
        <a:noFill/>
        <a:ln w="9525">
          <a:solidFill>
            <a:srgbClr val="000000"/>
          </a:solidFill>
          <a:round/>
          <a:headEnd/>
          <a:tailEnd/>
        </a:ln>
      </xdr:spPr>
    </xdr:sp>
    <xdr:clientData/>
  </xdr:twoCellAnchor>
  <xdr:twoCellAnchor>
    <xdr:from>
      <xdr:col>94</xdr:col>
      <xdr:colOff>609600</xdr:colOff>
      <xdr:row>174</xdr:row>
      <xdr:rowOff>0</xdr:rowOff>
    </xdr:from>
    <xdr:to>
      <xdr:col>94</xdr:col>
      <xdr:colOff>609600</xdr:colOff>
      <xdr:row>174</xdr:row>
      <xdr:rowOff>0</xdr:rowOff>
    </xdr:to>
    <xdr:sp macro="" textlink="">
      <xdr:nvSpPr>
        <xdr:cNvPr id="178706" name="Line 189"/>
        <xdr:cNvSpPr>
          <a:spLocks noChangeShapeType="1"/>
        </xdr:cNvSpPr>
      </xdr:nvSpPr>
      <xdr:spPr bwMode="auto">
        <a:xfrm>
          <a:off x="49891950" y="28308300"/>
          <a:ext cx="0" cy="0"/>
        </a:xfrm>
        <a:prstGeom prst="line">
          <a:avLst/>
        </a:prstGeom>
        <a:noFill/>
        <a:ln w="9525">
          <a:solidFill>
            <a:srgbClr val="000000"/>
          </a:solidFill>
          <a:round/>
          <a:headEnd/>
          <a:tailEnd/>
        </a:ln>
      </xdr:spPr>
    </xdr:sp>
    <xdr:clientData/>
  </xdr:twoCellAnchor>
  <xdr:twoCellAnchor>
    <xdr:from>
      <xdr:col>95</xdr:col>
      <xdr:colOff>923925</xdr:colOff>
      <xdr:row>174</xdr:row>
      <xdr:rowOff>0</xdr:rowOff>
    </xdr:from>
    <xdr:to>
      <xdr:col>95</xdr:col>
      <xdr:colOff>923925</xdr:colOff>
      <xdr:row>174</xdr:row>
      <xdr:rowOff>0</xdr:rowOff>
    </xdr:to>
    <xdr:sp macro="" textlink="">
      <xdr:nvSpPr>
        <xdr:cNvPr id="178707" name="Line 190"/>
        <xdr:cNvSpPr>
          <a:spLocks noChangeShapeType="1"/>
        </xdr:cNvSpPr>
      </xdr:nvSpPr>
      <xdr:spPr bwMode="auto">
        <a:xfrm>
          <a:off x="50968275" y="28308300"/>
          <a:ext cx="0" cy="0"/>
        </a:xfrm>
        <a:prstGeom prst="line">
          <a:avLst/>
        </a:prstGeom>
        <a:noFill/>
        <a:ln w="9525">
          <a:solidFill>
            <a:srgbClr val="000000"/>
          </a:solidFill>
          <a:round/>
          <a:headEnd/>
          <a:tailEnd/>
        </a:ln>
      </xdr:spPr>
    </xdr:sp>
    <xdr:clientData/>
  </xdr:twoCellAnchor>
  <xdr:twoCellAnchor>
    <xdr:from>
      <xdr:col>94</xdr:col>
      <xdr:colOff>609600</xdr:colOff>
      <xdr:row>174</xdr:row>
      <xdr:rowOff>0</xdr:rowOff>
    </xdr:from>
    <xdr:to>
      <xdr:col>94</xdr:col>
      <xdr:colOff>609600</xdr:colOff>
      <xdr:row>174</xdr:row>
      <xdr:rowOff>0</xdr:rowOff>
    </xdr:to>
    <xdr:sp macro="" textlink="">
      <xdr:nvSpPr>
        <xdr:cNvPr id="178708" name="Line 191"/>
        <xdr:cNvSpPr>
          <a:spLocks noChangeShapeType="1"/>
        </xdr:cNvSpPr>
      </xdr:nvSpPr>
      <xdr:spPr bwMode="auto">
        <a:xfrm>
          <a:off x="49891950" y="28308300"/>
          <a:ext cx="0" cy="0"/>
        </a:xfrm>
        <a:prstGeom prst="line">
          <a:avLst/>
        </a:prstGeom>
        <a:noFill/>
        <a:ln w="9525">
          <a:solidFill>
            <a:srgbClr val="000000"/>
          </a:solidFill>
          <a:round/>
          <a:headEnd/>
          <a:tailEnd/>
        </a:ln>
      </xdr:spPr>
    </xdr:sp>
    <xdr:clientData/>
  </xdr:twoCellAnchor>
  <xdr:twoCellAnchor>
    <xdr:from>
      <xdr:col>95</xdr:col>
      <xdr:colOff>923925</xdr:colOff>
      <xdr:row>174</xdr:row>
      <xdr:rowOff>0</xdr:rowOff>
    </xdr:from>
    <xdr:to>
      <xdr:col>95</xdr:col>
      <xdr:colOff>923925</xdr:colOff>
      <xdr:row>174</xdr:row>
      <xdr:rowOff>0</xdr:rowOff>
    </xdr:to>
    <xdr:sp macro="" textlink="">
      <xdr:nvSpPr>
        <xdr:cNvPr id="178709" name="Line 192"/>
        <xdr:cNvSpPr>
          <a:spLocks noChangeShapeType="1"/>
        </xdr:cNvSpPr>
      </xdr:nvSpPr>
      <xdr:spPr bwMode="auto">
        <a:xfrm>
          <a:off x="50968275" y="28308300"/>
          <a:ext cx="0" cy="0"/>
        </a:xfrm>
        <a:prstGeom prst="line">
          <a:avLst/>
        </a:prstGeom>
        <a:noFill/>
        <a:ln w="9525">
          <a:solidFill>
            <a:srgbClr val="000000"/>
          </a:solidFill>
          <a:round/>
          <a:headEnd/>
          <a:tailEnd/>
        </a:ln>
      </xdr:spPr>
    </xdr:sp>
    <xdr:clientData/>
  </xdr:twoCellAnchor>
  <xdr:twoCellAnchor>
    <xdr:from>
      <xdr:col>89</xdr:col>
      <xdr:colOff>104775</xdr:colOff>
      <xdr:row>176</xdr:row>
      <xdr:rowOff>19050</xdr:rowOff>
    </xdr:from>
    <xdr:to>
      <xdr:col>92</xdr:col>
      <xdr:colOff>419100</xdr:colOff>
      <xdr:row>177</xdr:row>
      <xdr:rowOff>142875</xdr:rowOff>
    </xdr:to>
    <xdr:sp macro="" textlink="">
      <xdr:nvSpPr>
        <xdr:cNvPr id="2241" name="Text 193"/>
        <xdr:cNvSpPr txBox="1">
          <a:spLocks noChangeArrowheads="1"/>
        </xdr:cNvSpPr>
      </xdr:nvSpPr>
      <xdr:spPr bwMode="auto">
        <a:xfrm>
          <a:off x="467391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94</xdr:col>
      <xdr:colOff>581025</xdr:colOff>
      <xdr:row>186</xdr:row>
      <xdr:rowOff>9525</xdr:rowOff>
    </xdr:from>
    <xdr:to>
      <xdr:col>94</xdr:col>
      <xdr:colOff>581025</xdr:colOff>
      <xdr:row>224</xdr:row>
      <xdr:rowOff>9525</xdr:rowOff>
    </xdr:to>
    <xdr:sp macro="" textlink="">
      <xdr:nvSpPr>
        <xdr:cNvPr id="178711" name="Line 195"/>
        <xdr:cNvSpPr>
          <a:spLocks noChangeShapeType="1"/>
        </xdr:cNvSpPr>
      </xdr:nvSpPr>
      <xdr:spPr bwMode="auto">
        <a:xfrm>
          <a:off x="49863375" y="30356175"/>
          <a:ext cx="0" cy="5791200"/>
        </a:xfrm>
        <a:prstGeom prst="line">
          <a:avLst/>
        </a:prstGeom>
        <a:noFill/>
        <a:ln w="9525">
          <a:solidFill>
            <a:srgbClr val="000000"/>
          </a:solidFill>
          <a:round/>
          <a:headEnd/>
          <a:tailEnd/>
        </a:ln>
      </xdr:spPr>
    </xdr:sp>
    <xdr:clientData/>
  </xdr:twoCellAnchor>
  <xdr:twoCellAnchor>
    <xdr:from>
      <xdr:col>95</xdr:col>
      <xdr:colOff>828675</xdr:colOff>
      <xdr:row>186</xdr:row>
      <xdr:rowOff>9525</xdr:rowOff>
    </xdr:from>
    <xdr:to>
      <xdr:col>95</xdr:col>
      <xdr:colOff>828675</xdr:colOff>
      <xdr:row>224</xdr:row>
      <xdr:rowOff>9525</xdr:rowOff>
    </xdr:to>
    <xdr:sp macro="" textlink="">
      <xdr:nvSpPr>
        <xdr:cNvPr id="178712" name="Line 196"/>
        <xdr:cNvSpPr>
          <a:spLocks noChangeShapeType="1"/>
        </xdr:cNvSpPr>
      </xdr:nvSpPr>
      <xdr:spPr bwMode="auto">
        <a:xfrm>
          <a:off x="50873025" y="30356175"/>
          <a:ext cx="0" cy="5791200"/>
        </a:xfrm>
        <a:prstGeom prst="line">
          <a:avLst/>
        </a:prstGeom>
        <a:noFill/>
        <a:ln w="9525">
          <a:solidFill>
            <a:srgbClr val="000000"/>
          </a:solidFill>
          <a:round/>
          <a:headEnd/>
          <a:tailEnd/>
        </a:ln>
      </xdr:spPr>
    </xdr:sp>
    <xdr:clientData/>
  </xdr:twoCellAnchor>
  <xdr:twoCellAnchor>
    <xdr:from>
      <xdr:col>101</xdr:col>
      <xdr:colOff>104775</xdr:colOff>
      <xdr:row>2</xdr:row>
      <xdr:rowOff>19050</xdr:rowOff>
    </xdr:from>
    <xdr:to>
      <xdr:col>104</xdr:col>
      <xdr:colOff>419100</xdr:colOff>
      <xdr:row>3</xdr:row>
      <xdr:rowOff>142875</xdr:rowOff>
    </xdr:to>
    <xdr:sp macro="" textlink="">
      <xdr:nvSpPr>
        <xdr:cNvPr id="2245" name="Text 197"/>
        <xdr:cNvSpPr txBox="1">
          <a:spLocks noChangeArrowheads="1"/>
        </xdr:cNvSpPr>
      </xdr:nvSpPr>
      <xdr:spPr bwMode="auto">
        <a:xfrm>
          <a:off x="531209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106</xdr:col>
      <xdr:colOff>581025</xdr:colOff>
      <xdr:row>12</xdr:row>
      <xdr:rowOff>9525</xdr:rowOff>
    </xdr:from>
    <xdr:to>
      <xdr:col>106</xdr:col>
      <xdr:colOff>581025</xdr:colOff>
      <xdr:row>50</xdr:row>
      <xdr:rowOff>9525</xdr:rowOff>
    </xdr:to>
    <xdr:sp macro="" textlink="">
      <xdr:nvSpPr>
        <xdr:cNvPr id="178714" name="Line 199"/>
        <xdr:cNvSpPr>
          <a:spLocks noChangeShapeType="1"/>
        </xdr:cNvSpPr>
      </xdr:nvSpPr>
      <xdr:spPr bwMode="auto">
        <a:xfrm>
          <a:off x="56245125" y="2066925"/>
          <a:ext cx="0" cy="5791200"/>
        </a:xfrm>
        <a:prstGeom prst="line">
          <a:avLst/>
        </a:prstGeom>
        <a:noFill/>
        <a:ln w="9525">
          <a:solidFill>
            <a:srgbClr val="000000"/>
          </a:solidFill>
          <a:round/>
          <a:headEnd/>
          <a:tailEnd/>
        </a:ln>
      </xdr:spPr>
    </xdr:sp>
    <xdr:clientData/>
  </xdr:twoCellAnchor>
  <xdr:twoCellAnchor>
    <xdr:from>
      <xdr:col>107</xdr:col>
      <xdr:colOff>828675</xdr:colOff>
      <xdr:row>12</xdr:row>
      <xdr:rowOff>9525</xdr:rowOff>
    </xdr:from>
    <xdr:to>
      <xdr:col>107</xdr:col>
      <xdr:colOff>828675</xdr:colOff>
      <xdr:row>50</xdr:row>
      <xdr:rowOff>9525</xdr:rowOff>
    </xdr:to>
    <xdr:sp macro="" textlink="">
      <xdr:nvSpPr>
        <xdr:cNvPr id="178715" name="Line 200"/>
        <xdr:cNvSpPr>
          <a:spLocks noChangeShapeType="1"/>
        </xdr:cNvSpPr>
      </xdr:nvSpPr>
      <xdr:spPr bwMode="auto">
        <a:xfrm>
          <a:off x="57254775" y="2066925"/>
          <a:ext cx="0" cy="5791200"/>
        </a:xfrm>
        <a:prstGeom prst="line">
          <a:avLst/>
        </a:prstGeom>
        <a:noFill/>
        <a:ln w="9525">
          <a:solidFill>
            <a:srgbClr val="000000"/>
          </a:solidFill>
          <a:round/>
          <a:headEnd/>
          <a:tailEnd/>
        </a:ln>
      </xdr:spPr>
    </xdr:sp>
    <xdr:clientData/>
  </xdr:twoCellAnchor>
  <xdr:twoCellAnchor>
    <xdr:from>
      <xdr:col>106</xdr:col>
      <xdr:colOff>609600</xdr:colOff>
      <xdr:row>58</xdr:row>
      <xdr:rowOff>0</xdr:rowOff>
    </xdr:from>
    <xdr:to>
      <xdr:col>106</xdr:col>
      <xdr:colOff>609600</xdr:colOff>
      <xdr:row>58</xdr:row>
      <xdr:rowOff>0</xdr:rowOff>
    </xdr:to>
    <xdr:sp macro="" textlink="">
      <xdr:nvSpPr>
        <xdr:cNvPr id="178716" name="Line 201"/>
        <xdr:cNvSpPr>
          <a:spLocks noChangeShapeType="1"/>
        </xdr:cNvSpPr>
      </xdr:nvSpPr>
      <xdr:spPr bwMode="auto">
        <a:xfrm>
          <a:off x="56273700" y="9448800"/>
          <a:ext cx="0" cy="0"/>
        </a:xfrm>
        <a:prstGeom prst="line">
          <a:avLst/>
        </a:prstGeom>
        <a:noFill/>
        <a:ln w="9525">
          <a:solidFill>
            <a:srgbClr val="000000"/>
          </a:solidFill>
          <a:round/>
          <a:headEnd/>
          <a:tailEnd/>
        </a:ln>
      </xdr:spPr>
    </xdr:sp>
    <xdr:clientData/>
  </xdr:twoCellAnchor>
  <xdr:twoCellAnchor>
    <xdr:from>
      <xdr:col>107</xdr:col>
      <xdr:colOff>923925</xdr:colOff>
      <xdr:row>58</xdr:row>
      <xdr:rowOff>0</xdr:rowOff>
    </xdr:from>
    <xdr:to>
      <xdr:col>107</xdr:col>
      <xdr:colOff>923925</xdr:colOff>
      <xdr:row>58</xdr:row>
      <xdr:rowOff>0</xdr:rowOff>
    </xdr:to>
    <xdr:sp macro="" textlink="">
      <xdr:nvSpPr>
        <xdr:cNvPr id="178717" name="Line 202"/>
        <xdr:cNvSpPr>
          <a:spLocks noChangeShapeType="1"/>
        </xdr:cNvSpPr>
      </xdr:nvSpPr>
      <xdr:spPr bwMode="auto">
        <a:xfrm>
          <a:off x="57350025" y="9448800"/>
          <a:ext cx="0" cy="0"/>
        </a:xfrm>
        <a:prstGeom prst="line">
          <a:avLst/>
        </a:prstGeom>
        <a:noFill/>
        <a:ln w="9525">
          <a:solidFill>
            <a:srgbClr val="000000"/>
          </a:solidFill>
          <a:round/>
          <a:headEnd/>
          <a:tailEnd/>
        </a:ln>
      </xdr:spPr>
    </xdr:sp>
    <xdr:clientData/>
  </xdr:twoCellAnchor>
  <xdr:twoCellAnchor>
    <xdr:from>
      <xdr:col>106</xdr:col>
      <xdr:colOff>609600</xdr:colOff>
      <xdr:row>58</xdr:row>
      <xdr:rowOff>0</xdr:rowOff>
    </xdr:from>
    <xdr:to>
      <xdr:col>106</xdr:col>
      <xdr:colOff>609600</xdr:colOff>
      <xdr:row>58</xdr:row>
      <xdr:rowOff>0</xdr:rowOff>
    </xdr:to>
    <xdr:sp macro="" textlink="">
      <xdr:nvSpPr>
        <xdr:cNvPr id="178718" name="Line 203"/>
        <xdr:cNvSpPr>
          <a:spLocks noChangeShapeType="1"/>
        </xdr:cNvSpPr>
      </xdr:nvSpPr>
      <xdr:spPr bwMode="auto">
        <a:xfrm>
          <a:off x="56273700" y="9448800"/>
          <a:ext cx="0" cy="0"/>
        </a:xfrm>
        <a:prstGeom prst="line">
          <a:avLst/>
        </a:prstGeom>
        <a:noFill/>
        <a:ln w="9525">
          <a:solidFill>
            <a:srgbClr val="000000"/>
          </a:solidFill>
          <a:round/>
          <a:headEnd/>
          <a:tailEnd/>
        </a:ln>
      </xdr:spPr>
    </xdr:sp>
    <xdr:clientData/>
  </xdr:twoCellAnchor>
  <xdr:twoCellAnchor>
    <xdr:from>
      <xdr:col>107</xdr:col>
      <xdr:colOff>923925</xdr:colOff>
      <xdr:row>58</xdr:row>
      <xdr:rowOff>0</xdr:rowOff>
    </xdr:from>
    <xdr:to>
      <xdr:col>107</xdr:col>
      <xdr:colOff>923925</xdr:colOff>
      <xdr:row>58</xdr:row>
      <xdr:rowOff>0</xdr:rowOff>
    </xdr:to>
    <xdr:sp macro="" textlink="">
      <xdr:nvSpPr>
        <xdr:cNvPr id="178719" name="Line 204"/>
        <xdr:cNvSpPr>
          <a:spLocks noChangeShapeType="1"/>
        </xdr:cNvSpPr>
      </xdr:nvSpPr>
      <xdr:spPr bwMode="auto">
        <a:xfrm>
          <a:off x="57350025" y="9448800"/>
          <a:ext cx="0" cy="0"/>
        </a:xfrm>
        <a:prstGeom prst="line">
          <a:avLst/>
        </a:prstGeom>
        <a:noFill/>
        <a:ln w="9525">
          <a:solidFill>
            <a:srgbClr val="000000"/>
          </a:solidFill>
          <a:round/>
          <a:headEnd/>
          <a:tailEnd/>
        </a:ln>
      </xdr:spPr>
    </xdr:sp>
    <xdr:clientData/>
  </xdr:twoCellAnchor>
  <xdr:twoCellAnchor>
    <xdr:from>
      <xdr:col>101</xdr:col>
      <xdr:colOff>104775</xdr:colOff>
      <xdr:row>60</xdr:row>
      <xdr:rowOff>19050</xdr:rowOff>
    </xdr:from>
    <xdr:to>
      <xdr:col>104</xdr:col>
      <xdr:colOff>419100</xdr:colOff>
      <xdr:row>61</xdr:row>
      <xdr:rowOff>142875</xdr:rowOff>
    </xdr:to>
    <xdr:sp macro="" textlink="">
      <xdr:nvSpPr>
        <xdr:cNvPr id="2253" name="Text 205"/>
        <xdr:cNvSpPr txBox="1">
          <a:spLocks noChangeArrowheads="1"/>
        </xdr:cNvSpPr>
      </xdr:nvSpPr>
      <xdr:spPr bwMode="auto">
        <a:xfrm>
          <a:off x="531209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106</xdr:col>
      <xdr:colOff>581025</xdr:colOff>
      <xdr:row>70</xdr:row>
      <xdr:rowOff>9525</xdr:rowOff>
    </xdr:from>
    <xdr:to>
      <xdr:col>106</xdr:col>
      <xdr:colOff>581025</xdr:colOff>
      <xdr:row>108</xdr:row>
      <xdr:rowOff>9525</xdr:rowOff>
    </xdr:to>
    <xdr:sp macro="" textlink="">
      <xdr:nvSpPr>
        <xdr:cNvPr id="178721" name="Line 207"/>
        <xdr:cNvSpPr>
          <a:spLocks noChangeShapeType="1"/>
        </xdr:cNvSpPr>
      </xdr:nvSpPr>
      <xdr:spPr bwMode="auto">
        <a:xfrm>
          <a:off x="56245125" y="11496675"/>
          <a:ext cx="0" cy="5791200"/>
        </a:xfrm>
        <a:prstGeom prst="line">
          <a:avLst/>
        </a:prstGeom>
        <a:noFill/>
        <a:ln w="9525">
          <a:solidFill>
            <a:srgbClr val="000000"/>
          </a:solidFill>
          <a:round/>
          <a:headEnd/>
          <a:tailEnd/>
        </a:ln>
      </xdr:spPr>
    </xdr:sp>
    <xdr:clientData/>
  </xdr:twoCellAnchor>
  <xdr:twoCellAnchor>
    <xdr:from>
      <xdr:col>107</xdr:col>
      <xdr:colOff>828675</xdr:colOff>
      <xdr:row>70</xdr:row>
      <xdr:rowOff>9525</xdr:rowOff>
    </xdr:from>
    <xdr:to>
      <xdr:col>107</xdr:col>
      <xdr:colOff>828675</xdr:colOff>
      <xdr:row>108</xdr:row>
      <xdr:rowOff>9525</xdr:rowOff>
    </xdr:to>
    <xdr:sp macro="" textlink="">
      <xdr:nvSpPr>
        <xdr:cNvPr id="178722" name="Line 208"/>
        <xdr:cNvSpPr>
          <a:spLocks noChangeShapeType="1"/>
        </xdr:cNvSpPr>
      </xdr:nvSpPr>
      <xdr:spPr bwMode="auto">
        <a:xfrm>
          <a:off x="57254775" y="11496675"/>
          <a:ext cx="0" cy="5791200"/>
        </a:xfrm>
        <a:prstGeom prst="line">
          <a:avLst/>
        </a:prstGeom>
        <a:noFill/>
        <a:ln w="9525">
          <a:solidFill>
            <a:srgbClr val="000000"/>
          </a:solidFill>
          <a:round/>
          <a:headEnd/>
          <a:tailEnd/>
        </a:ln>
      </xdr:spPr>
    </xdr:sp>
    <xdr:clientData/>
  </xdr:twoCellAnchor>
  <xdr:twoCellAnchor>
    <xdr:from>
      <xdr:col>101</xdr:col>
      <xdr:colOff>104775</xdr:colOff>
      <xdr:row>118</xdr:row>
      <xdr:rowOff>19050</xdr:rowOff>
    </xdr:from>
    <xdr:to>
      <xdr:col>104</xdr:col>
      <xdr:colOff>419100</xdr:colOff>
      <xdr:row>119</xdr:row>
      <xdr:rowOff>142875</xdr:rowOff>
    </xdr:to>
    <xdr:sp macro="" textlink="">
      <xdr:nvSpPr>
        <xdr:cNvPr id="2257" name="Text 209"/>
        <xdr:cNvSpPr txBox="1">
          <a:spLocks noChangeArrowheads="1"/>
        </xdr:cNvSpPr>
      </xdr:nvSpPr>
      <xdr:spPr bwMode="auto">
        <a:xfrm>
          <a:off x="531209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106</xdr:col>
      <xdr:colOff>581025</xdr:colOff>
      <xdr:row>128</xdr:row>
      <xdr:rowOff>9525</xdr:rowOff>
    </xdr:from>
    <xdr:to>
      <xdr:col>106</xdr:col>
      <xdr:colOff>581025</xdr:colOff>
      <xdr:row>166</xdr:row>
      <xdr:rowOff>9525</xdr:rowOff>
    </xdr:to>
    <xdr:sp macro="" textlink="">
      <xdr:nvSpPr>
        <xdr:cNvPr id="178724" name="Line 211"/>
        <xdr:cNvSpPr>
          <a:spLocks noChangeShapeType="1"/>
        </xdr:cNvSpPr>
      </xdr:nvSpPr>
      <xdr:spPr bwMode="auto">
        <a:xfrm>
          <a:off x="56245125" y="20926425"/>
          <a:ext cx="0" cy="5791200"/>
        </a:xfrm>
        <a:prstGeom prst="line">
          <a:avLst/>
        </a:prstGeom>
        <a:noFill/>
        <a:ln w="9525">
          <a:solidFill>
            <a:srgbClr val="000000"/>
          </a:solidFill>
          <a:round/>
          <a:headEnd/>
          <a:tailEnd/>
        </a:ln>
      </xdr:spPr>
    </xdr:sp>
    <xdr:clientData/>
  </xdr:twoCellAnchor>
  <xdr:twoCellAnchor>
    <xdr:from>
      <xdr:col>107</xdr:col>
      <xdr:colOff>828675</xdr:colOff>
      <xdr:row>128</xdr:row>
      <xdr:rowOff>9525</xdr:rowOff>
    </xdr:from>
    <xdr:to>
      <xdr:col>107</xdr:col>
      <xdr:colOff>828675</xdr:colOff>
      <xdr:row>166</xdr:row>
      <xdr:rowOff>9525</xdr:rowOff>
    </xdr:to>
    <xdr:sp macro="" textlink="">
      <xdr:nvSpPr>
        <xdr:cNvPr id="178725" name="Line 212"/>
        <xdr:cNvSpPr>
          <a:spLocks noChangeShapeType="1"/>
        </xdr:cNvSpPr>
      </xdr:nvSpPr>
      <xdr:spPr bwMode="auto">
        <a:xfrm>
          <a:off x="57254775" y="20926425"/>
          <a:ext cx="0" cy="5791200"/>
        </a:xfrm>
        <a:prstGeom prst="line">
          <a:avLst/>
        </a:prstGeom>
        <a:noFill/>
        <a:ln w="9525">
          <a:solidFill>
            <a:srgbClr val="000000"/>
          </a:solidFill>
          <a:round/>
          <a:headEnd/>
          <a:tailEnd/>
        </a:ln>
      </xdr:spPr>
    </xdr:sp>
    <xdr:clientData/>
  </xdr:twoCellAnchor>
  <xdr:twoCellAnchor>
    <xdr:from>
      <xdr:col>106</xdr:col>
      <xdr:colOff>609600</xdr:colOff>
      <xdr:row>174</xdr:row>
      <xdr:rowOff>0</xdr:rowOff>
    </xdr:from>
    <xdr:to>
      <xdr:col>106</xdr:col>
      <xdr:colOff>609600</xdr:colOff>
      <xdr:row>174</xdr:row>
      <xdr:rowOff>0</xdr:rowOff>
    </xdr:to>
    <xdr:sp macro="" textlink="">
      <xdr:nvSpPr>
        <xdr:cNvPr id="178726" name="Line 213"/>
        <xdr:cNvSpPr>
          <a:spLocks noChangeShapeType="1"/>
        </xdr:cNvSpPr>
      </xdr:nvSpPr>
      <xdr:spPr bwMode="auto">
        <a:xfrm>
          <a:off x="56273700" y="28308300"/>
          <a:ext cx="0" cy="0"/>
        </a:xfrm>
        <a:prstGeom prst="line">
          <a:avLst/>
        </a:prstGeom>
        <a:noFill/>
        <a:ln w="9525">
          <a:solidFill>
            <a:srgbClr val="000000"/>
          </a:solidFill>
          <a:round/>
          <a:headEnd/>
          <a:tailEnd/>
        </a:ln>
      </xdr:spPr>
    </xdr:sp>
    <xdr:clientData/>
  </xdr:twoCellAnchor>
  <xdr:twoCellAnchor>
    <xdr:from>
      <xdr:col>107</xdr:col>
      <xdr:colOff>923925</xdr:colOff>
      <xdr:row>174</xdr:row>
      <xdr:rowOff>0</xdr:rowOff>
    </xdr:from>
    <xdr:to>
      <xdr:col>107</xdr:col>
      <xdr:colOff>923925</xdr:colOff>
      <xdr:row>174</xdr:row>
      <xdr:rowOff>0</xdr:rowOff>
    </xdr:to>
    <xdr:sp macro="" textlink="">
      <xdr:nvSpPr>
        <xdr:cNvPr id="178727" name="Line 214"/>
        <xdr:cNvSpPr>
          <a:spLocks noChangeShapeType="1"/>
        </xdr:cNvSpPr>
      </xdr:nvSpPr>
      <xdr:spPr bwMode="auto">
        <a:xfrm>
          <a:off x="57350025" y="28308300"/>
          <a:ext cx="0" cy="0"/>
        </a:xfrm>
        <a:prstGeom prst="line">
          <a:avLst/>
        </a:prstGeom>
        <a:noFill/>
        <a:ln w="9525">
          <a:solidFill>
            <a:srgbClr val="000000"/>
          </a:solidFill>
          <a:round/>
          <a:headEnd/>
          <a:tailEnd/>
        </a:ln>
      </xdr:spPr>
    </xdr:sp>
    <xdr:clientData/>
  </xdr:twoCellAnchor>
  <xdr:twoCellAnchor>
    <xdr:from>
      <xdr:col>106</xdr:col>
      <xdr:colOff>609600</xdr:colOff>
      <xdr:row>174</xdr:row>
      <xdr:rowOff>0</xdr:rowOff>
    </xdr:from>
    <xdr:to>
      <xdr:col>106</xdr:col>
      <xdr:colOff>609600</xdr:colOff>
      <xdr:row>174</xdr:row>
      <xdr:rowOff>0</xdr:rowOff>
    </xdr:to>
    <xdr:sp macro="" textlink="">
      <xdr:nvSpPr>
        <xdr:cNvPr id="178728" name="Line 215"/>
        <xdr:cNvSpPr>
          <a:spLocks noChangeShapeType="1"/>
        </xdr:cNvSpPr>
      </xdr:nvSpPr>
      <xdr:spPr bwMode="auto">
        <a:xfrm>
          <a:off x="56273700" y="28308300"/>
          <a:ext cx="0" cy="0"/>
        </a:xfrm>
        <a:prstGeom prst="line">
          <a:avLst/>
        </a:prstGeom>
        <a:noFill/>
        <a:ln w="9525">
          <a:solidFill>
            <a:srgbClr val="000000"/>
          </a:solidFill>
          <a:round/>
          <a:headEnd/>
          <a:tailEnd/>
        </a:ln>
      </xdr:spPr>
    </xdr:sp>
    <xdr:clientData/>
  </xdr:twoCellAnchor>
  <xdr:twoCellAnchor>
    <xdr:from>
      <xdr:col>107</xdr:col>
      <xdr:colOff>923925</xdr:colOff>
      <xdr:row>174</xdr:row>
      <xdr:rowOff>0</xdr:rowOff>
    </xdr:from>
    <xdr:to>
      <xdr:col>107</xdr:col>
      <xdr:colOff>923925</xdr:colOff>
      <xdr:row>174</xdr:row>
      <xdr:rowOff>0</xdr:rowOff>
    </xdr:to>
    <xdr:sp macro="" textlink="">
      <xdr:nvSpPr>
        <xdr:cNvPr id="178729" name="Line 216"/>
        <xdr:cNvSpPr>
          <a:spLocks noChangeShapeType="1"/>
        </xdr:cNvSpPr>
      </xdr:nvSpPr>
      <xdr:spPr bwMode="auto">
        <a:xfrm>
          <a:off x="57350025" y="28308300"/>
          <a:ext cx="0" cy="0"/>
        </a:xfrm>
        <a:prstGeom prst="line">
          <a:avLst/>
        </a:prstGeom>
        <a:noFill/>
        <a:ln w="9525">
          <a:solidFill>
            <a:srgbClr val="000000"/>
          </a:solidFill>
          <a:round/>
          <a:headEnd/>
          <a:tailEnd/>
        </a:ln>
      </xdr:spPr>
    </xdr:sp>
    <xdr:clientData/>
  </xdr:twoCellAnchor>
  <xdr:twoCellAnchor>
    <xdr:from>
      <xdr:col>101</xdr:col>
      <xdr:colOff>104775</xdr:colOff>
      <xdr:row>176</xdr:row>
      <xdr:rowOff>19050</xdr:rowOff>
    </xdr:from>
    <xdr:to>
      <xdr:col>104</xdr:col>
      <xdr:colOff>419100</xdr:colOff>
      <xdr:row>177</xdr:row>
      <xdr:rowOff>142875</xdr:rowOff>
    </xdr:to>
    <xdr:sp macro="" textlink="">
      <xdr:nvSpPr>
        <xdr:cNvPr id="2265" name="Text 217"/>
        <xdr:cNvSpPr txBox="1">
          <a:spLocks noChangeArrowheads="1"/>
        </xdr:cNvSpPr>
      </xdr:nvSpPr>
      <xdr:spPr bwMode="auto">
        <a:xfrm>
          <a:off x="531209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106</xdr:col>
      <xdr:colOff>581025</xdr:colOff>
      <xdr:row>186</xdr:row>
      <xdr:rowOff>9525</xdr:rowOff>
    </xdr:from>
    <xdr:to>
      <xdr:col>106</xdr:col>
      <xdr:colOff>581025</xdr:colOff>
      <xdr:row>224</xdr:row>
      <xdr:rowOff>9525</xdr:rowOff>
    </xdr:to>
    <xdr:sp macro="" textlink="">
      <xdr:nvSpPr>
        <xdr:cNvPr id="178731" name="Line 219"/>
        <xdr:cNvSpPr>
          <a:spLocks noChangeShapeType="1"/>
        </xdr:cNvSpPr>
      </xdr:nvSpPr>
      <xdr:spPr bwMode="auto">
        <a:xfrm>
          <a:off x="56245125" y="30356175"/>
          <a:ext cx="0" cy="5791200"/>
        </a:xfrm>
        <a:prstGeom prst="line">
          <a:avLst/>
        </a:prstGeom>
        <a:noFill/>
        <a:ln w="9525">
          <a:solidFill>
            <a:srgbClr val="000000"/>
          </a:solidFill>
          <a:round/>
          <a:headEnd/>
          <a:tailEnd/>
        </a:ln>
      </xdr:spPr>
    </xdr:sp>
    <xdr:clientData/>
  </xdr:twoCellAnchor>
  <xdr:twoCellAnchor>
    <xdr:from>
      <xdr:col>107</xdr:col>
      <xdr:colOff>828675</xdr:colOff>
      <xdr:row>186</xdr:row>
      <xdr:rowOff>9525</xdr:rowOff>
    </xdr:from>
    <xdr:to>
      <xdr:col>107</xdr:col>
      <xdr:colOff>828675</xdr:colOff>
      <xdr:row>224</xdr:row>
      <xdr:rowOff>9525</xdr:rowOff>
    </xdr:to>
    <xdr:sp macro="" textlink="">
      <xdr:nvSpPr>
        <xdr:cNvPr id="178732" name="Line 220"/>
        <xdr:cNvSpPr>
          <a:spLocks noChangeShapeType="1"/>
        </xdr:cNvSpPr>
      </xdr:nvSpPr>
      <xdr:spPr bwMode="auto">
        <a:xfrm>
          <a:off x="57254775" y="30356175"/>
          <a:ext cx="0" cy="5791200"/>
        </a:xfrm>
        <a:prstGeom prst="line">
          <a:avLst/>
        </a:prstGeom>
        <a:noFill/>
        <a:ln w="9525">
          <a:solidFill>
            <a:srgbClr val="000000"/>
          </a:solidFill>
          <a:round/>
          <a:headEnd/>
          <a:tailEnd/>
        </a:ln>
      </xdr:spPr>
    </xdr:sp>
    <xdr:clientData/>
  </xdr:twoCellAnchor>
  <xdr:twoCellAnchor>
    <xdr:from>
      <xdr:col>113</xdr:col>
      <xdr:colOff>104775</xdr:colOff>
      <xdr:row>2</xdr:row>
      <xdr:rowOff>19050</xdr:rowOff>
    </xdr:from>
    <xdr:to>
      <xdr:col>116</xdr:col>
      <xdr:colOff>419100</xdr:colOff>
      <xdr:row>3</xdr:row>
      <xdr:rowOff>142875</xdr:rowOff>
    </xdr:to>
    <xdr:sp macro="" textlink="">
      <xdr:nvSpPr>
        <xdr:cNvPr id="2269" name="Text 221"/>
        <xdr:cNvSpPr txBox="1">
          <a:spLocks noChangeArrowheads="1"/>
        </xdr:cNvSpPr>
      </xdr:nvSpPr>
      <xdr:spPr bwMode="auto">
        <a:xfrm>
          <a:off x="595026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118</xdr:col>
      <xdr:colOff>581025</xdr:colOff>
      <xdr:row>12</xdr:row>
      <xdr:rowOff>9525</xdr:rowOff>
    </xdr:from>
    <xdr:to>
      <xdr:col>118</xdr:col>
      <xdr:colOff>581025</xdr:colOff>
      <xdr:row>50</xdr:row>
      <xdr:rowOff>9525</xdr:rowOff>
    </xdr:to>
    <xdr:sp macro="" textlink="">
      <xdr:nvSpPr>
        <xdr:cNvPr id="178734" name="Line 223"/>
        <xdr:cNvSpPr>
          <a:spLocks noChangeShapeType="1"/>
        </xdr:cNvSpPr>
      </xdr:nvSpPr>
      <xdr:spPr bwMode="auto">
        <a:xfrm>
          <a:off x="62626875" y="2066925"/>
          <a:ext cx="0" cy="5791200"/>
        </a:xfrm>
        <a:prstGeom prst="line">
          <a:avLst/>
        </a:prstGeom>
        <a:noFill/>
        <a:ln w="9525">
          <a:solidFill>
            <a:srgbClr val="000000"/>
          </a:solidFill>
          <a:round/>
          <a:headEnd/>
          <a:tailEnd/>
        </a:ln>
      </xdr:spPr>
    </xdr:sp>
    <xdr:clientData/>
  </xdr:twoCellAnchor>
  <xdr:twoCellAnchor>
    <xdr:from>
      <xdr:col>119</xdr:col>
      <xdr:colOff>828675</xdr:colOff>
      <xdr:row>12</xdr:row>
      <xdr:rowOff>9525</xdr:rowOff>
    </xdr:from>
    <xdr:to>
      <xdr:col>119</xdr:col>
      <xdr:colOff>828675</xdr:colOff>
      <xdr:row>50</xdr:row>
      <xdr:rowOff>9525</xdr:rowOff>
    </xdr:to>
    <xdr:sp macro="" textlink="">
      <xdr:nvSpPr>
        <xdr:cNvPr id="178735" name="Line 224"/>
        <xdr:cNvSpPr>
          <a:spLocks noChangeShapeType="1"/>
        </xdr:cNvSpPr>
      </xdr:nvSpPr>
      <xdr:spPr bwMode="auto">
        <a:xfrm>
          <a:off x="63636525" y="2066925"/>
          <a:ext cx="0" cy="5791200"/>
        </a:xfrm>
        <a:prstGeom prst="line">
          <a:avLst/>
        </a:prstGeom>
        <a:noFill/>
        <a:ln w="9525">
          <a:solidFill>
            <a:srgbClr val="000000"/>
          </a:solidFill>
          <a:round/>
          <a:headEnd/>
          <a:tailEnd/>
        </a:ln>
      </xdr:spPr>
    </xdr:sp>
    <xdr:clientData/>
  </xdr:twoCellAnchor>
  <xdr:twoCellAnchor>
    <xdr:from>
      <xdr:col>118</xdr:col>
      <xdr:colOff>609600</xdr:colOff>
      <xdr:row>58</xdr:row>
      <xdr:rowOff>0</xdr:rowOff>
    </xdr:from>
    <xdr:to>
      <xdr:col>118</xdr:col>
      <xdr:colOff>609600</xdr:colOff>
      <xdr:row>58</xdr:row>
      <xdr:rowOff>0</xdr:rowOff>
    </xdr:to>
    <xdr:sp macro="" textlink="">
      <xdr:nvSpPr>
        <xdr:cNvPr id="178736" name="Line 225"/>
        <xdr:cNvSpPr>
          <a:spLocks noChangeShapeType="1"/>
        </xdr:cNvSpPr>
      </xdr:nvSpPr>
      <xdr:spPr bwMode="auto">
        <a:xfrm>
          <a:off x="62655450" y="9448800"/>
          <a:ext cx="0" cy="0"/>
        </a:xfrm>
        <a:prstGeom prst="line">
          <a:avLst/>
        </a:prstGeom>
        <a:noFill/>
        <a:ln w="9525">
          <a:solidFill>
            <a:srgbClr val="000000"/>
          </a:solidFill>
          <a:round/>
          <a:headEnd/>
          <a:tailEnd/>
        </a:ln>
      </xdr:spPr>
    </xdr:sp>
    <xdr:clientData/>
  </xdr:twoCellAnchor>
  <xdr:twoCellAnchor>
    <xdr:from>
      <xdr:col>119</xdr:col>
      <xdr:colOff>923925</xdr:colOff>
      <xdr:row>58</xdr:row>
      <xdr:rowOff>0</xdr:rowOff>
    </xdr:from>
    <xdr:to>
      <xdr:col>119</xdr:col>
      <xdr:colOff>923925</xdr:colOff>
      <xdr:row>58</xdr:row>
      <xdr:rowOff>0</xdr:rowOff>
    </xdr:to>
    <xdr:sp macro="" textlink="">
      <xdr:nvSpPr>
        <xdr:cNvPr id="178737" name="Line 226"/>
        <xdr:cNvSpPr>
          <a:spLocks noChangeShapeType="1"/>
        </xdr:cNvSpPr>
      </xdr:nvSpPr>
      <xdr:spPr bwMode="auto">
        <a:xfrm>
          <a:off x="63731775" y="9448800"/>
          <a:ext cx="0" cy="0"/>
        </a:xfrm>
        <a:prstGeom prst="line">
          <a:avLst/>
        </a:prstGeom>
        <a:noFill/>
        <a:ln w="9525">
          <a:solidFill>
            <a:srgbClr val="000000"/>
          </a:solidFill>
          <a:round/>
          <a:headEnd/>
          <a:tailEnd/>
        </a:ln>
      </xdr:spPr>
    </xdr:sp>
    <xdr:clientData/>
  </xdr:twoCellAnchor>
  <xdr:twoCellAnchor>
    <xdr:from>
      <xdr:col>118</xdr:col>
      <xdr:colOff>609600</xdr:colOff>
      <xdr:row>58</xdr:row>
      <xdr:rowOff>0</xdr:rowOff>
    </xdr:from>
    <xdr:to>
      <xdr:col>118</xdr:col>
      <xdr:colOff>609600</xdr:colOff>
      <xdr:row>58</xdr:row>
      <xdr:rowOff>0</xdr:rowOff>
    </xdr:to>
    <xdr:sp macro="" textlink="">
      <xdr:nvSpPr>
        <xdr:cNvPr id="178738" name="Line 227"/>
        <xdr:cNvSpPr>
          <a:spLocks noChangeShapeType="1"/>
        </xdr:cNvSpPr>
      </xdr:nvSpPr>
      <xdr:spPr bwMode="auto">
        <a:xfrm>
          <a:off x="62655450" y="9448800"/>
          <a:ext cx="0" cy="0"/>
        </a:xfrm>
        <a:prstGeom prst="line">
          <a:avLst/>
        </a:prstGeom>
        <a:noFill/>
        <a:ln w="9525">
          <a:solidFill>
            <a:srgbClr val="000000"/>
          </a:solidFill>
          <a:round/>
          <a:headEnd/>
          <a:tailEnd/>
        </a:ln>
      </xdr:spPr>
    </xdr:sp>
    <xdr:clientData/>
  </xdr:twoCellAnchor>
  <xdr:twoCellAnchor>
    <xdr:from>
      <xdr:col>119</xdr:col>
      <xdr:colOff>923925</xdr:colOff>
      <xdr:row>58</xdr:row>
      <xdr:rowOff>0</xdr:rowOff>
    </xdr:from>
    <xdr:to>
      <xdr:col>119</xdr:col>
      <xdr:colOff>923925</xdr:colOff>
      <xdr:row>58</xdr:row>
      <xdr:rowOff>0</xdr:rowOff>
    </xdr:to>
    <xdr:sp macro="" textlink="">
      <xdr:nvSpPr>
        <xdr:cNvPr id="178739" name="Line 228"/>
        <xdr:cNvSpPr>
          <a:spLocks noChangeShapeType="1"/>
        </xdr:cNvSpPr>
      </xdr:nvSpPr>
      <xdr:spPr bwMode="auto">
        <a:xfrm>
          <a:off x="63731775" y="9448800"/>
          <a:ext cx="0" cy="0"/>
        </a:xfrm>
        <a:prstGeom prst="line">
          <a:avLst/>
        </a:prstGeom>
        <a:noFill/>
        <a:ln w="9525">
          <a:solidFill>
            <a:srgbClr val="000000"/>
          </a:solidFill>
          <a:round/>
          <a:headEnd/>
          <a:tailEnd/>
        </a:ln>
      </xdr:spPr>
    </xdr:sp>
    <xdr:clientData/>
  </xdr:twoCellAnchor>
  <xdr:twoCellAnchor>
    <xdr:from>
      <xdr:col>113</xdr:col>
      <xdr:colOff>104775</xdr:colOff>
      <xdr:row>60</xdr:row>
      <xdr:rowOff>19050</xdr:rowOff>
    </xdr:from>
    <xdr:to>
      <xdr:col>116</xdr:col>
      <xdr:colOff>419100</xdr:colOff>
      <xdr:row>61</xdr:row>
      <xdr:rowOff>142875</xdr:rowOff>
    </xdr:to>
    <xdr:sp macro="" textlink="">
      <xdr:nvSpPr>
        <xdr:cNvPr id="2277" name="Text 229"/>
        <xdr:cNvSpPr txBox="1">
          <a:spLocks noChangeArrowheads="1"/>
        </xdr:cNvSpPr>
      </xdr:nvSpPr>
      <xdr:spPr bwMode="auto">
        <a:xfrm>
          <a:off x="595026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118</xdr:col>
      <xdr:colOff>581025</xdr:colOff>
      <xdr:row>70</xdr:row>
      <xdr:rowOff>9525</xdr:rowOff>
    </xdr:from>
    <xdr:to>
      <xdr:col>118</xdr:col>
      <xdr:colOff>581025</xdr:colOff>
      <xdr:row>108</xdr:row>
      <xdr:rowOff>9525</xdr:rowOff>
    </xdr:to>
    <xdr:sp macro="" textlink="">
      <xdr:nvSpPr>
        <xdr:cNvPr id="178741" name="Line 231"/>
        <xdr:cNvSpPr>
          <a:spLocks noChangeShapeType="1"/>
        </xdr:cNvSpPr>
      </xdr:nvSpPr>
      <xdr:spPr bwMode="auto">
        <a:xfrm>
          <a:off x="62626875" y="11496675"/>
          <a:ext cx="0" cy="5791200"/>
        </a:xfrm>
        <a:prstGeom prst="line">
          <a:avLst/>
        </a:prstGeom>
        <a:noFill/>
        <a:ln w="9525">
          <a:solidFill>
            <a:srgbClr val="000000"/>
          </a:solidFill>
          <a:round/>
          <a:headEnd/>
          <a:tailEnd/>
        </a:ln>
      </xdr:spPr>
    </xdr:sp>
    <xdr:clientData/>
  </xdr:twoCellAnchor>
  <xdr:twoCellAnchor>
    <xdr:from>
      <xdr:col>119</xdr:col>
      <xdr:colOff>828675</xdr:colOff>
      <xdr:row>70</xdr:row>
      <xdr:rowOff>9525</xdr:rowOff>
    </xdr:from>
    <xdr:to>
      <xdr:col>119</xdr:col>
      <xdr:colOff>828675</xdr:colOff>
      <xdr:row>108</xdr:row>
      <xdr:rowOff>9525</xdr:rowOff>
    </xdr:to>
    <xdr:sp macro="" textlink="">
      <xdr:nvSpPr>
        <xdr:cNvPr id="178742" name="Line 232"/>
        <xdr:cNvSpPr>
          <a:spLocks noChangeShapeType="1"/>
        </xdr:cNvSpPr>
      </xdr:nvSpPr>
      <xdr:spPr bwMode="auto">
        <a:xfrm>
          <a:off x="63636525" y="11496675"/>
          <a:ext cx="0" cy="5791200"/>
        </a:xfrm>
        <a:prstGeom prst="line">
          <a:avLst/>
        </a:prstGeom>
        <a:noFill/>
        <a:ln w="9525">
          <a:solidFill>
            <a:srgbClr val="000000"/>
          </a:solidFill>
          <a:round/>
          <a:headEnd/>
          <a:tailEnd/>
        </a:ln>
      </xdr:spPr>
    </xdr:sp>
    <xdr:clientData/>
  </xdr:twoCellAnchor>
  <xdr:twoCellAnchor>
    <xdr:from>
      <xdr:col>113</xdr:col>
      <xdr:colOff>104775</xdr:colOff>
      <xdr:row>118</xdr:row>
      <xdr:rowOff>19050</xdr:rowOff>
    </xdr:from>
    <xdr:to>
      <xdr:col>116</xdr:col>
      <xdr:colOff>419100</xdr:colOff>
      <xdr:row>119</xdr:row>
      <xdr:rowOff>142875</xdr:rowOff>
    </xdr:to>
    <xdr:sp macro="" textlink="">
      <xdr:nvSpPr>
        <xdr:cNvPr id="2281" name="Text 233"/>
        <xdr:cNvSpPr txBox="1">
          <a:spLocks noChangeArrowheads="1"/>
        </xdr:cNvSpPr>
      </xdr:nvSpPr>
      <xdr:spPr bwMode="auto">
        <a:xfrm>
          <a:off x="595026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118</xdr:col>
      <xdr:colOff>581025</xdr:colOff>
      <xdr:row>128</xdr:row>
      <xdr:rowOff>9525</xdr:rowOff>
    </xdr:from>
    <xdr:to>
      <xdr:col>118</xdr:col>
      <xdr:colOff>581025</xdr:colOff>
      <xdr:row>166</xdr:row>
      <xdr:rowOff>9525</xdr:rowOff>
    </xdr:to>
    <xdr:sp macro="" textlink="">
      <xdr:nvSpPr>
        <xdr:cNvPr id="178744" name="Line 235"/>
        <xdr:cNvSpPr>
          <a:spLocks noChangeShapeType="1"/>
        </xdr:cNvSpPr>
      </xdr:nvSpPr>
      <xdr:spPr bwMode="auto">
        <a:xfrm>
          <a:off x="62626875" y="20926425"/>
          <a:ext cx="0" cy="5791200"/>
        </a:xfrm>
        <a:prstGeom prst="line">
          <a:avLst/>
        </a:prstGeom>
        <a:noFill/>
        <a:ln w="9525">
          <a:solidFill>
            <a:srgbClr val="000000"/>
          </a:solidFill>
          <a:round/>
          <a:headEnd/>
          <a:tailEnd/>
        </a:ln>
      </xdr:spPr>
    </xdr:sp>
    <xdr:clientData/>
  </xdr:twoCellAnchor>
  <xdr:twoCellAnchor>
    <xdr:from>
      <xdr:col>119</xdr:col>
      <xdr:colOff>828675</xdr:colOff>
      <xdr:row>128</xdr:row>
      <xdr:rowOff>9525</xdr:rowOff>
    </xdr:from>
    <xdr:to>
      <xdr:col>119</xdr:col>
      <xdr:colOff>828675</xdr:colOff>
      <xdr:row>166</xdr:row>
      <xdr:rowOff>9525</xdr:rowOff>
    </xdr:to>
    <xdr:sp macro="" textlink="">
      <xdr:nvSpPr>
        <xdr:cNvPr id="178745" name="Line 236"/>
        <xdr:cNvSpPr>
          <a:spLocks noChangeShapeType="1"/>
        </xdr:cNvSpPr>
      </xdr:nvSpPr>
      <xdr:spPr bwMode="auto">
        <a:xfrm>
          <a:off x="63636525" y="20926425"/>
          <a:ext cx="0" cy="5791200"/>
        </a:xfrm>
        <a:prstGeom prst="line">
          <a:avLst/>
        </a:prstGeom>
        <a:noFill/>
        <a:ln w="9525">
          <a:solidFill>
            <a:srgbClr val="000000"/>
          </a:solidFill>
          <a:round/>
          <a:headEnd/>
          <a:tailEnd/>
        </a:ln>
      </xdr:spPr>
    </xdr:sp>
    <xdr:clientData/>
  </xdr:twoCellAnchor>
  <xdr:twoCellAnchor>
    <xdr:from>
      <xdr:col>118</xdr:col>
      <xdr:colOff>609600</xdr:colOff>
      <xdr:row>174</xdr:row>
      <xdr:rowOff>0</xdr:rowOff>
    </xdr:from>
    <xdr:to>
      <xdr:col>118</xdr:col>
      <xdr:colOff>609600</xdr:colOff>
      <xdr:row>174</xdr:row>
      <xdr:rowOff>0</xdr:rowOff>
    </xdr:to>
    <xdr:sp macro="" textlink="">
      <xdr:nvSpPr>
        <xdr:cNvPr id="178746" name="Line 237"/>
        <xdr:cNvSpPr>
          <a:spLocks noChangeShapeType="1"/>
        </xdr:cNvSpPr>
      </xdr:nvSpPr>
      <xdr:spPr bwMode="auto">
        <a:xfrm>
          <a:off x="62655450" y="28308300"/>
          <a:ext cx="0" cy="0"/>
        </a:xfrm>
        <a:prstGeom prst="line">
          <a:avLst/>
        </a:prstGeom>
        <a:noFill/>
        <a:ln w="9525">
          <a:solidFill>
            <a:srgbClr val="000000"/>
          </a:solidFill>
          <a:round/>
          <a:headEnd/>
          <a:tailEnd/>
        </a:ln>
      </xdr:spPr>
    </xdr:sp>
    <xdr:clientData/>
  </xdr:twoCellAnchor>
  <xdr:twoCellAnchor>
    <xdr:from>
      <xdr:col>119</xdr:col>
      <xdr:colOff>923925</xdr:colOff>
      <xdr:row>174</xdr:row>
      <xdr:rowOff>0</xdr:rowOff>
    </xdr:from>
    <xdr:to>
      <xdr:col>119</xdr:col>
      <xdr:colOff>923925</xdr:colOff>
      <xdr:row>174</xdr:row>
      <xdr:rowOff>0</xdr:rowOff>
    </xdr:to>
    <xdr:sp macro="" textlink="">
      <xdr:nvSpPr>
        <xdr:cNvPr id="178747" name="Line 238"/>
        <xdr:cNvSpPr>
          <a:spLocks noChangeShapeType="1"/>
        </xdr:cNvSpPr>
      </xdr:nvSpPr>
      <xdr:spPr bwMode="auto">
        <a:xfrm>
          <a:off x="63731775" y="28308300"/>
          <a:ext cx="0" cy="0"/>
        </a:xfrm>
        <a:prstGeom prst="line">
          <a:avLst/>
        </a:prstGeom>
        <a:noFill/>
        <a:ln w="9525">
          <a:solidFill>
            <a:srgbClr val="000000"/>
          </a:solidFill>
          <a:round/>
          <a:headEnd/>
          <a:tailEnd/>
        </a:ln>
      </xdr:spPr>
    </xdr:sp>
    <xdr:clientData/>
  </xdr:twoCellAnchor>
  <xdr:twoCellAnchor>
    <xdr:from>
      <xdr:col>118</xdr:col>
      <xdr:colOff>609600</xdr:colOff>
      <xdr:row>174</xdr:row>
      <xdr:rowOff>0</xdr:rowOff>
    </xdr:from>
    <xdr:to>
      <xdr:col>118</xdr:col>
      <xdr:colOff>609600</xdr:colOff>
      <xdr:row>174</xdr:row>
      <xdr:rowOff>0</xdr:rowOff>
    </xdr:to>
    <xdr:sp macro="" textlink="">
      <xdr:nvSpPr>
        <xdr:cNvPr id="178748" name="Line 239"/>
        <xdr:cNvSpPr>
          <a:spLocks noChangeShapeType="1"/>
        </xdr:cNvSpPr>
      </xdr:nvSpPr>
      <xdr:spPr bwMode="auto">
        <a:xfrm>
          <a:off x="62655450" y="28308300"/>
          <a:ext cx="0" cy="0"/>
        </a:xfrm>
        <a:prstGeom prst="line">
          <a:avLst/>
        </a:prstGeom>
        <a:noFill/>
        <a:ln w="9525">
          <a:solidFill>
            <a:srgbClr val="000000"/>
          </a:solidFill>
          <a:round/>
          <a:headEnd/>
          <a:tailEnd/>
        </a:ln>
      </xdr:spPr>
    </xdr:sp>
    <xdr:clientData/>
  </xdr:twoCellAnchor>
  <xdr:twoCellAnchor>
    <xdr:from>
      <xdr:col>119</xdr:col>
      <xdr:colOff>923925</xdr:colOff>
      <xdr:row>174</xdr:row>
      <xdr:rowOff>0</xdr:rowOff>
    </xdr:from>
    <xdr:to>
      <xdr:col>119</xdr:col>
      <xdr:colOff>923925</xdr:colOff>
      <xdr:row>174</xdr:row>
      <xdr:rowOff>0</xdr:rowOff>
    </xdr:to>
    <xdr:sp macro="" textlink="">
      <xdr:nvSpPr>
        <xdr:cNvPr id="178749" name="Line 240"/>
        <xdr:cNvSpPr>
          <a:spLocks noChangeShapeType="1"/>
        </xdr:cNvSpPr>
      </xdr:nvSpPr>
      <xdr:spPr bwMode="auto">
        <a:xfrm>
          <a:off x="63731775" y="28308300"/>
          <a:ext cx="0" cy="0"/>
        </a:xfrm>
        <a:prstGeom prst="line">
          <a:avLst/>
        </a:prstGeom>
        <a:noFill/>
        <a:ln w="9525">
          <a:solidFill>
            <a:srgbClr val="000000"/>
          </a:solidFill>
          <a:round/>
          <a:headEnd/>
          <a:tailEnd/>
        </a:ln>
      </xdr:spPr>
    </xdr:sp>
    <xdr:clientData/>
  </xdr:twoCellAnchor>
  <xdr:twoCellAnchor>
    <xdr:from>
      <xdr:col>113</xdr:col>
      <xdr:colOff>104775</xdr:colOff>
      <xdr:row>176</xdr:row>
      <xdr:rowOff>19050</xdr:rowOff>
    </xdr:from>
    <xdr:to>
      <xdr:col>116</xdr:col>
      <xdr:colOff>419100</xdr:colOff>
      <xdr:row>177</xdr:row>
      <xdr:rowOff>142875</xdr:rowOff>
    </xdr:to>
    <xdr:sp macro="" textlink="">
      <xdr:nvSpPr>
        <xdr:cNvPr id="2289" name="Text 241"/>
        <xdr:cNvSpPr txBox="1">
          <a:spLocks noChangeArrowheads="1"/>
        </xdr:cNvSpPr>
      </xdr:nvSpPr>
      <xdr:spPr bwMode="auto">
        <a:xfrm>
          <a:off x="595026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118</xdr:col>
      <xdr:colOff>581025</xdr:colOff>
      <xdr:row>186</xdr:row>
      <xdr:rowOff>9525</xdr:rowOff>
    </xdr:from>
    <xdr:to>
      <xdr:col>118</xdr:col>
      <xdr:colOff>581025</xdr:colOff>
      <xdr:row>224</xdr:row>
      <xdr:rowOff>9525</xdr:rowOff>
    </xdr:to>
    <xdr:sp macro="" textlink="">
      <xdr:nvSpPr>
        <xdr:cNvPr id="178751" name="Line 243"/>
        <xdr:cNvSpPr>
          <a:spLocks noChangeShapeType="1"/>
        </xdr:cNvSpPr>
      </xdr:nvSpPr>
      <xdr:spPr bwMode="auto">
        <a:xfrm>
          <a:off x="62626875" y="30356175"/>
          <a:ext cx="0" cy="5791200"/>
        </a:xfrm>
        <a:prstGeom prst="line">
          <a:avLst/>
        </a:prstGeom>
        <a:noFill/>
        <a:ln w="9525">
          <a:solidFill>
            <a:srgbClr val="000000"/>
          </a:solidFill>
          <a:round/>
          <a:headEnd/>
          <a:tailEnd/>
        </a:ln>
      </xdr:spPr>
    </xdr:sp>
    <xdr:clientData/>
  </xdr:twoCellAnchor>
  <xdr:twoCellAnchor>
    <xdr:from>
      <xdr:col>119</xdr:col>
      <xdr:colOff>828675</xdr:colOff>
      <xdr:row>186</xdr:row>
      <xdr:rowOff>9525</xdr:rowOff>
    </xdr:from>
    <xdr:to>
      <xdr:col>119</xdr:col>
      <xdr:colOff>828675</xdr:colOff>
      <xdr:row>224</xdr:row>
      <xdr:rowOff>9525</xdr:rowOff>
    </xdr:to>
    <xdr:sp macro="" textlink="">
      <xdr:nvSpPr>
        <xdr:cNvPr id="178752" name="Line 244"/>
        <xdr:cNvSpPr>
          <a:spLocks noChangeShapeType="1"/>
        </xdr:cNvSpPr>
      </xdr:nvSpPr>
      <xdr:spPr bwMode="auto">
        <a:xfrm>
          <a:off x="63636525" y="30356175"/>
          <a:ext cx="0" cy="5791200"/>
        </a:xfrm>
        <a:prstGeom prst="line">
          <a:avLst/>
        </a:prstGeom>
        <a:noFill/>
        <a:ln w="9525">
          <a:solidFill>
            <a:srgbClr val="000000"/>
          </a:solidFill>
          <a:round/>
          <a:headEnd/>
          <a:tailEnd/>
        </a:ln>
      </xdr:spPr>
    </xdr:sp>
    <xdr:clientData/>
  </xdr:twoCellAnchor>
  <xdr:twoCellAnchor>
    <xdr:from>
      <xdr:col>125</xdr:col>
      <xdr:colOff>104775</xdr:colOff>
      <xdr:row>2</xdr:row>
      <xdr:rowOff>19050</xdr:rowOff>
    </xdr:from>
    <xdr:to>
      <xdr:col>128</xdr:col>
      <xdr:colOff>419100</xdr:colOff>
      <xdr:row>3</xdr:row>
      <xdr:rowOff>142875</xdr:rowOff>
    </xdr:to>
    <xdr:sp macro="" textlink="">
      <xdr:nvSpPr>
        <xdr:cNvPr id="2293" name="Text 245"/>
        <xdr:cNvSpPr txBox="1">
          <a:spLocks noChangeArrowheads="1"/>
        </xdr:cNvSpPr>
      </xdr:nvSpPr>
      <xdr:spPr bwMode="auto">
        <a:xfrm>
          <a:off x="658844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130</xdr:col>
      <xdr:colOff>581025</xdr:colOff>
      <xdr:row>12</xdr:row>
      <xdr:rowOff>9525</xdr:rowOff>
    </xdr:from>
    <xdr:to>
      <xdr:col>130</xdr:col>
      <xdr:colOff>581025</xdr:colOff>
      <xdr:row>50</xdr:row>
      <xdr:rowOff>9525</xdr:rowOff>
    </xdr:to>
    <xdr:sp macro="" textlink="">
      <xdr:nvSpPr>
        <xdr:cNvPr id="178754" name="Line 247"/>
        <xdr:cNvSpPr>
          <a:spLocks noChangeShapeType="1"/>
        </xdr:cNvSpPr>
      </xdr:nvSpPr>
      <xdr:spPr bwMode="auto">
        <a:xfrm>
          <a:off x="69008625" y="2066925"/>
          <a:ext cx="0" cy="5791200"/>
        </a:xfrm>
        <a:prstGeom prst="line">
          <a:avLst/>
        </a:prstGeom>
        <a:noFill/>
        <a:ln w="9525">
          <a:solidFill>
            <a:srgbClr val="000000"/>
          </a:solidFill>
          <a:round/>
          <a:headEnd/>
          <a:tailEnd/>
        </a:ln>
      </xdr:spPr>
    </xdr:sp>
    <xdr:clientData/>
  </xdr:twoCellAnchor>
  <xdr:twoCellAnchor>
    <xdr:from>
      <xdr:col>131</xdr:col>
      <xdr:colOff>828675</xdr:colOff>
      <xdr:row>12</xdr:row>
      <xdr:rowOff>9525</xdr:rowOff>
    </xdr:from>
    <xdr:to>
      <xdr:col>131</xdr:col>
      <xdr:colOff>828675</xdr:colOff>
      <xdr:row>50</xdr:row>
      <xdr:rowOff>9525</xdr:rowOff>
    </xdr:to>
    <xdr:sp macro="" textlink="">
      <xdr:nvSpPr>
        <xdr:cNvPr id="178755" name="Line 248"/>
        <xdr:cNvSpPr>
          <a:spLocks noChangeShapeType="1"/>
        </xdr:cNvSpPr>
      </xdr:nvSpPr>
      <xdr:spPr bwMode="auto">
        <a:xfrm>
          <a:off x="70018275" y="2066925"/>
          <a:ext cx="0" cy="5791200"/>
        </a:xfrm>
        <a:prstGeom prst="line">
          <a:avLst/>
        </a:prstGeom>
        <a:noFill/>
        <a:ln w="9525">
          <a:solidFill>
            <a:srgbClr val="000000"/>
          </a:solidFill>
          <a:round/>
          <a:headEnd/>
          <a:tailEnd/>
        </a:ln>
      </xdr:spPr>
    </xdr:sp>
    <xdr:clientData/>
  </xdr:twoCellAnchor>
  <xdr:twoCellAnchor>
    <xdr:from>
      <xdr:col>130</xdr:col>
      <xdr:colOff>609600</xdr:colOff>
      <xdr:row>58</xdr:row>
      <xdr:rowOff>0</xdr:rowOff>
    </xdr:from>
    <xdr:to>
      <xdr:col>130</xdr:col>
      <xdr:colOff>609600</xdr:colOff>
      <xdr:row>58</xdr:row>
      <xdr:rowOff>0</xdr:rowOff>
    </xdr:to>
    <xdr:sp macro="" textlink="">
      <xdr:nvSpPr>
        <xdr:cNvPr id="178756" name="Line 249"/>
        <xdr:cNvSpPr>
          <a:spLocks noChangeShapeType="1"/>
        </xdr:cNvSpPr>
      </xdr:nvSpPr>
      <xdr:spPr bwMode="auto">
        <a:xfrm>
          <a:off x="69037200" y="9448800"/>
          <a:ext cx="0" cy="0"/>
        </a:xfrm>
        <a:prstGeom prst="line">
          <a:avLst/>
        </a:prstGeom>
        <a:noFill/>
        <a:ln w="9525">
          <a:solidFill>
            <a:srgbClr val="000000"/>
          </a:solidFill>
          <a:round/>
          <a:headEnd/>
          <a:tailEnd/>
        </a:ln>
      </xdr:spPr>
    </xdr:sp>
    <xdr:clientData/>
  </xdr:twoCellAnchor>
  <xdr:twoCellAnchor>
    <xdr:from>
      <xdr:col>131</xdr:col>
      <xdr:colOff>923925</xdr:colOff>
      <xdr:row>58</xdr:row>
      <xdr:rowOff>0</xdr:rowOff>
    </xdr:from>
    <xdr:to>
      <xdr:col>131</xdr:col>
      <xdr:colOff>923925</xdr:colOff>
      <xdr:row>58</xdr:row>
      <xdr:rowOff>0</xdr:rowOff>
    </xdr:to>
    <xdr:sp macro="" textlink="">
      <xdr:nvSpPr>
        <xdr:cNvPr id="178757" name="Line 250"/>
        <xdr:cNvSpPr>
          <a:spLocks noChangeShapeType="1"/>
        </xdr:cNvSpPr>
      </xdr:nvSpPr>
      <xdr:spPr bwMode="auto">
        <a:xfrm>
          <a:off x="70113525" y="9448800"/>
          <a:ext cx="0" cy="0"/>
        </a:xfrm>
        <a:prstGeom prst="line">
          <a:avLst/>
        </a:prstGeom>
        <a:noFill/>
        <a:ln w="9525">
          <a:solidFill>
            <a:srgbClr val="000000"/>
          </a:solidFill>
          <a:round/>
          <a:headEnd/>
          <a:tailEnd/>
        </a:ln>
      </xdr:spPr>
    </xdr:sp>
    <xdr:clientData/>
  </xdr:twoCellAnchor>
  <xdr:twoCellAnchor>
    <xdr:from>
      <xdr:col>130</xdr:col>
      <xdr:colOff>609600</xdr:colOff>
      <xdr:row>58</xdr:row>
      <xdr:rowOff>0</xdr:rowOff>
    </xdr:from>
    <xdr:to>
      <xdr:col>130</xdr:col>
      <xdr:colOff>609600</xdr:colOff>
      <xdr:row>58</xdr:row>
      <xdr:rowOff>0</xdr:rowOff>
    </xdr:to>
    <xdr:sp macro="" textlink="">
      <xdr:nvSpPr>
        <xdr:cNvPr id="178758" name="Line 251"/>
        <xdr:cNvSpPr>
          <a:spLocks noChangeShapeType="1"/>
        </xdr:cNvSpPr>
      </xdr:nvSpPr>
      <xdr:spPr bwMode="auto">
        <a:xfrm>
          <a:off x="69037200" y="9448800"/>
          <a:ext cx="0" cy="0"/>
        </a:xfrm>
        <a:prstGeom prst="line">
          <a:avLst/>
        </a:prstGeom>
        <a:noFill/>
        <a:ln w="9525">
          <a:solidFill>
            <a:srgbClr val="000000"/>
          </a:solidFill>
          <a:round/>
          <a:headEnd/>
          <a:tailEnd/>
        </a:ln>
      </xdr:spPr>
    </xdr:sp>
    <xdr:clientData/>
  </xdr:twoCellAnchor>
  <xdr:twoCellAnchor>
    <xdr:from>
      <xdr:col>131</xdr:col>
      <xdr:colOff>923925</xdr:colOff>
      <xdr:row>58</xdr:row>
      <xdr:rowOff>0</xdr:rowOff>
    </xdr:from>
    <xdr:to>
      <xdr:col>131</xdr:col>
      <xdr:colOff>923925</xdr:colOff>
      <xdr:row>58</xdr:row>
      <xdr:rowOff>0</xdr:rowOff>
    </xdr:to>
    <xdr:sp macro="" textlink="">
      <xdr:nvSpPr>
        <xdr:cNvPr id="178759" name="Line 252"/>
        <xdr:cNvSpPr>
          <a:spLocks noChangeShapeType="1"/>
        </xdr:cNvSpPr>
      </xdr:nvSpPr>
      <xdr:spPr bwMode="auto">
        <a:xfrm>
          <a:off x="70113525" y="9448800"/>
          <a:ext cx="0" cy="0"/>
        </a:xfrm>
        <a:prstGeom prst="line">
          <a:avLst/>
        </a:prstGeom>
        <a:noFill/>
        <a:ln w="9525">
          <a:solidFill>
            <a:srgbClr val="000000"/>
          </a:solidFill>
          <a:round/>
          <a:headEnd/>
          <a:tailEnd/>
        </a:ln>
      </xdr:spPr>
    </xdr:sp>
    <xdr:clientData/>
  </xdr:twoCellAnchor>
  <xdr:twoCellAnchor>
    <xdr:from>
      <xdr:col>125</xdr:col>
      <xdr:colOff>104775</xdr:colOff>
      <xdr:row>60</xdr:row>
      <xdr:rowOff>19050</xdr:rowOff>
    </xdr:from>
    <xdr:to>
      <xdr:col>128</xdr:col>
      <xdr:colOff>419100</xdr:colOff>
      <xdr:row>61</xdr:row>
      <xdr:rowOff>142875</xdr:rowOff>
    </xdr:to>
    <xdr:sp macro="" textlink="">
      <xdr:nvSpPr>
        <xdr:cNvPr id="2301" name="Text 253"/>
        <xdr:cNvSpPr txBox="1">
          <a:spLocks noChangeArrowheads="1"/>
        </xdr:cNvSpPr>
      </xdr:nvSpPr>
      <xdr:spPr bwMode="auto">
        <a:xfrm>
          <a:off x="658844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130</xdr:col>
      <xdr:colOff>581025</xdr:colOff>
      <xdr:row>70</xdr:row>
      <xdr:rowOff>9525</xdr:rowOff>
    </xdr:from>
    <xdr:to>
      <xdr:col>130</xdr:col>
      <xdr:colOff>581025</xdr:colOff>
      <xdr:row>108</xdr:row>
      <xdr:rowOff>9525</xdr:rowOff>
    </xdr:to>
    <xdr:sp macro="" textlink="">
      <xdr:nvSpPr>
        <xdr:cNvPr id="178761" name="Line 255"/>
        <xdr:cNvSpPr>
          <a:spLocks noChangeShapeType="1"/>
        </xdr:cNvSpPr>
      </xdr:nvSpPr>
      <xdr:spPr bwMode="auto">
        <a:xfrm>
          <a:off x="69008625" y="11496675"/>
          <a:ext cx="0" cy="5791200"/>
        </a:xfrm>
        <a:prstGeom prst="line">
          <a:avLst/>
        </a:prstGeom>
        <a:noFill/>
        <a:ln w="9525">
          <a:solidFill>
            <a:srgbClr val="000000"/>
          </a:solidFill>
          <a:round/>
          <a:headEnd/>
          <a:tailEnd/>
        </a:ln>
      </xdr:spPr>
    </xdr:sp>
    <xdr:clientData/>
  </xdr:twoCellAnchor>
  <xdr:twoCellAnchor>
    <xdr:from>
      <xdr:col>131</xdr:col>
      <xdr:colOff>828675</xdr:colOff>
      <xdr:row>70</xdr:row>
      <xdr:rowOff>9525</xdr:rowOff>
    </xdr:from>
    <xdr:to>
      <xdr:col>131</xdr:col>
      <xdr:colOff>828675</xdr:colOff>
      <xdr:row>108</xdr:row>
      <xdr:rowOff>9525</xdr:rowOff>
    </xdr:to>
    <xdr:sp macro="" textlink="">
      <xdr:nvSpPr>
        <xdr:cNvPr id="178762" name="Line 256"/>
        <xdr:cNvSpPr>
          <a:spLocks noChangeShapeType="1"/>
        </xdr:cNvSpPr>
      </xdr:nvSpPr>
      <xdr:spPr bwMode="auto">
        <a:xfrm>
          <a:off x="70018275" y="11496675"/>
          <a:ext cx="0" cy="5791200"/>
        </a:xfrm>
        <a:prstGeom prst="line">
          <a:avLst/>
        </a:prstGeom>
        <a:noFill/>
        <a:ln w="9525">
          <a:solidFill>
            <a:srgbClr val="000000"/>
          </a:solidFill>
          <a:round/>
          <a:headEnd/>
          <a:tailEnd/>
        </a:ln>
      </xdr:spPr>
    </xdr:sp>
    <xdr:clientData/>
  </xdr:twoCellAnchor>
  <xdr:twoCellAnchor>
    <xdr:from>
      <xdr:col>125</xdr:col>
      <xdr:colOff>104775</xdr:colOff>
      <xdr:row>118</xdr:row>
      <xdr:rowOff>19050</xdr:rowOff>
    </xdr:from>
    <xdr:to>
      <xdr:col>128</xdr:col>
      <xdr:colOff>419100</xdr:colOff>
      <xdr:row>119</xdr:row>
      <xdr:rowOff>142875</xdr:rowOff>
    </xdr:to>
    <xdr:sp macro="" textlink="">
      <xdr:nvSpPr>
        <xdr:cNvPr id="2305" name="Text 257"/>
        <xdr:cNvSpPr txBox="1">
          <a:spLocks noChangeArrowheads="1"/>
        </xdr:cNvSpPr>
      </xdr:nvSpPr>
      <xdr:spPr bwMode="auto">
        <a:xfrm>
          <a:off x="658844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130</xdr:col>
      <xdr:colOff>581025</xdr:colOff>
      <xdr:row>128</xdr:row>
      <xdr:rowOff>9525</xdr:rowOff>
    </xdr:from>
    <xdr:to>
      <xdr:col>130</xdr:col>
      <xdr:colOff>581025</xdr:colOff>
      <xdr:row>166</xdr:row>
      <xdr:rowOff>9525</xdr:rowOff>
    </xdr:to>
    <xdr:sp macro="" textlink="">
      <xdr:nvSpPr>
        <xdr:cNvPr id="178764" name="Line 259"/>
        <xdr:cNvSpPr>
          <a:spLocks noChangeShapeType="1"/>
        </xdr:cNvSpPr>
      </xdr:nvSpPr>
      <xdr:spPr bwMode="auto">
        <a:xfrm>
          <a:off x="69008625" y="20926425"/>
          <a:ext cx="0" cy="5791200"/>
        </a:xfrm>
        <a:prstGeom prst="line">
          <a:avLst/>
        </a:prstGeom>
        <a:noFill/>
        <a:ln w="9525">
          <a:solidFill>
            <a:srgbClr val="000000"/>
          </a:solidFill>
          <a:round/>
          <a:headEnd/>
          <a:tailEnd/>
        </a:ln>
      </xdr:spPr>
    </xdr:sp>
    <xdr:clientData/>
  </xdr:twoCellAnchor>
  <xdr:twoCellAnchor>
    <xdr:from>
      <xdr:col>131</xdr:col>
      <xdr:colOff>828675</xdr:colOff>
      <xdr:row>128</xdr:row>
      <xdr:rowOff>9525</xdr:rowOff>
    </xdr:from>
    <xdr:to>
      <xdr:col>131</xdr:col>
      <xdr:colOff>828675</xdr:colOff>
      <xdr:row>166</xdr:row>
      <xdr:rowOff>9525</xdr:rowOff>
    </xdr:to>
    <xdr:sp macro="" textlink="">
      <xdr:nvSpPr>
        <xdr:cNvPr id="178765" name="Line 260"/>
        <xdr:cNvSpPr>
          <a:spLocks noChangeShapeType="1"/>
        </xdr:cNvSpPr>
      </xdr:nvSpPr>
      <xdr:spPr bwMode="auto">
        <a:xfrm>
          <a:off x="70018275" y="20926425"/>
          <a:ext cx="0" cy="5791200"/>
        </a:xfrm>
        <a:prstGeom prst="line">
          <a:avLst/>
        </a:prstGeom>
        <a:noFill/>
        <a:ln w="9525">
          <a:solidFill>
            <a:srgbClr val="000000"/>
          </a:solidFill>
          <a:round/>
          <a:headEnd/>
          <a:tailEnd/>
        </a:ln>
      </xdr:spPr>
    </xdr:sp>
    <xdr:clientData/>
  </xdr:twoCellAnchor>
  <xdr:twoCellAnchor>
    <xdr:from>
      <xdr:col>130</xdr:col>
      <xdr:colOff>609600</xdr:colOff>
      <xdr:row>174</xdr:row>
      <xdr:rowOff>0</xdr:rowOff>
    </xdr:from>
    <xdr:to>
      <xdr:col>130</xdr:col>
      <xdr:colOff>609600</xdr:colOff>
      <xdr:row>174</xdr:row>
      <xdr:rowOff>0</xdr:rowOff>
    </xdr:to>
    <xdr:sp macro="" textlink="">
      <xdr:nvSpPr>
        <xdr:cNvPr id="178766" name="Line 261"/>
        <xdr:cNvSpPr>
          <a:spLocks noChangeShapeType="1"/>
        </xdr:cNvSpPr>
      </xdr:nvSpPr>
      <xdr:spPr bwMode="auto">
        <a:xfrm>
          <a:off x="69037200" y="28308300"/>
          <a:ext cx="0" cy="0"/>
        </a:xfrm>
        <a:prstGeom prst="line">
          <a:avLst/>
        </a:prstGeom>
        <a:noFill/>
        <a:ln w="9525">
          <a:solidFill>
            <a:srgbClr val="000000"/>
          </a:solidFill>
          <a:round/>
          <a:headEnd/>
          <a:tailEnd/>
        </a:ln>
      </xdr:spPr>
    </xdr:sp>
    <xdr:clientData/>
  </xdr:twoCellAnchor>
  <xdr:twoCellAnchor>
    <xdr:from>
      <xdr:col>131</xdr:col>
      <xdr:colOff>923925</xdr:colOff>
      <xdr:row>174</xdr:row>
      <xdr:rowOff>0</xdr:rowOff>
    </xdr:from>
    <xdr:to>
      <xdr:col>131</xdr:col>
      <xdr:colOff>923925</xdr:colOff>
      <xdr:row>174</xdr:row>
      <xdr:rowOff>0</xdr:rowOff>
    </xdr:to>
    <xdr:sp macro="" textlink="">
      <xdr:nvSpPr>
        <xdr:cNvPr id="178767" name="Line 262"/>
        <xdr:cNvSpPr>
          <a:spLocks noChangeShapeType="1"/>
        </xdr:cNvSpPr>
      </xdr:nvSpPr>
      <xdr:spPr bwMode="auto">
        <a:xfrm>
          <a:off x="70113525" y="28308300"/>
          <a:ext cx="0" cy="0"/>
        </a:xfrm>
        <a:prstGeom prst="line">
          <a:avLst/>
        </a:prstGeom>
        <a:noFill/>
        <a:ln w="9525">
          <a:solidFill>
            <a:srgbClr val="000000"/>
          </a:solidFill>
          <a:round/>
          <a:headEnd/>
          <a:tailEnd/>
        </a:ln>
      </xdr:spPr>
    </xdr:sp>
    <xdr:clientData/>
  </xdr:twoCellAnchor>
  <xdr:twoCellAnchor>
    <xdr:from>
      <xdr:col>130</xdr:col>
      <xdr:colOff>609600</xdr:colOff>
      <xdr:row>174</xdr:row>
      <xdr:rowOff>0</xdr:rowOff>
    </xdr:from>
    <xdr:to>
      <xdr:col>130</xdr:col>
      <xdr:colOff>609600</xdr:colOff>
      <xdr:row>174</xdr:row>
      <xdr:rowOff>0</xdr:rowOff>
    </xdr:to>
    <xdr:sp macro="" textlink="">
      <xdr:nvSpPr>
        <xdr:cNvPr id="178768" name="Line 263"/>
        <xdr:cNvSpPr>
          <a:spLocks noChangeShapeType="1"/>
        </xdr:cNvSpPr>
      </xdr:nvSpPr>
      <xdr:spPr bwMode="auto">
        <a:xfrm>
          <a:off x="69037200" y="28308300"/>
          <a:ext cx="0" cy="0"/>
        </a:xfrm>
        <a:prstGeom prst="line">
          <a:avLst/>
        </a:prstGeom>
        <a:noFill/>
        <a:ln w="9525">
          <a:solidFill>
            <a:srgbClr val="000000"/>
          </a:solidFill>
          <a:round/>
          <a:headEnd/>
          <a:tailEnd/>
        </a:ln>
      </xdr:spPr>
    </xdr:sp>
    <xdr:clientData/>
  </xdr:twoCellAnchor>
  <xdr:twoCellAnchor>
    <xdr:from>
      <xdr:col>131</xdr:col>
      <xdr:colOff>923925</xdr:colOff>
      <xdr:row>174</xdr:row>
      <xdr:rowOff>0</xdr:rowOff>
    </xdr:from>
    <xdr:to>
      <xdr:col>131</xdr:col>
      <xdr:colOff>923925</xdr:colOff>
      <xdr:row>174</xdr:row>
      <xdr:rowOff>0</xdr:rowOff>
    </xdr:to>
    <xdr:sp macro="" textlink="">
      <xdr:nvSpPr>
        <xdr:cNvPr id="178769" name="Line 264"/>
        <xdr:cNvSpPr>
          <a:spLocks noChangeShapeType="1"/>
        </xdr:cNvSpPr>
      </xdr:nvSpPr>
      <xdr:spPr bwMode="auto">
        <a:xfrm>
          <a:off x="70113525" y="28308300"/>
          <a:ext cx="0" cy="0"/>
        </a:xfrm>
        <a:prstGeom prst="line">
          <a:avLst/>
        </a:prstGeom>
        <a:noFill/>
        <a:ln w="9525">
          <a:solidFill>
            <a:srgbClr val="000000"/>
          </a:solidFill>
          <a:round/>
          <a:headEnd/>
          <a:tailEnd/>
        </a:ln>
      </xdr:spPr>
    </xdr:sp>
    <xdr:clientData/>
  </xdr:twoCellAnchor>
  <xdr:twoCellAnchor>
    <xdr:from>
      <xdr:col>125</xdr:col>
      <xdr:colOff>104775</xdr:colOff>
      <xdr:row>176</xdr:row>
      <xdr:rowOff>19050</xdr:rowOff>
    </xdr:from>
    <xdr:to>
      <xdr:col>128</xdr:col>
      <xdr:colOff>419100</xdr:colOff>
      <xdr:row>177</xdr:row>
      <xdr:rowOff>142875</xdr:rowOff>
    </xdr:to>
    <xdr:sp macro="" textlink="">
      <xdr:nvSpPr>
        <xdr:cNvPr id="2313" name="Text 265"/>
        <xdr:cNvSpPr txBox="1">
          <a:spLocks noChangeArrowheads="1"/>
        </xdr:cNvSpPr>
      </xdr:nvSpPr>
      <xdr:spPr bwMode="auto">
        <a:xfrm>
          <a:off x="658844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130</xdr:col>
      <xdr:colOff>581025</xdr:colOff>
      <xdr:row>186</xdr:row>
      <xdr:rowOff>9525</xdr:rowOff>
    </xdr:from>
    <xdr:to>
      <xdr:col>130</xdr:col>
      <xdr:colOff>581025</xdr:colOff>
      <xdr:row>224</xdr:row>
      <xdr:rowOff>9525</xdr:rowOff>
    </xdr:to>
    <xdr:sp macro="" textlink="">
      <xdr:nvSpPr>
        <xdr:cNvPr id="178771" name="Line 267"/>
        <xdr:cNvSpPr>
          <a:spLocks noChangeShapeType="1"/>
        </xdr:cNvSpPr>
      </xdr:nvSpPr>
      <xdr:spPr bwMode="auto">
        <a:xfrm>
          <a:off x="69008625" y="30356175"/>
          <a:ext cx="0" cy="5791200"/>
        </a:xfrm>
        <a:prstGeom prst="line">
          <a:avLst/>
        </a:prstGeom>
        <a:noFill/>
        <a:ln w="9525">
          <a:solidFill>
            <a:srgbClr val="000000"/>
          </a:solidFill>
          <a:round/>
          <a:headEnd/>
          <a:tailEnd/>
        </a:ln>
      </xdr:spPr>
    </xdr:sp>
    <xdr:clientData/>
  </xdr:twoCellAnchor>
  <xdr:twoCellAnchor>
    <xdr:from>
      <xdr:col>131</xdr:col>
      <xdr:colOff>828675</xdr:colOff>
      <xdr:row>186</xdr:row>
      <xdr:rowOff>9525</xdr:rowOff>
    </xdr:from>
    <xdr:to>
      <xdr:col>131</xdr:col>
      <xdr:colOff>828675</xdr:colOff>
      <xdr:row>224</xdr:row>
      <xdr:rowOff>9525</xdr:rowOff>
    </xdr:to>
    <xdr:sp macro="" textlink="">
      <xdr:nvSpPr>
        <xdr:cNvPr id="178772" name="Line 268"/>
        <xdr:cNvSpPr>
          <a:spLocks noChangeShapeType="1"/>
        </xdr:cNvSpPr>
      </xdr:nvSpPr>
      <xdr:spPr bwMode="auto">
        <a:xfrm>
          <a:off x="70018275" y="30356175"/>
          <a:ext cx="0" cy="5791200"/>
        </a:xfrm>
        <a:prstGeom prst="line">
          <a:avLst/>
        </a:prstGeom>
        <a:noFill/>
        <a:ln w="9525">
          <a:solidFill>
            <a:srgbClr val="000000"/>
          </a:solidFill>
          <a:round/>
          <a:headEnd/>
          <a:tailEnd/>
        </a:ln>
      </xdr:spPr>
    </xdr:sp>
    <xdr:clientData/>
  </xdr:twoCellAnchor>
  <xdr:twoCellAnchor>
    <xdr:from>
      <xdr:col>137</xdr:col>
      <xdr:colOff>104775</xdr:colOff>
      <xdr:row>2</xdr:row>
      <xdr:rowOff>19050</xdr:rowOff>
    </xdr:from>
    <xdr:to>
      <xdr:col>140</xdr:col>
      <xdr:colOff>419100</xdr:colOff>
      <xdr:row>3</xdr:row>
      <xdr:rowOff>142875</xdr:rowOff>
    </xdr:to>
    <xdr:sp macro="" textlink="">
      <xdr:nvSpPr>
        <xdr:cNvPr id="2317" name="Text 269"/>
        <xdr:cNvSpPr txBox="1">
          <a:spLocks noChangeArrowheads="1"/>
        </xdr:cNvSpPr>
      </xdr:nvSpPr>
      <xdr:spPr bwMode="auto">
        <a:xfrm>
          <a:off x="722661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142</xdr:col>
      <xdr:colOff>581025</xdr:colOff>
      <xdr:row>12</xdr:row>
      <xdr:rowOff>9525</xdr:rowOff>
    </xdr:from>
    <xdr:to>
      <xdr:col>142</xdr:col>
      <xdr:colOff>581025</xdr:colOff>
      <xdr:row>50</xdr:row>
      <xdr:rowOff>9525</xdr:rowOff>
    </xdr:to>
    <xdr:sp macro="" textlink="">
      <xdr:nvSpPr>
        <xdr:cNvPr id="178774" name="Line 271"/>
        <xdr:cNvSpPr>
          <a:spLocks noChangeShapeType="1"/>
        </xdr:cNvSpPr>
      </xdr:nvSpPr>
      <xdr:spPr bwMode="auto">
        <a:xfrm>
          <a:off x="75390375" y="2066925"/>
          <a:ext cx="0" cy="5791200"/>
        </a:xfrm>
        <a:prstGeom prst="line">
          <a:avLst/>
        </a:prstGeom>
        <a:noFill/>
        <a:ln w="9525">
          <a:solidFill>
            <a:srgbClr val="000000"/>
          </a:solidFill>
          <a:round/>
          <a:headEnd/>
          <a:tailEnd/>
        </a:ln>
      </xdr:spPr>
    </xdr:sp>
    <xdr:clientData/>
  </xdr:twoCellAnchor>
  <xdr:twoCellAnchor>
    <xdr:from>
      <xdr:col>143</xdr:col>
      <xdr:colOff>828675</xdr:colOff>
      <xdr:row>12</xdr:row>
      <xdr:rowOff>9525</xdr:rowOff>
    </xdr:from>
    <xdr:to>
      <xdr:col>143</xdr:col>
      <xdr:colOff>828675</xdr:colOff>
      <xdr:row>50</xdr:row>
      <xdr:rowOff>9525</xdr:rowOff>
    </xdr:to>
    <xdr:sp macro="" textlink="">
      <xdr:nvSpPr>
        <xdr:cNvPr id="178775" name="Line 272"/>
        <xdr:cNvSpPr>
          <a:spLocks noChangeShapeType="1"/>
        </xdr:cNvSpPr>
      </xdr:nvSpPr>
      <xdr:spPr bwMode="auto">
        <a:xfrm>
          <a:off x="76400025" y="2066925"/>
          <a:ext cx="0" cy="5791200"/>
        </a:xfrm>
        <a:prstGeom prst="line">
          <a:avLst/>
        </a:prstGeom>
        <a:noFill/>
        <a:ln w="9525">
          <a:solidFill>
            <a:srgbClr val="000000"/>
          </a:solidFill>
          <a:round/>
          <a:headEnd/>
          <a:tailEnd/>
        </a:ln>
      </xdr:spPr>
    </xdr:sp>
    <xdr:clientData/>
  </xdr:twoCellAnchor>
  <xdr:twoCellAnchor>
    <xdr:from>
      <xdr:col>142</xdr:col>
      <xdr:colOff>609600</xdr:colOff>
      <xdr:row>58</xdr:row>
      <xdr:rowOff>0</xdr:rowOff>
    </xdr:from>
    <xdr:to>
      <xdr:col>142</xdr:col>
      <xdr:colOff>609600</xdr:colOff>
      <xdr:row>58</xdr:row>
      <xdr:rowOff>0</xdr:rowOff>
    </xdr:to>
    <xdr:sp macro="" textlink="">
      <xdr:nvSpPr>
        <xdr:cNvPr id="178776" name="Line 273"/>
        <xdr:cNvSpPr>
          <a:spLocks noChangeShapeType="1"/>
        </xdr:cNvSpPr>
      </xdr:nvSpPr>
      <xdr:spPr bwMode="auto">
        <a:xfrm>
          <a:off x="75418950" y="9448800"/>
          <a:ext cx="0" cy="0"/>
        </a:xfrm>
        <a:prstGeom prst="line">
          <a:avLst/>
        </a:prstGeom>
        <a:noFill/>
        <a:ln w="9525">
          <a:solidFill>
            <a:srgbClr val="000000"/>
          </a:solidFill>
          <a:round/>
          <a:headEnd/>
          <a:tailEnd/>
        </a:ln>
      </xdr:spPr>
    </xdr:sp>
    <xdr:clientData/>
  </xdr:twoCellAnchor>
  <xdr:twoCellAnchor>
    <xdr:from>
      <xdr:col>143</xdr:col>
      <xdr:colOff>923925</xdr:colOff>
      <xdr:row>58</xdr:row>
      <xdr:rowOff>0</xdr:rowOff>
    </xdr:from>
    <xdr:to>
      <xdr:col>143</xdr:col>
      <xdr:colOff>923925</xdr:colOff>
      <xdr:row>58</xdr:row>
      <xdr:rowOff>0</xdr:rowOff>
    </xdr:to>
    <xdr:sp macro="" textlink="">
      <xdr:nvSpPr>
        <xdr:cNvPr id="178777" name="Line 274"/>
        <xdr:cNvSpPr>
          <a:spLocks noChangeShapeType="1"/>
        </xdr:cNvSpPr>
      </xdr:nvSpPr>
      <xdr:spPr bwMode="auto">
        <a:xfrm>
          <a:off x="76495275" y="9448800"/>
          <a:ext cx="0" cy="0"/>
        </a:xfrm>
        <a:prstGeom prst="line">
          <a:avLst/>
        </a:prstGeom>
        <a:noFill/>
        <a:ln w="9525">
          <a:solidFill>
            <a:srgbClr val="000000"/>
          </a:solidFill>
          <a:round/>
          <a:headEnd/>
          <a:tailEnd/>
        </a:ln>
      </xdr:spPr>
    </xdr:sp>
    <xdr:clientData/>
  </xdr:twoCellAnchor>
  <xdr:twoCellAnchor>
    <xdr:from>
      <xdr:col>142</xdr:col>
      <xdr:colOff>609600</xdr:colOff>
      <xdr:row>58</xdr:row>
      <xdr:rowOff>0</xdr:rowOff>
    </xdr:from>
    <xdr:to>
      <xdr:col>142</xdr:col>
      <xdr:colOff>609600</xdr:colOff>
      <xdr:row>58</xdr:row>
      <xdr:rowOff>0</xdr:rowOff>
    </xdr:to>
    <xdr:sp macro="" textlink="">
      <xdr:nvSpPr>
        <xdr:cNvPr id="178778" name="Line 275"/>
        <xdr:cNvSpPr>
          <a:spLocks noChangeShapeType="1"/>
        </xdr:cNvSpPr>
      </xdr:nvSpPr>
      <xdr:spPr bwMode="auto">
        <a:xfrm>
          <a:off x="75418950" y="9448800"/>
          <a:ext cx="0" cy="0"/>
        </a:xfrm>
        <a:prstGeom prst="line">
          <a:avLst/>
        </a:prstGeom>
        <a:noFill/>
        <a:ln w="9525">
          <a:solidFill>
            <a:srgbClr val="000000"/>
          </a:solidFill>
          <a:round/>
          <a:headEnd/>
          <a:tailEnd/>
        </a:ln>
      </xdr:spPr>
    </xdr:sp>
    <xdr:clientData/>
  </xdr:twoCellAnchor>
  <xdr:twoCellAnchor>
    <xdr:from>
      <xdr:col>143</xdr:col>
      <xdr:colOff>923925</xdr:colOff>
      <xdr:row>58</xdr:row>
      <xdr:rowOff>0</xdr:rowOff>
    </xdr:from>
    <xdr:to>
      <xdr:col>143</xdr:col>
      <xdr:colOff>923925</xdr:colOff>
      <xdr:row>58</xdr:row>
      <xdr:rowOff>0</xdr:rowOff>
    </xdr:to>
    <xdr:sp macro="" textlink="">
      <xdr:nvSpPr>
        <xdr:cNvPr id="178779" name="Line 276"/>
        <xdr:cNvSpPr>
          <a:spLocks noChangeShapeType="1"/>
        </xdr:cNvSpPr>
      </xdr:nvSpPr>
      <xdr:spPr bwMode="auto">
        <a:xfrm>
          <a:off x="76495275" y="9448800"/>
          <a:ext cx="0" cy="0"/>
        </a:xfrm>
        <a:prstGeom prst="line">
          <a:avLst/>
        </a:prstGeom>
        <a:noFill/>
        <a:ln w="9525">
          <a:solidFill>
            <a:srgbClr val="000000"/>
          </a:solidFill>
          <a:round/>
          <a:headEnd/>
          <a:tailEnd/>
        </a:ln>
      </xdr:spPr>
    </xdr:sp>
    <xdr:clientData/>
  </xdr:twoCellAnchor>
  <xdr:twoCellAnchor>
    <xdr:from>
      <xdr:col>137</xdr:col>
      <xdr:colOff>104775</xdr:colOff>
      <xdr:row>60</xdr:row>
      <xdr:rowOff>19050</xdr:rowOff>
    </xdr:from>
    <xdr:to>
      <xdr:col>140</xdr:col>
      <xdr:colOff>419100</xdr:colOff>
      <xdr:row>61</xdr:row>
      <xdr:rowOff>142875</xdr:rowOff>
    </xdr:to>
    <xdr:sp macro="" textlink="">
      <xdr:nvSpPr>
        <xdr:cNvPr id="2325" name="Text 277"/>
        <xdr:cNvSpPr txBox="1">
          <a:spLocks noChangeArrowheads="1"/>
        </xdr:cNvSpPr>
      </xdr:nvSpPr>
      <xdr:spPr bwMode="auto">
        <a:xfrm>
          <a:off x="722661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142</xdr:col>
      <xdr:colOff>581025</xdr:colOff>
      <xdr:row>70</xdr:row>
      <xdr:rowOff>9525</xdr:rowOff>
    </xdr:from>
    <xdr:to>
      <xdr:col>142</xdr:col>
      <xdr:colOff>581025</xdr:colOff>
      <xdr:row>108</xdr:row>
      <xdr:rowOff>9525</xdr:rowOff>
    </xdr:to>
    <xdr:sp macro="" textlink="">
      <xdr:nvSpPr>
        <xdr:cNvPr id="178781" name="Line 279"/>
        <xdr:cNvSpPr>
          <a:spLocks noChangeShapeType="1"/>
        </xdr:cNvSpPr>
      </xdr:nvSpPr>
      <xdr:spPr bwMode="auto">
        <a:xfrm>
          <a:off x="75390375" y="11496675"/>
          <a:ext cx="0" cy="5791200"/>
        </a:xfrm>
        <a:prstGeom prst="line">
          <a:avLst/>
        </a:prstGeom>
        <a:noFill/>
        <a:ln w="9525">
          <a:solidFill>
            <a:srgbClr val="000000"/>
          </a:solidFill>
          <a:round/>
          <a:headEnd/>
          <a:tailEnd/>
        </a:ln>
      </xdr:spPr>
    </xdr:sp>
    <xdr:clientData/>
  </xdr:twoCellAnchor>
  <xdr:twoCellAnchor>
    <xdr:from>
      <xdr:col>143</xdr:col>
      <xdr:colOff>828675</xdr:colOff>
      <xdr:row>70</xdr:row>
      <xdr:rowOff>9525</xdr:rowOff>
    </xdr:from>
    <xdr:to>
      <xdr:col>143</xdr:col>
      <xdr:colOff>828675</xdr:colOff>
      <xdr:row>108</xdr:row>
      <xdr:rowOff>9525</xdr:rowOff>
    </xdr:to>
    <xdr:sp macro="" textlink="">
      <xdr:nvSpPr>
        <xdr:cNvPr id="178782" name="Line 280"/>
        <xdr:cNvSpPr>
          <a:spLocks noChangeShapeType="1"/>
        </xdr:cNvSpPr>
      </xdr:nvSpPr>
      <xdr:spPr bwMode="auto">
        <a:xfrm>
          <a:off x="76400025" y="11496675"/>
          <a:ext cx="0" cy="5791200"/>
        </a:xfrm>
        <a:prstGeom prst="line">
          <a:avLst/>
        </a:prstGeom>
        <a:noFill/>
        <a:ln w="9525">
          <a:solidFill>
            <a:srgbClr val="000000"/>
          </a:solidFill>
          <a:round/>
          <a:headEnd/>
          <a:tailEnd/>
        </a:ln>
      </xdr:spPr>
    </xdr:sp>
    <xdr:clientData/>
  </xdr:twoCellAnchor>
  <xdr:twoCellAnchor>
    <xdr:from>
      <xdr:col>137</xdr:col>
      <xdr:colOff>104775</xdr:colOff>
      <xdr:row>118</xdr:row>
      <xdr:rowOff>19050</xdr:rowOff>
    </xdr:from>
    <xdr:to>
      <xdr:col>140</xdr:col>
      <xdr:colOff>419100</xdr:colOff>
      <xdr:row>119</xdr:row>
      <xdr:rowOff>142875</xdr:rowOff>
    </xdr:to>
    <xdr:sp macro="" textlink="">
      <xdr:nvSpPr>
        <xdr:cNvPr id="2329" name="Text 281"/>
        <xdr:cNvSpPr txBox="1">
          <a:spLocks noChangeArrowheads="1"/>
        </xdr:cNvSpPr>
      </xdr:nvSpPr>
      <xdr:spPr bwMode="auto">
        <a:xfrm>
          <a:off x="722661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142</xdr:col>
      <xdr:colOff>581025</xdr:colOff>
      <xdr:row>128</xdr:row>
      <xdr:rowOff>9525</xdr:rowOff>
    </xdr:from>
    <xdr:to>
      <xdr:col>142</xdr:col>
      <xdr:colOff>581025</xdr:colOff>
      <xdr:row>166</xdr:row>
      <xdr:rowOff>9525</xdr:rowOff>
    </xdr:to>
    <xdr:sp macro="" textlink="">
      <xdr:nvSpPr>
        <xdr:cNvPr id="178784" name="Line 283"/>
        <xdr:cNvSpPr>
          <a:spLocks noChangeShapeType="1"/>
        </xdr:cNvSpPr>
      </xdr:nvSpPr>
      <xdr:spPr bwMode="auto">
        <a:xfrm>
          <a:off x="75390375" y="20926425"/>
          <a:ext cx="0" cy="5791200"/>
        </a:xfrm>
        <a:prstGeom prst="line">
          <a:avLst/>
        </a:prstGeom>
        <a:noFill/>
        <a:ln w="9525">
          <a:solidFill>
            <a:srgbClr val="000000"/>
          </a:solidFill>
          <a:round/>
          <a:headEnd/>
          <a:tailEnd/>
        </a:ln>
      </xdr:spPr>
    </xdr:sp>
    <xdr:clientData/>
  </xdr:twoCellAnchor>
  <xdr:twoCellAnchor>
    <xdr:from>
      <xdr:col>143</xdr:col>
      <xdr:colOff>828675</xdr:colOff>
      <xdr:row>128</xdr:row>
      <xdr:rowOff>9525</xdr:rowOff>
    </xdr:from>
    <xdr:to>
      <xdr:col>143</xdr:col>
      <xdr:colOff>828675</xdr:colOff>
      <xdr:row>166</xdr:row>
      <xdr:rowOff>9525</xdr:rowOff>
    </xdr:to>
    <xdr:sp macro="" textlink="">
      <xdr:nvSpPr>
        <xdr:cNvPr id="178785" name="Line 284"/>
        <xdr:cNvSpPr>
          <a:spLocks noChangeShapeType="1"/>
        </xdr:cNvSpPr>
      </xdr:nvSpPr>
      <xdr:spPr bwMode="auto">
        <a:xfrm>
          <a:off x="76400025" y="20926425"/>
          <a:ext cx="0" cy="5791200"/>
        </a:xfrm>
        <a:prstGeom prst="line">
          <a:avLst/>
        </a:prstGeom>
        <a:noFill/>
        <a:ln w="9525">
          <a:solidFill>
            <a:srgbClr val="000000"/>
          </a:solidFill>
          <a:round/>
          <a:headEnd/>
          <a:tailEnd/>
        </a:ln>
      </xdr:spPr>
    </xdr:sp>
    <xdr:clientData/>
  </xdr:twoCellAnchor>
  <xdr:twoCellAnchor>
    <xdr:from>
      <xdr:col>142</xdr:col>
      <xdr:colOff>609600</xdr:colOff>
      <xdr:row>174</xdr:row>
      <xdr:rowOff>0</xdr:rowOff>
    </xdr:from>
    <xdr:to>
      <xdr:col>142</xdr:col>
      <xdr:colOff>609600</xdr:colOff>
      <xdr:row>174</xdr:row>
      <xdr:rowOff>0</xdr:rowOff>
    </xdr:to>
    <xdr:sp macro="" textlink="">
      <xdr:nvSpPr>
        <xdr:cNvPr id="178786" name="Line 285"/>
        <xdr:cNvSpPr>
          <a:spLocks noChangeShapeType="1"/>
        </xdr:cNvSpPr>
      </xdr:nvSpPr>
      <xdr:spPr bwMode="auto">
        <a:xfrm>
          <a:off x="75418950" y="28308300"/>
          <a:ext cx="0" cy="0"/>
        </a:xfrm>
        <a:prstGeom prst="line">
          <a:avLst/>
        </a:prstGeom>
        <a:noFill/>
        <a:ln w="9525">
          <a:solidFill>
            <a:srgbClr val="000000"/>
          </a:solidFill>
          <a:round/>
          <a:headEnd/>
          <a:tailEnd/>
        </a:ln>
      </xdr:spPr>
    </xdr:sp>
    <xdr:clientData/>
  </xdr:twoCellAnchor>
  <xdr:twoCellAnchor>
    <xdr:from>
      <xdr:col>143</xdr:col>
      <xdr:colOff>923925</xdr:colOff>
      <xdr:row>174</xdr:row>
      <xdr:rowOff>0</xdr:rowOff>
    </xdr:from>
    <xdr:to>
      <xdr:col>143</xdr:col>
      <xdr:colOff>923925</xdr:colOff>
      <xdr:row>174</xdr:row>
      <xdr:rowOff>0</xdr:rowOff>
    </xdr:to>
    <xdr:sp macro="" textlink="">
      <xdr:nvSpPr>
        <xdr:cNvPr id="178787" name="Line 286"/>
        <xdr:cNvSpPr>
          <a:spLocks noChangeShapeType="1"/>
        </xdr:cNvSpPr>
      </xdr:nvSpPr>
      <xdr:spPr bwMode="auto">
        <a:xfrm>
          <a:off x="76495275" y="28308300"/>
          <a:ext cx="0" cy="0"/>
        </a:xfrm>
        <a:prstGeom prst="line">
          <a:avLst/>
        </a:prstGeom>
        <a:noFill/>
        <a:ln w="9525">
          <a:solidFill>
            <a:srgbClr val="000000"/>
          </a:solidFill>
          <a:round/>
          <a:headEnd/>
          <a:tailEnd/>
        </a:ln>
      </xdr:spPr>
    </xdr:sp>
    <xdr:clientData/>
  </xdr:twoCellAnchor>
  <xdr:twoCellAnchor>
    <xdr:from>
      <xdr:col>142</xdr:col>
      <xdr:colOff>609600</xdr:colOff>
      <xdr:row>174</xdr:row>
      <xdr:rowOff>0</xdr:rowOff>
    </xdr:from>
    <xdr:to>
      <xdr:col>142</xdr:col>
      <xdr:colOff>609600</xdr:colOff>
      <xdr:row>174</xdr:row>
      <xdr:rowOff>0</xdr:rowOff>
    </xdr:to>
    <xdr:sp macro="" textlink="">
      <xdr:nvSpPr>
        <xdr:cNvPr id="178788" name="Line 287"/>
        <xdr:cNvSpPr>
          <a:spLocks noChangeShapeType="1"/>
        </xdr:cNvSpPr>
      </xdr:nvSpPr>
      <xdr:spPr bwMode="auto">
        <a:xfrm>
          <a:off x="75418950" y="28308300"/>
          <a:ext cx="0" cy="0"/>
        </a:xfrm>
        <a:prstGeom prst="line">
          <a:avLst/>
        </a:prstGeom>
        <a:noFill/>
        <a:ln w="9525">
          <a:solidFill>
            <a:srgbClr val="000000"/>
          </a:solidFill>
          <a:round/>
          <a:headEnd/>
          <a:tailEnd/>
        </a:ln>
      </xdr:spPr>
    </xdr:sp>
    <xdr:clientData/>
  </xdr:twoCellAnchor>
  <xdr:twoCellAnchor>
    <xdr:from>
      <xdr:col>143</xdr:col>
      <xdr:colOff>923925</xdr:colOff>
      <xdr:row>174</xdr:row>
      <xdr:rowOff>0</xdr:rowOff>
    </xdr:from>
    <xdr:to>
      <xdr:col>143</xdr:col>
      <xdr:colOff>923925</xdr:colOff>
      <xdr:row>174</xdr:row>
      <xdr:rowOff>0</xdr:rowOff>
    </xdr:to>
    <xdr:sp macro="" textlink="">
      <xdr:nvSpPr>
        <xdr:cNvPr id="178789" name="Line 288"/>
        <xdr:cNvSpPr>
          <a:spLocks noChangeShapeType="1"/>
        </xdr:cNvSpPr>
      </xdr:nvSpPr>
      <xdr:spPr bwMode="auto">
        <a:xfrm>
          <a:off x="76495275" y="28308300"/>
          <a:ext cx="0" cy="0"/>
        </a:xfrm>
        <a:prstGeom prst="line">
          <a:avLst/>
        </a:prstGeom>
        <a:noFill/>
        <a:ln w="9525">
          <a:solidFill>
            <a:srgbClr val="000000"/>
          </a:solidFill>
          <a:round/>
          <a:headEnd/>
          <a:tailEnd/>
        </a:ln>
      </xdr:spPr>
    </xdr:sp>
    <xdr:clientData/>
  </xdr:twoCellAnchor>
  <xdr:twoCellAnchor>
    <xdr:from>
      <xdr:col>137</xdr:col>
      <xdr:colOff>104775</xdr:colOff>
      <xdr:row>176</xdr:row>
      <xdr:rowOff>19050</xdr:rowOff>
    </xdr:from>
    <xdr:to>
      <xdr:col>140</xdr:col>
      <xdr:colOff>419100</xdr:colOff>
      <xdr:row>177</xdr:row>
      <xdr:rowOff>142875</xdr:rowOff>
    </xdr:to>
    <xdr:sp macro="" textlink="">
      <xdr:nvSpPr>
        <xdr:cNvPr id="2337" name="Text 289"/>
        <xdr:cNvSpPr txBox="1">
          <a:spLocks noChangeArrowheads="1"/>
        </xdr:cNvSpPr>
      </xdr:nvSpPr>
      <xdr:spPr bwMode="auto">
        <a:xfrm>
          <a:off x="722661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142</xdr:col>
      <xdr:colOff>581025</xdr:colOff>
      <xdr:row>186</xdr:row>
      <xdr:rowOff>9525</xdr:rowOff>
    </xdr:from>
    <xdr:to>
      <xdr:col>142</xdr:col>
      <xdr:colOff>581025</xdr:colOff>
      <xdr:row>224</xdr:row>
      <xdr:rowOff>9525</xdr:rowOff>
    </xdr:to>
    <xdr:sp macro="" textlink="">
      <xdr:nvSpPr>
        <xdr:cNvPr id="178791" name="Line 291"/>
        <xdr:cNvSpPr>
          <a:spLocks noChangeShapeType="1"/>
        </xdr:cNvSpPr>
      </xdr:nvSpPr>
      <xdr:spPr bwMode="auto">
        <a:xfrm>
          <a:off x="75390375" y="30356175"/>
          <a:ext cx="0" cy="5791200"/>
        </a:xfrm>
        <a:prstGeom prst="line">
          <a:avLst/>
        </a:prstGeom>
        <a:noFill/>
        <a:ln w="9525">
          <a:solidFill>
            <a:srgbClr val="000000"/>
          </a:solidFill>
          <a:round/>
          <a:headEnd/>
          <a:tailEnd/>
        </a:ln>
      </xdr:spPr>
    </xdr:sp>
    <xdr:clientData/>
  </xdr:twoCellAnchor>
  <xdr:twoCellAnchor>
    <xdr:from>
      <xdr:col>143</xdr:col>
      <xdr:colOff>828675</xdr:colOff>
      <xdr:row>186</xdr:row>
      <xdr:rowOff>9525</xdr:rowOff>
    </xdr:from>
    <xdr:to>
      <xdr:col>143</xdr:col>
      <xdr:colOff>828675</xdr:colOff>
      <xdr:row>224</xdr:row>
      <xdr:rowOff>9525</xdr:rowOff>
    </xdr:to>
    <xdr:sp macro="" textlink="">
      <xdr:nvSpPr>
        <xdr:cNvPr id="178792" name="Line 292"/>
        <xdr:cNvSpPr>
          <a:spLocks noChangeShapeType="1"/>
        </xdr:cNvSpPr>
      </xdr:nvSpPr>
      <xdr:spPr bwMode="auto">
        <a:xfrm>
          <a:off x="76400025" y="30356175"/>
          <a:ext cx="0" cy="5791200"/>
        </a:xfrm>
        <a:prstGeom prst="line">
          <a:avLst/>
        </a:prstGeom>
        <a:noFill/>
        <a:ln w="9525">
          <a:solidFill>
            <a:srgbClr val="000000"/>
          </a:solidFill>
          <a:round/>
          <a:headEnd/>
          <a:tailEnd/>
        </a:ln>
      </xdr:spPr>
    </xdr:sp>
    <xdr:clientData/>
  </xdr:twoCellAnchor>
  <xdr:twoCellAnchor>
    <xdr:from>
      <xdr:col>149</xdr:col>
      <xdr:colOff>104775</xdr:colOff>
      <xdr:row>2</xdr:row>
      <xdr:rowOff>19050</xdr:rowOff>
    </xdr:from>
    <xdr:to>
      <xdr:col>152</xdr:col>
      <xdr:colOff>419100</xdr:colOff>
      <xdr:row>3</xdr:row>
      <xdr:rowOff>142875</xdr:rowOff>
    </xdr:to>
    <xdr:sp macro="" textlink="">
      <xdr:nvSpPr>
        <xdr:cNvPr id="2341" name="Text 293"/>
        <xdr:cNvSpPr txBox="1">
          <a:spLocks noChangeArrowheads="1"/>
        </xdr:cNvSpPr>
      </xdr:nvSpPr>
      <xdr:spPr bwMode="auto">
        <a:xfrm>
          <a:off x="786479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154</xdr:col>
      <xdr:colOff>581025</xdr:colOff>
      <xdr:row>12</xdr:row>
      <xdr:rowOff>9525</xdr:rowOff>
    </xdr:from>
    <xdr:to>
      <xdr:col>154</xdr:col>
      <xdr:colOff>581025</xdr:colOff>
      <xdr:row>50</xdr:row>
      <xdr:rowOff>9525</xdr:rowOff>
    </xdr:to>
    <xdr:sp macro="" textlink="">
      <xdr:nvSpPr>
        <xdr:cNvPr id="178794" name="Line 295"/>
        <xdr:cNvSpPr>
          <a:spLocks noChangeShapeType="1"/>
        </xdr:cNvSpPr>
      </xdr:nvSpPr>
      <xdr:spPr bwMode="auto">
        <a:xfrm>
          <a:off x="81772125" y="2066925"/>
          <a:ext cx="0" cy="5791200"/>
        </a:xfrm>
        <a:prstGeom prst="line">
          <a:avLst/>
        </a:prstGeom>
        <a:noFill/>
        <a:ln w="9525">
          <a:solidFill>
            <a:srgbClr val="000000"/>
          </a:solidFill>
          <a:round/>
          <a:headEnd/>
          <a:tailEnd/>
        </a:ln>
      </xdr:spPr>
    </xdr:sp>
    <xdr:clientData/>
  </xdr:twoCellAnchor>
  <xdr:twoCellAnchor>
    <xdr:from>
      <xdr:col>155</xdr:col>
      <xdr:colOff>828675</xdr:colOff>
      <xdr:row>12</xdr:row>
      <xdr:rowOff>9525</xdr:rowOff>
    </xdr:from>
    <xdr:to>
      <xdr:col>155</xdr:col>
      <xdr:colOff>828675</xdr:colOff>
      <xdr:row>50</xdr:row>
      <xdr:rowOff>9525</xdr:rowOff>
    </xdr:to>
    <xdr:sp macro="" textlink="">
      <xdr:nvSpPr>
        <xdr:cNvPr id="178795" name="Line 296"/>
        <xdr:cNvSpPr>
          <a:spLocks noChangeShapeType="1"/>
        </xdr:cNvSpPr>
      </xdr:nvSpPr>
      <xdr:spPr bwMode="auto">
        <a:xfrm>
          <a:off x="82781775" y="2066925"/>
          <a:ext cx="0" cy="5791200"/>
        </a:xfrm>
        <a:prstGeom prst="line">
          <a:avLst/>
        </a:prstGeom>
        <a:noFill/>
        <a:ln w="9525">
          <a:solidFill>
            <a:srgbClr val="000000"/>
          </a:solidFill>
          <a:round/>
          <a:headEnd/>
          <a:tailEnd/>
        </a:ln>
      </xdr:spPr>
    </xdr:sp>
    <xdr:clientData/>
  </xdr:twoCellAnchor>
  <xdr:twoCellAnchor>
    <xdr:from>
      <xdr:col>154</xdr:col>
      <xdr:colOff>609600</xdr:colOff>
      <xdr:row>58</xdr:row>
      <xdr:rowOff>0</xdr:rowOff>
    </xdr:from>
    <xdr:to>
      <xdr:col>154</xdr:col>
      <xdr:colOff>609600</xdr:colOff>
      <xdr:row>58</xdr:row>
      <xdr:rowOff>0</xdr:rowOff>
    </xdr:to>
    <xdr:sp macro="" textlink="">
      <xdr:nvSpPr>
        <xdr:cNvPr id="178796" name="Line 297"/>
        <xdr:cNvSpPr>
          <a:spLocks noChangeShapeType="1"/>
        </xdr:cNvSpPr>
      </xdr:nvSpPr>
      <xdr:spPr bwMode="auto">
        <a:xfrm>
          <a:off x="81800700" y="9448800"/>
          <a:ext cx="0" cy="0"/>
        </a:xfrm>
        <a:prstGeom prst="line">
          <a:avLst/>
        </a:prstGeom>
        <a:noFill/>
        <a:ln w="9525">
          <a:solidFill>
            <a:srgbClr val="000000"/>
          </a:solidFill>
          <a:round/>
          <a:headEnd/>
          <a:tailEnd/>
        </a:ln>
      </xdr:spPr>
    </xdr:sp>
    <xdr:clientData/>
  </xdr:twoCellAnchor>
  <xdr:twoCellAnchor>
    <xdr:from>
      <xdr:col>155</xdr:col>
      <xdr:colOff>923925</xdr:colOff>
      <xdr:row>58</xdr:row>
      <xdr:rowOff>0</xdr:rowOff>
    </xdr:from>
    <xdr:to>
      <xdr:col>155</xdr:col>
      <xdr:colOff>923925</xdr:colOff>
      <xdr:row>58</xdr:row>
      <xdr:rowOff>0</xdr:rowOff>
    </xdr:to>
    <xdr:sp macro="" textlink="">
      <xdr:nvSpPr>
        <xdr:cNvPr id="178797" name="Line 298"/>
        <xdr:cNvSpPr>
          <a:spLocks noChangeShapeType="1"/>
        </xdr:cNvSpPr>
      </xdr:nvSpPr>
      <xdr:spPr bwMode="auto">
        <a:xfrm>
          <a:off x="82877025" y="9448800"/>
          <a:ext cx="0" cy="0"/>
        </a:xfrm>
        <a:prstGeom prst="line">
          <a:avLst/>
        </a:prstGeom>
        <a:noFill/>
        <a:ln w="9525">
          <a:solidFill>
            <a:srgbClr val="000000"/>
          </a:solidFill>
          <a:round/>
          <a:headEnd/>
          <a:tailEnd/>
        </a:ln>
      </xdr:spPr>
    </xdr:sp>
    <xdr:clientData/>
  </xdr:twoCellAnchor>
  <xdr:twoCellAnchor>
    <xdr:from>
      <xdr:col>154</xdr:col>
      <xdr:colOff>609600</xdr:colOff>
      <xdr:row>58</xdr:row>
      <xdr:rowOff>0</xdr:rowOff>
    </xdr:from>
    <xdr:to>
      <xdr:col>154</xdr:col>
      <xdr:colOff>609600</xdr:colOff>
      <xdr:row>58</xdr:row>
      <xdr:rowOff>0</xdr:rowOff>
    </xdr:to>
    <xdr:sp macro="" textlink="">
      <xdr:nvSpPr>
        <xdr:cNvPr id="178798" name="Line 299"/>
        <xdr:cNvSpPr>
          <a:spLocks noChangeShapeType="1"/>
        </xdr:cNvSpPr>
      </xdr:nvSpPr>
      <xdr:spPr bwMode="auto">
        <a:xfrm>
          <a:off x="81800700" y="9448800"/>
          <a:ext cx="0" cy="0"/>
        </a:xfrm>
        <a:prstGeom prst="line">
          <a:avLst/>
        </a:prstGeom>
        <a:noFill/>
        <a:ln w="9525">
          <a:solidFill>
            <a:srgbClr val="000000"/>
          </a:solidFill>
          <a:round/>
          <a:headEnd/>
          <a:tailEnd/>
        </a:ln>
      </xdr:spPr>
    </xdr:sp>
    <xdr:clientData/>
  </xdr:twoCellAnchor>
  <xdr:twoCellAnchor>
    <xdr:from>
      <xdr:col>155</xdr:col>
      <xdr:colOff>923925</xdr:colOff>
      <xdr:row>58</xdr:row>
      <xdr:rowOff>0</xdr:rowOff>
    </xdr:from>
    <xdr:to>
      <xdr:col>155</xdr:col>
      <xdr:colOff>923925</xdr:colOff>
      <xdr:row>58</xdr:row>
      <xdr:rowOff>0</xdr:rowOff>
    </xdr:to>
    <xdr:sp macro="" textlink="">
      <xdr:nvSpPr>
        <xdr:cNvPr id="178799" name="Line 300"/>
        <xdr:cNvSpPr>
          <a:spLocks noChangeShapeType="1"/>
        </xdr:cNvSpPr>
      </xdr:nvSpPr>
      <xdr:spPr bwMode="auto">
        <a:xfrm>
          <a:off x="82877025" y="9448800"/>
          <a:ext cx="0" cy="0"/>
        </a:xfrm>
        <a:prstGeom prst="line">
          <a:avLst/>
        </a:prstGeom>
        <a:noFill/>
        <a:ln w="9525">
          <a:solidFill>
            <a:srgbClr val="000000"/>
          </a:solidFill>
          <a:round/>
          <a:headEnd/>
          <a:tailEnd/>
        </a:ln>
      </xdr:spPr>
    </xdr:sp>
    <xdr:clientData/>
  </xdr:twoCellAnchor>
  <xdr:twoCellAnchor>
    <xdr:from>
      <xdr:col>149</xdr:col>
      <xdr:colOff>104775</xdr:colOff>
      <xdr:row>60</xdr:row>
      <xdr:rowOff>19050</xdr:rowOff>
    </xdr:from>
    <xdr:to>
      <xdr:col>152</xdr:col>
      <xdr:colOff>419100</xdr:colOff>
      <xdr:row>61</xdr:row>
      <xdr:rowOff>142875</xdr:rowOff>
    </xdr:to>
    <xdr:sp macro="" textlink="">
      <xdr:nvSpPr>
        <xdr:cNvPr id="2349" name="Text 301"/>
        <xdr:cNvSpPr txBox="1">
          <a:spLocks noChangeArrowheads="1"/>
        </xdr:cNvSpPr>
      </xdr:nvSpPr>
      <xdr:spPr bwMode="auto">
        <a:xfrm>
          <a:off x="786479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154</xdr:col>
      <xdr:colOff>581025</xdr:colOff>
      <xdr:row>70</xdr:row>
      <xdr:rowOff>9525</xdr:rowOff>
    </xdr:from>
    <xdr:to>
      <xdr:col>154</xdr:col>
      <xdr:colOff>581025</xdr:colOff>
      <xdr:row>108</xdr:row>
      <xdr:rowOff>9525</xdr:rowOff>
    </xdr:to>
    <xdr:sp macro="" textlink="">
      <xdr:nvSpPr>
        <xdr:cNvPr id="178801" name="Line 303"/>
        <xdr:cNvSpPr>
          <a:spLocks noChangeShapeType="1"/>
        </xdr:cNvSpPr>
      </xdr:nvSpPr>
      <xdr:spPr bwMode="auto">
        <a:xfrm>
          <a:off x="81772125" y="11496675"/>
          <a:ext cx="0" cy="5791200"/>
        </a:xfrm>
        <a:prstGeom prst="line">
          <a:avLst/>
        </a:prstGeom>
        <a:noFill/>
        <a:ln w="9525">
          <a:solidFill>
            <a:srgbClr val="000000"/>
          </a:solidFill>
          <a:round/>
          <a:headEnd/>
          <a:tailEnd/>
        </a:ln>
      </xdr:spPr>
    </xdr:sp>
    <xdr:clientData/>
  </xdr:twoCellAnchor>
  <xdr:twoCellAnchor>
    <xdr:from>
      <xdr:col>155</xdr:col>
      <xdr:colOff>828675</xdr:colOff>
      <xdr:row>70</xdr:row>
      <xdr:rowOff>9525</xdr:rowOff>
    </xdr:from>
    <xdr:to>
      <xdr:col>155</xdr:col>
      <xdr:colOff>828675</xdr:colOff>
      <xdr:row>108</xdr:row>
      <xdr:rowOff>9525</xdr:rowOff>
    </xdr:to>
    <xdr:sp macro="" textlink="">
      <xdr:nvSpPr>
        <xdr:cNvPr id="178802" name="Line 304"/>
        <xdr:cNvSpPr>
          <a:spLocks noChangeShapeType="1"/>
        </xdr:cNvSpPr>
      </xdr:nvSpPr>
      <xdr:spPr bwMode="auto">
        <a:xfrm>
          <a:off x="82781775" y="11496675"/>
          <a:ext cx="0" cy="5791200"/>
        </a:xfrm>
        <a:prstGeom prst="line">
          <a:avLst/>
        </a:prstGeom>
        <a:noFill/>
        <a:ln w="9525">
          <a:solidFill>
            <a:srgbClr val="000000"/>
          </a:solidFill>
          <a:round/>
          <a:headEnd/>
          <a:tailEnd/>
        </a:ln>
      </xdr:spPr>
    </xdr:sp>
    <xdr:clientData/>
  </xdr:twoCellAnchor>
  <xdr:twoCellAnchor>
    <xdr:from>
      <xdr:col>149</xdr:col>
      <xdr:colOff>104775</xdr:colOff>
      <xdr:row>118</xdr:row>
      <xdr:rowOff>19050</xdr:rowOff>
    </xdr:from>
    <xdr:to>
      <xdr:col>152</xdr:col>
      <xdr:colOff>419100</xdr:colOff>
      <xdr:row>119</xdr:row>
      <xdr:rowOff>142875</xdr:rowOff>
    </xdr:to>
    <xdr:sp macro="" textlink="">
      <xdr:nvSpPr>
        <xdr:cNvPr id="2353" name="Text 305"/>
        <xdr:cNvSpPr txBox="1">
          <a:spLocks noChangeArrowheads="1"/>
        </xdr:cNvSpPr>
      </xdr:nvSpPr>
      <xdr:spPr bwMode="auto">
        <a:xfrm>
          <a:off x="786479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154</xdr:col>
      <xdr:colOff>581025</xdr:colOff>
      <xdr:row>128</xdr:row>
      <xdr:rowOff>9525</xdr:rowOff>
    </xdr:from>
    <xdr:to>
      <xdr:col>154</xdr:col>
      <xdr:colOff>581025</xdr:colOff>
      <xdr:row>166</xdr:row>
      <xdr:rowOff>9525</xdr:rowOff>
    </xdr:to>
    <xdr:sp macro="" textlink="">
      <xdr:nvSpPr>
        <xdr:cNvPr id="178804" name="Line 307"/>
        <xdr:cNvSpPr>
          <a:spLocks noChangeShapeType="1"/>
        </xdr:cNvSpPr>
      </xdr:nvSpPr>
      <xdr:spPr bwMode="auto">
        <a:xfrm>
          <a:off x="81772125" y="20926425"/>
          <a:ext cx="0" cy="5791200"/>
        </a:xfrm>
        <a:prstGeom prst="line">
          <a:avLst/>
        </a:prstGeom>
        <a:noFill/>
        <a:ln w="9525">
          <a:solidFill>
            <a:srgbClr val="000000"/>
          </a:solidFill>
          <a:round/>
          <a:headEnd/>
          <a:tailEnd/>
        </a:ln>
      </xdr:spPr>
    </xdr:sp>
    <xdr:clientData/>
  </xdr:twoCellAnchor>
  <xdr:twoCellAnchor>
    <xdr:from>
      <xdr:col>155</xdr:col>
      <xdr:colOff>828675</xdr:colOff>
      <xdr:row>128</xdr:row>
      <xdr:rowOff>9525</xdr:rowOff>
    </xdr:from>
    <xdr:to>
      <xdr:col>155</xdr:col>
      <xdr:colOff>828675</xdr:colOff>
      <xdr:row>166</xdr:row>
      <xdr:rowOff>9525</xdr:rowOff>
    </xdr:to>
    <xdr:sp macro="" textlink="">
      <xdr:nvSpPr>
        <xdr:cNvPr id="178805" name="Line 308"/>
        <xdr:cNvSpPr>
          <a:spLocks noChangeShapeType="1"/>
        </xdr:cNvSpPr>
      </xdr:nvSpPr>
      <xdr:spPr bwMode="auto">
        <a:xfrm>
          <a:off x="82781775" y="20926425"/>
          <a:ext cx="0" cy="5791200"/>
        </a:xfrm>
        <a:prstGeom prst="line">
          <a:avLst/>
        </a:prstGeom>
        <a:noFill/>
        <a:ln w="9525">
          <a:solidFill>
            <a:srgbClr val="000000"/>
          </a:solidFill>
          <a:round/>
          <a:headEnd/>
          <a:tailEnd/>
        </a:ln>
      </xdr:spPr>
    </xdr:sp>
    <xdr:clientData/>
  </xdr:twoCellAnchor>
  <xdr:twoCellAnchor>
    <xdr:from>
      <xdr:col>154</xdr:col>
      <xdr:colOff>609600</xdr:colOff>
      <xdr:row>174</xdr:row>
      <xdr:rowOff>0</xdr:rowOff>
    </xdr:from>
    <xdr:to>
      <xdr:col>154</xdr:col>
      <xdr:colOff>609600</xdr:colOff>
      <xdr:row>174</xdr:row>
      <xdr:rowOff>0</xdr:rowOff>
    </xdr:to>
    <xdr:sp macro="" textlink="">
      <xdr:nvSpPr>
        <xdr:cNvPr id="178806" name="Line 309"/>
        <xdr:cNvSpPr>
          <a:spLocks noChangeShapeType="1"/>
        </xdr:cNvSpPr>
      </xdr:nvSpPr>
      <xdr:spPr bwMode="auto">
        <a:xfrm>
          <a:off x="81800700" y="28308300"/>
          <a:ext cx="0" cy="0"/>
        </a:xfrm>
        <a:prstGeom prst="line">
          <a:avLst/>
        </a:prstGeom>
        <a:noFill/>
        <a:ln w="9525">
          <a:solidFill>
            <a:srgbClr val="000000"/>
          </a:solidFill>
          <a:round/>
          <a:headEnd/>
          <a:tailEnd/>
        </a:ln>
      </xdr:spPr>
    </xdr:sp>
    <xdr:clientData/>
  </xdr:twoCellAnchor>
  <xdr:twoCellAnchor>
    <xdr:from>
      <xdr:col>155</xdr:col>
      <xdr:colOff>923925</xdr:colOff>
      <xdr:row>174</xdr:row>
      <xdr:rowOff>0</xdr:rowOff>
    </xdr:from>
    <xdr:to>
      <xdr:col>155</xdr:col>
      <xdr:colOff>923925</xdr:colOff>
      <xdr:row>174</xdr:row>
      <xdr:rowOff>0</xdr:rowOff>
    </xdr:to>
    <xdr:sp macro="" textlink="">
      <xdr:nvSpPr>
        <xdr:cNvPr id="178807" name="Line 310"/>
        <xdr:cNvSpPr>
          <a:spLocks noChangeShapeType="1"/>
        </xdr:cNvSpPr>
      </xdr:nvSpPr>
      <xdr:spPr bwMode="auto">
        <a:xfrm>
          <a:off x="82877025" y="28308300"/>
          <a:ext cx="0" cy="0"/>
        </a:xfrm>
        <a:prstGeom prst="line">
          <a:avLst/>
        </a:prstGeom>
        <a:noFill/>
        <a:ln w="9525">
          <a:solidFill>
            <a:srgbClr val="000000"/>
          </a:solidFill>
          <a:round/>
          <a:headEnd/>
          <a:tailEnd/>
        </a:ln>
      </xdr:spPr>
    </xdr:sp>
    <xdr:clientData/>
  </xdr:twoCellAnchor>
  <xdr:twoCellAnchor>
    <xdr:from>
      <xdr:col>154</xdr:col>
      <xdr:colOff>609600</xdr:colOff>
      <xdr:row>174</xdr:row>
      <xdr:rowOff>0</xdr:rowOff>
    </xdr:from>
    <xdr:to>
      <xdr:col>154</xdr:col>
      <xdr:colOff>609600</xdr:colOff>
      <xdr:row>174</xdr:row>
      <xdr:rowOff>0</xdr:rowOff>
    </xdr:to>
    <xdr:sp macro="" textlink="">
      <xdr:nvSpPr>
        <xdr:cNvPr id="178808" name="Line 311"/>
        <xdr:cNvSpPr>
          <a:spLocks noChangeShapeType="1"/>
        </xdr:cNvSpPr>
      </xdr:nvSpPr>
      <xdr:spPr bwMode="auto">
        <a:xfrm>
          <a:off x="81800700" y="28308300"/>
          <a:ext cx="0" cy="0"/>
        </a:xfrm>
        <a:prstGeom prst="line">
          <a:avLst/>
        </a:prstGeom>
        <a:noFill/>
        <a:ln w="9525">
          <a:solidFill>
            <a:srgbClr val="000000"/>
          </a:solidFill>
          <a:round/>
          <a:headEnd/>
          <a:tailEnd/>
        </a:ln>
      </xdr:spPr>
    </xdr:sp>
    <xdr:clientData/>
  </xdr:twoCellAnchor>
  <xdr:twoCellAnchor>
    <xdr:from>
      <xdr:col>155</xdr:col>
      <xdr:colOff>923925</xdr:colOff>
      <xdr:row>174</xdr:row>
      <xdr:rowOff>0</xdr:rowOff>
    </xdr:from>
    <xdr:to>
      <xdr:col>155</xdr:col>
      <xdr:colOff>923925</xdr:colOff>
      <xdr:row>174</xdr:row>
      <xdr:rowOff>0</xdr:rowOff>
    </xdr:to>
    <xdr:sp macro="" textlink="">
      <xdr:nvSpPr>
        <xdr:cNvPr id="178809" name="Line 312"/>
        <xdr:cNvSpPr>
          <a:spLocks noChangeShapeType="1"/>
        </xdr:cNvSpPr>
      </xdr:nvSpPr>
      <xdr:spPr bwMode="auto">
        <a:xfrm>
          <a:off x="82877025" y="28308300"/>
          <a:ext cx="0" cy="0"/>
        </a:xfrm>
        <a:prstGeom prst="line">
          <a:avLst/>
        </a:prstGeom>
        <a:noFill/>
        <a:ln w="9525">
          <a:solidFill>
            <a:srgbClr val="000000"/>
          </a:solidFill>
          <a:round/>
          <a:headEnd/>
          <a:tailEnd/>
        </a:ln>
      </xdr:spPr>
    </xdr:sp>
    <xdr:clientData/>
  </xdr:twoCellAnchor>
  <xdr:twoCellAnchor>
    <xdr:from>
      <xdr:col>149</xdr:col>
      <xdr:colOff>104775</xdr:colOff>
      <xdr:row>176</xdr:row>
      <xdr:rowOff>19050</xdr:rowOff>
    </xdr:from>
    <xdr:to>
      <xdr:col>152</xdr:col>
      <xdr:colOff>419100</xdr:colOff>
      <xdr:row>177</xdr:row>
      <xdr:rowOff>142875</xdr:rowOff>
    </xdr:to>
    <xdr:sp macro="" textlink="">
      <xdr:nvSpPr>
        <xdr:cNvPr id="2361" name="Text 313"/>
        <xdr:cNvSpPr txBox="1">
          <a:spLocks noChangeArrowheads="1"/>
        </xdr:cNvSpPr>
      </xdr:nvSpPr>
      <xdr:spPr bwMode="auto">
        <a:xfrm>
          <a:off x="786479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154</xdr:col>
      <xdr:colOff>581025</xdr:colOff>
      <xdr:row>186</xdr:row>
      <xdr:rowOff>9525</xdr:rowOff>
    </xdr:from>
    <xdr:to>
      <xdr:col>154</xdr:col>
      <xdr:colOff>581025</xdr:colOff>
      <xdr:row>224</xdr:row>
      <xdr:rowOff>9525</xdr:rowOff>
    </xdr:to>
    <xdr:sp macro="" textlink="">
      <xdr:nvSpPr>
        <xdr:cNvPr id="178811" name="Line 315"/>
        <xdr:cNvSpPr>
          <a:spLocks noChangeShapeType="1"/>
        </xdr:cNvSpPr>
      </xdr:nvSpPr>
      <xdr:spPr bwMode="auto">
        <a:xfrm>
          <a:off x="81772125" y="30356175"/>
          <a:ext cx="0" cy="5791200"/>
        </a:xfrm>
        <a:prstGeom prst="line">
          <a:avLst/>
        </a:prstGeom>
        <a:noFill/>
        <a:ln w="9525">
          <a:solidFill>
            <a:srgbClr val="000000"/>
          </a:solidFill>
          <a:round/>
          <a:headEnd/>
          <a:tailEnd/>
        </a:ln>
      </xdr:spPr>
    </xdr:sp>
    <xdr:clientData/>
  </xdr:twoCellAnchor>
  <xdr:twoCellAnchor>
    <xdr:from>
      <xdr:col>155</xdr:col>
      <xdr:colOff>828675</xdr:colOff>
      <xdr:row>186</xdr:row>
      <xdr:rowOff>9525</xdr:rowOff>
    </xdr:from>
    <xdr:to>
      <xdr:col>155</xdr:col>
      <xdr:colOff>828675</xdr:colOff>
      <xdr:row>224</xdr:row>
      <xdr:rowOff>9525</xdr:rowOff>
    </xdr:to>
    <xdr:sp macro="" textlink="">
      <xdr:nvSpPr>
        <xdr:cNvPr id="178812" name="Line 316"/>
        <xdr:cNvSpPr>
          <a:spLocks noChangeShapeType="1"/>
        </xdr:cNvSpPr>
      </xdr:nvSpPr>
      <xdr:spPr bwMode="auto">
        <a:xfrm>
          <a:off x="82781775" y="30356175"/>
          <a:ext cx="0" cy="5791200"/>
        </a:xfrm>
        <a:prstGeom prst="line">
          <a:avLst/>
        </a:prstGeom>
        <a:noFill/>
        <a:ln w="9525">
          <a:solidFill>
            <a:srgbClr val="000000"/>
          </a:solidFill>
          <a:round/>
          <a:headEnd/>
          <a:tailEnd/>
        </a:ln>
      </xdr:spPr>
    </xdr:sp>
    <xdr:clientData/>
  </xdr:twoCellAnchor>
  <xdr:twoCellAnchor>
    <xdr:from>
      <xdr:col>161</xdr:col>
      <xdr:colOff>104775</xdr:colOff>
      <xdr:row>2</xdr:row>
      <xdr:rowOff>19050</xdr:rowOff>
    </xdr:from>
    <xdr:to>
      <xdr:col>164</xdr:col>
      <xdr:colOff>419100</xdr:colOff>
      <xdr:row>3</xdr:row>
      <xdr:rowOff>142875</xdr:rowOff>
    </xdr:to>
    <xdr:sp macro="" textlink="">
      <xdr:nvSpPr>
        <xdr:cNvPr id="2365" name="Text 317"/>
        <xdr:cNvSpPr txBox="1">
          <a:spLocks noChangeArrowheads="1"/>
        </xdr:cNvSpPr>
      </xdr:nvSpPr>
      <xdr:spPr bwMode="auto">
        <a:xfrm>
          <a:off x="850296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166</xdr:col>
      <xdr:colOff>581025</xdr:colOff>
      <xdr:row>12</xdr:row>
      <xdr:rowOff>9525</xdr:rowOff>
    </xdr:from>
    <xdr:to>
      <xdr:col>166</xdr:col>
      <xdr:colOff>581025</xdr:colOff>
      <xdr:row>50</xdr:row>
      <xdr:rowOff>9525</xdr:rowOff>
    </xdr:to>
    <xdr:sp macro="" textlink="">
      <xdr:nvSpPr>
        <xdr:cNvPr id="178814" name="Line 319"/>
        <xdr:cNvSpPr>
          <a:spLocks noChangeShapeType="1"/>
        </xdr:cNvSpPr>
      </xdr:nvSpPr>
      <xdr:spPr bwMode="auto">
        <a:xfrm>
          <a:off x="88153875" y="2066925"/>
          <a:ext cx="0" cy="5791200"/>
        </a:xfrm>
        <a:prstGeom prst="line">
          <a:avLst/>
        </a:prstGeom>
        <a:noFill/>
        <a:ln w="9525">
          <a:solidFill>
            <a:srgbClr val="000000"/>
          </a:solidFill>
          <a:round/>
          <a:headEnd/>
          <a:tailEnd/>
        </a:ln>
      </xdr:spPr>
    </xdr:sp>
    <xdr:clientData/>
  </xdr:twoCellAnchor>
  <xdr:twoCellAnchor>
    <xdr:from>
      <xdr:col>167</xdr:col>
      <xdr:colOff>828675</xdr:colOff>
      <xdr:row>12</xdr:row>
      <xdr:rowOff>9525</xdr:rowOff>
    </xdr:from>
    <xdr:to>
      <xdr:col>167</xdr:col>
      <xdr:colOff>828675</xdr:colOff>
      <xdr:row>50</xdr:row>
      <xdr:rowOff>9525</xdr:rowOff>
    </xdr:to>
    <xdr:sp macro="" textlink="">
      <xdr:nvSpPr>
        <xdr:cNvPr id="178815" name="Line 320"/>
        <xdr:cNvSpPr>
          <a:spLocks noChangeShapeType="1"/>
        </xdr:cNvSpPr>
      </xdr:nvSpPr>
      <xdr:spPr bwMode="auto">
        <a:xfrm>
          <a:off x="89163525" y="2066925"/>
          <a:ext cx="0" cy="5791200"/>
        </a:xfrm>
        <a:prstGeom prst="line">
          <a:avLst/>
        </a:prstGeom>
        <a:noFill/>
        <a:ln w="9525">
          <a:solidFill>
            <a:srgbClr val="000000"/>
          </a:solidFill>
          <a:round/>
          <a:headEnd/>
          <a:tailEnd/>
        </a:ln>
      </xdr:spPr>
    </xdr:sp>
    <xdr:clientData/>
  </xdr:twoCellAnchor>
  <xdr:twoCellAnchor>
    <xdr:from>
      <xdr:col>166</xdr:col>
      <xdr:colOff>609600</xdr:colOff>
      <xdr:row>58</xdr:row>
      <xdr:rowOff>0</xdr:rowOff>
    </xdr:from>
    <xdr:to>
      <xdr:col>166</xdr:col>
      <xdr:colOff>609600</xdr:colOff>
      <xdr:row>58</xdr:row>
      <xdr:rowOff>0</xdr:rowOff>
    </xdr:to>
    <xdr:sp macro="" textlink="">
      <xdr:nvSpPr>
        <xdr:cNvPr id="178816" name="Line 321"/>
        <xdr:cNvSpPr>
          <a:spLocks noChangeShapeType="1"/>
        </xdr:cNvSpPr>
      </xdr:nvSpPr>
      <xdr:spPr bwMode="auto">
        <a:xfrm>
          <a:off x="88182450" y="9448800"/>
          <a:ext cx="0" cy="0"/>
        </a:xfrm>
        <a:prstGeom prst="line">
          <a:avLst/>
        </a:prstGeom>
        <a:noFill/>
        <a:ln w="9525">
          <a:solidFill>
            <a:srgbClr val="000000"/>
          </a:solidFill>
          <a:round/>
          <a:headEnd/>
          <a:tailEnd/>
        </a:ln>
      </xdr:spPr>
    </xdr:sp>
    <xdr:clientData/>
  </xdr:twoCellAnchor>
  <xdr:twoCellAnchor>
    <xdr:from>
      <xdr:col>167</xdr:col>
      <xdr:colOff>923925</xdr:colOff>
      <xdr:row>58</xdr:row>
      <xdr:rowOff>0</xdr:rowOff>
    </xdr:from>
    <xdr:to>
      <xdr:col>167</xdr:col>
      <xdr:colOff>923925</xdr:colOff>
      <xdr:row>58</xdr:row>
      <xdr:rowOff>0</xdr:rowOff>
    </xdr:to>
    <xdr:sp macro="" textlink="">
      <xdr:nvSpPr>
        <xdr:cNvPr id="178817" name="Line 322"/>
        <xdr:cNvSpPr>
          <a:spLocks noChangeShapeType="1"/>
        </xdr:cNvSpPr>
      </xdr:nvSpPr>
      <xdr:spPr bwMode="auto">
        <a:xfrm>
          <a:off x="89258775" y="9448800"/>
          <a:ext cx="0" cy="0"/>
        </a:xfrm>
        <a:prstGeom prst="line">
          <a:avLst/>
        </a:prstGeom>
        <a:noFill/>
        <a:ln w="9525">
          <a:solidFill>
            <a:srgbClr val="000000"/>
          </a:solidFill>
          <a:round/>
          <a:headEnd/>
          <a:tailEnd/>
        </a:ln>
      </xdr:spPr>
    </xdr:sp>
    <xdr:clientData/>
  </xdr:twoCellAnchor>
  <xdr:twoCellAnchor>
    <xdr:from>
      <xdr:col>166</xdr:col>
      <xdr:colOff>609600</xdr:colOff>
      <xdr:row>58</xdr:row>
      <xdr:rowOff>0</xdr:rowOff>
    </xdr:from>
    <xdr:to>
      <xdr:col>166</xdr:col>
      <xdr:colOff>609600</xdr:colOff>
      <xdr:row>58</xdr:row>
      <xdr:rowOff>0</xdr:rowOff>
    </xdr:to>
    <xdr:sp macro="" textlink="">
      <xdr:nvSpPr>
        <xdr:cNvPr id="178818" name="Line 323"/>
        <xdr:cNvSpPr>
          <a:spLocks noChangeShapeType="1"/>
        </xdr:cNvSpPr>
      </xdr:nvSpPr>
      <xdr:spPr bwMode="auto">
        <a:xfrm>
          <a:off x="88182450" y="9448800"/>
          <a:ext cx="0" cy="0"/>
        </a:xfrm>
        <a:prstGeom prst="line">
          <a:avLst/>
        </a:prstGeom>
        <a:noFill/>
        <a:ln w="9525">
          <a:solidFill>
            <a:srgbClr val="000000"/>
          </a:solidFill>
          <a:round/>
          <a:headEnd/>
          <a:tailEnd/>
        </a:ln>
      </xdr:spPr>
    </xdr:sp>
    <xdr:clientData/>
  </xdr:twoCellAnchor>
  <xdr:twoCellAnchor>
    <xdr:from>
      <xdr:col>167</xdr:col>
      <xdr:colOff>923925</xdr:colOff>
      <xdr:row>58</xdr:row>
      <xdr:rowOff>0</xdr:rowOff>
    </xdr:from>
    <xdr:to>
      <xdr:col>167</xdr:col>
      <xdr:colOff>923925</xdr:colOff>
      <xdr:row>58</xdr:row>
      <xdr:rowOff>0</xdr:rowOff>
    </xdr:to>
    <xdr:sp macro="" textlink="">
      <xdr:nvSpPr>
        <xdr:cNvPr id="178819" name="Line 324"/>
        <xdr:cNvSpPr>
          <a:spLocks noChangeShapeType="1"/>
        </xdr:cNvSpPr>
      </xdr:nvSpPr>
      <xdr:spPr bwMode="auto">
        <a:xfrm>
          <a:off x="89258775" y="9448800"/>
          <a:ext cx="0" cy="0"/>
        </a:xfrm>
        <a:prstGeom prst="line">
          <a:avLst/>
        </a:prstGeom>
        <a:noFill/>
        <a:ln w="9525">
          <a:solidFill>
            <a:srgbClr val="000000"/>
          </a:solidFill>
          <a:round/>
          <a:headEnd/>
          <a:tailEnd/>
        </a:ln>
      </xdr:spPr>
    </xdr:sp>
    <xdr:clientData/>
  </xdr:twoCellAnchor>
  <xdr:twoCellAnchor>
    <xdr:from>
      <xdr:col>161</xdr:col>
      <xdr:colOff>104775</xdr:colOff>
      <xdr:row>60</xdr:row>
      <xdr:rowOff>19050</xdr:rowOff>
    </xdr:from>
    <xdr:to>
      <xdr:col>164</xdr:col>
      <xdr:colOff>419100</xdr:colOff>
      <xdr:row>61</xdr:row>
      <xdr:rowOff>142875</xdr:rowOff>
    </xdr:to>
    <xdr:sp macro="" textlink="">
      <xdr:nvSpPr>
        <xdr:cNvPr id="2373" name="Text 325"/>
        <xdr:cNvSpPr txBox="1">
          <a:spLocks noChangeArrowheads="1"/>
        </xdr:cNvSpPr>
      </xdr:nvSpPr>
      <xdr:spPr bwMode="auto">
        <a:xfrm>
          <a:off x="850296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166</xdr:col>
      <xdr:colOff>581025</xdr:colOff>
      <xdr:row>70</xdr:row>
      <xdr:rowOff>9525</xdr:rowOff>
    </xdr:from>
    <xdr:to>
      <xdr:col>166</xdr:col>
      <xdr:colOff>581025</xdr:colOff>
      <xdr:row>108</xdr:row>
      <xdr:rowOff>9525</xdr:rowOff>
    </xdr:to>
    <xdr:sp macro="" textlink="">
      <xdr:nvSpPr>
        <xdr:cNvPr id="178821" name="Line 327"/>
        <xdr:cNvSpPr>
          <a:spLocks noChangeShapeType="1"/>
        </xdr:cNvSpPr>
      </xdr:nvSpPr>
      <xdr:spPr bwMode="auto">
        <a:xfrm>
          <a:off x="88153875" y="11496675"/>
          <a:ext cx="0" cy="5791200"/>
        </a:xfrm>
        <a:prstGeom prst="line">
          <a:avLst/>
        </a:prstGeom>
        <a:noFill/>
        <a:ln w="9525">
          <a:solidFill>
            <a:srgbClr val="000000"/>
          </a:solidFill>
          <a:round/>
          <a:headEnd/>
          <a:tailEnd/>
        </a:ln>
      </xdr:spPr>
    </xdr:sp>
    <xdr:clientData/>
  </xdr:twoCellAnchor>
  <xdr:twoCellAnchor>
    <xdr:from>
      <xdr:col>167</xdr:col>
      <xdr:colOff>828675</xdr:colOff>
      <xdr:row>70</xdr:row>
      <xdr:rowOff>9525</xdr:rowOff>
    </xdr:from>
    <xdr:to>
      <xdr:col>167</xdr:col>
      <xdr:colOff>828675</xdr:colOff>
      <xdr:row>108</xdr:row>
      <xdr:rowOff>9525</xdr:rowOff>
    </xdr:to>
    <xdr:sp macro="" textlink="">
      <xdr:nvSpPr>
        <xdr:cNvPr id="178822" name="Line 328"/>
        <xdr:cNvSpPr>
          <a:spLocks noChangeShapeType="1"/>
        </xdr:cNvSpPr>
      </xdr:nvSpPr>
      <xdr:spPr bwMode="auto">
        <a:xfrm>
          <a:off x="89163525" y="11496675"/>
          <a:ext cx="0" cy="5791200"/>
        </a:xfrm>
        <a:prstGeom prst="line">
          <a:avLst/>
        </a:prstGeom>
        <a:noFill/>
        <a:ln w="9525">
          <a:solidFill>
            <a:srgbClr val="000000"/>
          </a:solidFill>
          <a:round/>
          <a:headEnd/>
          <a:tailEnd/>
        </a:ln>
      </xdr:spPr>
    </xdr:sp>
    <xdr:clientData/>
  </xdr:twoCellAnchor>
  <xdr:twoCellAnchor>
    <xdr:from>
      <xdr:col>161</xdr:col>
      <xdr:colOff>104775</xdr:colOff>
      <xdr:row>118</xdr:row>
      <xdr:rowOff>19050</xdr:rowOff>
    </xdr:from>
    <xdr:to>
      <xdr:col>164</xdr:col>
      <xdr:colOff>419100</xdr:colOff>
      <xdr:row>119</xdr:row>
      <xdr:rowOff>142875</xdr:rowOff>
    </xdr:to>
    <xdr:sp macro="" textlink="">
      <xdr:nvSpPr>
        <xdr:cNvPr id="2377" name="Text 329"/>
        <xdr:cNvSpPr txBox="1">
          <a:spLocks noChangeArrowheads="1"/>
        </xdr:cNvSpPr>
      </xdr:nvSpPr>
      <xdr:spPr bwMode="auto">
        <a:xfrm>
          <a:off x="8502967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166</xdr:col>
      <xdr:colOff>581025</xdr:colOff>
      <xdr:row>128</xdr:row>
      <xdr:rowOff>9525</xdr:rowOff>
    </xdr:from>
    <xdr:to>
      <xdr:col>166</xdr:col>
      <xdr:colOff>581025</xdr:colOff>
      <xdr:row>166</xdr:row>
      <xdr:rowOff>9525</xdr:rowOff>
    </xdr:to>
    <xdr:sp macro="" textlink="">
      <xdr:nvSpPr>
        <xdr:cNvPr id="178824" name="Line 331"/>
        <xdr:cNvSpPr>
          <a:spLocks noChangeShapeType="1"/>
        </xdr:cNvSpPr>
      </xdr:nvSpPr>
      <xdr:spPr bwMode="auto">
        <a:xfrm>
          <a:off x="88153875" y="20926425"/>
          <a:ext cx="0" cy="5791200"/>
        </a:xfrm>
        <a:prstGeom prst="line">
          <a:avLst/>
        </a:prstGeom>
        <a:noFill/>
        <a:ln w="9525">
          <a:solidFill>
            <a:srgbClr val="000000"/>
          </a:solidFill>
          <a:round/>
          <a:headEnd/>
          <a:tailEnd/>
        </a:ln>
      </xdr:spPr>
    </xdr:sp>
    <xdr:clientData/>
  </xdr:twoCellAnchor>
  <xdr:twoCellAnchor>
    <xdr:from>
      <xdr:col>167</xdr:col>
      <xdr:colOff>828675</xdr:colOff>
      <xdr:row>128</xdr:row>
      <xdr:rowOff>9525</xdr:rowOff>
    </xdr:from>
    <xdr:to>
      <xdr:col>167</xdr:col>
      <xdr:colOff>828675</xdr:colOff>
      <xdr:row>166</xdr:row>
      <xdr:rowOff>9525</xdr:rowOff>
    </xdr:to>
    <xdr:sp macro="" textlink="">
      <xdr:nvSpPr>
        <xdr:cNvPr id="178825" name="Line 332"/>
        <xdr:cNvSpPr>
          <a:spLocks noChangeShapeType="1"/>
        </xdr:cNvSpPr>
      </xdr:nvSpPr>
      <xdr:spPr bwMode="auto">
        <a:xfrm>
          <a:off x="89163525" y="20926425"/>
          <a:ext cx="0" cy="5791200"/>
        </a:xfrm>
        <a:prstGeom prst="line">
          <a:avLst/>
        </a:prstGeom>
        <a:noFill/>
        <a:ln w="9525">
          <a:solidFill>
            <a:srgbClr val="000000"/>
          </a:solidFill>
          <a:round/>
          <a:headEnd/>
          <a:tailEnd/>
        </a:ln>
      </xdr:spPr>
    </xdr:sp>
    <xdr:clientData/>
  </xdr:twoCellAnchor>
  <xdr:twoCellAnchor>
    <xdr:from>
      <xdr:col>166</xdr:col>
      <xdr:colOff>609600</xdr:colOff>
      <xdr:row>174</xdr:row>
      <xdr:rowOff>0</xdr:rowOff>
    </xdr:from>
    <xdr:to>
      <xdr:col>166</xdr:col>
      <xdr:colOff>609600</xdr:colOff>
      <xdr:row>174</xdr:row>
      <xdr:rowOff>0</xdr:rowOff>
    </xdr:to>
    <xdr:sp macro="" textlink="">
      <xdr:nvSpPr>
        <xdr:cNvPr id="178826" name="Line 333"/>
        <xdr:cNvSpPr>
          <a:spLocks noChangeShapeType="1"/>
        </xdr:cNvSpPr>
      </xdr:nvSpPr>
      <xdr:spPr bwMode="auto">
        <a:xfrm>
          <a:off x="88182450" y="28308300"/>
          <a:ext cx="0" cy="0"/>
        </a:xfrm>
        <a:prstGeom prst="line">
          <a:avLst/>
        </a:prstGeom>
        <a:noFill/>
        <a:ln w="9525">
          <a:solidFill>
            <a:srgbClr val="000000"/>
          </a:solidFill>
          <a:round/>
          <a:headEnd/>
          <a:tailEnd/>
        </a:ln>
      </xdr:spPr>
    </xdr:sp>
    <xdr:clientData/>
  </xdr:twoCellAnchor>
  <xdr:twoCellAnchor>
    <xdr:from>
      <xdr:col>167</xdr:col>
      <xdr:colOff>923925</xdr:colOff>
      <xdr:row>174</xdr:row>
      <xdr:rowOff>0</xdr:rowOff>
    </xdr:from>
    <xdr:to>
      <xdr:col>167</xdr:col>
      <xdr:colOff>923925</xdr:colOff>
      <xdr:row>174</xdr:row>
      <xdr:rowOff>0</xdr:rowOff>
    </xdr:to>
    <xdr:sp macro="" textlink="">
      <xdr:nvSpPr>
        <xdr:cNvPr id="178827" name="Line 334"/>
        <xdr:cNvSpPr>
          <a:spLocks noChangeShapeType="1"/>
        </xdr:cNvSpPr>
      </xdr:nvSpPr>
      <xdr:spPr bwMode="auto">
        <a:xfrm>
          <a:off x="89258775" y="28308300"/>
          <a:ext cx="0" cy="0"/>
        </a:xfrm>
        <a:prstGeom prst="line">
          <a:avLst/>
        </a:prstGeom>
        <a:noFill/>
        <a:ln w="9525">
          <a:solidFill>
            <a:srgbClr val="000000"/>
          </a:solidFill>
          <a:round/>
          <a:headEnd/>
          <a:tailEnd/>
        </a:ln>
      </xdr:spPr>
    </xdr:sp>
    <xdr:clientData/>
  </xdr:twoCellAnchor>
  <xdr:twoCellAnchor>
    <xdr:from>
      <xdr:col>166</xdr:col>
      <xdr:colOff>609600</xdr:colOff>
      <xdr:row>174</xdr:row>
      <xdr:rowOff>0</xdr:rowOff>
    </xdr:from>
    <xdr:to>
      <xdr:col>166</xdr:col>
      <xdr:colOff>609600</xdr:colOff>
      <xdr:row>174</xdr:row>
      <xdr:rowOff>0</xdr:rowOff>
    </xdr:to>
    <xdr:sp macro="" textlink="">
      <xdr:nvSpPr>
        <xdr:cNvPr id="178828" name="Line 335"/>
        <xdr:cNvSpPr>
          <a:spLocks noChangeShapeType="1"/>
        </xdr:cNvSpPr>
      </xdr:nvSpPr>
      <xdr:spPr bwMode="auto">
        <a:xfrm>
          <a:off x="88182450" y="28308300"/>
          <a:ext cx="0" cy="0"/>
        </a:xfrm>
        <a:prstGeom prst="line">
          <a:avLst/>
        </a:prstGeom>
        <a:noFill/>
        <a:ln w="9525">
          <a:solidFill>
            <a:srgbClr val="000000"/>
          </a:solidFill>
          <a:round/>
          <a:headEnd/>
          <a:tailEnd/>
        </a:ln>
      </xdr:spPr>
    </xdr:sp>
    <xdr:clientData/>
  </xdr:twoCellAnchor>
  <xdr:twoCellAnchor>
    <xdr:from>
      <xdr:col>167</xdr:col>
      <xdr:colOff>923925</xdr:colOff>
      <xdr:row>174</xdr:row>
      <xdr:rowOff>0</xdr:rowOff>
    </xdr:from>
    <xdr:to>
      <xdr:col>167</xdr:col>
      <xdr:colOff>923925</xdr:colOff>
      <xdr:row>174</xdr:row>
      <xdr:rowOff>0</xdr:rowOff>
    </xdr:to>
    <xdr:sp macro="" textlink="">
      <xdr:nvSpPr>
        <xdr:cNvPr id="178829" name="Line 336"/>
        <xdr:cNvSpPr>
          <a:spLocks noChangeShapeType="1"/>
        </xdr:cNvSpPr>
      </xdr:nvSpPr>
      <xdr:spPr bwMode="auto">
        <a:xfrm>
          <a:off x="89258775" y="28308300"/>
          <a:ext cx="0" cy="0"/>
        </a:xfrm>
        <a:prstGeom prst="line">
          <a:avLst/>
        </a:prstGeom>
        <a:noFill/>
        <a:ln w="9525">
          <a:solidFill>
            <a:srgbClr val="000000"/>
          </a:solidFill>
          <a:round/>
          <a:headEnd/>
          <a:tailEnd/>
        </a:ln>
      </xdr:spPr>
    </xdr:sp>
    <xdr:clientData/>
  </xdr:twoCellAnchor>
  <xdr:twoCellAnchor>
    <xdr:from>
      <xdr:col>161</xdr:col>
      <xdr:colOff>104775</xdr:colOff>
      <xdr:row>176</xdr:row>
      <xdr:rowOff>19050</xdr:rowOff>
    </xdr:from>
    <xdr:to>
      <xdr:col>164</xdr:col>
      <xdr:colOff>419100</xdr:colOff>
      <xdr:row>177</xdr:row>
      <xdr:rowOff>142875</xdr:rowOff>
    </xdr:to>
    <xdr:sp macro="" textlink="">
      <xdr:nvSpPr>
        <xdr:cNvPr id="2385" name="Text 337"/>
        <xdr:cNvSpPr txBox="1">
          <a:spLocks noChangeArrowheads="1"/>
        </xdr:cNvSpPr>
      </xdr:nvSpPr>
      <xdr:spPr bwMode="auto">
        <a:xfrm>
          <a:off x="8502967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166</xdr:col>
      <xdr:colOff>581025</xdr:colOff>
      <xdr:row>186</xdr:row>
      <xdr:rowOff>9525</xdr:rowOff>
    </xdr:from>
    <xdr:to>
      <xdr:col>166</xdr:col>
      <xdr:colOff>581025</xdr:colOff>
      <xdr:row>224</xdr:row>
      <xdr:rowOff>9525</xdr:rowOff>
    </xdr:to>
    <xdr:sp macro="" textlink="">
      <xdr:nvSpPr>
        <xdr:cNvPr id="178831" name="Line 339"/>
        <xdr:cNvSpPr>
          <a:spLocks noChangeShapeType="1"/>
        </xdr:cNvSpPr>
      </xdr:nvSpPr>
      <xdr:spPr bwMode="auto">
        <a:xfrm>
          <a:off x="88153875" y="30356175"/>
          <a:ext cx="0" cy="5791200"/>
        </a:xfrm>
        <a:prstGeom prst="line">
          <a:avLst/>
        </a:prstGeom>
        <a:noFill/>
        <a:ln w="9525">
          <a:solidFill>
            <a:srgbClr val="000000"/>
          </a:solidFill>
          <a:round/>
          <a:headEnd/>
          <a:tailEnd/>
        </a:ln>
      </xdr:spPr>
    </xdr:sp>
    <xdr:clientData/>
  </xdr:twoCellAnchor>
  <xdr:twoCellAnchor>
    <xdr:from>
      <xdr:col>167</xdr:col>
      <xdr:colOff>828675</xdr:colOff>
      <xdr:row>186</xdr:row>
      <xdr:rowOff>9525</xdr:rowOff>
    </xdr:from>
    <xdr:to>
      <xdr:col>167</xdr:col>
      <xdr:colOff>828675</xdr:colOff>
      <xdr:row>224</xdr:row>
      <xdr:rowOff>9525</xdr:rowOff>
    </xdr:to>
    <xdr:sp macro="" textlink="">
      <xdr:nvSpPr>
        <xdr:cNvPr id="178832" name="Line 340"/>
        <xdr:cNvSpPr>
          <a:spLocks noChangeShapeType="1"/>
        </xdr:cNvSpPr>
      </xdr:nvSpPr>
      <xdr:spPr bwMode="auto">
        <a:xfrm>
          <a:off x="89163525" y="30356175"/>
          <a:ext cx="0" cy="5791200"/>
        </a:xfrm>
        <a:prstGeom prst="line">
          <a:avLst/>
        </a:prstGeom>
        <a:noFill/>
        <a:ln w="9525">
          <a:solidFill>
            <a:srgbClr val="000000"/>
          </a:solidFill>
          <a:round/>
          <a:headEnd/>
          <a:tailEnd/>
        </a:ln>
      </xdr:spPr>
    </xdr:sp>
    <xdr:clientData/>
  </xdr:twoCellAnchor>
  <xdr:twoCellAnchor>
    <xdr:from>
      <xdr:col>173</xdr:col>
      <xdr:colOff>104775</xdr:colOff>
      <xdr:row>2</xdr:row>
      <xdr:rowOff>19050</xdr:rowOff>
    </xdr:from>
    <xdr:to>
      <xdr:col>176</xdr:col>
      <xdr:colOff>419100</xdr:colOff>
      <xdr:row>3</xdr:row>
      <xdr:rowOff>142875</xdr:rowOff>
    </xdr:to>
    <xdr:sp macro="" textlink="">
      <xdr:nvSpPr>
        <xdr:cNvPr id="2389" name="Text 341"/>
        <xdr:cNvSpPr txBox="1">
          <a:spLocks noChangeArrowheads="1"/>
        </xdr:cNvSpPr>
      </xdr:nvSpPr>
      <xdr:spPr bwMode="auto">
        <a:xfrm>
          <a:off x="9141142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178</xdr:col>
      <xdr:colOff>581025</xdr:colOff>
      <xdr:row>12</xdr:row>
      <xdr:rowOff>9525</xdr:rowOff>
    </xdr:from>
    <xdr:to>
      <xdr:col>178</xdr:col>
      <xdr:colOff>581025</xdr:colOff>
      <xdr:row>50</xdr:row>
      <xdr:rowOff>9525</xdr:rowOff>
    </xdr:to>
    <xdr:sp macro="" textlink="">
      <xdr:nvSpPr>
        <xdr:cNvPr id="178834" name="Line 343"/>
        <xdr:cNvSpPr>
          <a:spLocks noChangeShapeType="1"/>
        </xdr:cNvSpPr>
      </xdr:nvSpPr>
      <xdr:spPr bwMode="auto">
        <a:xfrm>
          <a:off x="94535625" y="2066925"/>
          <a:ext cx="0" cy="5791200"/>
        </a:xfrm>
        <a:prstGeom prst="line">
          <a:avLst/>
        </a:prstGeom>
        <a:noFill/>
        <a:ln w="9525">
          <a:solidFill>
            <a:srgbClr val="000000"/>
          </a:solidFill>
          <a:round/>
          <a:headEnd/>
          <a:tailEnd/>
        </a:ln>
      </xdr:spPr>
    </xdr:sp>
    <xdr:clientData/>
  </xdr:twoCellAnchor>
  <xdr:twoCellAnchor>
    <xdr:from>
      <xdr:col>179</xdr:col>
      <xdr:colOff>828675</xdr:colOff>
      <xdr:row>12</xdr:row>
      <xdr:rowOff>9525</xdr:rowOff>
    </xdr:from>
    <xdr:to>
      <xdr:col>179</xdr:col>
      <xdr:colOff>828675</xdr:colOff>
      <xdr:row>50</xdr:row>
      <xdr:rowOff>9525</xdr:rowOff>
    </xdr:to>
    <xdr:sp macro="" textlink="">
      <xdr:nvSpPr>
        <xdr:cNvPr id="178835" name="Line 344"/>
        <xdr:cNvSpPr>
          <a:spLocks noChangeShapeType="1"/>
        </xdr:cNvSpPr>
      </xdr:nvSpPr>
      <xdr:spPr bwMode="auto">
        <a:xfrm>
          <a:off x="95545275" y="2066925"/>
          <a:ext cx="0" cy="5791200"/>
        </a:xfrm>
        <a:prstGeom prst="line">
          <a:avLst/>
        </a:prstGeom>
        <a:noFill/>
        <a:ln w="9525">
          <a:solidFill>
            <a:srgbClr val="000000"/>
          </a:solidFill>
          <a:round/>
          <a:headEnd/>
          <a:tailEnd/>
        </a:ln>
      </xdr:spPr>
    </xdr:sp>
    <xdr:clientData/>
  </xdr:twoCellAnchor>
  <xdr:twoCellAnchor>
    <xdr:from>
      <xdr:col>178</xdr:col>
      <xdr:colOff>609600</xdr:colOff>
      <xdr:row>58</xdr:row>
      <xdr:rowOff>0</xdr:rowOff>
    </xdr:from>
    <xdr:to>
      <xdr:col>178</xdr:col>
      <xdr:colOff>609600</xdr:colOff>
      <xdr:row>58</xdr:row>
      <xdr:rowOff>0</xdr:rowOff>
    </xdr:to>
    <xdr:sp macro="" textlink="">
      <xdr:nvSpPr>
        <xdr:cNvPr id="178836" name="Line 345"/>
        <xdr:cNvSpPr>
          <a:spLocks noChangeShapeType="1"/>
        </xdr:cNvSpPr>
      </xdr:nvSpPr>
      <xdr:spPr bwMode="auto">
        <a:xfrm>
          <a:off x="94564200" y="9448800"/>
          <a:ext cx="0" cy="0"/>
        </a:xfrm>
        <a:prstGeom prst="line">
          <a:avLst/>
        </a:prstGeom>
        <a:noFill/>
        <a:ln w="9525">
          <a:solidFill>
            <a:srgbClr val="000000"/>
          </a:solidFill>
          <a:round/>
          <a:headEnd/>
          <a:tailEnd/>
        </a:ln>
      </xdr:spPr>
    </xdr:sp>
    <xdr:clientData/>
  </xdr:twoCellAnchor>
  <xdr:twoCellAnchor>
    <xdr:from>
      <xdr:col>179</xdr:col>
      <xdr:colOff>923925</xdr:colOff>
      <xdr:row>58</xdr:row>
      <xdr:rowOff>0</xdr:rowOff>
    </xdr:from>
    <xdr:to>
      <xdr:col>179</xdr:col>
      <xdr:colOff>923925</xdr:colOff>
      <xdr:row>58</xdr:row>
      <xdr:rowOff>0</xdr:rowOff>
    </xdr:to>
    <xdr:sp macro="" textlink="">
      <xdr:nvSpPr>
        <xdr:cNvPr id="178837" name="Line 346"/>
        <xdr:cNvSpPr>
          <a:spLocks noChangeShapeType="1"/>
        </xdr:cNvSpPr>
      </xdr:nvSpPr>
      <xdr:spPr bwMode="auto">
        <a:xfrm>
          <a:off x="95640525" y="9448800"/>
          <a:ext cx="0" cy="0"/>
        </a:xfrm>
        <a:prstGeom prst="line">
          <a:avLst/>
        </a:prstGeom>
        <a:noFill/>
        <a:ln w="9525">
          <a:solidFill>
            <a:srgbClr val="000000"/>
          </a:solidFill>
          <a:round/>
          <a:headEnd/>
          <a:tailEnd/>
        </a:ln>
      </xdr:spPr>
    </xdr:sp>
    <xdr:clientData/>
  </xdr:twoCellAnchor>
  <xdr:twoCellAnchor>
    <xdr:from>
      <xdr:col>178</xdr:col>
      <xdr:colOff>609600</xdr:colOff>
      <xdr:row>58</xdr:row>
      <xdr:rowOff>0</xdr:rowOff>
    </xdr:from>
    <xdr:to>
      <xdr:col>178</xdr:col>
      <xdr:colOff>609600</xdr:colOff>
      <xdr:row>58</xdr:row>
      <xdr:rowOff>0</xdr:rowOff>
    </xdr:to>
    <xdr:sp macro="" textlink="">
      <xdr:nvSpPr>
        <xdr:cNvPr id="178838" name="Line 347"/>
        <xdr:cNvSpPr>
          <a:spLocks noChangeShapeType="1"/>
        </xdr:cNvSpPr>
      </xdr:nvSpPr>
      <xdr:spPr bwMode="auto">
        <a:xfrm>
          <a:off x="94564200" y="9448800"/>
          <a:ext cx="0" cy="0"/>
        </a:xfrm>
        <a:prstGeom prst="line">
          <a:avLst/>
        </a:prstGeom>
        <a:noFill/>
        <a:ln w="9525">
          <a:solidFill>
            <a:srgbClr val="000000"/>
          </a:solidFill>
          <a:round/>
          <a:headEnd/>
          <a:tailEnd/>
        </a:ln>
      </xdr:spPr>
    </xdr:sp>
    <xdr:clientData/>
  </xdr:twoCellAnchor>
  <xdr:twoCellAnchor>
    <xdr:from>
      <xdr:col>179</xdr:col>
      <xdr:colOff>923925</xdr:colOff>
      <xdr:row>58</xdr:row>
      <xdr:rowOff>0</xdr:rowOff>
    </xdr:from>
    <xdr:to>
      <xdr:col>179</xdr:col>
      <xdr:colOff>923925</xdr:colOff>
      <xdr:row>58</xdr:row>
      <xdr:rowOff>0</xdr:rowOff>
    </xdr:to>
    <xdr:sp macro="" textlink="">
      <xdr:nvSpPr>
        <xdr:cNvPr id="178839" name="Line 348"/>
        <xdr:cNvSpPr>
          <a:spLocks noChangeShapeType="1"/>
        </xdr:cNvSpPr>
      </xdr:nvSpPr>
      <xdr:spPr bwMode="auto">
        <a:xfrm>
          <a:off x="95640525" y="9448800"/>
          <a:ext cx="0" cy="0"/>
        </a:xfrm>
        <a:prstGeom prst="line">
          <a:avLst/>
        </a:prstGeom>
        <a:noFill/>
        <a:ln w="9525">
          <a:solidFill>
            <a:srgbClr val="000000"/>
          </a:solidFill>
          <a:round/>
          <a:headEnd/>
          <a:tailEnd/>
        </a:ln>
      </xdr:spPr>
    </xdr:sp>
    <xdr:clientData/>
  </xdr:twoCellAnchor>
  <xdr:twoCellAnchor>
    <xdr:from>
      <xdr:col>173</xdr:col>
      <xdr:colOff>104775</xdr:colOff>
      <xdr:row>60</xdr:row>
      <xdr:rowOff>19050</xdr:rowOff>
    </xdr:from>
    <xdr:to>
      <xdr:col>176</xdr:col>
      <xdr:colOff>419100</xdr:colOff>
      <xdr:row>61</xdr:row>
      <xdr:rowOff>142875</xdr:rowOff>
    </xdr:to>
    <xdr:sp macro="" textlink="">
      <xdr:nvSpPr>
        <xdr:cNvPr id="2397" name="Text 349"/>
        <xdr:cNvSpPr txBox="1">
          <a:spLocks noChangeArrowheads="1"/>
        </xdr:cNvSpPr>
      </xdr:nvSpPr>
      <xdr:spPr bwMode="auto">
        <a:xfrm>
          <a:off x="9141142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178</xdr:col>
      <xdr:colOff>581025</xdr:colOff>
      <xdr:row>70</xdr:row>
      <xdr:rowOff>9525</xdr:rowOff>
    </xdr:from>
    <xdr:to>
      <xdr:col>178</xdr:col>
      <xdr:colOff>581025</xdr:colOff>
      <xdr:row>108</xdr:row>
      <xdr:rowOff>9525</xdr:rowOff>
    </xdr:to>
    <xdr:sp macro="" textlink="">
      <xdr:nvSpPr>
        <xdr:cNvPr id="178841" name="Line 351"/>
        <xdr:cNvSpPr>
          <a:spLocks noChangeShapeType="1"/>
        </xdr:cNvSpPr>
      </xdr:nvSpPr>
      <xdr:spPr bwMode="auto">
        <a:xfrm>
          <a:off x="94535625" y="11496675"/>
          <a:ext cx="0" cy="5791200"/>
        </a:xfrm>
        <a:prstGeom prst="line">
          <a:avLst/>
        </a:prstGeom>
        <a:noFill/>
        <a:ln w="9525">
          <a:solidFill>
            <a:srgbClr val="000000"/>
          </a:solidFill>
          <a:round/>
          <a:headEnd/>
          <a:tailEnd/>
        </a:ln>
      </xdr:spPr>
    </xdr:sp>
    <xdr:clientData/>
  </xdr:twoCellAnchor>
  <xdr:twoCellAnchor>
    <xdr:from>
      <xdr:col>179</xdr:col>
      <xdr:colOff>828675</xdr:colOff>
      <xdr:row>70</xdr:row>
      <xdr:rowOff>9525</xdr:rowOff>
    </xdr:from>
    <xdr:to>
      <xdr:col>179</xdr:col>
      <xdr:colOff>828675</xdr:colOff>
      <xdr:row>108</xdr:row>
      <xdr:rowOff>9525</xdr:rowOff>
    </xdr:to>
    <xdr:sp macro="" textlink="">
      <xdr:nvSpPr>
        <xdr:cNvPr id="178842" name="Line 352"/>
        <xdr:cNvSpPr>
          <a:spLocks noChangeShapeType="1"/>
        </xdr:cNvSpPr>
      </xdr:nvSpPr>
      <xdr:spPr bwMode="auto">
        <a:xfrm>
          <a:off x="95545275" y="11496675"/>
          <a:ext cx="0" cy="5791200"/>
        </a:xfrm>
        <a:prstGeom prst="line">
          <a:avLst/>
        </a:prstGeom>
        <a:noFill/>
        <a:ln w="9525">
          <a:solidFill>
            <a:srgbClr val="000000"/>
          </a:solidFill>
          <a:round/>
          <a:headEnd/>
          <a:tailEnd/>
        </a:ln>
      </xdr:spPr>
    </xdr:sp>
    <xdr:clientData/>
  </xdr:twoCellAnchor>
  <xdr:twoCellAnchor>
    <xdr:from>
      <xdr:col>173</xdr:col>
      <xdr:colOff>104775</xdr:colOff>
      <xdr:row>118</xdr:row>
      <xdr:rowOff>19050</xdr:rowOff>
    </xdr:from>
    <xdr:to>
      <xdr:col>176</xdr:col>
      <xdr:colOff>419100</xdr:colOff>
      <xdr:row>119</xdr:row>
      <xdr:rowOff>142875</xdr:rowOff>
    </xdr:to>
    <xdr:sp macro="" textlink="">
      <xdr:nvSpPr>
        <xdr:cNvPr id="2401" name="Text 353"/>
        <xdr:cNvSpPr txBox="1">
          <a:spLocks noChangeArrowheads="1"/>
        </xdr:cNvSpPr>
      </xdr:nvSpPr>
      <xdr:spPr bwMode="auto">
        <a:xfrm>
          <a:off x="91411425" y="192024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178</xdr:col>
      <xdr:colOff>581025</xdr:colOff>
      <xdr:row>128</xdr:row>
      <xdr:rowOff>9525</xdr:rowOff>
    </xdr:from>
    <xdr:to>
      <xdr:col>178</xdr:col>
      <xdr:colOff>581025</xdr:colOff>
      <xdr:row>166</xdr:row>
      <xdr:rowOff>9525</xdr:rowOff>
    </xdr:to>
    <xdr:sp macro="" textlink="">
      <xdr:nvSpPr>
        <xdr:cNvPr id="178844" name="Line 355"/>
        <xdr:cNvSpPr>
          <a:spLocks noChangeShapeType="1"/>
        </xdr:cNvSpPr>
      </xdr:nvSpPr>
      <xdr:spPr bwMode="auto">
        <a:xfrm>
          <a:off x="94535625" y="20926425"/>
          <a:ext cx="0" cy="5791200"/>
        </a:xfrm>
        <a:prstGeom prst="line">
          <a:avLst/>
        </a:prstGeom>
        <a:noFill/>
        <a:ln w="9525">
          <a:solidFill>
            <a:srgbClr val="000000"/>
          </a:solidFill>
          <a:round/>
          <a:headEnd/>
          <a:tailEnd/>
        </a:ln>
      </xdr:spPr>
    </xdr:sp>
    <xdr:clientData/>
  </xdr:twoCellAnchor>
  <xdr:twoCellAnchor>
    <xdr:from>
      <xdr:col>179</xdr:col>
      <xdr:colOff>828675</xdr:colOff>
      <xdr:row>128</xdr:row>
      <xdr:rowOff>9525</xdr:rowOff>
    </xdr:from>
    <xdr:to>
      <xdr:col>179</xdr:col>
      <xdr:colOff>828675</xdr:colOff>
      <xdr:row>166</xdr:row>
      <xdr:rowOff>9525</xdr:rowOff>
    </xdr:to>
    <xdr:sp macro="" textlink="">
      <xdr:nvSpPr>
        <xdr:cNvPr id="178845" name="Line 356"/>
        <xdr:cNvSpPr>
          <a:spLocks noChangeShapeType="1"/>
        </xdr:cNvSpPr>
      </xdr:nvSpPr>
      <xdr:spPr bwMode="auto">
        <a:xfrm>
          <a:off x="95545275" y="20926425"/>
          <a:ext cx="0" cy="5791200"/>
        </a:xfrm>
        <a:prstGeom prst="line">
          <a:avLst/>
        </a:prstGeom>
        <a:noFill/>
        <a:ln w="9525">
          <a:solidFill>
            <a:srgbClr val="000000"/>
          </a:solidFill>
          <a:round/>
          <a:headEnd/>
          <a:tailEnd/>
        </a:ln>
      </xdr:spPr>
    </xdr:sp>
    <xdr:clientData/>
  </xdr:twoCellAnchor>
  <xdr:twoCellAnchor>
    <xdr:from>
      <xdr:col>178</xdr:col>
      <xdr:colOff>609600</xdr:colOff>
      <xdr:row>174</xdr:row>
      <xdr:rowOff>0</xdr:rowOff>
    </xdr:from>
    <xdr:to>
      <xdr:col>178</xdr:col>
      <xdr:colOff>609600</xdr:colOff>
      <xdr:row>174</xdr:row>
      <xdr:rowOff>0</xdr:rowOff>
    </xdr:to>
    <xdr:sp macro="" textlink="">
      <xdr:nvSpPr>
        <xdr:cNvPr id="178846" name="Line 357"/>
        <xdr:cNvSpPr>
          <a:spLocks noChangeShapeType="1"/>
        </xdr:cNvSpPr>
      </xdr:nvSpPr>
      <xdr:spPr bwMode="auto">
        <a:xfrm>
          <a:off x="94564200" y="28308300"/>
          <a:ext cx="0" cy="0"/>
        </a:xfrm>
        <a:prstGeom prst="line">
          <a:avLst/>
        </a:prstGeom>
        <a:noFill/>
        <a:ln w="9525">
          <a:solidFill>
            <a:srgbClr val="000000"/>
          </a:solidFill>
          <a:round/>
          <a:headEnd/>
          <a:tailEnd/>
        </a:ln>
      </xdr:spPr>
    </xdr:sp>
    <xdr:clientData/>
  </xdr:twoCellAnchor>
  <xdr:twoCellAnchor>
    <xdr:from>
      <xdr:col>179</xdr:col>
      <xdr:colOff>923925</xdr:colOff>
      <xdr:row>174</xdr:row>
      <xdr:rowOff>0</xdr:rowOff>
    </xdr:from>
    <xdr:to>
      <xdr:col>179</xdr:col>
      <xdr:colOff>923925</xdr:colOff>
      <xdr:row>174</xdr:row>
      <xdr:rowOff>0</xdr:rowOff>
    </xdr:to>
    <xdr:sp macro="" textlink="">
      <xdr:nvSpPr>
        <xdr:cNvPr id="178847" name="Line 358"/>
        <xdr:cNvSpPr>
          <a:spLocks noChangeShapeType="1"/>
        </xdr:cNvSpPr>
      </xdr:nvSpPr>
      <xdr:spPr bwMode="auto">
        <a:xfrm>
          <a:off x="95640525" y="28308300"/>
          <a:ext cx="0" cy="0"/>
        </a:xfrm>
        <a:prstGeom prst="line">
          <a:avLst/>
        </a:prstGeom>
        <a:noFill/>
        <a:ln w="9525">
          <a:solidFill>
            <a:srgbClr val="000000"/>
          </a:solidFill>
          <a:round/>
          <a:headEnd/>
          <a:tailEnd/>
        </a:ln>
      </xdr:spPr>
    </xdr:sp>
    <xdr:clientData/>
  </xdr:twoCellAnchor>
  <xdr:twoCellAnchor>
    <xdr:from>
      <xdr:col>178</xdr:col>
      <xdr:colOff>609600</xdr:colOff>
      <xdr:row>174</xdr:row>
      <xdr:rowOff>0</xdr:rowOff>
    </xdr:from>
    <xdr:to>
      <xdr:col>178</xdr:col>
      <xdr:colOff>609600</xdr:colOff>
      <xdr:row>174</xdr:row>
      <xdr:rowOff>0</xdr:rowOff>
    </xdr:to>
    <xdr:sp macro="" textlink="">
      <xdr:nvSpPr>
        <xdr:cNvPr id="178848" name="Line 359"/>
        <xdr:cNvSpPr>
          <a:spLocks noChangeShapeType="1"/>
        </xdr:cNvSpPr>
      </xdr:nvSpPr>
      <xdr:spPr bwMode="auto">
        <a:xfrm>
          <a:off x="94564200" y="28308300"/>
          <a:ext cx="0" cy="0"/>
        </a:xfrm>
        <a:prstGeom prst="line">
          <a:avLst/>
        </a:prstGeom>
        <a:noFill/>
        <a:ln w="9525">
          <a:solidFill>
            <a:srgbClr val="000000"/>
          </a:solidFill>
          <a:round/>
          <a:headEnd/>
          <a:tailEnd/>
        </a:ln>
      </xdr:spPr>
    </xdr:sp>
    <xdr:clientData/>
  </xdr:twoCellAnchor>
  <xdr:twoCellAnchor>
    <xdr:from>
      <xdr:col>179</xdr:col>
      <xdr:colOff>923925</xdr:colOff>
      <xdr:row>174</xdr:row>
      <xdr:rowOff>0</xdr:rowOff>
    </xdr:from>
    <xdr:to>
      <xdr:col>179</xdr:col>
      <xdr:colOff>923925</xdr:colOff>
      <xdr:row>174</xdr:row>
      <xdr:rowOff>0</xdr:rowOff>
    </xdr:to>
    <xdr:sp macro="" textlink="">
      <xdr:nvSpPr>
        <xdr:cNvPr id="178849" name="Line 360"/>
        <xdr:cNvSpPr>
          <a:spLocks noChangeShapeType="1"/>
        </xdr:cNvSpPr>
      </xdr:nvSpPr>
      <xdr:spPr bwMode="auto">
        <a:xfrm>
          <a:off x="95640525" y="28308300"/>
          <a:ext cx="0" cy="0"/>
        </a:xfrm>
        <a:prstGeom prst="line">
          <a:avLst/>
        </a:prstGeom>
        <a:noFill/>
        <a:ln w="9525">
          <a:solidFill>
            <a:srgbClr val="000000"/>
          </a:solidFill>
          <a:round/>
          <a:headEnd/>
          <a:tailEnd/>
        </a:ln>
      </xdr:spPr>
    </xdr:sp>
    <xdr:clientData/>
  </xdr:twoCellAnchor>
  <xdr:twoCellAnchor>
    <xdr:from>
      <xdr:col>173</xdr:col>
      <xdr:colOff>104775</xdr:colOff>
      <xdr:row>176</xdr:row>
      <xdr:rowOff>19050</xdr:rowOff>
    </xdr:from>
    <xdr:to>
      <xdr:col>176</xdr:col>
      <xdr:colOff>419100</xdr:colOff>
      <xdr:row>177</xdr:row>
      <xdr:rowOff>142875</xdr:rowOff>
    </xdr:to>
    <xdr:sp macro="" textlink="">
      <xdr:nvSpPr>
        <xdr:cNvPr id="2409" name="Text 361"/>
        <xdr:cNvSpPr txBox="1">
          <a:spLocks noChangeArrowheads="1"/>
        </xdr:cNvSpPr>
      </xdr:nvSpPr>
      <xdr:spPr bwMode="auto">
        <a:xfrm>
          <a:off x="91411425" y="286321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178</xdr:col>
      <xdr:colOff>581025</xdr:colOff>
      <xdr:row>186</xdr:row>
      <xdr:rowOff>9525</xdr:rowOff>
    </xdr:from>
    <xdr:to>
      <xdr:col>178</xdr:col>
      <xdr:colOff>581025</xdr:colOff>
      <xdr:row>224</xdr:row>
      <xdr:rowOff>9525</xdr:rowOff>
    </xdr:to>
    <xdr:sp macro="" textlink="">
      <xdr:nvSpPr>
        <xdr:cNvPr id="178851" name="Line 363"/>
        <xdr:cNvSpPr>
          <a:spLocks noChangeShapeType="1"/>
        </xdr:cNvSpPr>
      </xdr:nvSpPr>
      <xdr:spPr bwMode="auto">
        <a:xfrm>
          <a:off x="94535625" y="30356175"/>
          <a:ext cx="0" cy="5791200"/>
        </a:xfrm>
        <a:prstGeom prst="line">
          <a:avLst/>
        </a:prstGeom>
        <a:noFill/>
        <a:ln w="9525">
          <a:solidFill>
            <a:srgbClr val="000000"/>
          </a:solidFill>
          <a:round/>
          <a:headEnd/>
          <a:tailEnd/>
        </a:ln>
      </xdr:spPr>
    </xdr:sp>
    <xdr:clientData/>
  </xdr:twoCellAnchor>
  <xdr:twoCellAnchor>
    <xdr:from>
      <xdr:col>179</xdr:col>
      <xdr:colOff>828675</xdr:colOff>
      <xdr:row>186</xdr:row>
      <xdr:rowOff>9525</xdr:rowOff>
    </xdr:from>
    <xdr:to>
      <xdr:col>179</xdr:col>
      <xdr:colOff>828675</xdr:colOff>
      <xdr:row>224</xdr:row>
      <xdr:rowOff>9525</xdr:rowOff>
    </xdr:to>
    <xdr:sp macro="" textlink="">
      <xdr:nvSpPr>
        <xdr:cNvPr id="178852" name="Line 364"/>
        <xdr:cNvSpPr>
          <a:spLocks noChangeShapeType="1"/>
        </xdr:cNvSpPr>
      </xdr:nvSpPr>
      <xdr:spPr bwMode="auto">
        <a:xfrm>
          <a:off x="95545275" y="30356175"/>
          <a:ext cx="0" cy="5791200"/>
        </a:xfrm>
        <a:prstGeom prst="line">
          <a:avLst/>
        </a:prstGeom>
        <a:noFill/>
        <a:ln w="9525">
          <a:solidFill>
            <a:srgbClr val="000000"/>
          </a:solidFill>
          <a:round/>
          <a:headEnd/>
          <a:tailEnd/>
        </a:ln>
      </xdr:spPr>
    </xdr:sp>
    <xdr:clientData/>
  </xdr:twoCellAnchor>
  <xdr:twoCellAnchor>
    <xdr:from>
      <xdr:col>185</xdr:col>
      <xdr:colOff>104775</xdr:colOff>
      <xdr:row>2</xdr:row>
      <xdr:rowOff>19050</xdr:rowOff>
    </xdr:from>
    <xdr:to>
      <xdr:col>188</xdr:col>
      <xdr:colOff>419100</xdr:colOff>
      <xdr:row>3</xdr:row>
      <xdr:rowOff>142875</xdr:rowOff>
    </xdr:to>
    <xdr:sp macro="" textlink="">
      <xdr:nvSpPr>
        <xdr:cNvPr id="2413" name="Text 365"/>
        <xdr:cNvSpPr txBox="1">
          <a:spLocks noChangeArrowheads="1"/>
        </xdr:cNvSpPr>
      </xdr:nvSpPr>
      <xdr:spPr bwMode="auto">
        <a:xfrm>
          <a:off x="97793175" y="34290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190</xdr:col>
      <xdr:colOff>581025</xdr:colOff>
      <xdr:row>12</xdr:row>
      <xdr:rowOff>9525</xdr:rowOff>
    </xdr:from>
    <xdr:to>
      <xdr:col>190</xdr:col>
      <xdr:colOff>581025</xdr:colOff>
      <xdr:row>50</xdr:row>
      <xdr:rowOff>9525</xdr:rowOff>
    </xdr:to>
    <xdr:sp macro="" textlink="">
      <xdr:nvSpPr>
        <xdr:cNvPr id="178854" name="Line 367"/>
        <xdr:cNvSpPr>
          <a:spLocks noChangeShapeType="1"/>
        </xdr:cNvSpPr>
      </xdr:nvSpPr>
      <xdr:spPr bwMode="auto">
        <a:xfrm>
          <a:off x="100917375" y="2066925"/>
          <a:ext cx="0" cy="5791200"/>
        </a:xfrm>
        <a:prstGeom prst="line">
          <a:avLst/>
        </a:prstGeom>
        <a:noFill/>
        <a:ln w="9525">
          <a:solidFill>
            <a:srgbClr val="000000"/>
          </a:solidFill>
          <a:round/>
          <a:headEnd/>
          <a:tailEnd/>
        </a:ln>
      </xdr:spPr>
    </xdr:sp>
    <xdr:clientData/>
  </xdr:twoCellAnchor>
  <xdr:twoCellAnchor>
    <xdr:from>
      <xdr:col>191</xdr:col>
      <xdr:colOff>828675</xdr:colOff>
      <xdr:row>12</xdr:row>
      <xdr:rowOff>9525</xdr:rowOff>
    </xdr:from>
    <xdr:to>
      <xdr:col>191</xdr:col>
      <xdr:colOff>828675</xdr:colOff>
      <xdr:row>50</xdr:row>
      <xdr:rowOff>9525</xdr:rowOff>
    </xdr:to>
    <xdr:sp macro="" textlink="">
      <xdr:nvSpPr>
        <xdr:cNvPr id="178855" name="Line 368"/>
        <xdr:cNvSpPr>
          <a:spLocks noChangeShapeType="1"/>
        </xdr:cNvSpPr>
      </xdr:nvSpPr>
      <xdr:spPr bwMode="auto">
        <a:xfrm>
          <a:off x="101927025" y="2066925"/>
          <a:ext cx="0" cy="5791200"/>
        </a:xfrm>
        <a:prstGeom prst="line">
          <a:avLst/>
        </a:prstGeom>
        <a:noFill/>
        <a:ln w="9525">
          <a:solidFill>
            <a:srgbClr val="000000"/>
          </a:solidFill>
          <a:round/>
          <a:headEnd/>
          <a:tailEnd/>
        </a:ln>
      </xdr:spPr>
    </xdr:sp>
    <xdr:clientData/>
  </xdr:twoCellAnchor>
  <xdr:twoCellAnchor>
    <xdr:from>
      <xdr:col>190</xdr:col>
      <xdr:colOff>609600</xdr:colOff>
      <xdr:row>58</xdr:row>
      <xdr:rowOff>0</xdr:rowOff>
    </xdr:from>
    <xdr:to>
      <xdr:col>190</xdr:col>
      <xdr:colOff>609600</xdr:colOff>
      <xdr:row>58</xdr:row>
      <xdr:rowOff>0</xdr:rowOff>
    </xdr:to>
    <xdr:sp macro="" textlink="">
      <xdr:nvSpPr>
        <xdr:cNvPr id="178856" name="Line 369"/>
        <xdr:cNvSpPr>
          <a:spLocks noChangeShapeType="1"/>
        </xdr:cNvSpPr>
      </xdr:nvSpPr>
      <xdr:spPr bwMode="auto">
        <a:xfrm>
          <a:off x="100945950" y="9448800"/>
          <a:ext cx="0" cy="0"/>
        </a:xfrm>
        <a:prstGeom prst="line">
          <a:avLst/>
        </a:prstGeom>
        <a:noFill/>
        <a:ln w="9525">
          <a:solidFill>
            <a:srgbClr val="000000"/>
          </a:solidFill>
          <a:round/>
          <a:headEnd/>
          <a:tailEnd/>
        </a:ln>
      </xdr:spPr>
    </xdr:sp>
    <xdr:clientData/>
  </xdr:twoCellAnchor>
  <xdr:twoCellAnchor>
    <xdr:from>
      <xdr:col>191</xdr:col>
      <xdr:colOff>923925</xdr:colOff>
      <xdr:row>58</xdr:row>
      <xdr:rowOff>0</xdr:rowOff>
    </xdr:from>
    <xdr:to>
      <xdr:col>191</xdr:col>
      <xdr:colOff>923925</xdr:colOff>
      <xdr:row>58</xdr:row>
      <xdr:rowOff>0</xdr:rowOff>
    </xdr:to>
    <xdr:sp macro="" textlink="">
      <xdr:nvSpPr>
        <xdr:cNvPr id="178857" name="Line 370"/>
        <xdr:cNvSpPr>
          <a:spLocks noChangeShapeType="1"/>
        </xdr:cNvSpPr>
      </xdr:nvSpPr>
      <xdr:spPr bwMode="auto">
        <a:xfrm>
          <a:off x="102022275" y="9448800"/>
          <a:ext cx="0" cy="0"/>
        </a:xfrm>
        <a:prstGeom prst="line">
          <a:avLst/>
        </a:prstGeom>
        <a:noFill/>
        <a:ln w="9525">
          <a:solidFill>
            <a:srgbClr val="000000"/>
          </a:solidFill>
          <a:round/>
          <a:headEnd/>
          <a:tailEnd/>
        </a:ln>
      </xdr:spPr>
    </xdr:sp>
    <xdr:clientData/>
  </xdr:twoCellAnchor>
  <xdr:twoCellAnchor>
    <xdr:from>
      <xdr:col>190</xdr:col>
      <xdr:colOff>609600</xdr:colOff>
      <xdr:row>58</xdr:row>
      <xdr:rowOff>0</xdr:rowOff>
    </xdr:from>
    <xdr:to>
      <xdr:col>190</xdr:col>
      <xdr:colOff>609600</xdr:colOff>
      <xdr:row>58</xdr:row>
      <xdr:rowOff>0</xdr:rowOff>
    </xdr:to>
    <xdr:sp macro="" textlink="">
      <xdr:nvSpPr>
        <xdr:cNvPr id="178858" name="Line 371"/>
        <xdr:cNvSpPr>
          <a:spLocks noChangeShapeType="1"/>
        </xdr:cNvSpPr>
      </xdr:nvSpPr>
      <xdr:spPr bwMode="auto">
        <a:xfrm>
          <a:off x="100945950" y="9448800"/>
          <a:ext cx="0" cy="0"/>
        </a:xfrm>
        <a:prstGeom prst="line">
          <a:avLst/>
        </a:prstGeom>
        <a:noFill/>
        <a:ln w="9525">
          <a:solidFill>
            <a:srgbClr val="000000"/>
          </a:solidFill>
          <a:round/>
          <a:headEnd/>
          <a:tailEnd/>
        </a:ln>
      </xdr:spPr>
    </xdr:sp>
    <xdr:clientData/>
  </xdr:twoCellAnchor>
  <xdr:twoCellAnchor>
    <xdr:from>
      <xdr:col>191</xdr:col>
      <xdr:colOff>923925</xdr:colOff>
      <xdr:row>58</xdr:row>
      <xdr:rowOff>0</xdr:rowOff>
    </xdr:from>
    <xdr:to>
      <xdr:col>191</xdr:col>
      <xdr:colOff>923925</xdr:colOff>
      <xdr:row>58</xdr:row>
      <xdr:rowOff>0</xdr:rowOff>
    </xdr:to>
    <xdr:sp macro="" textlink="">
      <xdr:nvSpPr>
        <xdr:cNvPr id="178859" name="Line 372"/>
        <xdr:cNvSpPr>
          <a:spLocks noChangeShapeType="1"/>
        </xdr:cNvSpPr>
      </xdr:nvSpPr>
      <xdr:spPr bwMode="auto">
        <a:xfrm>
          <a:off x="102022275" y="9448800"/>
          <a:ext cx="0" cy="0"/>
        </a:xfrm>
        <a:prstGeom prst="line">
          <a:avLst/>
        </a:prstGeom>
        <a:noFill/>
        <a:ln w="9525">
          <a:solidFill>
            <a:srgbClr val="000000"/>
          </a:solidFill>
          <a:round/>
          <a:headEnd/>
          <a:tailEnd/>
        </a:ln>
      </xdr:spPr>
    </xdr:sp>
    <xdr:clientData/>
  </xdr:twoCellAnchor>
  <xdr:twoCellAnchor>
    <xdr:from>
      <xdr:col>185</xdr:col>
      <xdr:colOff>104775</xdr:colOff>
      <xdr:row>60</xdr:row>
      <xdr:rowOff>19050</xdr:rowOff>
    </xdr:from>
    <xdr:to>
      <xdr:col>188</xdr:col>
      <xdr:colOff>419100</xdr:colOff>
      <xdr:row>61</xdr:row>
      <xdr:rowOff>142875</xdr:rowOff>
    </xdr:to>
    <xdr:sp macro="" textlink="">
      <xdr:nvSpPr>
        <xdr:cNvPr id="2421" name="Text 373"/>
        <xdr:cNvSpPr txBox="1">
          <a:spLocks noChangeArrowheads="1"/>
        </xdr:cNvSpPr>
      </xdr:nvSpPr>
      <xdr:spPr bwMode="auto">
        <a:xfrm>
          <a:off x="97793175" y="9772650"/>
          <a:ext cx="187642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190</xdr:col>
      <xdr:colOff>581025</xdr:colOff>
      <xdr:row>70</xdr:row>
      <xdr:rowOff>9525</xdr:rowOff>
    </xdr:from>
    <xdr:to>
      <xdr:col>190</xdr:col>
      <xdr:colOff>581025</xdr:colOff>
      <xdr:row>108</xdr:row>
      <xdr:rowOff>9525</xdr:rowOff>
    </xdr:to>
    <xdr:sp macro="" textlink="">
      <xdr:nvSpPr>
        <xdr:cNvPr id="178861" name="Line 375"/>
        <xdr:cNvSpPr>
          <a:spLocks noChangeShapeType="1"/>
        </xdr:cNvSpPr>
      </xdr:nvSpPr>
      <xdr:spPr bwMode="auto">
        <a:xfrm>
          <a:off x="100917375" y="11496675"/>
          <a:ext cx="0" cy="5791200"/>
        </a:xfrm>
        <a:prstGeom prst="line">
          <a:avLst/>
        </a:prstGeom>
        <a:noFill/>
        <a:ln w="9525">
          <a:solidFill>
            <a:srgbClr val="000000"/>
          </a:solidFill>
          <a:round/>
          <a:headEnd/>
          <a:tailEnd/>
        </a:ln>
      </xdr:spPr>
    </xdr:sp>
    <xdr:clientData/>
  </xdr:twoCellAnchor>
  <xdr:twoCellAnchor>
    <xdr:from>
      <xdr:col>191</xdr:col>
      <xdr:colOff>828675</xdr:colOff>
      <xdr:row>70</xdr:row>
      <xdr:rowOff>9525</xdr:rowOff>
    </xdr:from>
    <xdr:to>
      <xdr:col>191</xdr:col>
      <xdr:colOff>828675</xdr:colOff>
      <xdr:row>108</xdr:row>
      <xdr:rowOff>9525</xdr:rowOff>
    </xdr:to>
    <xdr:sp macro="" textlink="">
      <xdr:nvSpPr>
        <xdr:cNvPr id="178862" name="Line 376"/>
        <xdr:cNvSpPr>
          <a:spLocks noChangeShapeType="1"/>
        </xdr:cNvSpPr>
      </xdr:nvSpPr>
      <xdr:spPr bwMode="auto">
        <a:xfrm>
          <a:off x="101927025" y="11496675"/>
          <a:ext cx="0" cy="5791200"/>
        </a:xfrm>
        <a:prstGeom prst="line">
          <a:avLst/>
        </a:prstGeom>
        <a:noFill/>
        <a:ln w="9525">
          <a:solidFill>
            <a:srgbClr val="000000"/>
          </a:solidFill>
          <a:round/>
          <a:headEnd/>
          <a:tailEnd/>
        </a:ln>
      </xdr:spPr>
    </xdr:sp>
    <xdr:clientData/>
  </xdr:twoCellAnchor>
  <xdr:twoCellAnchor>
    <xdr:from>
      <xdr:col>190</xdr:col>
      <xdr:colOff>609600</xdr:colOff>
      <xdr:row>174</xdr:row>
      <xdr:rowOff>0</xdr:rowOff>
    </xdr:from>
    <xdr:to>
      <xdr:col>190</xdr:col>
      <xdr:colOff>609600</xdr:colOff>
      <xdr:row>174</xdr:row>
      <xdr:rowOff>0</xdr:rowOff>
    </xdr:to>
    <xdr:sp macro="" textlink="">
      <xdr:nvSpPr>
        <xdr:cNvPr id="178863" name="Line 381"/>
        <xdr:cNvSpPr>
          <a:spLocks noChangeShapeType="1"/>
        </xdr:cNvSpPr>
      </xdr:nvSpPr>
      <xdr:spPr bwMode="auto">
        <a:xfrm>
          <a:off x="100945950" y="28308300"/>
          <a:ext cx="0" cy="0"/>
        </a:xfrm>
        <a:prstGeom prst="line">
          <a:avLst/>
        </a:prstGeom>
        <a:noFill/>
        <a:ln w="9525">
          <a:solidFill>
            <a:srgbClr val="000000"/>
          </a:solidFill>
          <a:round/>
          <a:headEnd/>
          <a:tailEnd/>
        </a:ln>
      </xdr:spPr>
    </xdr:sp>
    <xdr:clientData/>
  </xdr:twoCellAnchor>
  <xdr:twoCellAnchor>
    <xdr:from>
      <xdr:col>191</xdr:col>
      <xdr:colOff>923925</xdr:colOff>
      <xdr:row>174</xdr:row>
      <xdr:rowOff>0</xdr:rowOff>
    </xdr:from>
    <xdr:to>
      <xdr:col>191</xdr:col>
      <xdr:colOff>923925</xdr:colOff>
      <xdr:row>174</xdr:row>
      <xdr:rowOff>0</xdr:rowOff>
    </xdr:to>
    <xdr:sp macro="" textlink="">
      <xdr:nvSpPr>
        <xdr:cNvPr id="178864" name="Line 382"/>
        <xdr:cNvSpPr>
          <a:spLocks noChangeShapeType="1"/>
        </xdr:cNvSpPr>
      </xdr:nvSpPr>
      <xdr:spPr bwMode="auto">
        <a:xfrm>
          <a:off x="102022275" y="28308300"/>
          <a:ext cx="0" cy="0"/>
        </a:xfrm>
        <a:prstGeom prst="line">
          <a:avLst/>
        </a:prstGeom>
        <a:noFill/>
        <a:ln w="9525">
          <a:solidFill>
            <a:srgbClr val="000000"/>
          </a:solidFill>
          <a:round/>
          <a:headEnd/>
          <a:tailEnd/>
        </a:ln>
      </xdr:spPr>
    </xdr:sp>
    <xdr:clientData/>
  </xdr:twoCellAnchor>
  <xdr:twoCellAnchor>
    <xdr:from>
      <xdr:col>190</xdr:col>
      <xdr:colOff>609600</xdr:colOff>
      <xdr:row>174</xdr:row>
      <xdr:rowOff>0</xdr:rowOff>
    </xdr:from>
    <xdr:to>
      <xdr:col>190</xdr:col>
      <xdr:colOff>609600</xdr:colOff>
      <xdr:row>174</xdr:row>
      <xdr:rowOff>0</xdr:rowOff>
    </xdr:to>
    <xdr:sp macro="" textlink="">
      <xdr:nvSpPr>
        <xdr:cNvPr id="178865" name="Line 383"/>
        <xdr:cNvSpPr>
          <a:spLocks noChangeShapeType="1"/>
        </xdr:cNvSpPr>
      </xdr:nvSpPr>
      <xdr:spPr bwMode="auto">
        <a:xfrm>
          <a:off x="100945950" y="28308300"/>
          <a:ext cx="0" cy="0"/>
        </a:xfrm>
        <a:prstGeom prst="line">
          <a:avLst/>
        </a:prstGeom>
        <a:noFill/>
        <a:ln w="9525">
          <a:solidFill>
            <a:srgbClr val="000000"/>
          </a:solidFill>
          <a:round/>
          <a:headEnd/>
          <a:tailEnd/>
        </a:ln>
      </xdr:spPr>
    </xdr:sp>
    <xdr:clientData/>
  </xdr:twoCellAnchor>
  <xdr:twoCellAnchor>
    <xdr:from>
      <xdr:col>191</xdr:col>
      <xdr:colOff>923925</xdr:colOff>
      <xdr:row>174</xdr:row>
      <xdr:rowOff>0</xdr:rowOff>
    </xdr:from>
    <xdr:to>
      <xdr:col>191</xdr:col>
      <xdr:colOff>923925</xdr:colOff>
      <xdr:row>174</xdr:row>
      <xdr:rowOff>0</xdr:rowOff>
    </xdr:to>
    <xdr:sp macro="" textlink="">
      <xdr:nvSpPr>
        <xdr:cNvPr id="178866" name="Line 384"/>
        <xdr:cNvSpPr>
          <a:spLocks noChangeShapeType="1"/>
        </xdr:cNvSpPr>
      </xdr:nvSpPr>
      <xdr:spPr bwMode="auto">
        <a:xfrm>
          <a:off x="102022275" y="28308300"/>
          <a:ext cx="0" cy="0"/>
        </a:xfrm>
        <a:prstGeom prst="line">
          <a:avLst/>
        </a:prstGeom>
        <a:noFill/>
        <a:ln w="9525">
          <a:solidFill>
            <a:srgbClr val="000000"/>
          </a:solidFill>
          <a:round/>
          <a:headEnd/>
          <a:tailEnd/>
        </a:ln>
      </xdr:spPr>
    </xdr:sp>
    <xdr:clientData/>
  </xdr:twoCellAnchor>
  <xdr:twoCellAnchor>
    <xdr:from>
      <xdr:col>23</xdr:col>
      <xdr:colOff>828675</xdr:colOff>
      <xdr:row>12</xdr:row>
      <xdr:rowOff>9525</xdr:rowOff>
    </xdr:from>
    <xdr:to>
      <xdr:col>23</xdr:col>
      <xdr:colOff>828675</xdr:colOff>
      <xdr:row>50</xdr:row>
      <xdr:rowOff>9525</xdr:rowOff>
    </xdr:to>
    <xdr:sp macro="" textlink="">
      <xdr:nvSpPr>
        <xdr:cNvPr id="178867" name="Line 385"/>
        <xdr:cNvSpPr>
          <a:spLocks noChangeShapeType="1"/>
        </xdr:cNvSpPr>
      </xdr:nvSpPr>
      <xdr:spPr bwMode="auto">
        <a:xfrm>
          <a:off x="12582525" y="2066925"/>
          <a:ext cx="0" cy="5791200"/>
        </a:xfrm>
        <a:prstGeom prst="line">
          <a:avLst/>
        </a:prstGeom>
        <a:noFill/>
        <a:ln w="9525">
          <a:solidFill>
            <a:srgbClr val="000000"/>
          </a:solidFill>
          <a:round/>
          <a:headEnd/>
          <a:tailEnd/>
        </a:ln>
      </xdr:spPr>
    </xdr:sp>
    <xdr:clientData/>
  </xdr:twoCellAnchor>
  <xdr:twoCellAnchor>
    <xdr:from>
      <xdr:col>35</xdr:col>
      <xdr:colOff>828675</xdr:colOff>
      <xdr:row>12</xdr:row>
      <xdr:rowOff>9525</xdr:rowOff>
    </xdr:from>
    <xdr:to>
      <xdr:col>35</xdr:col>
      <xdr:colOff>828675</xdr:colOff>
      <xdr:row>50</xdr:row>
      <xdr:rowOff>9525</xdr:rowOff>
    </xdr:to>
    <xdr:sp macro="" textlink="">
      <xdr:nvSpPr>
        <xdr:cNvPr id="178868" name="Line 386"/>
        <xdr:cNvSpPr>
          <a:spLocks noChangeShapeType="1"/>
        </xdr:cNvSpPr>
      </xdr:nvSpPr>
      <xdr:spPr bwMode="auto">
        <a:xfrm>
          <a:off x="18964275" y="2066925"/>
          <a:ext cx="0" cy="5791200"/>
        </a:xfrm>
        <a:prstGeom prst="line">
          <a:avLst/>
        </a:prstGeom>
        <a:noFill/>
        <a:ln w="9525">
          <a:solidFill>
            <a:srgbClr val="000000"/>
          </a:solidFill>
          <a:round/>
          <a:headEnd/>
          <a:tailEnd/>
        </a:ln>
      </xdr:spPr>
    </xdr:sp>
    <xdr:clientData/>
  </xdr:twoCellAnchor>
  <xdr:twoCellAnchor>
    <xdr:from>
      <xdr:col>47</xdr:col>
      <xdr:colOff>828675</xdr:colOff>
      <xdr:row>12</xdr:row>
      <xdr:rowOff>9525</xdr:rowOff>
    </xdr:from>
    <xdr:to>
      <xdr:col>47</xdr:col>
      <xdr:colOff>828675</xdr:colOff>
      <xdr:row>50</xdr:row>
      <xdr:rowOff>9525</xdr:rowOff>
    </xdr:to>
    <xdr:sp macro="" textlink="">
      <xdr:nvSpPr>
        <xdr:cNvPr id="178869" name="Line 387"/>
        <xdr:cNvSpPr>
          <a:spLocks noChangeShapeType="1"/>
        </xdr:cNvSpPr>
      </xdr:nvSpPr>
      <xdr:spPr bwMode="auto">
        <a:xfrm>
          <a:off x="25346025" y="2066925"/>
          <a:ext cx="0" cy="5791200"/>
        </a:xfrm>
        <a:prstGeom prst="line">
          <a:avLst/>
        </a:prstGeom>
        <a:noFill/>
        <a:ln w="9525">
          <a:solidFill>
            <a:srgbClr val="000000"/>
          </a:solidFill>
          <a:round/>
          <a:headEnd/>
          <a:tailEnd/>
        </a:ln>
      </xdr:spPr>
    </xdr:sp>
    <xdr:clientData/>
  </xdr:twoCellAnchor>
  <xdr:twoCellAnchor>
    <xdr:from>
      <xdr:col>59</xdr:col>
      <xdr:colOff>828675</xdr:colOff>
      <xdr:row>12</xdr:row>
      <xdr:rowOff>9525</xdr:rowOff>
    </xdr:from>
    <xdr:to>
      <xdr:col>59</xdr:col>
      <xdr:colOff>828675</xdr:colOff>
      <xdr:row>50</xdr:row>
      <xdr:rowOff>9525</xdr:rowOff>
    </xdr:to>
    <xdr:sp macro="" textlink="">
      <xdr:nvSpPr>
        <xdr:cNvPr id="178870" name="Line 388"/>
        <xdr:cNvSpPr>
          <a:spLocks noChangeShapeType="1"/>
        </xdr:cNvSpPr>
      </xdr:nvSpPr>
      <xdr:spPr bwMode="auto">
        <a:xfrm>
          <a:off x="31727775" y="2066925"/>
          <a:ext cx="0" cy="5791200"/>
        </a:xfrm>
        <a:prstGeom prst="line">
          <a:avLst/>
        </a:prstGeom>
        <a:noFill/>
        <a:ln w="9525">
          <a:solidFill>
            <a:srgbClr val="000000"/>
          </a:solidFill>
          <a:round/>
          <a:headEnd/>
          <a:tailEnd/>
        </a:ln>
      </xdr:spPr>
    </xdr:sp>
    <xdr:clientData/>
  </xdr:twoCellAnchor>
  <xdr:twoCellAnchor>
    <xdr:from>
      <xdr:col>71</xdr:col>
      <xdr:colOff>828675</xdr:colOff>
      <xdr:row>12</xdr:row>
      <xdr:rowOff>9525</xdr:rowOff>
    </xdr:from>
    <xdr:to>
      <xdr:col>71</xdr:col>
      <xdr:colOff>828675</xdr:colOff>
      <xdr:row>50</xdr:row>
      <xdr:rowOff>9525</xdr:rowOff>
    </xdr:to>
    <xdr:sp macro="" textlink="">
      <xdr:nvSpPr>
        <xdr:cNvPr id="178871" name="Line 389"/>
        <xdr:cNvSpPr>
          <a:spLocks noChangeShapeType="1"/>
        </xdr:cNvSpPr>
      </xdr:nvSpPr>
      <xdr:spPr bwMode="auto">
        <a:xfrm>
          <a:off x="38109525" y="2066925"/>
          <a:ext cx="0" cy="5791200"/>
        </a:xfrm>
        <a:prstGeom prst="line">
          <a:avLst/>
        </a:prstGeom>
        <a:noFill/>
        <a:ln w="9525">
          <a:solidFill>
            <a:srgbClr val="000000"/>
          </a:solidFill>
          <a:round/>
          <a:headEnd/>
          <a:tailEnd/>
        </a:ln>
      </xdr:spPr>
    </xdr:sp>
    <xdr:clientData/>
  </xdr:twoCellAnchor>
  <xdr:twoCellAnchor>
    <xdr:from>
      <xdr:col>83</xdr:col>
      <xdr:colOff>828675</xdr:colOff>
      <xdr:row>12</xdr:row>
      <xdr:rowOff>9525</xdr:rowOff>
    </xdr:from>
    <xdr:to>
      <xdr:col>83</xdr:col>
      <xdr:colOff>828675</xdr:colOff>
      <xdr:row>50</xdr:row>
      <xdr:rowOff>9525</xdr:rowOff>
    </xdr:to>
    <xdr:sp macro="" textlink="">
      <xdr:nvSpPr>
        <xdr:cNvPr id="178872" name="Line 390"/>
        <xdr:cNvSpPr>
          <a:spLocks noChangeShapeType="1"/>
        </xdr:cNvSpPr>
      </xdr:nvSpPr>
      <xdr:spPr bwMode="auto">
        <a:xfrm>
          <a:off x="44491275" y="2066925"/>
          <a:ext cx="0" cy="5791200"/>
        </a:xfrm>
        <a:prstGeom prst="line">
          <a:avLst/>
        </a:prstGeom>
        <a:noFill/>
        <a:ln w="9525">
          <a:solidFill>
            <a:srgbClr val="000000"/>
          </a:solidFill>
          <a:round/>
          <a:headEnd/>
          <a:tailEnd/>
        </a:ln>
      </xdr:spPr>
    </xdr:sp>
    <xdr:clientData/>
  </xdr:twoCellAnchor>
  <xdr:twoCellAnchor>
    <xdr:from>
      <xdr:col>95</xdr:col>
      <xdr:colOff>828675</xdr:colOff>
      <xdr:row>12</xdr:row>
      <xdr:rowOff>9525</xdr:rowOff>
    </xdr:from>
    <xdr:to>
      <xdr:col>95</xdr:col>
      <xdr:colOff>828675</xdr:colOff>
      <xdr:row>50</xdr:row>
      <xdr:rowOff>9525</xdr:rowOff>
    </xdr:to>
    <xdr:sp macro="" textlink="">
      <xdr:nvSpPr>
        <xdr:cNvPr id="178873" name="Line 391"/>
        <xdr:cNvSpPr>
          <a:spLocks noChangeShapeType="1"/>
        </xdr:cNvSpPr>
      </xdr:nvSpPr>
      <xdr:spPr bwMode="auto">
        <a:xfrm>
          <a:off x="50873025" y="2066925"/>
          <a:ext cx="0" cy="5791200"/>
        </a:xfrm>
        <a:prstGeom prst="line">
          <a:avLst/>
        </a:prstGeom>
        <a:noFill/>
        <a:ln w="9525">
          <a:solidFill>
            <a:srgbClr val="000000"/>
          </a:solidFill>
          <a:round/>
          <a:headEnd/>
          <a:tailEnd/>
        </a:ln>
      </xdr:spPr>
    </xdr:sp>
    <xdr:clientData/>
  </xdr:twoCellAnchor>
  <xdr:twoCellAnchor>
    <xdr:from>
      <xdr:col>107</xdr:col>
      <xdr:colOff>828675</xdr:colOff>
      <xdr:row>12</xdr:row>
      <xdr:rowOff>9525</xdr:rowOff>
    </xdr:from>
    <xdr:to>
      <xdr:col>107</xdr:col>
      <xdr:colOff>828675</xdr:colOff>
      <xdr:row>50</xdr:row>
      <xdr:rowOff>9525</xdr:rowOff>
    </xdr:to>
    <xdr:sp macro="" textlink="">
      <xdr:nvSpPr>
        <xdr:cNvPr id="178874" name="Line 392"/>
        <xdr:cNvSpPr>
          <a:spLocks noChangeShapeType="1"/>
        </xdr:cNvSpPr>
      </xdr:nvSpPr>
      <xdr:spPr bwMode="auto">
        <a:xfrm>
          <a:off x="57254775" y="2066925"/>
          <a:ext cx="0" cy="5791200"/>
        </a:xfrm>
        <a:prstGeom prst="line">
          <a:avLst/>
        </a:prstGeom>
        <a:noFill/>
        <a:ln w="9525">
          <a:solidFill>
            <a:srgbClr val="000000"/>
          </a:solidFill>
          <a:round/>
          <a:headEnd/>
          <a:tailEnd/>
        </a:ln>
      </xdr:spPr>
    </xdr:sp>
    <xdr:clientData/>
  </xdr:twoCellAnchor>
  <xdr:twoCellAnchor>
    <xdr:from>
      <xdr:col>119</xdr:col>
      <xdr:colOff>828675</xdr:colOff>
      <xdr:row>12</xdr:row>
      <xdr:rowOff>9525</xdr:rowOff>
    </xdr:from>
    <xdr:to>
      <xdr:col>119</xdr:col>
      <xdr:colOff>828675</xdr:colOff>
      <xdr:row>50</xdr:row>
      <xdr:rowOff>9525</xdr:rowOff>
    </xdr:to>
    <xdr:sp macro="" textlink="">
      <xdr:nvSpPr>
        <xdr:cNvPr id="178875" name="Line 393"/>
        <xdr:cNvSpPr>
          <a:spLocks noChangeShapeType="1"/>
        </xdr:cNvSpPr>
      </xdr:nvSpPr>
      <xdr:spPr bwMode="auto">
        <a:xfrm>
          <a:off x="63636525" y="2066925"/>
          <a:ext cx="0" cy="5791200"/>
        </a:xfrm>
        <a:prstGeom prst="line">
          <a:avLst/>
        </a:prstGeom>
        <a:noFill/>
        <a:ln w="9525">
          <a:solidFill>
            <a:srgbClr val="000000"/>
          </a:solidFill>
          <a:round/>
          <a:headEnd/>
          <a:tailEnd/>
        </a:ln>
      </xdr:spPr>
    </xdr:sp>
    <xdr:clientData/>
  </xdr:twoCellAnchor>
  <xdr:twoCellAnchor>
    <xdr:from>
      <xdr:col>131</xdr:col>
      <xdr:colOff>828675</xdr:colOff>
      <xdr:row>12</xdr:row>
      <xdr:rowOff>9525</xdr:rowOff>
    </xdr:from>
    <xdr:to>
      <xdr:col>131</xdr:col>
      <xdr:colOff>828675</xdr:colOff>
      <xdr:row>50</xdr:row>
      <xdr:rowOff>9525</xdr:rowOff>
    </xdr:to>
    <xdr:sp macro="" textlink="">
      <xdr:nvSpPr>
        <xdr:cNvPr id="178876" name="Line 394"/>
        <xdr:cNvSpPr>
          <a:spLocks noChangeShapeType="1"/>
        </xdr:cNvSpPr>
      </xdr:nvSpPr>
      <xdr:spPr bwMode="auto">
        <a:xfrm>
          <a:off x="70018275" y="2066925"/>
          <a:ext cx="0" cy="5791200"/>
        </a:xfrm>
        <a:prstGeom prst="line">
          <a:avLst/>
        </a:prstGeom>
        <a:noFill/>
        <a:ln w="9525">
          <a:solidFill>
            <a:srgbClr val="000000"/>
          </a:solidFill>
          <a:round/>
          <a:headEnd/>
          <a:tailEnd/>
        </a:ln>
      </xdr:spPr>
    </xdr:sp>
    <xdr:clientData/>
  </xdr:twoCellAnchor>
  <xdr:twoCellAnchor>
    <xdr:from>
      <xdr:col>143</xdr:col>
      <xdr:colOff>828675</xdr:colOff>
      <xdr:row>12</xdr:row>
      <xdr:rowOff>9525</xdr:rowOff>
    </xdr:from>
    <xdr:to>
      <xdr:col>143</xdr:col>
      <xdr:colOff>828675</xdr:colOff>
      <xdr:row>50</xdr:row>
      <xdr:rowOff>9525</xdr:rowOff>
    </xdr:to>
    <xdr:sp macro="" textlink="">
      <xdr:nvSpPr>
        <xdr:cNvPr id="178877" name="Line 395"/>
        <xdr:cNvSpPr>
          <a:spLocks noChangeShapeType="1"/>
        </xdr:cNvSpPr>
      </xdr:nvSpPr>
      <xdr:spPr bwMode="auto">
        <a:xfrm>
          <a:off x="76400025" y="2066925"/>
          <a:ext cx="0" cy="5791200"/>
        </a:xfrm>
        <a:prstGeom prst="line">
          <a:avLst/>
        </a:prstGeom>
        <a:noFill/>
        <a:ln w="9525">
          <a:solidFill>
            <a:srgbClr val="000000"/>
          </a:solidFill>
          <a:round/>
          <a:headEnd/>
          <a:tailEnd/>
        </a:ln>
      </xdr:spPr>
    </xdr:sp>
    <xdr:clientData/>
  </xdr:twoCellAnchor>
  <xdr:twoCellAnchor>
    <xdr:from>
      <xdr:col>155</xdr:col>
      <xdr:colOff>828675</xdr:colOff>
      <xdr:row>12</xdr:row>
      <xdr:rowOff>9525</xdr:rowOff>
    </xdr:from>
    <xdr:to>
      <xdr:col>155</xdr:col>
      <xdr:colOff>828675</xdr:colOff>
      <xdr:row>50</xdr:row>
      <xdr:rowOff>9525</xdr:rowOff>
    </xdr:to>
    <xdr:sp macro="" textlink="">
      <xdr:nvSpPr>
        <xdr:cNvPr id="178878" name="Line 396"/>
        <xdr:cNvSpPr>
          <a:spLocks noChangeShapeType="1"/>
        </xdr:cNvSpPr>
      </xdr:nvSpPr>
      <xdr:spPr bwMode="auto">
        <a:xfrm>
          <a:off x="82781775" y="2066925"/>
          <a:ext cx="0" cy="5791200"/>
        </a:xfrm>
        <a:prstGeom prst="line">
          <a:avLst/>
        </a:prstGeom>
        <a:noFill/>
        <a:ln w="9525">
          <a:solidFill>
            <a:srgbClr val="000000"/>
          </a:solidFill>
          <a:round/>
          <a:headEnd/>
          <a:tailEnd/>
        </a:ln>
      </xdr:spPr>
    </xdr:sp>
    <xdr:clientData/>
  </xdr:twoCellAnchor>
  <xdr:twoCellAnchor>
    <xdr:from>
      <xdr:col>167</xdr:col>
      <xdr:colOff>828675</xdr:colOff>
      <xdr:row>12</xdr:row>
      <xdr:rowOff>9525</xdr:rowOff>
    </xdr:from>
    <xdr:to>
      <xdr:col>167</xdr:col>
      <xdr:colOff>828675</xdr:colOff>
      <xdr:row>50</xdr:row>
      <xdr:rowOff>9525</xdr:rowOff>
    </xdr:to>
    <xdr:sp macro="" textlink="">
      <xdr:nvSpPr>
        <xdr:cNvPr id="178879" name="Line 397"/>
        <xdr:cNvSpPr>
          <a:spLocks noChangeShapeType="1"/>
        </xdr:cNvSpPr>
      </xdr:nvSpPr>
      <xdr:spPr bwMode="auto">
        <a:xfrm>
          <a:off x="89163525" y="2066925"/>
          <a:ext cx="0" cy="5791200"/>
        </a:xfrm>
        <a:prstGeom prst="line">
          <a:avLst/>
        </a:prstGeom>
        <a:noFill/>
        <a:ln w="9525">
          <a:solidFill>
            <a:srgbClr val="000000"/>
          </a:solidFill>
          <a:round/>
          <a:headEnd/>
          <a:tailEnd/>
        </a:ln>
      </xdr:spPr>
    </xdr:sp>
    <xdr:clientData/>
  </xdr:twoCellAnchor>
  <xdr:twoCellAnchor>
    <xdr:from>
      <xdr:col>179</xdr:col>
      <xdr:colOff>828675</xdr:colOff>
      <xdr:row>12</xdr:row>
      <xdr:rowOff>9525</xdr:rowOff>
    </xdr:from>
    <xdr:to>
      <xdr:col>179</xdr:col>
      <xdr:colOff>828675</xdr:colOff>
      <xdr:row>50</xdr:row>
      <xdr:rowOff>9525</xdr:rowOff>
    </xdr:to>
    <xdr:sp macro="" textlink="">
      <xdr:nvSpPr>
        <xdr:cNvPr id="178880" name="Line 398"/>
        <xdr:cNvSpPr>
          <a:spLocks noChangeShapeType="1"/>
        </xdr:cNvSpPr>
      </xdr:nvSpPr>
      <xdr:spPr bwMode="auto">
        <a:xfrm>
          <a:off x="95545275" y="2066925"/>
          <a:ext cx="0" cy="5791200"/>
        </a:xfrm>
        <a:prstGeom prst="line">
          <a:avLst/>
        </a:prstGeom>
        <a:noFill/>
        <a:ln w="9525">
          <a:solidFill>
            <a:srgbClr val="000000"/>
          </a:solidFill>
          <a:round/>
          <a:headEnd/>
          <a:tailEnd/>
        </a:ln>
      </xdr:spPr>
    </xdr:sp>
    <xdr:clientData/>
  </xdr:twoCellAnchor>
  <xdr:twoCellAnchor>
    <xdr:from>
      <xdr:col>191</xdr:col>
      <xdr:colOff>828675</xdr:colOff>
      <xdr:row>12</xdr:row>
      <xdr:rowOff>9525</xdr:rowOff>
    </xdr:from>
    <xdr:to>
      <xdr:col>191</xdr:col>
      <xdr:colOff>828675</xdr:colOff>
      <xdr:row>50</xdr:row>
      <xdr:rowOff>9525</xdr:rowOff>
    </xdr:to>
    <xdr:sp macro="" textlink="">
      <xdr:nvSpPr>
        <xdr:cNvPr id="178881" name="Line 399"/>
        <xdr:cNvSpPr>
          <a:spLocks noChangeShapeType="1"/>
        </xdr:cNvSpPr>
      </xdr:nvSpPr>
      <xdr:spPr bwMode="auto">
        <a:xfrm>
          <a:off x="101927025" y="2066925"/>
          <a:ext cx="0" cy="5791200"/>
        </a:xfrm>
        <a:prstGeom prst="line">
          <a:avLst/>
        </a:prstGeom>
        <a:noFill/>
        <a:ln w="9525">
          <a:solidFill>
            <a:srgbClr val="000000"/>
          </a:solidFill>
          <a:round/>
          <a:headEnd/>
          <a:tailEnd/>
        </a:ln>
      </xdr:spPr>
    </xdr:sp>
    <xdr:clientData/>
  </xdr:twoCellAnchor>
  <xdr:twoCellAnchor>
    <xdr:from>
      <xdr:col>191</xdr:col>
      <xdr:colOff>828675</xdr:colOff>
      <xdr:row>70</xdr:row>
      <xdr:rowOff>9525</xdr:rowOff>
    </xdr:from>
    <xdr:to>
      <xdr:col>191</xdr:col>
      <xdr:colOff>828675</xdr:colOff>
      <xdr:row>108</xdr:row>
      <xdr:rowOff>9525</xdr:rowOff>
    </xdr:to>
    <xdr:sp macro="" textlink="">
      <xdr:nvSpPr>
        <xdr:cNvPr id="178882" name="Line 400"/>
        <xdr:cNvSpPr>
          <a:spLocks noChangeShapeType="1"/>
        </xdr:cNvSpPr>
      </xdr:nvSpPr>
      <xdr:spPr bwMode="auto">
        <a:xfrm>
          <a:off x="101927025" y="11496675"/>
          <a:ext cx="0" cy="5791200"/>
        </a:xfrm>
        <a:prstGeom prst="line">
          <a:avLst/>
        </a:prstGeom>
        <a:noFill/>
        <a:ln w="9525">
          <a:solidFill>
            <a:srgbClr val="000000"/>
          </a:solidFill>
          <a:round/>
          <a:headEnd/>
          <a:tailEnd/>
        </a:ln>
      </xdr:spPr>
    </xdr:sp>
    <xdr:clientData/>
  </xdr:twoCellAnchor>
  <xdr:twoCellAnchor>
    <xdr:from>
      <xdr:col>179</xdr:col>
      <xdr:colOff>828675</xdr:colOff>
      <xdr:row>70</xdr:row>
      <xdr:rowOff>9525</xdr:rowOff>
    </xdr:from>
    <xdr:to>
      <xdr:col>179</xdr:col>
      <xdr:colOff>828675</xdr:colOff>
      <xdr:row>108</xdr:row>
      <xdr:rowOff>9525</xdr:rowOff>
    </xdr:to>
    <xdr:sp macro="" textlink="">
      <xdr:nvSpPr>
        <xdr:cNvPr id="178883" name="Line 401"/>
        <xdr:cNvSpPr>
          <a:spLocks noChangeShapeType="1"/>
        </xdr:cNvSpPr>
      </xdr:nvSpPr>
      <xdr:spPr bwMode="auto">
        <a:xfrm>
          <a:off x="95545275" y="11496675"/>
          <a:ext cx="0" cy="5791200"/>
        </a:xfrm>
        <a:prstGeom prst="line">
          <a:avLst/>
        </a:prstGeom>
        <a:noFill/>
        <a:ln w="9525">
          <a:solidFill>
            <a:srgbClr val="000000"/>
          </a:solidFill>
          <a:round/>
          <a:headEnd/>
          <a:tailEnd/>
        </a:ln>
      </xdr:spPr>
    </xdr:sp>
    <xdr:clientData/>
  </xdr:twoCellAnchor>
  <xdr:twoCellAnchor>
    <xdr:from>
      <xdr:col>167</xdr:col>
      <xdr:colOff>828675</xdr:colOff>
      <xdr:row>70</xdr:row>
      <xdr:rowOff>9525</xdr:rowOff>
    </xdr:from>
    <xdr:to>
      <xdr:col>167</xdr:col>
      <xdr:colOff>828675</xdr:colOff>
      <xdr:row>108</xdr:row>
      <xdr:rowOff>9525</xdr:rowOff>
    </xdr:to>
    <xdr:sp macro="" textlink="">
      <xdr:nvSpPr>
        <xdr:cNvPr id="178884" name="Line 402"/>
        <xdr:cNvSpPr>
          <a:spLocks noChangeShapeType="1"/>
        </xdr:cNvSpPr>
      </xdr:nvSpPr>
      <xdr:spPr bwMode="auto">
        <a:xfrm>
          <a:off x="89163525" y="11496675"/>
          <a:ext cx="0" cy="5791200"/>
        </a:xfrm>
        <a:prstGeom prst="line">
          <a:avLst/>
        </a:prstGeom>
        <a:noFill/>
        <a:ln w="9525">
          <a:solidFill>
            <a:srgbClr val="000000"/>
          </a:solidFill>
          <a:round/>
          <a:headEnd/>
          <a:tailEnd/>
        </a:ln>
      </xdr:spPr>
    </xdr:sp>
    <xdr:clientData/>
  </xdr:twoCellAnchor>
  <xdr:twoCellAnchor>
    <xdr:from>
      <xdr:col>155</xdr:col>
      <xdr:colOff>828675</xdr:colOff>
      <xdr:row>70</xdr:row>
      <xdr:rowOff>9525</xdr:rowOff>
    </xdr:from>
    <xdr:to>
      <xdr:col>155</xdr:col>
      <xdr:colOff>828675</xdr:colOff>
      <xdr:row>108</xdr:row>
      <xdr:rowOff>9525</xdr:rowOff>
    </xdr:to>
    <xdr:sp macro="" textlink="">
      <xdr:nvSpPr>
        <xdr:cNvPr id="178885" name="Line 403"/>
        <xdr:cNvSpPr>
          <a:spLocks noChangeShapeType="1"/>
        </xdr:cNvSpPr>
      </xdr:nvSpPr>
      <xdr:spPr bwMode="auto">
        <a:xfrm>
          <a:off x="82781775" y="11496675"/>
          <a:ext cx="0" cy="5791200"/>
        </a:xfrm>
        <a:prstGeom prst="line">
          <a:avLst/>
        </a:prstGeom>
        <a:noFill/>
        <a:ln w="9525">
          <a:solidFill>
            <a:srgbClr val="000000"/>
          </a:solidFill>
          <a:round/>
          <a:headEnd/>
          <a:tailEnd/>
        </a:ln>
      </xdr:spPr>
    </xdr:sp>
    <xdr:clientData/>
  </xdr:twoCellAnchor>
  <xdr:twoCellAnchor>
    <xdr:from>
      <xdr:col>143</xdr:col>
      <xdr:colOff>828675</xdr:colOff>
      <xdr:row>70</xdr:row>
      <xdr:rowOff>9525</xdr:rowOff>
    </xdr:from>
    <xdr:to>
      <xdr:col>143</xdr:col>
      <xdr:colOff>828675</xdr:colOff>
      <xdr:row>108</xdr:row>
      <xdr:rowOff>9525</xdr:rowOff>
    </xdr:to>
    <xdr:sp macro="" textlink="">
      <xdr:nvSpPr>
        <xdr:cNvPr id="178886" name="Line 404"/>
        <xdr:cNvSpPr>
          <a:spLocks noChangeShapeType="1"/>
        </xdr:cNvSpPr>
      </xdr:nvSpPr>
      <xdr:spPr bwMode="auto">
        <a:xfrm>
          <a:off x="76400025" y="11496675"/>
          <a:ext cx="0" cy="5791200"/>
        </a:xfrm>
        <a:prstGeom prst="line">
          <a:avLst/>
        </a:prstGeom>
        <a:noFill/>
        <a:ln w="9525">
          <a:solidFill>
            <a:srgbClr val="000000"/>
          </a:solidFill>
          <a:round/>
          <a:headEnd/>
          <a:tailEnd/>
        </a:ln>
      </xdr:spPr>
    </xdr:sp>
    <xdr:clientData/>
  </xdr:twoCellAnchor>
  <xdr:twoCellAnchor>
    <xdr:from>
      <xdr:col>131</xdr:col>
      <xdr:colOff>828675</xdr:colOff>
      <xdr:row>70</xdr:row>
      <xdr:rowOff>9525</xdr:rowOff>
    </xdr:from>
    <xdr:to>
      <xdr:col>131</xdr:col>
      <xdr:colOff>828675</xdr:colOff>
      <xdr:row>108</xdr:row>
      <xdr:rowOff>9525</xdr:rowOff>
    </xdr:to>
    <xdr:sp macro="" textlink="">
      <xdr:nvSpPr>
        <xdr:cNvPr id="178887" name="Line 405"/>
        <xdr:cNvSpPr>
          <a:spLocks noChangeShapeType="1"/>
        </xdr:cNvSpPr>
      </xdr:nvSpPr>
      <xdr:spPr bwMode="auto">
        <a:xfrm>
          <a:off x="70018275" y="11496675"/>
          <a:ext cx="0" cy="5791200"/>
        </a:xfrm>
        <a:prstGeom prst="line">
          <a:avLst/>
        </a:prstGeom>
        <a:noFill/>
        <a:ln w="9525">
          <a:solidFill>
            <a:srgbClr val="000000"/>
          </a:solidFill>
          <a:round/>
          <a:headEnd/>
          <a:tailEnd/>
        </a:ln>
      </xdr:spPr>
    </xdr:sp>
    <xdr:clientData/>
  </xdr:twoCellAnchor>
  <xdr:twoCellAnchor>
    <xdr:from>
      <xdr:col>119</xdr:col>
      <xdr:colOff>828675</xdr:colOff>
      <xdr:row>70</xdr:row>
      <xdr:rowOff>9525</xdr:rowOff>
    </xdr:from>
    <xdr:to>
      <xdr:col>119</xdr:col>
      <xdr:colOff>828675</xdr:colOff>
      <xdr:row>108</xdr:row>
      <xdr:rowOff>9525</xdr:rowOff>
    </xdr:to>
    <xdr:sp macro="" textlink="">
      <xdr:nvSpPr>
        <xdr:cNvPr id="178888" name="Line 406"/>
        <xdr:cNvSpPr>
          <a:spLocks noChangeShapeType="1"/>
        </xdr:cNvSpPr>
      </xdr:nvSpPr>
      <xdr:spPr bwMode="auto">
        <a:xfrm>
          <a:off x="63636525" y="11496675"/>
          <a:ext cx="0" cy="5791200"/>
        </a:xfrm>
        <a:prstGeom prst="line">
          <a:avLst/>
        </a:prstGeom>
        <a:noFill/>
        <a:ln w="9525">
          <a:solidFill>
            <a:srgbClr val="000000"/>
          </a:solidFill>
          <a:round/>
          <a:headEnd/>
          <a:tailEnd/>
        </a:ln>
      </xdr:spPr>
    </xdr:sp>
    <xdr:clientData/>
  </xdr:twoCellAnchor>
  <xdr:twoCellAnchor>
    <xdr:from>
      <xdr:col>107</xdr:col>
      <xdr:colOff>828675</xdr:colOff>
      <xdr:row>70</xdr:row>
      <xdr:rowOff>9525</xdr:rowOff>
    </xdr:from>
    <xdr:to>
      <xdr:col>107</xdr:col>
      <xdr:colOff>828675</xdr:colOff>
      <xdr:row>108</xdr:row>
      <xdr:rowOff>9525</xdr:rowOff>
    </xdr:to>
    <xdr:sp macro="" textlink="">
      <xdr:nvSpPr>
        <xdr:cNvPr id="178889" name="Line 407"/>
        <xdr:cNvSpPr>
          <a:spLocks noChangeShapeType="1"/>
        </xdr:cNvSpPr>
      </xdr:nvSpPr>
      <xdr:spPr bwMode="auto">
        <a:xfrm>
          <a:off x="57254775" y="11496675"/>
          <a:ext cx="0" cy="5791200"/>
        </a:xfrm>
        <a:prstGeom prst="line">
          <a:avLst/>
        </a:prstGeom>
        <a:noFill/>
        <a:ln w="9525">
          <a:solidFill>
            <a:srgbClr val="000000"/>
          </a:solidFill>
          <a:round/>
          <a:headEnd/>
          <a:tailEnd/>
        </a:ln>
      </xdr:spPr>
    </xdr:sp>
    <xdr:clientData/>
  </xdr:twoCellAnchor>
  <xdr:twoCellAnchor>
    <xdr:from>
      <xdr:col>95</xdr:col>
      <xdr:colOff>828675</xdr:colOff>
      <xdr:row>70</xdr:row>
      <xdr:rowOff>9525</xdr:rowOff>
    </xdr:from>
    <xdr:to>
      <xdr:col>95</xdr:col>
      <xdr:colOff>828675</xdr:colOff>
      <xdr:row>108</xdr:row>
      <xdr:rowOff>9525</xdr:rowOff>
    </xdr:to>
    <xdr:sp macro="" textlink="">
      <xdr:nvSpPr>
        <xdr:cNvPr id="178890" name="Line 408"/>
        <xdr:cNvSpPr>
          <a:spLocks noChangeShapeType="1"/>
        </xdr:cNvSpPr>
      </xdr:nvSpPr>
      <xdr:spPr bwMode="auto">
        <a:xfrm>
          <a:off x="50873025" y="11496675"/>
          <a:ext cx="0" cy="5791200"/>
        </a:xfrm>
        <a:prstGeom prst="line">
          <a:avLst/>
        </a:prstGeom>
        <a:noFill/>
        <a:ln w="9525">
          <a:solidFill>
            <a:srgbClr val="000000"/>
          </a:solidFill>
          <a:round/>
          <a:headEnd/>
          <a:tailEnd/>
        </a:ln>
      </xdr:spPr>
    </xdr:sp>
    <xdr:clientData/>
  </xdr:twoCellAnchor>
  <xdr:twoCellAnchor>
    <xdr:from>
      <xdr:col>83</xdr:col>
      <xdr:colOff>828675</xdr:colOff>
      <xdr:row>70</xdr:row>
      <xdr:rowOff>9525</xdr:rowOff>
    </xdr:from>
    <xdr:to>
      <xdr:col>83</xdr:col>
      <xdr:colOff>828675</xdr:colOff>
      <xdr:row>108</xdr:row>
      <xdr:rowOff>9525</xdr:rowOff>
    </xdr:to>
    <xdr:sp macro="" textlink="">
      <xdr:nvSpPr>
        <xdr:cNvPr id="178891" name="Line 409"/>
        <xdr:cNvSpPr>
          <a:spLocks noChangeShapeType="1"/>
        </xdr:cNvSpPr>
      </xdr:nvSpPr>
      <xdr:spPr bwMode="auto">
        <a:xfrm>
          <a:off x="44491275" y="11496675"/>
          <a:ext cx="0" cy="5791200"/>
        </a:xfrm>
        <a:prstGeom prst="line">
          <a:avLst/>
        </a:prstGeom>
        <a:noFill/>
        <a:ln w="9525">
          <a:solidFill>
            <a:srgbClr val="000000"/>
          </a:solidFill>
          <a:round/>
          <a:headEnd/>
          <a:tailEnd/>
        </a:ln>
      </xdr:spPr>
    </xdr:sp>
    <xdr:clientData/>
  </xdr:twoCellAnchor>
  <xdr:twoCellAnchor>
    <xdr:from>
      <xdr:col>71</xdr:col>
      <xdr:colOff>828675</xdr:colOff>
      <xdr:row>70</xdr:row>
      <xdr:rowOff>9525</xdr:rowOff>
    </xdr:from>
    <xdr:to>
      <xdr:col>71</xdr:col>
      <xdr:colOff>828675</xdr:colOff>
      <xdr:row>108</xdr:row>
      <xdr:rowOff>9525</xdr:rowOff>
    </xdr:to>
    <xdr:sp macro="" textlink="">
      <xdr:nvSpPr>
        <xdr:cNvPr id="178892" name="Line 410"/>
        <xdr:cNvSpPr>
          <a:spLocks noChangeShapeType="1"/>
        </xdr:cNvSpPr>
      </xdr:nvSpPr>
      <xdr:spPr bwMode="auto">
        <a:xfrm>
          <a:off x="38109525" y="11496675"/>
          <a:ext cx="0" cy="5791200"/>
        </a:xfrm>
        <a:prstGeom prst="line">
          <a:avLst/>
        </a:prstGeom>
        <a:noFill/>
        <a:ln w="9525">
          <a:solidFill>
            <a:srgbClr val="000000"/>
          </a:solidFill>
          <a:round/>
          <a:headEnd/>
          <a:tailEnd/>
        </a:ln>
      </xdr:spPr>
    </xdr:sp>
    <xdr:clientData/>
  </xdr:twoCellAnchor>
  <xdr:twoCellAnchor>
    <xdr:from>
      <xdr:col>59</xdr:col>
      <xdr:colOff>828675</xdr:colOff>
      <xdr:row>70</xdr:row>
      <xdr:rowOff>9525</xdr:rowOff>
    </xdr:from>
    <xdr:to>
      <xdr:col>59</xdr:col>
      <xdr:colOff>828675</xdr:colOff>
      <xdr:row>108</xdr:row>
      <xdr:rowOff>9525</xdr:rowOff>
    </xdr:to>
    <xdr:sp macro="" textlink="">
      <xdr:nvSpPr>
        <xdr:cNvPr id="178893" name="Line 411"/>
        <xdr:cNvSpPr>
          <a:spLocks noChangeShapeType="1"/>
        </xdr:cNvSpPr>
      </xdr:nvSpPr>
      <xdr:spPr bwMode="auto">
        <a:xfrm>
          <a:off x="31727775" y="11496675"/>
          <a:ext cx="0" cy="5791200"/>
        </a:xfrm>
        <a:prstGeom prst="line">
          <a:avLst/>
        </a:prstGeom>
        <a:noFill/>
        <a:ln w="9525">
          <a:solidFill>
            <a:srgbClr val="000000"/>
          </a:solidFill>
          <a:round/>
          <a:headEnd/>
          <a:tailEnd/>
        </a:ln>
      </xdr:spPr>
    </xdr:sp>
    <xdr:clientData/>
  </xdr:twoCellAnchor>
  <xdr:twoCellAnchor>
    <xdr:from>
      <xdr:col>47</xdr:col>
      <xdr:colOff>828675</xdr:colOff>
      <xdr:row>70</xdr:row>
      <xdr:rowOff>9525</xdr:rowOff>
    </xdr:from>
    <xdr:to>
      <xdr:col>47</xdr:col>
      <xdr:colOff>828675</xdr:colOff>
      <xdr:row>108</xdr:row>
      <xdr:rowOff>9525</xdr:rowOff>
    </xdr:to>
    <xdr:sp macro="" textlink="">
      <xdr:nvSpPr>
        <xdr:cNvPr id="178894" name="Line 412"/>
        <xdr:cNvSpPr>
          <a:spLocks noChangeShapeType="1"/>
        </xdr:cNvSpPr>
      </xdr:nvSpPr>
      <xdr:spPr bwMode="auto">
        <a:xfrm>
          <a:off x="25346025" y="11496675"/>
          <a:ext cx="0" cy="5791200"/>
        </a:xfrm>
        <a:prstGeom prst="line">
          <a:avLst/>
        </a:prstGeom>
        <a:noFill/>
        <a:ln w="9525">
          <a:solidFill>
            <a:srgbClr val="000000"/>
          </a:solidFill>
          <a:round/>
          <a:headEnd/>
          <a:tailEnd/>
        </a:ln>
      </xdr:spPr>
    </xdr:sp>
    <xdr:clientData/>
  </xdr:twoCellAnchor>
  <xdr:twoCellAnchor>
    <xdr:from>
      <xdr:col>35</xdr:col>
      <xdr:colOff>828675</xdr:colOff>
      <xdr:row>70</xdr:row>
      <xdr:rowOff>9525</xdr:rowOff>
    </xdr:from>
    <xdr:to>
      <xdr:col>35</xdr:col>
      <xdr:colOff>828675</xdr:colOff>
      <xdr:row>108</xdr:row>
      <xdr:rowOff>9525</xdr:rowOff>
    </xdr:to>
    <xdr:sp macro="" textlink="">
      <xdr:nvSpPr>
        <xdr:cNvPr id="178895" name="Line 413"/>
        <xdr:cNvSpPr>
          <a:spLocks noChangeShapeType="1"/>
        </xdr:cNvSpPr>
      </xdr:nvSpPr>
      <xdr:spPr bwMode="auto">
        <a:xfrm>
          <a:off x="18964275" y="11496675"/>
          <a:ext cx="0" cy="5791200"/>
        </a:xfrm>
        <a:prstGeom prst="line">
          <a:avLst/>
        </a:prstGeom>
        <a:noFill/>
        <a:ln w="9525">
          <a:solidFill>
            <a:srgbClr val="000000"/>
          </a:solidFill>
          <a:round/>
          <a:headEnd/>
          <a:tailEnd/>
        </a:ln>
      </xdr:spPr>
    </xdr:sp>
    <xdr:clientData/>
  </xdr:twoCellAnchor>
  <xdr:twoCellAnchor>
    <xdr:from>
      <xdr:col>23</xdr:col>
      <xdr:colOff>828675</xdr:colOff>
      <xdr:row>70</xdr:row>
      <xdr:rowOff>9525</xdr:rowOff>
    </xdr:from>
    <xdr:to>
      <xdr:col>23</xdr:col>
      <xdr:colOff>828675</xdr:colOff>
      <xdr:row>108</xdr:row>
      <xdr:rowOff>9525</xdr:rowOff>
    </xdr:to>
    <xdr:sp macro="" textlink="">
      <xdr:nvSpPr>
        <xdr:cNvPr id="178896" name="Line 414"/>
        <xdr:cNvSpPr>
          <a:spLocks noChangeShapeType="1"/>
        </xdr:cNvSpPr>
      </xdr:nvSpPr>
      <xdr:spPr bwMode="auto">
        <a:xfrm>
          <a:off x="12582525" y="11496675"/>
          <a:ext cx="0" cy="5791200"/>
        </a:xfrm>
        <a:prstGeom prst="line">
          <a:avLst/>
        </a:prstGeom>
        <a:noFill/>
        <a:ln w="9525">
          <a:solidFill>
            <a:srgbClr val="000000"/>
          </a:solidFill>
          <a:round/>
          <a:headEnd/>
          <a:tailEnd/>
        </a:ln>
      </xdr:spPr>
    </xdr:sp>
    <xdr:clientData/>
  </xdr:twoCellAnchor>
  <xdr:twoCellAnchor>
    <xdr:from>
      <xdr:col>11</xdr:col>
      <xdr:colOff>828675</xdr:colOff>
      <xdr:row>70</xdr:row>
      <xdr:rowOff>9525</xdr:rowOff>
    </xdr:from>
    <xdr:to>
      <xdr:col>11</xdr:col>
      <xdr:colOff>828675</xdr:colOff>
      <xdr:row>108</xdr:row>
      <xdr:rowOff>9525</xdr:rowOff>
    </xdr:to>
    <xdr:sp macro="" textlink="">
      <xdr:nvSpPr>
        <xdr:cNvPr id="178897" name="Line 415"/>
        <xdr:cNvSpPr>
          <a:spLocks noChangeShapeType="1"/>
        </xdr:cNvSpPr>
      </xdr:nvSpPr>
      <xdr:spPr bwMode="auto">
        <a:xfrm>
          <a:off x="6200775" y="11496675"/>
          <a:ext cx="0" cy="5791200"/>
        </a:xfrm>
        <a:prstGeom prst="line">
          <a:avLst/>
        </a:prstGeom>
        <a:noFill/>
        <a:ln w="9525">
          <a:solidFill>
            <a:srgbClr val="000000"/>
          </a:solidFill>
          <a:round/>
          <a:headEnd/>
          <a:tailEnd/>
        </a:ln>
      </xdr:spPr>
    </xdr:sp>
    <xdr:clientData/>
  </xdr:twoCellAnchor>
  <xdr:twoCellAnchor>
    <xdr:from>
      <xdr:col>11</xdr:col>
      <xdr:colOff>828675</xdr:colOff>
      <xdr:row>128</xdr:row>
      <xdr:rowOff>9525</xdr:rowOff>
    </xdr:from>
    <xdr:to>
      <xdr:col>11</xdr:col>
      <xdr:colOff>828675</xdr:colOff>
      <xdr:row>166</xdr:row>
      <xdr:rowOff>9525</xdr:rowOff>
    </xdr:to>
    <xdr:sp macro="" textlink="">
      <xdr:nvSpPr>
        <xdr:cNvPr id="178898" name="Line 416"/>
        <xdr:cNvSpPr>
          <a:spLocks noChangeShapeType="1"/>
        </xdr:cNvSpPr>
      </xdr:nvSpPr>
      <xdr:spPr bwMode="auto">
        <a:xfrm>
          <a:off x="6200775" y="20926425"/>
          <a:ext cx="0" cy="5791200"/>
        </a:xfrm>
        <a:prstGeom prst="line">
          <a:avLst/>
        </a:prstGeom>
        <a:noFill/>
        <a:ln w="9525">
          <a:solidFill>
            <a:srgbClr val="000000"/>
          </a:solidFill>
          <a:round/>
          <a:headEnd/>
          <a:tailEnd/>
        </a:ln>
      </xdr:spPr>
    </xdr:sp>
    <xdr:clientData/>
  </xdr:twoCellAnchor>
  <xdr:twoCellAnchor>
    <xdr:from>
      <xdr:col>23</xdr:col>
      <xdr:colOff>828675</xdr:colOff>
      <xdr:row>128</xdr:row>
      <xdr:rowOff>9525</xdr:rowOff>
    </xdr:from>
    <xdr:to>
      <xdr:col>23</xdr:col>
      <xdr:colOff>828675</xdr:colOff>
      <xdr:row>166</xdr:row>
      <xdr:rowOff>9525</xdr:rowOff>
    </xdr:to>
    <xdr:sp macro="" textlink="">
      <xdr:nvSpPr>
        <xdr:cNvPr id="178899" name="Line 417"/>
        <xdr:cNvSpPr>
          <a:spLocks noChangeShapeType="1"/>
        </xdr:cNvSpPr>
      </xdr:nvSpPr>
      <xdr:spPr bwMode="auto">
        <a:xfrm>
          <a:off x="12582525" y="20926425"/>
          <a:ext cx="0" cy="5791200"/>
        </a:xfrm>
        <a:prstGeom prst="line">
          <a:avLst/>
        </a:prstGeom>
        <a:noFill/>
        <a:ln w="9525">
          <a:solidFill>
            <a:srgbClr val="000000"/>
          </a:solidFill>
          <a:round/>
          <a:headEnd/>
          <a:tailEnd/>
        </a:ln>
      </xdr:spPr>
    </xdr:sp>
    <xdr:clientData/>
  </xdr:twoCellAnchor>
  <xdr:twoCellAnchor>
    <xdr:from>
      <xdr:col>35</xdr:col>
      <xdr:colOff>828675</xdr:colOff>
      <xdr:row>128</xdr:row>
      <xdr:rowOff>9525</xdr:rowOff>
    </xdr:from>
    <xdr:to>
      <xdr:col>35</xdr:col>
      <xdr:colOff>828675</xdr:colOff>
      <xdr:row>166</xdr:row>
      <xdr:rowOff>9525</xdr:rowOff>
    </xdr:to>
    <xdr:sp macro="" textlink="">
      <xdr:nvSpPr>
        <xdr:cNvPr id="178900" name="Line 418"/>
        <xdr:cNvSpPr>
          <a:spLocks noChangeShapeType="1"/>
        </xdr:cNvSpPr>
      </xdr:nvSpPr>
      <xdr:spPr bwMode="auto">
        <a:xfrm>
          <a:off x="18964275" y="20926425"/>
          <a:ext cx="0" cy="5791200"/>
        </a:xfrm>
        <a:prstGeom prst="line">
          <a:avLst/>
        </a:prstGeom>
        <a:noFill/>
        <a:ln w="9525">
          <a:solidFill>
            <a:srgbClr val="000000"/>
          </a:solidFill>
          <a:round/>
          <a:headEnd/>
          <a:tailEnd/>
        </a:ln>
      </xdr:spPr>
    </xdr:sp>
    <xdr:clientData/>
  </xdr:twoCellAnchor>
  <xdr:twoCellAnchor>
    <xdr:from>
      <xdr:col>47</xdr:col>
      <xdr:colOff>828675</xdr:colOff>
      <xdr:row>128</xdr:row>
      <xdr:rowOff>9525</xdr:rowOff>
    </xdr:from>
    <xdr:to>
      <xdr:col>47</xdr:col>
      <xdr:colOff>828675</xdr:colOff>
      <xdr:row>166</xdr:row>
      <xdr:rowOff>9525</xdr:rowOff>
    </xdr:to>
    <xdr:sp macro="" textlink="">
      <xdr:nvSpPr>
        <xdr:cNvPr id="178901" name="Line 419"/>
        <xdr:cNvSpPr>
          <a:spLocks noChangeShapeType="1"/>
        </xdr:cNvSpPr>
      </xdr:nvSpPr>
      <xdr:spPr bwMode="auto">
        <a:xfrm>
          <a:off x="25346025" y="20926425"/>
          <a:ext cx="0" cy="5791200"/>
        </a:xfrm>
        <a:prstGeom prst="line">
          <a:avLst/>
        </a:prstGeom>
        <a:noFill/>
        <a:ln w="9525">
          <a:solidFill>
            <a:srgbClr val="000000"/>
          </a:solidFill>
          <a:round/>
          <a:headEnd/>
          <a:tailEnd/>
        </a:ln>
      </xdr:spPr>
    </xdr:sp>
    <xdr:clientData/>
  </xdr:twoCellAnchor>
  <xdr:twoCellAnchor>
    <xdr:from>
      <xdr:col>59</xdr:col>
      <xdr:colOff>828675</xdr:colOff>
      <xdr:row>128</xdr:row>
      <xdr:rowOff>9525</xdr:rowOff>
    </xdr:from>
    <xdr:to>
      <xdr:col>59</xdr:col>
      <xdr:colOff>828675</xdr:colOff>
      <xdr:row>166</xdr:row>
      <xdr:rowOff>9525</xdr:rowOff>
    </xdr:to>
    <xdr:sp macro="" textlink="">
      <xdr:nvSpPr>
        <xdr:cNvPr id="178902" name="Line 420"/>
        <xdr:cNvSpPr>
          <a:spLocks noChangeShapeType="1"/>
        </xdr:cNvSpPr>
      </xdr:nvSpPr>
      <xdr:spPr bwMode="auto">
        <a:xfrm>
          <a:off x="31727775" y="20926425"/>
          <a:ext cx="0" cy="5791200"/>
        </a:xfrm>
        <a:prstGeom prst="line">
          <a:avLst/>
        </a:prstGeom>
        <a:noFill/>
        <a:ln w="9525">
          <a:solidFill>
            <a:srgbClr val="000000"/>
          </a:solidFill>
          <a:round/>
          <a:headEnd/>
          <a:tailEnd/>
        </a:ln>
      </xdr:spPr>
    </xdr:sp>
    <xdr:clientData/>
  </xdr:twoCellAnchor>
  <xdr:twoCellAnchor>
    <xdr:from>
      <xdr:col>71</xdr:col>
      <xdr:colOff>828675</xdr:colOff>
      <xdr:row>128</xdr:row>
      <xdr:rowOff>9525</xdr:rowOff>
    </xdr:from>
    <xdr:to>
      <xdr:col>71</xdr:col>
      <xdr:colOff>828675</xdr:colOff>
      <xdr:row>166</xdr:row>
      <xdr:rowOff>9525</xdr:rowOff>
    </xdr:to>
    <xdr:sp macro="" textlink="">
      <xdr:nvSpPr>
        <xdr:cNvPr id="178903" name="Line 421"/>
        <xdr:cNvSpPr>
          <a:spLocks noChangeShapeType="1"/>
        </xdr:cNvSpPr>
      </xdr:nvSpPr>
      <xdr:spPr bwMode="auto">
        <a:xfrm>
          <a:off x="38109525" y="20926425"/>
          <a:ext cx="0" cy="5791200"/>
        </a:xfrm>
        <a:prstGeom prst="line">
          <a:avLst/>
        </a:prstGeom>
        <a:noFill/>
        <a:ln w="9525">
          <a:solidFill>
            <a:srgbClr val="000000"/>
          </a:solidFill>
          <a:round/>
          <a:headEnd/>
          <a:tailEnd/>
        </a:ln>
      </xdr:spPr>
    </xdr:sp>
    <xdr:clientData/>
  </xdr:twoCellAnchor>
  <xdr:twoCellAnchor>
    <xdr:from>
      <xdr:col>83</xdr:col>
      <xdr:colOff>828675</xdr:colOff>
      <xdr:row>128</xdr:row>
      <xdr:rowOff>9525</xdr:rowOff>
    </xdr:from>
    <xdr:to>
      <xdr:col>83</xdr:col>
      <xdr:colOff>828675</xdr:colOff>
      <xdr:row>166</xdr:row>
      <xdr:rowOff>9525</xdr:rowOff>
    </xdr:to>
    <xdr:sp macro="" textlink="">
      <xdr:nvSpPr>
        <xdr:cNvPr id="178904" name="Line 422"/>
        <xdr:cNvSpPr>
          <a:spLocks noChangeShapeType="1"/>
        </xdr:cNvSpPr>
      </xdr:nvSpPr>
      <xdr:spPr bwMode="auto">
        <a:xfrm>
          <a:off x="44491275" y="20926425"/>
          <a:ext cx="0" cy="5791200"/>
        </a:xfrm>
        <a:prstGeom prst="line">
          <a:avLst/>
        </a:prstGeom>
        <a:noFill/>
        <a:ln w="9525">
          <a:solidFill>
            <a:srgbClr val="000000"/>
          </a:solidFill>
          <a:round/>
          <a:headEnd/>
          <a:tailEnd/>
        </a:ln>
      </xdr:spPr>
    </xdr:sp>
    <xdr:clientData/>
  </xdr:twoCellAnchor>
  <xdr:twoCellAnchor>
    <xdr:from>
      <xdr:col>95</xdr:col>
      <xdr:colOff>828675</xdr:colOff>
      <xdr:row>128</xdr:row>
      <xdr:rowOff>9525</xdr:rowOff>
    </xdr:from>
    <xdr:to>
      <xdr:col>95</xdr:col>
      <xdr:colOff>828675</xdr:colOff>
      <xdr:row>166</xdr:row>
      <xdr:rowOff>9525</xdr:rowOff>
    </xdr:to>
    <xdr:sp macro="" textlink="">
      <xdr:nvSpPr>
        <xdr:cNvPr id="178905" name="Line 423"/>
        <xdr:cNvSpPr>
          <a:spLocks noChangeShapeType="1"/>
        </xdr:cNvSpPr>
      </xdr:nvSpPr>
      <xdr:spPr bwMode="auto">
        <a:xfrm>
          <a:off x="50873025" y="20926425"/>
          <a:ext cx="0" cy="5791200"/>
        </a:xfrm>
        <a:prstGeom prst="line">
          <a:avLst/>
        </a:prstGeom>
        <a:noFill/>
        <a:ln w="9525">
          <a:solidFill>
            <a:srgbClr val="000000"/>
          </a:solidFill>
          <a:round/>
          <a:headEnd/>
          <a:tailEnd/>
        </a:ln>
      </xdr:spPr>
    </xdr:sp>
    <xdr:clientData/>
  </xdr:twoCellAnchor>
  <xdr:twoCellAnchor>
    <xdr:from>
      <xdr:col>107</xdr:col>
      <xdr:colOff>828675</xdr:colOff>
      <xdr:row>128</xdr:row>
      <xdr:rowOff>9525</xdr:rowOff>
    </xdr:from>
    <xdr:to>
      <xdr:col>107</xdr:col>
      <xdr:colOff>828675</xdr:colOff>
      <xdr:row>166</xdr:row>
      <xdr:rowOff>9525</xdr:rowOff>
    </xdr:to>
    <xdr:sp macro="" textlink="">
      <xdr:nvSpPr>
        <xdr:cNvPr id="178906" name="Line 424"/>
        <xdr:cNvSpPr>
          <a:spLocks noChangeShapeType="1"/>
        </xdr:cNvSpPr>
      </xdr:nvSpPr>
      <xdr:spPr bwMode="auto">
        <a:xfrm>
          <a:off x="57254775" y="20926425"/>
          <a:ext cx="0" cy="5791200"/>
        </a:xfrm>
        <a:prstGeom prst="line">
          <a:avLst/>
        </a:prstGeom>
        <a:noFill/>
        <a:ln w="9525">
          <a:solidFill>
            <a:srgbClr val="000000"/>
          </a:solidFill>
          <a:round/>
          <a:headEnd/>
          <a:tailEnd/>
        </a:ln>
      </xdr:spPr>
    </xdr:sp>
    <xdr:clientData/>
  </xdr:twoCellAnchor>
  <xdr:twoCellAnchor>
    <xdr:from>
      <xdr:col>119</xdr:col>
      <xdr:colOff>828675</xdr:colOff>
      <xdr:row>128</xdr:row>
      <xdr:rowOff>9525</xdr:rowOff>
    </xdr:from>
    <xdr:to>
      <xdr:col>119</xdr:col>
      <xdr:colOff>828675</xdr:colOff>
      <xdr:row>166</xdr:row>
      <xdr:rowOff>9525</xdr:rowOff>
    </xdr:to>
    <xdr:sp macro="" textlink="">
      <xdr:nvSpPr>
        <xdr:cNvPr id="178907" name="Line 425"/>
        <xdr:cNvSpPr>
          <a:spLocks noChangeShapeType="1"/>
        </xdr:cNvSpPr>
      </xdr:nvSpPr>
      <xdr:spPr bwMode="auto">
        <a:xfrm>
          <a:off x="63636525" y="20926425"/>
          <a:ext cx="0" cy="5791200"/>
        </a:xfrm>
        <a:prstGeom prst="line">
          <a:avLst/>
        </a:prstGeom>
        <a:noFill/>
        <a:ln w="9525">
          <a:solidFill>
            <a:srgbClr val="000000"/>
          </a:solidFill>
          <a:round/>
          <a:headEnd/>
          <a:tailEnd/>
        </a:ln>
      </xdr:spPr>
    </xdr:sp>
    <xdr:clientData/>
  </xdr:twoCellAnchor>
  <xdr:twoCellAnchor>
    <xdr:from>
      <xdr:col>131</xdr:col>
      <xdr:colOff>828675</xdr:colOff>
      <xdr:row>128</xdr:row>
      <xdr:rowOff>9525</xdr:rowOff>
    </xdr:from>
    <xdr:to>
      <xdr:col>131</xdr:col>
      <xdr:colOff>828675</xdr:colOff>
      <xdr:row>166</xdr:row>
      <xdr:rowOff>9525</xdr:rowOff>
    </xdr:to>
    <xdr:sp macro="" textlink="">
      <xdr:nvSpPr>
        <xdr:cNvPr id="178908" name="Line 426"/>
        <xdr:cNvSpPr>
          <a:spLocks noChangeShapeType="1"/>
        </xdr:cNvSpPr>
      </xdr:nvSpPr>
      <xdr:spPr bwMode="auto">
        <a:xfrm>
          <a:off x="70018275" y="20926425"/>
          <a:ext cx="0" cy="5791200"/>
        </a:xfrm>
        <a:prstGeom prst="line">
          <a:avLst/>
        </a:prstGeom>
        <a:noFill/>
        <a:ln w="9525">
          <a:solidFill>
            <a:srgbClr val="000000"/>
          </a:solidFill>
          <a:round/>
          <a:headEnd/>
          <a:tailEnd/>
        </a:ln>
      </xdr:spPr>
    </xdr:sp>
    <xdr:clientData/>
  </xdr:twoCellAnchor>
  <xdr:twoCellAnchor>
    <xdr:from>
      <xdr:col>143</xdr:col>
      <xdr:colOff>828675</xdr:colOff>
      <xdr:row>128</xdr:row>
      <xdr:rowOff>9525</xdr:rowOff>
    </xdr:from>
    <xdr:to>
      <xdr:col>143</xdr:col>
      <xdr:colOff>828675</xdr:colOff>
      <xdr:row>166</xdr:row>
      <xdr:rowOff>9525</xdr:rowOff>
    </xdr:to>
    <xdr:sp macro="" textlink="">
      <xdr:nvSpPr>
        <xdr:cNvPr id="178909" name="Line 427"/>
        <xdr:cNvSpPr>
          <a:spLocks noChangeShapeType="1"/>
        </xdr:cNvSpPr>
      </xdr:nvSpPr>
      <xdr:spPr bwMode="auto">
        <a:xfrm>
          <a:off x="76400025" y="20926425"/>
          <a:ext cx="0" cy="5791200"/>
        </a:xfrm>
        <a:prstGeom prst="line">
          <a:avLst/>
        </a:prstGeom>
        <a:noFill/>
        <a:ln w="9525">
          <a:solidFill>
            <a:srgbClr val="000000"/>
          </a:solidFill>
          <a:round/>
          <a:headEnd/>
          <a:tailEnd/>
        </a:ln>
      </xdr:spPr>
    </xdr:sp>
    <xdr:clientData/>
  </xdr:twoCellAnchor>
  <xdr:twoCellAnchor>
    <xdr:from>
      <xdr:col>155</xdr:col>
      <xdr:colOff>828675</xdr:colOff>
      <xdr:row>128</xdr:row>
      <xdr:rowOff>9525</xdr:rowOff>
    </xdr:from>
    <xdr:to>
      <xdr:col>155</xdr:col>
      <xdr:colOff>828675</xdr:colOff>
      <xdr:row>166</xdr:row>
      <xdr:rowOff>9525</xdr:rowOff>
    </xdr:to>
    <xdr:sp macro="" textlink="">
      <xdr:nvSpPr>
        <xdr:cNvPr id="178910" name="Line 428"/>
        <xdr:cNvSpPr>
          <a:spLocks noChangeShapeType="1"/>
        </xdr:cNvSpPr>
      </xdr:nvSpPr>
      <xdr:spPr bwMode="auto">
        <a:xfrm>
          <a:off x="82781775" y="20926425"/>
          <a:ext cx="0" cy="5791200"/>
        </a:xfrm>
        <a:prstGeom prst="line">
          <a:avLst/>
        </a:prstGeom>
        <a:noFill/>
        <a:ln w="9525">
          <a:solidFill>
            <a:srgbClr val="000000"/>
          </a:solidFill>
          <a:round/>
          <a:headEnd/>
          <a:tailEnd/>
        </a:ln>
      </xdr:spPr>
    </xdr:sp>
    <xdr:clientData/>
  </xdr:twoCellAnchor>
  <xdr:twoCellAnchor>
    <xdr:from>
      <xdr:col>167</xdr:col>
      <xdr:colOff>828675</xdr:colOff>
      <xdr:row>128</xdr:row>
      <xdr:rowOff>9525</xdr:rowOff>
    </xdr:from>
    <xdr:to>
      <xdr:col>167</xdr:col>
      <xdr:colOff>828675</xdr:colOff>
      <xdr:row>166</xdr:row>
      <xdr:rowOff>9525</xdr:rowOff>
    </xdr:to>
    <xdr:sp macro="" textlink="">
      <xdr:nvSpPr>
        <xdr:cNvPr id="178911" name="Line 429"/>
        <xdr:cNvSpPr>
          <a:spLocks noChangeShapeType="1"/>
        </xdr:cNvSpPr>
      </xdr:nvSpPr>
      <xdr:spPr bwMode="auto">
        <a:xfrm>
          <a:off x="89163525" y="20926425"/>
          <a:ext cx="0" cy="5791200"/>
        </a:xfrm>
        <a:prstGeom prst="line">
          <a:avLst/>
        </a:prstGeom>
        <a:noFill/>
        <a:ln w="9525">
          <a:solidFill>
            <a:srgbClr val="000000"/>
          </a:solidFill>
          <a:round/>
          <a:headEnd/>
          <a:tailEnd/>
        </a:ln>
      </xdr:spPr>
    </xdr:sp>
    <xdr:clientData/>
  </xdr:twoCellAnchor>
  <xdr:twoCellAnchor>
    <xdr:from>
      <xdr:col>179</xdr:col>
      <xdr:colOff>828675</xdr:colOff>
      <xdr:row>128</xdr:row>
      <xdr:rowOff>9525</xdr:rowOff>
    </xdr:from>
    <xdr:to>
      <xdr:col>179</xdr:col>
      <xdr:colOff>828675</xdr:colOff>
      <xdr:row>166</xdr:row>
      <xdr:rowOff>9525</xdr:rowOff>
    </xdr:to>
    <xdr:sp macro="" textlink="">
      <xdr:nvSpPr>
        <xdr:cNvPr id="178912" name="Line 430"/>
        <xdr:cNvSpPr>
          <a:spLocks noChangeShapeType="1"/>
        </xdr:cNvSpPr>
      </xdr:nvSpPr>
      <xdr:spPr bwMode="auto">
        <a:xfrm>
          <a:off x="95545275" y="20926425"/>
          <a:ext cx="0" cy="5791200"/>
        </a:xfrm>
        <a:prstGeom prst="line">
          <a:avLst/>
        </a:prstGeom>
        <a:noFill/>
        <a:ln w="9525">
          <a:solidFill>
            <a:srgbClr val="000000"/>
          </a:solidFill>
          <a:round/>
          <a:headEnd/>
          <a:tailEnd/>
        </a:ln>
      </xdr:spPr>
    </xdr:sp>
    <xdr:clientData/>
  </xdr:twoCellAnchor>
  <xdr:twoCellAnchor>
    <xdr:from>
      <xdr:col>179</xdr:col>
      <xdr:colOff>828675</xdr:colOff>
      <xdr:row>186</xdr:row>
      <xdr:rowOff>9525</xdr:rowOff>
    </xdr:from>
    <xdr:to>
      <xdr:col>179</xdr:col>
      <xdr:colOff>828675</xdr:colOff>
      <xdr:row>224</xdr:row>
      <xdr:rowOff>9525</xdr:rowOff>
    </xdr:to>
    <xdr:sp macro="" textlink="">
      <xdr:nvSpPr>
        <xdr:cNvPr id="178913" name="Line 431"/>
        <xdr:cNvSpPr>
          <a:spLocks noChangeShapeType="1"/>
        </xdr:cNvSpPr>
      </xdr:nvSpPr>
      <xdr:spPr bwMode="auto">
        <a:xfrm>
          <a:off x="95545275" y="30356175"/>
          <a:ext cx="0" cy="5791200"/>
        </a:xfrm>
        <a:prstGeom prst="line">
          <a:avLst/>
        </a:prstGeom>
        <a:noFill/>
        <a:ln w="9525">
          <a:solidFill>
            <a:srgbClr val="000000"/>
          </a:solidFill>
          <a:round/>
          <a:headEnd/>
          <a:tailEnd/>
        </a:ln>
      </xdr:spPr>
    </xdr:sp>
    <xdr:clientData/>
  </xdr:twoCellAnchor>
  <xdr:twoCellAnchor>
    <xdr:from>
      <xdr:col>167</xdr:col>
      <xdr:colOff>828675</xdr:colOff>
      <xdr:row>186</xdr:row>
      <xdr:rowOff>9525</xdr:rowOff>
    </xdr:from>
    <xdr:to>
      <xdr:col>167</xdr:col>
      <xdr:colOff>828675</xdr:colOff>
      <xdr:row>224</xdr:row>
      <xdr:rowOff>9525</xdr:rowOff>
    </xdr:to>
    <xdr:sp macro="" textlink="">
      <xdr:nvSpPr>
        <xdr:cNvPr id="178914" name="Line 432"/>
        <xdr:cNvSpPr>
          <a:spLocks noChangeShapeType="1"/>
        </xdr:cNvSpPr>
      </xdr:nvSpPr>
      <xdr:spPr bwMode="auto">
        <a:xfrm>
          <a:off x="89163525" y="30356175"/>
          <a:ext cx="0" cy="5791200"/>
        </a:xfrm>
        <a:prstGeom prst="line">
          <a:avLst/>
        </a:prstGeom>
        <a:noFill/>
        <a:ln w="9525">
          <a:solidFill>
            <a:srgbClr val="000000"/>
          </a:solidFill>
          <a:round/>
          <a:headEnd/>
          <a:tailEnd/>
        </a:ln>
      </xdr:spPr>
    </xdr:sp>
    <xdr:clientData/>
  </xdr:twoCellAnchor>
  <xdr:twoCellAnchor>
    <xdr:from>
      <xdr:col>155</xdr:col>
      <xdr:colOff>828675</xdr:colOff>
      <xdr:row>186</xdr:row>
      <xdr:rowOff>9525</xdr:rowOff>
    </xdr:from>
    <xdr:to>
      <xdr:col>155</xdr:col>
      <xdr:colOff>828675</xdr:colOff>
      <xdr:row>224</xdr:row>
      <xdr:rowOff>9525</xdr:rowOff>
    </xdr:to>
    <xdr:sp macro="" textlink="">
      <xdr:nvSpPr>
        <xdr:cNvPr id="178915" name="Line 433"/>
        <xdr:cNvSpPr>
          <a:spLocks noChangeShapeType="1"/>
        </xdr:cNvSpPr>
      </xdr:nvSpPr>
      <xdr:spPr bwMode="auto">
        <a:xfrm>
          <a:off x="82781775" y="30356175"/>
          <a:ext cx="0" cy="5791200"/>
        </a:xfrm>
        <a:prstGeom prst="line">
          <a:avLst/>
        </a:prstGeom>
        <a:noFill/>
        <a:ln w="9525">
          <a:solidFill>
            <a:srgbClr val="000000"/>
          </a:solidFill>
          <a:round/>
          <a:headEnd/>
          <a:tailEnd/>
        </a:ln>
      </xdr:spPr>
    </xdr:sp>
    <xdr:clientData/>
  </xdr:twoCellAnchor>
  <xdr:twoCellAnchor>
    <xdr:from>
      <xdr:col>143</xdr:col>
      <xdr:colOff>828675</xdr:colOff>
      <xdr:row>186</xdr:row>
      <xdr:rowOff>9525</xdr:rowOff>
    </xdr:from>
    <xdr:to>
      <xdr:col>143</xdr:col>
      <xdr:colOff>828675</xdr:colOff>
      <xdr:row>224</xdr:row>
      <xdr:rowOff>9525</xdr:rowOff>
    </xdr:to>
    <xdr:sp macro="" textlink="">
      <xdr:nvSpPr>
        <xdr:cNvPr id="178916" name="Line 434"/>
        <xdr:cNvSpPr>
          <a:spLocks noChangeShapeType="1"/>
        </xdr:cNvSpPr>
      </xdr:nvSpPr>
      <xdr:spPr bwMode="auto">
        <a:xfrm>
          <a:off x="76400025" y="30356175"/>
          <a:ext cx="0" cy="5791200"/>
        </a:xfrm>
        <a:prstGeom prst="line">
          <a:avLst/>
        </a:prstGeom>
        <a:noFill/>
        <a:ln w="9525">
          <a:solidFill>
            <a:srgbClr val="000000"/>
          </a:solidFill>
          <a:round/>
          <a:headEnd/>
          <a:tailEnd/>
        </a:ln>
      </xdr:spPr>
    </xdr:sp>
    <xdr:clientData/>
  </xdr:twoCellAnchor>
  <xdr:twoCellAnchor>
    <xdr:from>
      <xdr:col>131</xdr:col>
      <xdr:colOff>828675</xdr:colOff>
      <xdr:row>186</xdr:row>
      <xdr:rowOff>9525</xdr:rowOff>
    </xdr:from>
    <xdr:to>
      <xdr:col>131</xdr:col>
      <xdr:colOff>828675</xdr:colOff>
      <xdr:row>224</xdr:row>
      <xdr:rowOff>9525</xdr:rowOff>
    </xdr:to>
    <xdr:sp macro="" textlink="">
      <xdr:nvSpPr>
        <xdr:cNvPr id="178917" name="Line 435"/>
        <xdr:cNvSpPr>
          <a:spLocks noChangeShapeType="1"/>
        </xdr:cNvSpPr>
      </xdr:nvSpPr>
      <xdr:spPr bwMode="auto">
        <a:xfrm>
          <a:off x="70018275" y="30356175"/>
          <a:ext cx="0" cy="5791200"/>
        </a:xfrm>
        <a:prstGeom prst="line">
          <a:avLst/>
        </a:prstGeom>
        <a:noFill/>
        <a:ln w="9525">
          <a:solidFill>
            <a:srgbClr val="000000"/>
          </a:solidFill>
          <a:round/>
          <a:headEnd/>
          <a:tailEnd/>
        </a:ln>
      </xdr:spPr>
    </xdr:sp>
    <xdr:clientData/>
  </xdr:twoCellAnchor>
  <xdr:twoCellAnchor>
    <xdr:from>
      <xdr:col>119</xdr:col>
      <xdr:colOff>828675</xdr:colOff>
      <xdr:row>186</xdr:row>
      <xdr:rowOff>9525</xdr:rowOff>
    </xdr:from>
    <xdr:to>
      <xdr:col>119</xdr:col>
      <xdr:colOff>828675</xdr:colOff>
      <xdr:row>224</xdr:row>
      <xdr:rowOff>9525</xdr:rowOff>
    </xdr:to>
    <xdr:sp macro="" textlink="">
      <xdr:nvSpPr>
        <xdr:cNvPr id="178918" name="Line 436"/>
        <xdr:cNvSpPr>
          <a:spLocks noChangeShapeType="1"/>
        </xdr:cNvSpPr>
      </xdr:nvSpPr>
      <xdr:spPr bwMode="auto">
        <a:xfrm>
          <a:off x="63636525" y="30356175"/>
          <a:ext cx="0" cy="5791200"/>
        </a:xfrm>
        <a:prstGeom prst="line">
          <a:avLst/>
        </a:prstGeom>
        <a:noFill/>
        <a:ln w="9525">
          <a:solidFill>
            <a:srgbClr val="000000"/>
          </a:solidFill>
          <a:round/>
          <a:headEnd/>
          <a:tailEnd/>
        </a:ln>
      </xdr:spPr>
    </xdr:sp>
    <xdr:clientData/>
  </xdr:twoCellAnchor>
  <xdr:twoCellAnchor>
    <xdr:from>
      <xdr:col>107</xdr:col>
      <xdr:colOff>828675</xdr:colOff>
      <xdr:row>186</xdr:row>
      <xdr:rowOff>9525</xdr:rowOff>
    </xdr:from>
    <xdr:to>
      <xdr:col>107</xdr:col>
      <xdr:colOff>828675</xdr:colOff>
      <xdr:row>224</xdr:row>
      <xdr:rowOff>9525</xdr:rowOff>
    </xdr:to>
    <xdr:sp macro="" textlink="">
      <xdr:nvSpPr>
        <xdr:cNvPr id="178919" name="Line 437"/>
        <xdr:cNvSpPr>
          <a:spLocks noChangeShapeType="1"/>
        </xdr:cNvSpPr>
      </xdr:nvSpPr>
      <xdr:spPr bwMode="auto">
        <a:xfrm>
          <a:off x="57254775" y="30356175"/>
          <a:ext cx="0" cy="5791200"/>
        </a:xfrm>
        <a:prstGeom prst="line">
          <a:avLst/>
        </a:prstGeom>
        <a:noFill/>
        <a:ln w="9525">
          <a:solidFill>
            <a:srgbClr val="000000"/>
          </a:solidFill>
          <a:round/>
          <a:headEnd/>
          <a:tailEnd/>
        </a:ln>
      </xdr:spPr>
    </xdr:sp>
    <xdr:clientData/>
  </xdr:twoCellAnchor>
  <xdr:twoCellAnchor>
    <xdr:from>
      <xdr:col>95</xdr:col>
      <xdr:colOff>828675</xdr:colOff>
      <xdr:row>186</xdr:row>
      <xdr:rowOff>9525</xdr:rowOff>
    </xdr:from>
    <xdr:to>
      <xdr:col>95</xdr:col>
      <xdr:colOff>828675</xdr:colOff>
      <xdr:row>224</xdr:row>
      <xdr:rowOff>9525</xdr:rowOff>
    </xdr:to>
    <xdr:sp macro="" textlink="">
      <xdr:nvSpPr>
        <xdr:cNvPr id="178920" name="Line 438"/>
        <xdr:cNvSpPr>
          <a:spLocks noChangeShapeType="1"/>
        </xdr:cNvSpPr>
      </xdr:nvSpPr>
      <xdr:spPr bwMode="auto">
        <a:xfrm>
          <a:off x="50873025" y="30356175"/>
          <a:ext cx="0" cy="5791200"/>
        </a:xfrm>
        <a:prstGeom prst="line">
          <a:avLst/>
        </a:prstGeom>
        <a:noFill/>
        <a:ln w="9525">
          <a:solidFill>
            <a:srgbClr val="000000"/>
          </a:solidFill>
          <a:round/>
          <a:headEnd/>
          <a:tailEnd/>
        </a:ln>
      </xdr:spPr>
    </xdr:sp>
    <xdr:clientData/>
  </xdr:twoCellAnchor>
  <xdr:twoCellAnchor>
    <xdr:from>
      <xdr:col>83</xdr:col>
      <xdr:colOff>828675</xdr:colOff>
      <xdr:row>186</xdr:row>
      <xdr:rowOff>9525</xdr:rowOff>
    </xdr:from>
    <xdr:to>
      <xdr:col>83</xdr:col>
      <xdr:colOff>828675</xdr:colOff>
      <xdr:row>224</xdr:row>
      <xdr:rowOff>9525</xdr:rowOff>
    </xdr:to>
    <xdr:sp macro="" textlink="">
      <xdr:nvSpPr>
        <xdr:cNvPr id="178921" name="Line 439"/>
        <xdr:cNvSpPr>
          <a:spLocks noChangeShapeType="1"/>
        </xdr:cNvSpPr>
      </xdr:nvSpPr>
      <xdr:spPr bwMode="auto">
        <a:xfrm>
          <a:off x="44491275" y="30356175"/>
          <a:ext cx="0" cy="5791200"/>
        </a:xfrm>
        <a:prstGeom prst="line">
          <a:avLst/>
        </a:prstGeom>
        <a:noFill/>
        <a:ln w="9525">
          <a:solidFill>
            <a:srgbClr val="000000"/>
          </a:solidFill>
          <a:round/>
          <a:headEnd/>
          <a:tailEnd/>
        </a:ln>
      </xdr:spPr>
    </xdr:sp>
    <xdr:clientData/>
  </xdr:twoCellAnchor>
  <xdr:twoCellAnchor>
    <xdr:from>
      <xdr:col>71</xdr:col>
      <xdr:colOff>828675</xdr:colOff>
      <xdr:row>186</xdr:row>
      <xdr:rowOff>9525</xdr:rowOff>
    </xdr:from>
    <xdr:to>
      <xdr:col>71</xdr:col>
      <xdr:colOff>828675</xdr:colOff>
      <xdr:row>224</xdr:row>
      <xdr:rowOff>9525</xdr:rowOff>
    </xdr:to>
    <xdr:sp macro="" textlink="">
      <xdr:nvSpPr>
        <xdr:cNvPr id="178922" name="Line 440"/>
        <xdr:cNvSpPr>
          <a:spLocks noChangeShapeType="1"/>
        </xdr:cNvSpPr>
      </xdr:nvSpPr>
      <xdr:spPr bwMode="auto">
        <a:xfrm>
          <a:off x="38109525" y="30356175"/>
          <a:ext cx="0" cy="5791200"/>
        </a:xfrm>
        <a:prstGeom prst="line">
          <a:avLst/>
        </a:prstGeom>
        <a:noFill/>
        <a:ln w="9525">
          <a:solidFill>
            <a:srgbClr val="000000"/>
          </a:solidFill>
          <a:round/>
          <a:headEnd/>
          <a:tailEnd/>
        </a:ln>
      </xdr:spPr>
    </xdr:sp>
    <xdr:clientData/>
  </xdr:twoCellAnchor>
  <xdr:twoCellAnchor>
    <xdr:from>
      <xdr:col>59</xdr:col>
      <xdr:colOff>828675</xdr:colOff>
      <xdr:row>186</xdr:row>
      <xdr:rowOff>9525</xdr:rowOff>
    </xdr:from>
    <xdr:to>
      <xdr:col>59</xdr:col>
      <xdr:colOff>828675</xdr:colOff>
      <xdr:row>224</xdr:row>
      <xdr:rowOff>9525</xdr:rowOff>
    </xdr:to>
    <xdr:sp macro="" textlink="">
      <xdr:nvSpPr>
        <xdr:cNvPr id="178923" name="Line 441"/>
        <xdr:cNvSpPr>
          <a:spLocks noChangeShapeType="1"/>
        </xdr:cNvSpPr>
      </xdr:nvSpPr>
      <xdr:spPr bwMode="auto">
        <a:xfrm>
          <a:off x="31727775" y="30356175"/>
          <a:ext cx="0" cy="5791200"/>
        </a:xfrm>
        <a:prstGeom prst="line">
          <a:avLst/>
        </a:prstGeom>
        <a:noFill/>
        <a:ln w="9525">
          <a:solidFill>
            <a:srgbClr val="000000"/>
          </a:solidFill>
          <a:round/>
          <a:headEnd/>
          <a:tailEnd/>
        </a:ln>
      </xdr:spPr>
    </xdr:sp>
    <xdr:clientData/>
  </xdr:twoCellAnchor>
  <xdr:twoCellAnchor>
    <xdr:from>
      <xdr:col>47</xdr:col>
      <xdr:colOff>828675</xdr:colOff>
      <xdr:row>186</xdr:row>
      <xdr:rowOff>9525</xdr:rowOff>
    </xdr:from>
    <xdr:to>
      <xdr:col>47</xdr:col>
      <xdr:colOff>828675</xdr:colOff>
      <xdr:row>224</xdr:row>
      <xdr:rowOff>9525</xdr:rowOff>
    </xdr:to>
    <xdr:sp macro="" textlink="">
      <xdr:nvSpPr>
        <xdr:cNvPr id="178924" name="Line 442"/>
        <xdr:cNvSpPr>
          <a:spLocks noChangeShapeType="1"/>
        </xdr:cNvSpPr>
      </xdr:nvSpPr>
      <xdr:spPr bwMode="auto">
        <a:xfrm>
          <a:off x="25346025" y="30356175"/>
          <a:ext cx="0" cy="5791200"/>
        </a:xfrm>
        <a:prstGeom prst="line">
          <a:avLst/>
        </a:prstGeom>
        <a:noFill/>
        <a:ln w="9525">
          <a:solidFill>
            <a:srgbClr val="000000"/>
          </a:solidFill>
          <a:round/>
          <a:headEnd/>
          <a:tailEnd/>
        </a:ln>
      </xdr:spPr>
    </xdr:sp>
    <xdr:clientData/>
  </xdr:twoCellAnchor>
  <xdr:twoCellAnchor>
    <xdr:from>
      <xdr:col>35</xdr:col>
      <xdr:colOff>828675</xdr:colOff>
      <xdr:row>186</xdr:row>
      <xdr:rowOff>9525</xdr:rowOff>
    </xdr:from>
    <xdr:to>
      <xdr:col>35</xdr:col>
      <xdr:colOff>828675</xdr:colOff>
      <xdr:row>224</xdr:row>
      <xdr:rowOff>9525</xdr:rowOff>
    </xdr:to>
    <xdr:sp macro="" textlink="">
      <xdr:nvSpPr>
        <xdr:cNvPr id="178925" name="Line 443"/>
        <xdr:cNvSpPr>
          <a:spLocks noChangeShapeType="1"/>
        </xdr:cNvSpPr>
      </xdr:nvSpPr>
      <xdr:spPr bwMode="auto">
        <a:xfrm>
          <a:off x="18964275" y="30356175"/>
          <a:ext cx="0" cy="5791200"/>
        </a:xfrm>
        <a:prstGeom prst="line">
          <a:avLst/>
        </a:prstGeom>
        <a:noFill/>
        <a:ln w="9525">
          <a:solidFill>
            <a:srgbClr val="000000"/>
          </a:solidFill>
          <a:round/>
          <a:headEnd/>
          <a:tailEnd/>
        </a:ln>
      </xdr:spPr>
    </xdr:sp>
    <xdr:clientData/>
  </xdr:twoCellAnchor>
  <xdr:twoCellAnchor>
    <xdr:from>
      <xdr:col>23</xdr:col>
      <xdr:colOff>828675</xdr:colOff>
      <xdr:row>186</xdr:row>
      <xdr:rowOff>9525</xdr:rowOff>
    </xdr:from>
    <xdr:to>
      <xdr:col>23</xdr:col>
      <xdr:colOff>828675</xdr:colOff>
      <xdr:row>224</xdr:row>
      <xdr:rowOff>9525</xdr:rowOff>
    </xdr:to>
    <xdr:sp macro="" textlink="">
      <xdr:nvSpPr>
        <xdr:cNvPr id="178926" name="Line 444"/>
        <xdr:cNvSpPr>
          <a:spLocks noChangeShapeType="1"/>
        </xdr:cNvSpPr>
      </xdr:nvSpPr>
      <xdr:spPr bwMode="auto">
        <a:xfrm>
          <a:off x="12582525" y="30356175"/>
          <a:ext cx="0" cy="5791200"/>
        </a:xfrm>
        <a:prstGeom prst="line">
          <a:avLst/>
        </a:prstGeom>
        <a:noFill/>
        <a:ln w="9525">
          <a:solidFill>
            <a:srgbClr val="000000"/>
          </a:solidFill>
          <a:round/>
          <a:headEnd/>
          <a:tailEnd/>
        </a:ln>
      </xdr:spPr>
    </xdr:sp>
    <xdr:clientData/>
  </xdr:twoCellAnchor>
  <xdr:twoCellAnchor>
    <xdr:from>
      <xdr:col>11</xdr:col>
      <xdr:colOff>828675</xdr:colOff>
      <xdr:row>186</xdr:row>
      <xdr:rowOff>9525</xdr:rowOff>
    </xdr:from>
    <xdr:to>
      <xdr:col>11</xdr:col>
      <xdr:colOff>828675</xdr:colOff>
      <xdr:row>224</xdr:row>
      <xdr:rowOff>9525</xdr:rowOff>
    </xdr:to>
    <xdr:sp macro="" textlink="">
      <xdr:nvSpPr>
        <xdr:cNvPr id="178927" name="Line 445"/>
        <xdr:cNvSpPr>
          <a:spLocks noChangeShapeType="1"/>
        </xdr:cNvSpPr>
      </xdr:nvSpPr>
      <xdr:spPr bwMode="auto">
        <a:xfrm>
          <a:off x="6200775" y="30356175"/>
          <a:ext cx="0" cy="5791200"/>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238125</xdr:colOff>
          <xdr:row>1</xdr:row>
          <xdr:rowOff>142875</xdr:rowOff>
        </xdr:from>
        <xdr:to>
          <xdr:col>10</xdr:col>
          <xdr:colOff>533400</xdr:colOff>
          <xdr:row>3</xdr:row>
          <xdr:rowOff>19050</xdr:rowOff>
        </xdr:to>
        <xdr:sp macro="" textlink="">
          <xdr:nvSpPr>
            <xdr:cNvPr id="2050" name="Check Box 2" hidden="1">
              <a:extLst>
                <a:ext uri="{63B3BB69-23CF-44E3-9099-C40C66FF867C}">
                  <a14:compatExt spid="_x0000_s20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238125</xdr:colOff>
          <xdr:row>59</xdr:row>
          <xdr:rowOff>142875</xdr:rowOff>
        </xdr:from>
        <xdr:to>
          <xdr:col>10</xdr:col>
          <xdr:colOff>533400</xdr:colOff>
          <xdr:row>61</xdr:row>
          <xdr:rowOff>19050</xdr:rowOff>
        </xdr:to>
        <xdr:sp macro="" textlink="">
          <xdr:nvSpPr>
            <xdr:cNvPr id="2062" name="Check Box 14" hidden="1">
              <a:extLst>
                <a:ext uri="{63B3BB69-23CF-44E3-9099-C40C66FF867C}">
                  <a14:compatExt spid="_x0000_s20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238125</xdr:colOff>
          <xdr:row>117</xdr:row>
          <xdr:rowOff>142875</xdr:rowOff>
        </xdr:from>
        <xdr:to>
          <xdr:col>10</xdr:col>
          <xdr:colOff>533400</xdr:colOff>
          <xdr:row>119</xdr:row>
          <xdr:rowOff>19050</xdr:rowOff>
        </xdr:to>
        <xdr:sp macro="" textlink="">
          <xdr:nvSpPr>
            <xdr:cNvPr id="2066" name="Check Box 18" hidden="1">
              <a:extLst>
                <a:ext uri="{63B3BB69-23CF-44E3-9099-C40C66FF867C}">
                  <a14:compatExt spid="_x0000_s20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238125</xdr:colOff>
          <xdr:row>175</xdr:row>
          <xdr:rowOff>142875</xdr:rowOff>
        </xdr:from>
        <xdr:to>
          <xdr:col>10</xdr:col>
          <xdr:colOff>533400</xdr:colOff>
          <xdr:row>177</xdr:row>
          <xdr:rowOff>19050</xdr:rowOff>
        </xdr:to>
        <xdr:sp macro="" textlink="">
          <xdr:nvSpPr>
            <xdr:cNvPr id="2074" name="Check Box 26" hidden="1">
              <a:extLst>
                <a:ext uri="{63B3BB69-23CF-44E3-9099-C40C66FF867C}">
                  <a14:compatExt spid="_x0000_s20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1</xdr:row>
          <xdr:rowOff>142875</xdr:rowOff>
        </xdr:from>
        <xdr:to>
          <xdr:col>22</xdr:col>
          <xdr:colOff>533400</xdr:colOff>
          <xdr:row>3</xdr:row>
          <xdr:rowOff>19050</xdr:rowOff>
        </xdr:to>
        <xdr:sp macro="" textlink="">
          <xdr:nvSpPr>
            <xdr:cNvPr id="2078" name="Check Box 30" hidden="1">
              <a:extLst>
                <a:ext uri="{63B3BB69-23CF-44E3-9099-C40C66FF867C}">
                  <a14:compatExt spid="_x0000_s20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59</xdr:row>
          <xdr:rowOff>142875</xdr:rowOff>
        </xdr:from>
        <xdr:to>
          <xdr:col>22</xdr:col>
          <xdr:colOff>533400</xdr:colOff>
          <xdr:row>61</xdr:row>
          <xdr:rowOff>19050</xdr:rowOff>
        </xdr:to>
        <xdr:sp macro="" textlink="">
          <xdr:nvSpPr>
            <xdr:cNvPr id="2086" name="Check Box 38" hidden="1">
              <a:extLst>
                <a:ext uri="{63B3BB69-23CF-44E3-9099-C40C66FF867C}">
                  <a14:compatExt spid="_x0000_s20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117</xdr:row>
          <xdr:rowOff>142875</xdr:rowOff>
        </xdr:from>
        <xdr:to>
          <xdr:col>22</xdr:col>
          <xdr:colOff>533400</xdr:colOff>
          <xdr:row>119</xdr:row>
          <xdr:rowOff>19050</xdr:rowOff>
        </xdr:to>
        <xdr:sp macro="" textlink="">
          <xdr:nvSpPr>
            <xdr:cNvPr id="2090" name="Check Box 42" hidden="1">
              <a:extLst>
                <a:ext uri="{63B3BB69-23CF-44E3-9099-C40C66FF867C}">
                  <a14:compatExt spid="_x0000_s20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238125</xdr:colOff>
          <xdr:row>175</xdr:row>
          <xdr:rowOff>142875</xdr:rowOff>
        </xdr:from>
        <xdr:to>
          <xdr:col>22</xdr:col>
          <xdr:colOff>533400</xdr:colOff>
          <xdr:row>177</xdr:row>
          <xdr:rowOff>19050</xdr:rowOff>
        </xdr:to>
        <xdr:sp macro="" textlink="">
          <xdr:nvSpPr>
            <xdr:cNvPr id="2098" name="Check Box 50" hidden="1">
              <a:extLst>
                <a:ext uri="{63B3BB69-23CF-44E3-9099-C40C66FF867C}">
                  <a14:compatExt spid="_x0000_s20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238125</xdr:colOff>
          <xdr:row>1</xdr:row>
          <xdr:rowOff>142875</xdr:rowOff>
        </xdr:from>
        <xdr:to>
          <xdr:col>34</xdr:col>
          <xdr:colOff>533400</xdr:colOff>
          <xdr:row>3</xdr:row>
          <xdr:rowOff>19050</xdr:rowOff>
        </xdr:to>
        <xdr:sp macro="" textlink="">
          <xdr:nvSpPr>
            <xdr:cNvPr id="2102" name="Check Box 54" hidden="1">
              <a:extLst>
                <a:ext uri="{63B3BB69-23CF-44E3-9099-C40C66FF867C}">
                  <a14:compatExt spid="_x0000_s21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238125</xdr:colOff>
          <xdr:row>59</xdr:row>
          <xdr:rowOff>142875</xdr:rowOff>
        </xdr:from>
        <xdr:to>
          <xdr:col>34</xdr:col>
          <xdr:colOff>533400</xdr:colOff>
          <xdr:row>61</xdr:row>
          <xdr:rowOff>19050</xdr:rowOff>
        </xdr:to>
        <xdr:sp macro="" textlink="">
          <xdr:nvSpPr>
            <xdr:cNvPr id="2110" name="Check Box 62" hidden="1">
              <a:extLst>
                <a:ext uri="{63B3BB69-23CF-44E3-9099-C40C66FF867C}">
                  <a14:compatExt spid="_x0000_s21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238125</xdr:colOff>
          <xdr:row>117</xdr:row>
          <xdr:rowOff>142875</xdr:rowOff>
        </xdr:from>
        <xdr:to>
          <xdr:col>34</xdr:col>
          <xdr:colOff>533400</xdr:colOff>
          <xdr:row>119</xdr:row>
          <xdr:rowOff>19050</xdr:rowOff>
        </xdr:to>
        <xdr:sp macro="" textlink="">
          <xdr:nvSpPr>
            <xdr:cNvPr id="2114" name="Check Box 66" hidden="1">
              <a:extLst>
                <a:ext uri="{63B3BB69-23CF-44E3-9099-C40C66FF867C}">
                  <a14:compatExt spid="_x0000_s21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238125</xdr:colOff>
          <xdr:row>175</xdr:row>
          <xdr:rowOff>142875</xdr:rowOff>
        </xdr:from>
        <xdr:to>
          <xdr:col>34</xdr:col>
          <xdr:colOff>533400</xdr:colOff>
          <xdr:row>177</xdr:row>
          <xdr:rowOff>19050</xdr:rowOff>
        </xdr:to>
        <xdr:sp macro="" textlink="">
          <xdr:nvSpPr>
            <xdr:cNvPr id="2122" name="Check Box 74" hidden="1">
              <a:extLst>
                <a:ext uri="{63B3BB69-23CF-44E3-9099-C40C66FF867C}">
                  <a14:compatExt spid="_x0000_s21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238125</xdr:colOff>
          <xdr:row>1</xdr:row>
          <xdr:rowOff>142875</xdr:rowOff>
        </xdr:from>
        <xdr:to>
          <xdr:col>46</xdr:col>
          <xdr:colOff>533400</xdr:colOff>
          <xdr:row>3</xdr:row>
          <xdr:rowOff>19050</xdr:rowOff>
        </xdr:to>
        <xdr:sp macro="" textlink="">
          <xdr:nvSpPr>
            <xdr:cNvPr id="2126" name="Check Box 78" hidden="1">
              <a:extLst>
                <a:ext uri="{63B3BB69-23CF-44E3-9099-C40C66FF867C}">
                  <a14:compatExt spid="_x0000_s21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238125</xdr:colOff>
          <xdr:row>59</xdr:row>
          <xdr:rowOff>142875</xdr:rowOff>
        </xdr:from>
        <xdr:to>
          <xdr:col>46</xdr:col>
          <xdr:colOff>533400</xdr:colOff>
          <xdr:row>61</xdr:row>
          <xdr:rowOff>19050</xdr:rowOff>
        </xdr:to>
        <xdr:sp macro="" textlink="">
          <xdr:nvSpPr>
            <xdr:cNvPr id="2134" name="Check Box 86" hidden="1">
              <a:extLst>
                <a:ext uri="{63B3BB69-23CF-44E3-9099-C40C66FF867C}">
                  <a14:compatExt spid="_x0000_s21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238125</xdr:colOff>
          <xdr:row>117</xdr:row>
          <xdr:rowOff>142875</xdr:rowOff>
        </xdr:from>
        <xdr:to>
          <xdr:col>46</xdr:col>
          <xdr:colOff>533400</xdr:colOff>
          <xdr:row>119</xdr:row>
          <xdr:rowOff>19050</xdr:rowOff>
        </xdr:to>
        <xdr:sp macro="" textlink="">
          <xdr:nvSpPr>
            <xdr:cNvPr id="2138" name="Check Box 90" hidden="1">
              <a:extLst>
                <a:ext uri="{63B3BB69-23CF-44E3-9099-C40C66FF867C}">
                  <a14:compatExt spid="_x0000_s21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238125</xdr:colOff>
          <xdr:row>175</xdr:row>
          <xdr:rowOff>142875</xdr:rowOff>
        </xdr:from>
        <xdr:to>
          <xdr:col>46</xdr:col>
          <xdr:colOff>533400</xdr:colOff>
          <xdr:row>177</xdr:row>
          <xdr:rowOff>19050</xdr:rowOff>
        </xdr:to>
        <xdr:sp macro="" textlink="">
          <xdr:nvSpPr>
            <xdr:cNvPr id="2146" name="Check Box 98" hidden="1">
              <a:extLst>
                <a:ext uri="{63B3BB69-23CF-44E3-9099-C40C66FF867C}">
                  <a14:compatExt spid="_x0000_s21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238125</xdr:colOff>
          <xdr:row>1</xdr:row>
          <xdr:rowOff>142875</xdr:rowOff>
        </xdr:from>
        <xdr:to>
          <xdr:col>58</xdr:col>
          <xdr:colOff>533400</xdr:colOff>
          <xdr:row>3</xdr:row>
          <xdr:rowOff>19050</xdr:rowOff>
        </xdr:to>
        <xdr:sp macro="" textlink="">
          <xdr:nvSpPr>
            <xdr:cNvPr id="2150" name="Check Box 102" hidden="1">
              <a:extLst>
                <a:ext uri="{63B3BB69-23CF-44E3-9099-C40C66FF867C}">
                  <a14:compatExt spid="_x0000_s21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238125</xdr:colOff>
          <xdr:row>59</xdr:row>
          <xdr:rowOff>142875</xdr:rowOff>
        </xdr:from>
        <xdr:to>
          <xdr:col>58</xdr:col>
          <xdr:colOff>533400</xdr:colOff>
          <xdr:row>61</xdr:row>
          <xdr:rowOff>19050</xdr:rowOff>
        </xdr:to>
        <xdr:sp macro="" textlink="">
          <xdr:nvSpPr>
            <xdr:cNvPr id="2158" name="Check Box 110" hidden="1">
              <a:extLst>
                <a:ext uri="{63B3BB69-23CF-44E3-9099-C40C66FF867C}">
                  <a14:compatExt spid="_x0000_s21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238125</xdr:colOff>
          <xdr:row>117</xdr:row>
          <xdr:rowOff>142875</xdr:rowOff>
        </xdr:from>
        <xdr:to>
          <xdr:col>58</xdr:col>
          <xdr:colOff>533400</xdr:colOff>
          <xdr:row>119</xdr:row>
          <xdr:rowOff>19050</xdr:rowOff>
        </xdr:to>
        <xdr:sp macro="" textlink="">
          <xdr:nvSpPr>
            <xdr:cNvPr id="2162" name="Check Box 114" hidden="1">
              <a:extLst>
                <a:ext uri="{63B3BB69-23CF-44E3-9099-C40C66FF867C}">
                  <a14:compatExt spid="_x0000_s21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238125</xdr:colOff>
          <xdr:row>175</xdr:row>
          <xdr:rowOff>142875</xdr:rowOff>
        </xdr:from>
        <xdr:to>
          <xdr:col>58</xdr:col>
          <xdr:colOff>533400</xdr:colOff>
          <xdr:row>177</xdr:row>
          <xdr:rowOff>19050</xdr:rowOff>
        </xdr:to>
        <xdr:sp macro="" textlink="">
          <xdr:nvSpPr>
            <xdr:cNvPr id="2170" name="Check Box 122" hidden="1">
              <a:extLst>
                <a:ext uri="{63B3BB69-23CF-44E3-9099-C40C66FF867C}">
                  <a14:compatExt spid="_x0000_s21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238125</xdr:colOff>
          <xdr:row>1</xdr:row>
          <xdr:rowOff>142875</xdr:rowOff>
        </xdr:from>
        <xdr:to>
          <xdr:col>70</xdr:col>
          <xdr:colOff>533400</xdr:colOff>
          <xdr:row>3</xdr:row>
          <xdr:rowOff>19050</xdr:rowOff>
        </xdr:to>
        <xdr:sp macro="" textlink="">
          <xdr:nvSpPr>
            <xdr:cNvPr id="2174" name="Check Box 126" hidden="1">
              <a:extLst>
                <a:ext uri="{63B3BB69-23CF-44E3-9099-C40C66FF867C}">
                  <a14:compatExt spid="_x0000_s21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238125</xdr:colOff>
          <xdr:row>59</xdr:row>
          <xdr:rowOff>142875</xdr:rowOff>
        </xdr:from>
        <xdr:to>
          <xdr:col>70</xdr:col>
          <xdr:colOff>533400</xdr:colOff>
          <xdr:row>61</xdr:row>
          <xdr:rowOff>19050</xdr:rowOff>
        </xdr:to>
        <xdr:sp macro="" textlink="">
          <xdr:nvSpPr>
            <xdr:cNvPr id="2182" name="Check Box 134" hidden="1">
              <a:extLst>
                <a:ext uri="{63B3BB69-23CF-44E3-9099-C40C66FF867C}">
                  <a14:compatExt spid="_x0000_s21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238125</xdr:colOff>
          <xdr:row>117</xdr:row>
          <xdr:rowOff>142875</xdr:rowOff>
        </xdr:from>
        <xdr:to>
          <xdr:col>70</xdr:col>
          <xdr:colOff>533400</xdr:colOff>
          <xdr:row>119</xdr:row>
          <xdr:rowOff>19050</xdr:rowOff>
        </xdr:to>
        <xdr:sp macro="" textlink="">
          <xdr:nvSpPr>
            <xdr:cNvPr id="2186" name="Check Box 138" hidden="1">
              <a:extLst>
                <a:ext uri="{63B3BB69-23CF-44E3-9099-C40C66FF867C}">
                  <a14:compatExt spid="_x0000_s21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238125</xdr:colOff>
          <xdr:row>175</xdr:row>
          <xdr:rowOff>142875</xdr:rowOff>
        </xdr:from>
        <xdr:to>
          <xdr:col>70</xdr:col>
          <xdr:colOff>533400</xdr:colOff>
          <xdr:row>177</xdr:row>
          <xdr:rowOff>19050</xdr:rowOff>
        </xdr:to>
        <xdr:sp macro="" textlink="">
          <xdr:nvSpPr>
            <xdr:cNvPr id="2194" name="Check Box 146" hidden="1">
              <a:extLst>
                <a:ext uri="{63B3BB69-23CF-44E3-9099-C40C66FF867C}">
                  <a14:compatExt spid="_x0000_s21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238125</xdr:colOff>
          <xdr:row>1</xdr:row>
          <xdr:rowOff>142875</xdr:rowOff>
        </xdr:from>
        <xdr:to>
          <xdr:col>82</xdr:col>
          <xdr:colOff>533400</xdr:colOff>
          <xdr:row>3</xdr:row>
          <xdr:rowOff>19050</xdr:rowOff>
        </xdr:to>
        <xdr:sp macro="" textlink="">
          <xdr:nvSpPr>
            <xdr:cNvPr id="2198" name="Check Box 150" hidden="1">
              <a:extLst>
                <a:ext uri="{63B3BB69-23CF-44E3-9099-C40C66FF867C}">
                  <a14:compatExt spid="_x0000_s21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238125</xdr:colOff>
          <xdr:row>59</xdr:row>
          <xdr:rowOff>142875</xdr:rowOff>
        </xdr:from>
        <xdr:to>
          <xdr:col>82</xdr:col>
          <xdr:colOff>533400</xdr:colOff>
          <xdr:row>61</xdr:row>
          <xdr:rowOff>19050</xdr:rowOff>
        </xdr:to>
        <xdr:sp macro="" textlink="">
          <xdr:nvSpPr>
            <xdr:cNvPr id="2206" name="Check Box 158" hidden="1">
              <a:extLst>
                <a:ext uri="{63B3BB69-23CF-44E3-9099-C40C66FF867C}">
                  <a14:compatExt spid="_x0000_s22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238125</xdr:colOff>
          <xdr:row>117</xdr:row>
          <xdr:rowOff>142875</xdr:rowOff>
        </xdr:from>
        <xdr:to>
          <xdr:col>82</xdr:col>
          <xdr:colOff>533400</xdr:colOff>
          <xdr:row>119</xdr:row>
          <xdr:rowOff>19050</xdr:rowOff>
        </xdr:to>
        <xdr:sp macro="" textlink="">
          <xdr:nvSpPr>
            <xdr:cNvPr id="2210" name="Check Box 162" hidden="1">
              <a:extLst>
                <a:ext uri="{63B3BB69-23CF-44E3-9099-C40C66FF867C}">
                  <a14:compatExt spid="_x0000_s22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238125</xdr:colOff>
          <xdr:row>175</xdr:row>
          <xdr:rowOff>142875</xdr:rowOff>
        </xdr:from>
        <xdr:to>
          <xdr:col>82</xdr:col>
          <xdr:colOff>533400</xdr:colOff>
          <xdr:row>177</xdr:row>
          <xdr:rowOff>19050</xdr:rowOff>
        </xdr:to>
        <xdr:sp macro="" textlink="">
          <xdr:nvSpPr>
            <xdr:cNvPr id="2218" name="Check Box 170" hidden="1">
              <a:extLst>
                <a:ext uri="{63B3BB69-23CF-44E3-9099-C40C66FF867C}">
                  <a14:compatExt spid="_x0000_s22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94</xdr:col>
          <xdr:colOff>238125</xdr:colOff>
          <xdr:row>1</xdr:row>
          <xdr:rowOff>142875</xdr:rowOff>
        </xdr:from>
        <xdr:to>
          <xdr:col>94</xdr:col>
          <xdr:colOff>533400</xdr:colOff>
          <xdr:row>3</xdr:row>
          <xdr:rowOff>19050</xdr:rowOff>
        </xdr:to>
        <xdr:sp macro="" textlink="">
          <xdr:nvSpPr>
            <xdr:cNvPr id="2222" name="Check Box 174" hidden="1">
              <a:extLst>
                <a:ext uri="{63B3BB69-23CF-44E3-9099-C40C66FF867C}">
                  <a14:compatExt spid="_x0000_s22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94</xdr:col>
          <xdr:colOff>238125</xdr:colOff>
          <xdr:row>59</xdr:row>
          <xdr:rowOff>142875</xdr:rowOff>
        </xdr:from>
        <xdr:to>
          <xdr:col>94</xdr:col>
          <xdr:colOff>533400</xdr:colOff>
          <xdr:row>61</xdr:row>
          <xdr:rowOff>19050</xdr:rowOff>
        </xdr:to>
        <xdr:sp macro="" textlink="">
          <xdr:nvSpPr>
            <xdr:cNvPr id="2230" name="Check Box 182" hidden="1">
              <a:extLst>
                <a:ext uri="{63B3BB69-23CF-44E3-9099-C40C66FF867C}">
                  <a14:compatExt spid="_x0000_s22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94</xdr:col>
          <xdr:colOff>238125</xdr:colOff>
          <xdr:row>117</xdr:row>
          <xdr:rowOff>142875</xdr:rowOff>
        </xdr:from>
        <xdr:to>
          <xdr:col>94</xdr:col>
          <xdr:colOff>533400</xdr:colOff>
          <xdr:row>119</xdr:row>
          <xdr:rowOff>19050</xdr:rowOff>
        </xdr:to>
        <xdr:sp macro="" textlink="">
          <xdr:nvSpPr>
            <xdr:cNvPr id="2234" name="Check Box 186" hidden="1">
              <a:extLst>
                <a:ext uri="{63B3BB69-23CF-44E3-9099-C40C66FF867C}">
                  <a14:compatExt spid="_x0000_s22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94</xdr:col>
          <xdr:colOff>238125</xdr:colOff>
          <xdr:row>175</xdr:row>
          <xdr:rowOff>142875</xdr:rowOff>
        </xdr:from>
        <xdr:to>
          <xdr:col>94</xdr:col>
          <xdr:colOff>533400</xdr:colOff>
          <xdr:row>177</xdr:row>
          <xdr:rowOff>19050</xdr:rowOff>
        </xdr:to>
        <xdr:sp macro="" textlink="">
          <xdr:nvSpPr>
            <xdr:cNvPr id="2242" name="Check Box 194" hidden="1">
              <a:extLst>
                <a:ext uri="{63B3BB69-23CF-44E3-9099-C40C66FF867C}">
                  <a14:compatExt spid="_x0000_s22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238125</xdr:colOff>
          <xdr:row>1</xdr:row>
          <xdr:rowOff>142875</xdr:rowOff>
        </xdr:from>
        <xdr:to>
          <xdr:col>106</xdr:col>
          <xdr:colOff>533400</xdr:colOff>
          <xdr:row>3</xdr:row>
          <xdr:rowOff>19050</xdr:rowOff>
        </xdr:to>
        <xdr:sp macro="" textlink="">
          <xdr:nvSpPr>
            <xdr:cNvPr id="2246" name="Check Box 198" hidden="1">
              <a:extLst>
                <a:ext uri="{63B3BB69-23CF-44E3-9099-C40C66FF867C}">
                  <a14:compatExt spid="_x0000_s22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238125</xdr:colOff>
          <xdr:row>59</xdr:row>
          <xdr:rowOff>142875</xdr:rowOff>
        </xdr:from>
        <xdr:to>
          <xdr:col>106</xdr:col>
          <xdr:colOff>533400</xdr:colOff>
          <xdr:row>61</xdr:row>
          <xdr:rowOff>19050</xdr:rowOff>
        </xdr:to>
        <xdr:sp macro="" textlink="">
          <xdr:nvSpPr>
            <xdr:cNvPr id="2254" name="Check Box 206" hidden="1">
              <a:extLst>
                <a:ext uri="{63B3BB69-23CF-44E3-9099-C40C66FF867C}">
                  <a14:compatExt spid="_x0000_s22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238125</xdr:colOff>
          <xdr:row>117</xdr:row>
          <xdr:rowOff>142875</xdr:rowOff>
        </xdr:from>
        <xdr:to>
          <xdr:col>106</xdr:col>
          <xdr:colOff>533400</xdr:colOff>
          <xdr:row>119</xdr:row>
          <xdr:rowOff>19050</xdr:rowOff>
        </xdr:to>
        <xdr:sp macro="" textlink="">
          <xdr:nvSpPr>
            <xdr:cNvPr id="2258" name="Check Box 210" hidden="1">
              <a:extLst>
                <a:ext uri="{63B3BB69-23CF-44E3-9099-C40C66FF867C}">
                  <a14:compatExt spid="_x0000_s22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106</xdr:col>
          <xdr:colOff>238125</xdr:colOff>
          <xdr:row>175</xdr:row>
          <xdr:rowOff>142875</xdr:rowOff>
        </xdr:from>
        <xdr:to>
          <xdr:col>106</xdr:col>
          <xdr:colOff>533400</xdr:colOff>
          <xdr:row>177</xdr:row>
          <xdr:rowOff>19050</xdr:rowOff>
        </xdr:to>
        <xdr:sp macro="" textlink="">
          <xdr:nvSpPr>
            <xdr:cNvPr id="2266" name="Check Box 218" hidden="1">
              <a:extLst>
                <a:ext uri="{63B3BB69-23CF-44E3-9099-C40C66FF867C}">
                  <a14:compatExt spid="_x0000_s22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118</xdr:col>
          <xdr:colOff>238125</xdr:colOff>
          <xdr:row>1</xdr:row>
          <xdr:rowOff>142875</xdr:rowOff>
        </xdr:from>
        <xdr:to>
          <xdr:col>118</xdr:col>
          <xdr:colOff>533400</xdr:colOff>
          <xdr:row>3</xdr:row>
          <xdr:rowOff>19050</xdr:rowOff>
        </xdr:to>
        <xdr:sp macro="" textlink="">
          <xdr:nvSpPr>
            <xdr:cNvPr id="2270" name="Check Box 222" hidden="1">
              <a:extLst>
                <a:ext uri="{63B3BB69-23CF-44E3-9099-C40C66FF867C}">
                  <a14:compatExt spid="_x0000_s22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118</xdr:col>
          <xdr:colOff>238125</xdr:colOff>
          <xdr:row>59</xdr:row>
          <xdr:rowOff>142875</xdr:rowOff>
        </xdr:from>
        <xdr:to>
          <xdr:col>118</xdr:col>
          <xdr:colOff>533400</xdr:colOff>
          <xdr:row>61</xdr:row>
          <xdr:rowOff>19050</xdr:rowOff>
        </xdr:to>
        <xdr:sp macro="" textlink="">
          <xdr:nvSpPr>
            <xdr:cNvPr id="2278" name="Check Box 230" hidden="1">
              <a:extLst>
                <a:ext uri="{63B3BB69-23CF-44E3-9099-C40C66FF867C}">
                  <a14:compatExt spid="_x0000_s22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118</xdr:col>
          <xdr:colOff>238125</xdr:colOff>
          <xdr:row>117</xdr:row>
          <xdr:rowOff>142875</xdr:rowOff>
        </xdr:from>
        <xdr:to>
          <xdr:col>118</xdr:col>
          <xdr:colOff>533400</xdr:colOff>
          <xdr:row>119</xdr:row>
          <xdr:rowOff>19050</xdr:rowOff>
        </xdr:to>
        <xdr:sp macro="" textlink="">
          <xdr:nvSpPr>
            <xdr:cNvPr id="2282" name="Check Box 234" hidden="1">
              <a:extLst>
                <a:ext uri="{63B3BB69-23CF-44E3-9099-C40C66FF867C}">
                  <a14:compatExt spid="_x0000_s22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118</xdr:col>
          <xdr:colOff>238125</xdr:colOff>
          <xdr:row>175</xdr:row>
          <xdr:rowOff>142875</xdr:rowOff>
        </xdr:from>
        <xdr:to>
          <xdr:col>118</xdr:col>
          <xdr:colOff>533400</xdr:colOff>
          <xdr:row>177</xdr:row>
          <xdr:rowOff>19050</xdr:rowOff>
        </xdr:to>
        <xdr:sp macro="" textlink="">
          <xdr:nvSpPr>
            <xdr:cNvPr id="2290" name="Check Box 242" hidden="1">
              <a:extLst>
                <a:ext uri="{63B3BB69-23CF-44E3-9099-C40C66FF867C}">
                  <a14:compatExt spid="_x0000_s22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130</xdr:col>
          <xdr:colOff>238125</xdr:colOff>
          <xdr:row>1</xdr:row>
          <xdr:rowOff>142875</xdr:rowOff>
        </xdr:from>
        <xdr:to>
          <xdr:col>130</xdr:col>
          <xdr:colOff>533400</xdr:colOff>
          <xdr:row>3</xdr:row>
          <xdr:rowOff>19050</xdr:rowOff>
        </xdr:to>
        <xdr:sp macro="" textlink="">
          <xdr:nvSpPr>
            <xdr:cNvPr id="2294" name="Check Box 246" hidden="1">
              <a:extLst>
                <a:ext uri="{63B3BB69-23CF-44E3-9099-C40C66FF867C}">
                  <a14:compatExt spid="_x0000_s22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130</xdr:col>
          <xdr:colOff>238125</xdr:colOff>
          <xdr:row>59</xdr:row>
          <xdr:rowOff>142875</xdr:rowOff>
        </xdr:from>
        <xdr:to>
          <xdr:col>130</xdr:col>
          <xdr:colOff>533400</xdr:colOff>
          <xdr:row>61</xdr:row>
          <xdr:rowOff>19050</xdr:rowOff>
        </xdr:to>
        <xdr:sp macro="" textlink="">
          <xdr:nvSpPr>
            <xdr:cNvPr id="2302" name="Check Box 254" hidden="1">
              <a:extLst>
                <a:ext uri="{63B3BB69-23CF-44E3-9099-C40C66FF867C}">
                  <a14:compatExt spid="_x0000_s23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130</xdr:col>
          <xdr:colOff>238125</xdr:colOff>
          <xdr:row>117</xdr:row>
          <xdr:rowOff>142875</xdr:rowOff>
        </xdr:from>
        <xdr:to>
          <xdr:col>130</xdr:col>
          <xdr:colOff>533400</xdr:colOff>
          <xdr:row>119</xdr:row>
          <xdr:rowOff>19050</xdr:rowOff>
        </xdr:to>
        <xdr:sp macro="" textlink="">
          <xdr:nvSpPr>
            <xdr:cNvPr id="2306" name="Check Box 258" hidden="1">
              <a:extLst>
                <a:ext uri="{63B3BB69-23CF-44E3-9099-C40C66FF867C}">
                  <a14:compatExt spid="_x0000_s23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130</xdr:col>
          <xdr:colOff>238125</xdr:colOff>
          <xdr:row>175</xdr:row>
          <xdr:rowOff>142875</xdr:rowOff>
        </xdr:from>
        <xdr:to>
          <xdr:col>130</xdr:col>
          <xdr:colOff>533400</xdr:colOff>
          <xdr:row>177</xdr:row>
          <xdr:rowOff>19050</xdr:rowOff>
        </xdr:to>
        <xdr:sp macro="" textlink="">
          <xdr:nvSpPr>
            <xdr:cNvPr id="2314" name="Check Box 266" hidden="1">
              <a:extLst>
                <a:ext uri="{63B3BB69-23CF-44E3-9099-C40C66FF867C}">
                  <a14:compatExt spid="_x0000_s23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142</xdr:col>
          <xdr:colOff>238125</xdr:colOff>
          <xdr:row>1</xdr:row>
          <xdr:rowOff>142875</xdr:rowOff>
        </xdr:from>
        <xdr:to>
          <xdr:col>142</xdr:col>
          <xdr:colOff>533400</xdr:colOff>
          <xdr:row>3</xdr:row>
          <xdr:rowOff>19050</xdr:rowOff>
        </xdr:to>
        <xdr:sp macro="" textlink="">
          <xdr:nvSpPr>
            <xdr:cNvPr id="2318" name="Check Box 270" hidden="1">
              <a:extLst>
                <a:ext uri="{63B3BB69-23CF-44E3-9099-C40C66FF867C}">
                  <a14:compatExt spid="_x0000_s23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142</xdr:col>
          <xdr:colOff>238125</xdr:colOff>
          <xdr:row>59</xdr:row>
          <xdr:rowOff>142875</xdr:rowOff>
        </xdr:from>
        <xdr:to>
          <xdr:col>142</xdr:col>
          <xdr:colOff>533400</xdr:colOff>
          <xdr:row>61</xdr:row>
          <xdr:rowOff>19050</xdr:rowOff>
        </xdr:to>
        <xdr:sp macro="" textlink="">
          <xdr:nvSpPr>
            <xdr:cNvPr id="2326" name="Check Box 278" hidden="1">
              <a:extLst>
                <a:ext uri="{63B3BB69-23CF-44E3-9099-C40C66FF867C}">
                  <a14:compatExt spid="_x0000_s23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142</xdr:col>
          <xdr:colOff>238125</xdr:colOff>
          <xdr:row>117</xdr:row>
          <xdr:rowOff>142875</xdr:rowOff>
        </xdr:from>
        <xdr:to>
          <xdr:col>142</xdr:col>
          <xdr:colOff>533400</xdr:colOff>
          <xdr:row>119</xdr:row>
          <xdr:rowOff>19050</xdr:rowOff>
        </xdr:to>
        <xdr:sp macro="" textlink="">
          <xdr:nvSpPr>
            <xdr:cNvPr id="2330" name="Check Box 282" hidden="1">
              <a:extLst>
                <a:ext uri="{63B3BB69-23CF-44E3-9099-C40C66FF867C}">
                  <a14:compatExt spid="_x0000_s23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142</xdr:col>
          <xdr:colOff>238125</xdr:colOff>
          <xdr:row>175</xdr:row>
          <xdr:rowOff>142875</xdr:rowOff>
        </xdr:from>
        <xdr:to>
          <xdr:col>142</xdr:col>
          <xdr:colOff>533400</xdr:colOff>
          <xdr:row>177</xdr:row>
          <xdr:rowOff>19050</xdr:rowOff>
        </xdr:to>
        <xdr:sp macro="" textlink="">
          <xdr:nvSpPr>
            <xdr:cNvPr id="2338" name="Check Box 290" hidden="1">
              <a:extLst>
                <a:ext uri="{63B3BB69-23CF-44E3-9099-C40C66FF867C}">
                  <a14:compatExt spid="_x0000_s2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154</xdr:col>
          <xdr:colOff>238125</xdr:colOff>
          <xdr:row>1</xdr:row>
          <xdr:rowOff>142875</xdr:rowOff>
        </xdr:from>
        <xdr:to>
          <xdr:col>154</xdr:col>
          <xdr:colOff>533400</xdr:colOff>
          <xdr:row>3</xdr:row>
          <xdr:rowOff>19050</xdr:rowOff>
        </xdr:to>
        <xdr:sp macro="" textlink="">
          <xdr:nvSpPr>
            <xdr:cNvPr id="2342" name="Check Box 294" hidden="1">
              <a:extLst>
                <a:ext uri="{63B3BB69-23CF-44E3-9099-C40C66FF867C}">
                  <a14:compatExt spid="_x0000_s2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154</xdr:col>
          <xdr:colOff>238125</xdr:colOff>
          <xdr:row>59</xdr:row>
          <xdr:rowOff>142875</xdr:rowOff>
        </xdr:from>
        <xdr:to>
          <xdr:col>154</xdr:col>
          <xdr:colOff>533400</xdr:colOff>
          <xdr:row>61</xdr:row>
          <xdr:rowOff>19050</xdr:rowOff>
        </xdr:to>
        <xdr:sp macro="" textlink="">
          <xdr:nvSpPr>
            <xdr:cNvPr id="2350" name="Check Box 302" hidden="1">
              <a:extLst>
                <a:ext uri="{63B3BB69-23CF-44E3-9099-C40C66FF867C}">
                  <a14:compatExt spid="_x0000_s2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154</xdr:col>
          <xdr:colOff>238125</xdr:colOff>
          <xdr:row>117</xdr:row>
          <xdr:rowOff>142875</xdr:rowOff>
        </xdr:from>
        <xdr:to>
          <xdr:col>154</xdr:col>
          <xdr:colOff>533400</xdr:colOff>
          <xdr:row>119</xdr:row>
          <xdr:rowOff>19050</xdr:rowOff>
        </xdr:to>
        <xdr:sp macro="" textlink="">
          <xdr:nvSpPr>
            <xdr:cNvPr id="2354" name="Check Box 306" hidden="1">
              <a:extLst>
                <a:ext uri="{63B3BB69-23CF-44E3-9099-C40C66FF867C}">
                  <a14:compatExt spid="_x0000_s2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154</xdr:col>
          <xdr:colOff>238125</xdr:colOff>
          <xdr:row>175</xdr:row>
          <xdr:rowOff>142875</xdr:rowOff>
        </xdr:from>
        <xdr:to>
          <xdr:col>154</xdr:col>
          <xdr:colOff>533400</xdr:colOff>
          <xdr:row>177</xdr:row>
          <xdr:rowOff>19050</xdr:rowOff>
        </xdr:to>
        <xdr:sp macro="" textlink="">
          <xdr:nvSpPr>
            <xdr:cNvPr id="2362" name="Check Box 314" hidden="1">
              <a:extLst>
                <a:ext uri="{63B3BB69-23CF-44E3-9099-C40C66FF867C}">
                  <a14:compatExt spid="_x0000_s2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166</xdr:col>
          <xdr:colOff>238125</xdr:colOff>
          <xdr:row>1</xdr:row>
          <xdr:rowOff>142875</xdr:rowOff>
        </xdr:from>
        <xdr:to>
          <xdr:col>166</xdr:col>
          <xdr:colOff>533400</xdr:colOff>
          <xdr:row>3</xdr:row>
          <xdr:rowOff>19050</xdr:rowOff>
        </xdr:to>
        <xdr:sp macro="" textlink="">
          <xdr:nvSpPr>
            <xdr:cNvPr id="2366" name="Check Box 318" hidden="1">
              <a:extLst>
                <a:ext uri="{63B3BB69-23CF-44E3-9099-C40C66FF867C}">
                  <a14:compatExt spid="_x0000_s2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166</xdr:col>
          <xdr:colOff>238125</xdr:colOff>
          <xdr:row>59</xdr:row>
          <xdr:rowOff>142875</xdr:rowOff>
        </xdr:from>
        <xdr:to>
          <xdr:col>166</xdr:col>
          <xdr:colOff>533400</xdr:colOff>
          <xdr:row>61</xdr:row>
          <xdr:rowOff>19050</xdr:rowOff>
        </xdr:to>
        <xdr:sp macro="" textlink="">
          <xdr:nvSpPr>
            <xdr:cNvPr id="2374" name="Check Box 326" hidden="1">
              <a:extLst>
                <a:ext uri="{63B3BB69-23CF-44E3-9099-C40C66FF867C}">
                  <a14:compatExt spid="_x0000_s2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166</xdr:col>
          <xdr:colOff>238125</xdr:colOff>
          <xdr:row>117</xdr:row>
          <xdr:rowOff>142875</xdr:rowOff>
        </xdr:from>
        <xdr:to>
          <xdr:col>166</xdr:col>
          <xdr:colOff>533400</xdr:colOff>
          <xdr:row>119</xdr:row>
          <xdr:rowOff>19050</xdr:rowOff>
        </xdr:to>
        <xdr:sp macro="" textlink="">
          <xdr:nvSpPr>
            <xdr:cNvPr id="2378" name="Check Box 330" hidden="1">
              <a:extLst>
                <a:ext uri="{63B3BB69-23CF-44E3-9099-C40C66FF867C}">
                  <a14:compatExt spid="_x0000_s2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166</xdr:col>
          <xdr:colOff>238125</xdr:colOff>
          <xdr:row>175</xdr:row>
          <xdr:rowOff>142875</xdr:rowOff>
        </xdr:from>
        <xdr:to>
          <xdr:col>166</xdr:col>
          <xdr:colOff>533400</xdr:colOff>
          <xdr:row>177</xdr:row>
          <xdr:rowOff>19050</xdr:rowOff>
        </xdr:to>
        <xdr:sp macro="" textlink="">
          <xdr:nvSpPr>
            <xdr:cNvPr id="2386" name="Check Box 338" hidden="1">
              <a:extLst>
                <a:ext uri="{63B3BB69-23CF-44E3-9099-C40C66FF867C}">
                  <a14:compatExt spid="_x0000_s2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178</xdr:col>
          <xdr:colOff>238125</xdr:colOff>
          <xdr:row>1</xdr:row>
          <xdr:rowOff>142875</xdr:rowOff>
        </xdr:from>
        <xdr:to>
          <xdr:col>178</xdr:col>
          <xdr:colOff>533400</xdr:colOff>
          <xdr:row>3</xdr:row>
          <xdr:rowOff>19050</xdr:rowOff>
        </xdr:to>
        <xdr:sp macro="" textlink="">
          <xdr:nvSpPr>
            <xdr:cNvPr id="2390" name="Check Box 342" hidden="1">
              <a:extLst>
                <a:ext uri="{63B3BB69-23CF-44E3-9099-C40C66FF867C}">
                  <a14:compatExt spid="_x0000_s2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178</xdr:col>
          <xdr:colOff>238125</xdr:colOff>
          <xdr:row>59</xdr:row>
          <xdr:rowOff>142875</xdr:rowOff>
        </xdr:from>
        <xdr:to>
          <xdr:col>178</xdr:col>
          <xdr:colOff>533400</xdr:colOff>
          <xdr:row>61</xdr:row>
          <xdr:rowOff>19050</xdr:rowOff>
        </xdr:to>
        <xdr:sp macro="" textlink="">
          <xdr:nvSpPr>
            <xdr:cNvPr id="2398" name="Check Box 350" hidden="1">
              <a:extLst>
                <a:ext uri="{63B3BB69-23CF-44E3-9099-C40C66FF867C}">
                  <a14:compatExt spid="_x0000_s2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178</xdr:col>
          <xdr:colOff>238125</xdr:colOff>
          <xdr:row>117</xdr:row>
          <xdr:rowOff>142875</xdr:rowOff>
        </xdr:from>
        <xdr:to>
          <xdr:col>178</xdr:col>
          <xdr:colOff>533400</xdr:colOff>
          <xdr:row>119</xdr:row>
          <xdr:rowOff>19050</xdr:rowOff>
        </xdr:to>
        <xdr:sp macro="" textlink="">
          <xdr:nvSpPr>
            <xdr:cNvPr id="2402" name="Check Box 354" hidden="1">
              <a:extLst>
                <a:ext uri="{63B3BB69-23CF-44E3-9099-C40C66FF867C}">
                  <a14:compatExt spid="_x0000_s24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178</xdr:col>
          <xdr:colOff>238125</xdr:colOff>
          <xdr:row>175</xdr:row>
          <xdr:rowOff>142875</xdr:rowOff>
        </xdr:from>
        <xdr:to>
          <xdr:col>178</xdr:col>
          <xdr:colOff>533400</xdr:colOff>
          <xdr:row>177</xdr:row>
          <xdr:rowOff>19050</xdr:rowOff>
        </xdr:to>
        <xdr:sp macro="" textlink="">
          <xdr:nvSpPr>
            <xdr:cNvPr id="2410" name="Check Box 362" hidden="1">
              <a:extLst>
                <a:ext uri="{63B3BB69-23CF-44E3-9099-C40C66FF867C}">
                  <a14:compatExt spid="_x0000_s24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190</xdr:col>
          <xdr:colOff>238125</xdr:colOff>
          <xdr:row>1</xdr:row>
          <xdr:rowOff>142875</xdr:rowOff>
        </xdr:from>
        <xdr:to>
          <xdr:col>190</xdr:col>
          <xdr:colOff>533400</xdr:colOff>
          <xdr:row>3</xdr:row>
          <xdr:rowOff>19050</xdr:rowOff>
        </xdr:to>
        <xdr:sp macro="" textlink="">
          <xdr:nvSpPr>
            <xdr:cNvPr id="2414" name="Check Box 366" hidden="1">
              <a:extLst>
                <a:ext uri="{63B3BB69-23CF-44E3-9099-C40C66FF867C}">
                  <a14:compatExt spid="_x0000_s2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190</xdr:col>
          <xdr:colOff>238125</xdr:colOff>
          <xdr:row>59</xdr:row>
          <xdr:rowOff>142875</xdr:rowOff>
        </xdr:from>
        <xdr:to>
          <xdr:col>190</xdr:col>
          <xdr:colOff>533400</xdr:colOff>
          <xdr:row>61</xdr:row>
          <xdr:rowOff>19050</xdr:rowOff>
        </xdr:to>
        <xdr:sp macro="" textlink="">
          <xdr:nvSpPr>
            <xdr:cNvPr id="2422" name="Check Box 374" hidden="1">
              <a:extLst>
                <a:ext uri="{63B3BB69-23CF-44E3-9099-C40C66FF867C}">
                  <a14:compatExt spid="_x0000_s2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xdr:col>
      <xdr:colOff>19050</xdr:colOff>
      <xdr:row>1</xdr:row>
      <xdr:rowOff>19050</xdr:rowOff>
    </xdr:from>
    <xdr:to>
      <xdr:col>5</xdr:col>
      <xdr:colOff>600075</xdr:colOff>
      <xdr:row>2</xdr:row>
      <xdr:rowOff>47625</xdr:rowOff>
    </xdr:to>
    <xdr:sp macro="" textlink="">
      <xdr:nvSpPr>
        <xdr:cNvPr id="4097" name="Text 1"/>
        <xdr:cNvSpPr txBox="1">
          <a:spLocks noChangeArrowheads="1"/>
        </xdr:cNvSpPr>
      </xdr:nvSpPr>
      <xdr:spPr bwMode="auto">
        <a:xfrm>
          <a:off x="2076450" y="161925"/>
          <a:ext cx="250507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PROVISION INVENTORY CONTROL RECORD</a:t>
          </a:r>
        </a:p>
      </xdr:txBody>
    </xdr:sp>
    <xdr:clientData/>
  </xdr:twoCellAnchor>
  <xdr:twoCellAnchor>
    <xdr:from>
      <xdr:col>10</xdr:col>
      <xdr:colOff>314325</xdr:colOff>
      <xdr:row>5</xdr:row>
      <xdr:rowOff>0</xdr:rowOff>
    </xdr:from>
    <xdr:to>
      <xdr:col>11</xdr:col>
      <xdr:colOff>323850</xdr:colOff>
      <xdr:row>6</xdr:row>
      <xdr:rowOff>9525</xdr:rowOff>
    </xdr:to>
    <xdr:sp macro="" textlink="">
      <xdr:nvSpPr>
        <xdr:cNvPr id="4098" name="Text 2"/>
        <xdr:cNvSpPr txBox="1">
          <a:spLocks noChangeArrowheads="1"/>
        </xdr:cNvSpPr>
      </xdr:nvSpPr>
      <xdr:spPr bwMode="auto">
        <a:xfrm>
          <a:off x="7372350" y="733425"/>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10</xdr:col>
      <xdr:colOff>314325</xdr:colOff>
      <xdr:row>42</xdr:row>
      <xdr:rowOff>0</xdr:rowOff>
    </xdr:from>
    <xdr:to>
      <xdr:col>11</xdr:col>
      <xdr:colOff>323850</xdr:colOff>
      <xdr:row>43</xdr:row>
      <xdr:rowOff>9525</xdr:rowOff>
    </xdr:to>
    <xdr:sp macro="" textlink="">
      <xdr:nvSpPr>
        <xdr:cNvPr id="4100" name="Text 4"/>
        <xdr:cNvSpPr txBox="1">
          <a:spLocks noChangeArrowheads="1"/>
        </xdr:cNvSpPr>
      </xdr:nvSpPr>
      <xdr:spPr bwMode="auto">
        <a:xfrm>
          <a:off x="7372350" y="77724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2</xdr:col>
      <xdr:colOff>19050</xdr:colOff>
      <xdr:row>38</xdr:row>
      <xdr:rowOff>19050</xdr:rowOff>
    </xdr:from>
    <xdr:to>
      <xdr:col>5</xdr:col>
      <xdr:colOff>600075</xdr:colOff>
      <xdr:row>39</xdr:row>
      <xdr:rowOff>47625</xdr:rowOff>
    </xdr:to>
    <xdr:sp macro="" textlink="">
      <xdr:nvSpPr>
        <xdr:cNvPr id="4101" name="Text 5"/>
        <xdr:cNvSpPr txBox="1">
          <a:spLocks noChangeArrowheads="1"/>
        </xdr:cNvSpPr>
      </xdr:nvSpPr>
      <xdr:spPr bwMode="auto">
        <a:xfrm>
          <a:off x="2076450" y="7134225"/>
          <a:ext cx="2505075" cy="19050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PROVISION INVENTORY CONTROL RECORD</a:t>
          </a:r>
        </a:p>
      </xdr:txBody>
    </xdr:sp>
    <xdr:clientData/>
  </xdr:twoCellAnchor>
  <xdr:twoCellAnchor>
    <xdr:from>
      <xdr:col>10</xdr:col>
      <xdr:colOff>314325</xdr:colOff>
      <xdr:row>42</xdr:row>
      <xdr:rowOff>0</xdr:rowOff>
    </xdr:from>
    <xdr:to>
      <xdr:col>11</xdr:col>
      <xdr:colOff>323850</xdr:colOff>
      <xdr:row>43</xdr:row>
      <xdr:rowOff>9525</xdr:rowOff>
    </xdr:to>
    <xdr:sp macro="" textlink="">
      <xdr:nvSpPr>
        <xdr:cNvPr id="4102" name="Text 6"/>
        <xdr:cNvSpPr txBox="1">
          <a:spLocks noChangeArrowheads="1"/>
        </xdr:cNvSpPr>
      </xdr:nvSpPr>
      <xdr:spPr bwMode="auto">
        <a:xfrm>
          <a:off x="7372350" y="77724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10</xdr:col>
      <xdr:colOff>314325</xdr:colOff>
      <xdr:row>79</xdr:row>
      <xdr:rowOff>0</xdr:rowOff>
    </xdr:from>
    <xdr:to>
      <xdr:col>11</xdr:col>
      <xdr:colOff>323850</xdr:colOff>
      <xdr:row>80</xdr:row>
      <xdr:rowOff>9525</xdr:rowOff>
    </xdr:to>
    <xdr:sp macro="" textlink="">
      <xdr:nvSpPr>
        <xdr:cNvPr id="4103" name="Text 7"/>
        <xdr:cNvSpPr txBox="1">
          <a:spLocks noChangeArrowheads="1"/>
        </xdr:cNvSpPr>
      </xdr:nvSpPr>
      <xdr:spPr bwMode="auto">
        <a:xfrm>
          <a:off x="7372350" y="137922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2</xdr:col>
      <xdr:colOff>19050</xdr:colOff>
      <xdr:row>75</xdr:row>
      <xdr:rowOff>19050</xdr:rowOff>
    </xdr:from>
    <xdr:to>
      <xdr:col>5</xdr:col>
      <xdr:colOff>600075</xdr:colOff>
      <xdr:row>76</xdr:row>
      <xdr:rowOff>47625</xdr:rowOff>
    </xdr:to>
    <xdr:sp macro="" textlink="">
      <xdr:nvSpPr>
        <xdr:cNvPr id="4104" name="Text 8"/>
        <xdr:cNvSpPr txBox="1">
          <a:spLocks noChangeArrowheads="1"/>
        </xdr:cNvSpPr>
      </xdr:nvSpPr>
      <xdr:spPr bwMode="auto">
        <a:xfrm>
          <a:off x="2076450" y="13154025"/>
          <a:ext cx="2505075" cy="19050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PROVISION INVENTORY CONTROL RECORD</a:t>
          </a:r>
        </a:p>
      </xdr:txBody>
    </xdr:sp>
    <xdr:clientData/>
  </xdr:twoCellAnchor>
  <xdr:twoCellAnchor>
    <xdr:from>
      <xdr:col>10</xdr:col>
      <xdr:colOff>314325</xdr:colOff>
      <xdr:row>79</xdr:row>
      <xdr:rowOff>0</xdr:rowOff>
    </xdr:from>
    <xdr:to>
      <xdr:col>11</xdr:col>
      <xdr:colOff>323850</xdr:colOff>
      <xdr:row>80</xdr:row>
      <xdr:rowOff>9525</xdr:rowOff>
    </xdr:to>
    <xdr:sp macro="" textlink="">
      <xdr:nvSpPr>
        <xdr:cNvPr id="4105" name="Text 9"/>
        <xdr:cNvSpPr txBox="1">
          <a:spLocks noChangeArrowheads="1"/>
        </xdr:cNvSpPr>
      </xdr:nvSpPr>
      <xdr:spPr bwMode="auto">
        <a:xfrm>
          <a:off x="7372350" y="137922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10</xdr:col>
      <xdr:colOff>314325</xdr:colOff>
      <xdr:row>116</xdr:row>
      <xdr:rowOff>0</xdr:rowOff>
    </xdr:from>
    <xdr:to>
      <xdr:col>11</xdr:col>
      <xdr:colOff>323850</xdr:colOff>
      <xdr:row>117</xdr:row>
      <xdr:rowOff>9525</xdr:rowOff>
    </xdr:to>
    <xdr:sp macro="" textlink="">
      <xdr:nvSpPr>
        <xdr:cNvPr id="4106" name="Text 10"/>
        <xdr:cNvSpPr txBox="1">
          <a:spLocks noChangeArrowheads="1"/>
        </xdr:cNvSpPr>
      </xdr:nvSpPr>
      <xdr:spPr bwMode="auto">
        <a:xfrm>
          <a:off x="7372350" y="198120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2</xdr:col>
      <xdr:colOff>19050</xdr:colOff>
      <xdr:row>112</xdr:row>
      <xdr:rowOff>19050</xdr:rowOff>
    </xdr:from>
    <xdr:to>
      <xdr:col>5</xdr:col>
      <xdr:colOff>600075</xdr:colOff>
      <xdr:row>113</xdr:row>
      <xdr:rowOff>47625</xdr:rowOff>
    </xdr:to>
    <xdr:sp macro="" textlink="">
      <xdr:nvSpPr>
        <xdr:cNvPr id="4107" name="Text 11"/>
        <xdr:cNvSpPr txBox="1">
          <a:spLocks noChangeArrowheads="1"/>
        </xdr:cNvSpPr>
      </xdr:nvSpPr>
      <xdr:spPr bwMode="auto">
        <a:xfrm>
          <a:off x="2076450" y="19173825"/>
          <a:ext cx="2505075" cy="19050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PROVISION INVENTORY CONTROL RECORD</a:t>
          </a:r>
        </a:p>
      </xdr:txBody>
    </xdr:sp>
    <xdr:clientData/>
  </xdr:twoCellAnchor>
  <xdr:twoCellAnchor>
    <xdr:from>
      <xdr:col>10</xdr:col>
      <xdr:colOff>314325</xdr:colOff>
      <xdr:row>116</xdr:row>
      <xdr:rowOff>0</xdr:rowOff>
    </xdr:from>
    <xdr:to>
      <xdr:col>11</xdr:col>
      <xdr:colOff>323850</xdr:colOff>
      <xdr:row>117</xdr:row>
      <xdr:rowOff>9525</xdr:rowOff>
    </xdr:to>
    <xdr:sp macro="" textlink="">
      <xdr:nvSpPr>
        <xdr:cNvPr id="4108" name="Text 12"/>
        <xdr:cNvSpPr txBox="1">
          <a:spLocks noChangeArrowheads="1"/>
        </xdr:cNvSpPr>
      </xdr:nvSpPr>
      <xdr:spPr bwMode="auto">
        <a:xfrm>
          <a:off x="7372350" y="198120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10</xdr:col>
      <xdr:colOff>314325</xdr:colOff>
      <xdr:row>153</xdr:row>
      <xdr:rowOff>0</xdr:rowOff>
    </xdr:from>
    <xdr:to>
      <xdr:col>11</xdr:col>
      <xdr:colOff>323850</xdr:colOff>
      <xdr:row>154</xdr:row>
      <xdr:rowOff>9525</xdr:rowOff>
    </xdr:to>
    <xdr:sp macro="" textlink="">
      <xdr:nvSpPr>
        <xdr:cNvPr id="4109" name="Text 13"/>
        <xdr:cNvSpPr txBox="1">
          <a:spLocks noChangeArrowheads="1"/>
        </xdr:cNvSpPr>
      </xdr:nvSpPr>
      <xdr:spPr bwMode="auto">
        <a:xfrm>
          <a:off x="7372350" y="258318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2</xdr:col>
      <xdr:colOff>19050</xdr:colOff>
      <xdr:row>149</xdr:row>
      <xdr:rowOff>19050</xdr:rowOff>
    </xdr:from>
    <xdr:to>
      <xdr:col>5</xdr:col>
      <xdr:colOff>600075</xdr:colOff>
      <xdr:row>150</xdr:row>
      <xdr:rowOff>47625</xdr:rowOff>
    </xdr:to>
    <xdr:sp macro="" textlink="">
      <xdr:nvSpPr>
        <xdr:cNvPr id="4110" name="Text 14"/>
        <xdr:cNvSpPr txBox="1">
          <a:spLocks noChangeArrowheads="1"/>
        </xdr:cNvSpPr>
      </xdr:nvSpPr>
      <xdr:spPr bwMode="auto">
        <a:xfrm>
          <a:off x="2076450" y="25193625"/>
          <a:ext cx="2505075" cy="19050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PROVISION INVENTORY CONTROL RECORD</a:t>
          </a:r>
        </a:p>
      </xdr:txBody>
    </xdr:sp>
    <xdr:clientData/>
  </xdr:twoCellAnchor>
  <xdr:twoCellAnchor>
    <xdr:from>
      <xdr:col>10</xdr:col>
      <xdr:colOff>314325</xdr:colOff>
      <xdr:row>153</xdr:row>
      <xdr:rowOff>0</xdr:rowOff>
    </xdr:from>
    <xdr:to>
      <xdr:col>11</xdr:col>
      <xdr:colOff>323850</xdr:colOff>
      <xdr:row>154</xdr:row>
      <xdr:rowOff>9525</xdr:rowOff>
    </xdr:to>
    <xdr:sp macro="" textlink="">
      <xdr:nvSpPr>
        <xdr:cNvPr id="4111" name="Text 15"/>
        <xdr:cNvSpPr txBox="1">
          <a:spLocks noChangeArrowheads="1"/>
        </xdr:cNvSpPr>
      </xdr:nvSpPr>
      <xdr:spPr bwMode="auto">
        <a:xfrm>
          <a:off x="7372350" y="258318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10</xdr:col>
      <xdr:colOff>314325</xdr:colOff>
      <xdr:row>190</xdr:row>
      <xdr:rowOff>0</xdr:rowOff>
    </xdr:from>
    <xdr:to>
      <xdr:col>11</xdr:col>
      <xdr:colOff>323850</xdr:colOff>
      <xdr:row>191</xdr:row>
      <xdr:rowOff>9525</xdr:rowOff>
    </xdr:to>
    <xdr:sp macro="" textlink="">
      <xdr:nvSpPr>
        <xdr:cNvPr id="4112" name="Text 16"/>
        <xdr:cNvSpPr txBox="1">
          <a:spLocks noChangeArrowheads="1"/>
        </xdr:cNvSpPr>
      </xdr:nvSpPr>
      <xdr:spPr bwMode="auto">
        <a:xfrm>
          <a:off x="7372350" y="318516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twoCellAnchor>
    <xdr:from>
      <xdr:col>2</xdr:col>
      <xdr:colOff>19050</xdr:colOff>
      <xdr:row>186</xdr:row>
      <xdr:rowOff>19050</xdr:rowOff>
    </xdr:from>
    <xdr:to>
      <xdr:col>5</xdr:col>
      <xdr:colOff>600075</xdr:colOff>
      <xdr:row>187</xdr:row>
      <xdr:rowOff>47625</xdr:rowOff>
    </xdr:to>
    <xdr:sp macro="" textlink="">
      <xdr:nvSpPr>
        <xdr:cNvPr id="4113" name="Text 17"/>
        <xdr:cNvSpPr txBox="1">
          <a:spLocks noChangeArrowheads="1"/>
        </xdr:cNvSpPr>
      </xdr:nvSpPr>
      <xdr:spPr bwMode="auto">
        <a:xfrm>
          <a:off x="2076450" y="31213425"/>
          <a:ext cx="2505075" cy="19050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PROVISION INVENTORY CONTROL RECORD</a:t>
          </a:r>
        </a:p>
      </xdr:txBody>
    </xdr:sp>
    <xdr:clientData/>
  </xdr:twoCellAnchor>
  <xdr:twoCellAnchor>
    <xdr:from>
      <xdr:col>10</xdr:col>
      <xdr:colOff>314325</xdr:colOff>
      <xdr:row>190</xdr:row>
      <xdr:rowOff>0</xdr:rowOff>
    </xdr:from>
    <xdr:to>
      <xdr:col>11</xdr:col>
      <xdr:colOff>323850</xdr:colOff>
      <xdr:row>191</xdr:row>
      <xdr:rowOff>9525</xdr:rowOff>
    </xdr:to>
    <xdr:sp macro="" textlink="">
      <xdr:nvSpPr>
        <xdr:cNvPr id="4114" name="Text 18"/>
        <xdr:cNvSpPr txBox="1">
          <a:spLocks noChangeArrowheads="1"/>
        </xdr:cNvSpPr>
      </xdr:nvSpPr>
      <xdr:spPr bwMode="auto">
        <a:xfrm>
          <a:off x="7372350" y="31851600"/>
          <a:ext cx="619125" cy="171450"/>
        </a:xfrm>
        <a:prstGeom prst="rect">
          <a:avLst/>
        </a:prstGeom>
        <a:solidFill>
          <a:srgbClr val="FFFFFF"/>
        </a:solidFill>
        <a:ln w="1">
          <a:noFill/>
          <a:miter lim="800000"/>
          <a:headEnd/>
          <a:tailEnd/>
        </a:ln>
      </xdr:spPr>
      <xdr:txBody>
        <a:bodyPr vertOverflow="clip" wrap="square" lIns="27432" tIns="22860" rIns="27432" bIns="0" anchor="t" upright="1"/>
        <a:lstStyle/>
        <a:p>
          <a:pPr algn="ctr" rtl="0">
            <a:defRPr sz="1000"/>
          </a:pPr>
          <a:r>
            <a:rPr lang="en-US" sz="900" b="1" i="0" u="none" strike="noStrike" baseline="0">
              <a:solidFill>
                <a:srgbClr val="000000"/>
              </a:solidFill>
              <a:latin typeface="Arial"/>
              <a:cs typeface="Arial"/>
            </a:rPr>
            <a:t>BALANCE</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9217"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18042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18042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2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2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2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2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2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3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3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3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3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3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3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3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3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3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3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4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4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4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4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4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4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4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4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4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4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5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5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5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5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5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5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5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5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5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5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6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6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6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6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6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6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6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6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6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6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7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7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7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7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7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7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7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7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7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7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8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8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8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8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8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8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8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8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8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8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9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9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9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9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9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9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9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9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49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49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0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0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0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0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0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0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0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0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0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0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1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1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1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1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1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1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1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1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1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1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2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52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52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9552"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80530" name="Line 340"/>
        <xdr:cNvSpPr>
          <a:spLocks noChangeShapeType="1"/>
        </xdr:cNvSpPr>
      </xdr:nvSpPr>
      <xdr:spPr bwMode="auto">
        <a:xfrm>
          <a:off x="5438775" y="1114425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8053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3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3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3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3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3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3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3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3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4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4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4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4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4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4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4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4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4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4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5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5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5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5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5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5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5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5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5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5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6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6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6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6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6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6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6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6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6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6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7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7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7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7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7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7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7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7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7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7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8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8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8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8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8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8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8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8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8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8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9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9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9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9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9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9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9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9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59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59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0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0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0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0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0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0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0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0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0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0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1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1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1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1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1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1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1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1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1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1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2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2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2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2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2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2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2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2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2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2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63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3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3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3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3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63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9814"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18063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18063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3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4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4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4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4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4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4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4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4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4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4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5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5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5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5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5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5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5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5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5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5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6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6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6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6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6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6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6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6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6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6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7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7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7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7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7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7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7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7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7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7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8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8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8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8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8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8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8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8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8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8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9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9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9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9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9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9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9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9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69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69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0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0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0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0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0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0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0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0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0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0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1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1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1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1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1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1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1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1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1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1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2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2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2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2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2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2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2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2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2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2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3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3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3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3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3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3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3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3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3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3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4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4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4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74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74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74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74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4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4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74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75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75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75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5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5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75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75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75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75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5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6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76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76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76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76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6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6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76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76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76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77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77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77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10166"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18077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18077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10172"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18077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18077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10178"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18078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18078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10184"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18078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18078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10190"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18078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18078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10196"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18078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18079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10202"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18079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18079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10208"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18079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18079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10214"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18079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18079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1022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18080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18080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10226"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18080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18080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10232"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18080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18080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10238"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18081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18081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10244"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18081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18081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10250"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18081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18081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10256"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18081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18082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10262"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18082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18082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10268"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18082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18082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xdr:twoCellAnchor>
    <xdr:from>
      <xdr:col>5</xdr:col>
      <xdr:colOff>104775</xdr:colOff>
      <xdr:row>2</xdr:row>
      <xdr:rowOff>19050</xdr:rowOff>
    </xdr:from>
    <xdr:to>
      <xdr:col>8</xdr:col>
      <xdr:colOff>419100</xdr:colOff>
      <xdr:row>3</xdr:row>
      <xdr:rowOff>142875</xdr:rowOff>
    </xdr:to>
    <xdr:sp macro="" textlink="">
      <xdr:nvSpPr>
        <xdr:cNvPr id="470" name="Text 1"/>
        <xdr:cNvSpPr txBox="1">
          <a:spLocks noChangeArrowheads="1"/>
        </xdr:cNvSpPr>
      </xdr:nvSpPr>
      <xdr:spPr bwMode="auto">
        <a:xfrm>
          <a:off x="23050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471" name="Line 29"/>
        <xdr:cNvSpPr>
          <a:spLocks noChangeShapeType="1"/>
        </xdr:cNvSpPr>
      </xdr:nvSpPr>
      <xdr:spPr bwMode="auto">
        <a:xfrm>
          <a:off x="58959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72" name="Line 30"/>
        <xdr:cNvSpPr>
          <a:spLocks noChangeShapeType="1"/>
        </xdr:cNvSpPr>
      </xdr:nvSpPr>
      <xdr:spPr bwMode="auto">
        <a:xfrm>
          <a:off x="73152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3" name="Line 3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4" name="Line 3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5" name="Line 4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6" name="Line 4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7" name="Line 4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8" name="Line 4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9" name="Line 5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0" name="Line 5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1" name="Line 5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2" name="Line 6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3" name="Line 6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4" name="Line 6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5" name="Line 7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6" name="Line 7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7" name="Line 7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8" name="Line 7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9" name="Line 8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0" name="Line 8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1" name="Line 8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2" name="Line 9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3" name="Line 9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4" name="Line 9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5" name="Line 10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6" name="Line 10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7" name="Line 10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8" name="Line 10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9" name="Line 11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0" name="Line 11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1" name="Line 11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2" name="Line 12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3" name="Line 12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4" name="Line 12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5" name="Line 13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6" name="Line 13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7" name="Line 13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8" name="Line 13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9" name="Line 14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0" name="Line 14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1" name="Line 14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2" name="Line 15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3" name="Line 15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4" name="Line 15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5" name="Line 16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6" name="Line 16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7" name="Line 16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8" name="Line 16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9" name="Line 17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0" name="Line 17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1" name="Line 17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2" name="Line 18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3" name="Line 18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4" name="Line 18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5" name="Line 19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6" name="Line 19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7" name="Line 19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8" name="Line 19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9" name="Line 20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30" name="Line 20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1" name="Line 20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32" name="Line 21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3" name="Line 21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34" name="Line 21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5" name="Line 22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36" name="Line 22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7" name="Line 22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38" name="Line 22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9" name="Line 23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0" name="Line 23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41" name="Line 23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2" name="Line 24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43" name="Line 24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4" name="Line 24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45" name="Line 25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6" name="Line 25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47" name="Line 25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8" name="Line 25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49" name="Line 26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50" name="Line 26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1" name="Line 26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52" name="Line 27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3" name="Line 27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54" name="Line 27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5" name="Line 28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56" name="Line 28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7" name="Line 28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58" name="Line 28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9" name="Line 29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0" name="Line 29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61" name="Line 29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2" name="Line 30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63" name="Line 30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4" name="Line 30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65" name="Line 31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6" name="Line 31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67" name="Line 31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8" name="Line 31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69" name="Line 32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70" name="Line 32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1" name="Line 32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72" name="Line 33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73" name="Line 33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74" name="Line 333"/>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75" name="Line 33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76" name="Line 335"/>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577" name="Text 336"/>
        <xdr:cNvSpPr txBox="1">
          <a:spLocks noChangeArrowheads="1"/>
        </xdr:cNvSpPr>
      </xdr:nvSpPr>
      <xdr:spPr bwMode="auto">
        <a:xfrm>
          <a:off x="2305050"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578" name="Line 340"/>
        <xdr:cNvSpPr>
          <a:spLocks noChangeShapeType="1"/>
        </xdr:cNvSpPr>
      </xdr:nvSpPr>
      <xdr:spPr bwMode="auto">
        <a:xfrm>
          <a:off x="58959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579" name="Line 341"/>
        <xdr:cNvSpPr>
          <a:spLocks noChangeShapeType="1"/>
        </xdr:cNvSpPr>
      </xdr:nvSpPr>
      <xdr:spPr bwMode="auto">
        <a:xfrm>
          <a:off x="73152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0" name="Line 34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1" name="Line 34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2" name="Line 35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3" name="Line 35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4" name="Line 35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5" name="Line 35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6" name="Line 36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7" name="Line 36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8" name="Line 37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9" name="Line 37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0" name="Line 37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1" name="Line 37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2" name="Line 38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3" name="Line 38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4" name="Line 38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5" name="Line 38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6" name="Line 39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7" name="Line 39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8" name="Line 40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9" name="Line 40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0" name="Line 40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1" name="Line 40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2" name="Line 41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3" name="Line 41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4" name="Line 41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5" name="Line 41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6" name="Line 42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7" name="Line 42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8" name="Line 43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9" name="Line 43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0" name="Line 43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1" name="Line 43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2" name="Line 44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3" name="Line 44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4" name="Line 44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5" name="Line 44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6" name="Line 45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7" name="Line 45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8" name="Line 46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9" name="Line 46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0" name="Line 46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1" name="Line 46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2" name="Line 47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3" name="Line 47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4" name="Line 47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5" name="Line 47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6" name="Line 48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7" name="Line 48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8" name="Line 49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9" name="Line 49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30" name="Line 49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1" name="Line 49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32" name="Line 50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3" name="Line 50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34" name="Line 50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5" name="Line 50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36" name="Line 51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7" name="Line 51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38" name="Line 52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9" name="Line 52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40" name="Line 52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41" name="Line 52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42" name="Line 53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43" name="Line 53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44" name="Line 53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45" name="Line 53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46" name="Line 54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47" name="Line 54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48" name="Line 55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49" name="Line 55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50" name="Line 55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51" name="Line 55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52" name="Line 56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53" name="Line 56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54" name="Line 56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55" name="Line 56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56" name="Line 57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57" name="Line 57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58" name="Line 57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59" name="Line 57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60" name="Line 57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61" name="Line 57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62" name="Line 57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63" name="Line 57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64" name="Line 57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65" name="Line 57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66" name="Line 58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67" name="Line 58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68" name="Line 58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69" name="Line 58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70" name="Line 58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71" name="Line 58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72" name="Line 58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73" name="Line 58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74" name="Line 58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75" name="Line 58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76" name="Line 59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77" name="Line 59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78" name="Line 59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79" name="Line 59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80" name="Line 594"/>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81" name="Line 59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82" name="Line 596"/>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83" name="Line 59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684" name="Text 598"/>
        <xdr:cNvSpPr txBox="1">
          <a:spLocks noChangeArrowheads="1"/>
        </xdr:cNvSpPr>
      </xdr:nvSpPr>
      <xdr:spPr bwMode="auto">
        <a:xfrm>
          <a:off x="2305050"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685" name="Line 602"/>
        <xdr:cNvSpPr>
          <a:spLocks noChangeShapeType="1"/>
        </xdr:cNvSpPr>
      </xdr:nvSpPr>
      <xdr:spPr bwMode="auto">
        <a:xfrm>
          <a:off x="5895975" y="20345400"/>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686" name="Line 603"/>
        <xdr:cNvSpPr>
          <a:spLocks noChangeShapeType="1"/>
        </xdr:cNvSpPr>
      </xdr:nvSpPr>
      <xdr:spPr bwMode="auto">
        <a:xfrm>
          <a:off x="73152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7" name="Line 60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88" name="Line 60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9" name="Line 61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0" name="Line 61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1" name="Line 62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2" name="Line 62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3" name="Line 62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4" name="Line 62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5" name="Line 63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6" name="Line 63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7" name="Line 63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8" name="Line 63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9" name="Line 64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0" name="Line 64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1" name="Line 65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2" name="Line 65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3" name="Line 65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4" name="Line 65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5" name="Line 66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6" name="Line 66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7" name="Line 66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8" name="Line 66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9" name="Line 67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0" name="Line 67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1" name="Line 68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2" name="Line 68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3" name="Line 68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4" name="Line 68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5" name="Line 69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6" name="Line 69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7" name="Line 69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8" name="Line 69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9" name="Line 70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0" name="Line 70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1" name="Line 71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2" name="Line 71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3" name="Line 71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4" name="Line 71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5" name="Line 72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6" name="Line 72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7" name="Line 72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8" name="Line 72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9" name="Line 73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0" name="Line 73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1" name="Line 74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2" name="Line 74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3" name="Line 74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4" name="Line 74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5" name="Line 75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6" name="Line 75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7" name="Line 75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8" name="Line 75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9" name="Line 76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0" name="Line 76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41" name="Line 77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2" name="Line 77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43" name="Line 77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4" name="Line 77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45" name="Line 78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6" name="Line 78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47" name="Line 78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8" name="Line 78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49" name="Line 79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50" name="Line 79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51" name="Line 80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52" name="Line 80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53" name="Line 80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54" name="Line 80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55" name="Line 81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56" name="Line 81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57" name="Line 81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58" name="Line 81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59" name="Line 82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60" name="Line 82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61" name="Line 83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62" name="Line 83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63" name="Line 83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64" name="Line 83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65" name="Line 83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66" name="Line 83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67" name="Line 83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68" name="Line 83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69" name="Line 83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70" name="Line 83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71" name="Line 84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72" name="Line 84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73" name="Line 84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74" name="Line 84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75" name="Line 84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76" name="Line 84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77" name="Line 84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78" name="Line 84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79" name="Line 84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0" name="Line 84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81" name="Line 85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2" name="Line 85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83" name="Line 85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4" name="Line 85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85" name="Line 85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6" name="Line 85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7" name="Line 856"/>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8" name="Line 85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89" name="Line 858"/>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90" name="Line 85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791" name="Text 861"/>
        <xdr:cNvSpPr txBox="1">
          <a:spLocks noChangeArrowheads="1"/>
        </xdr:cNvSpPr>
      </xdr:nvSpPr>
      <xdr:spPr bwMode="auto">
        <a:xfrm>
          <a:off x="103917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792" name="Line 864"/>
        <xdr:cNvSpPr>
          <a:spLocks noChangeShapeType="1"/>
        </xdr:cNvSpPr>
      </xdr:nvSpPr>
      <xdr:spPr bwMode="auto">
        <a:xfrm>
          <a:off x="1397317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793" name="Line 865"/>
        <xdr:cNvSpPr>
          <a:spLocks noChangeShapeType="1"/>
        </xdr:cNvSpPr>
      </xdr:nvSpPr>
      <xdr:spPr bwMode="auto">
        <a:xfrm>
          <a:off x="154209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794" name="Text 866"/>
        <xdr:cNvSpPr txBox="1">
          <a:spLocks noChangeArrowheads="1"/>
        </xdr:cNvSpPr>
      </xdr:nvSpPr>
      <xdr:spPr bwMode="auto">
        <a:xfrm>
          <a:off x="103917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795" name="Line 870"/>
        <xdr:cNvSpPr>
          <a:spLocks noChangeShapeType="1"/>
        </xdr:cNvSpPr>
      </xdr:nvSpPr>
      <xdr:spPr bwMode="auto">
        <a:xfrm>
          <a:off x="1397317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796" name="Line 871"/>
        <xdr:cNvSpPr>
          <a:spLocks noChangeShapeType="1"/>
        </xdr:cNvSpPr>
      </xdr:nvSpPr>
      <xdr:spPr bwMode="auto">
        <a:xfrm>
          <a:off x="15420975"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797" name="Text 872"/>
        <xdr:cNvSpPr txBox="1">
          <a:spLocks noChangeArrowheads="1"/>
        </xdr:cNvSpPr>
      </xdr:nvSpPr>
      <xdr:spPr bwMode="auto">
        <a:xfrm>
          <a:off x="103917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798" name="Line 876"/>
        <xdr:cNvSpPr>
          <a:spLocks noChangeShapeType="1"/>
        </xdr:cNvSpPr>
      </xdr:nvSpPr>
      <xdr:spPr bwMode="auto">
        <a:xfrm>
          <a:off x="13973175" y="20345400"/>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799" name="Line 877"/>
        <xdr:cNvSpPr>
          <a:spLocks noChangeShapeType="1"/>
        </xdr:cNvSpPr>
      </xdr:nvSpPr>
      <xdr:spPr bwMode="auto">
        <a:xfrm>
          <a:off x="15420975" y="20335875"/>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800" name="Text 879"/>
        <xdr:cNvSpPr txBox="1">
          <a:spLocks noChangeArrowheads="1"/>
        </xdr:cNvSpPr>
      </xdr:nvSpPr>
      <xdr:spPr bwMode="auto">
        <a:xfrm>
          <a:off x="18478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801" name="Line 882"/>
        <xdr:cNvSpPr>
          <a:spLocks noChangeShapeType="1"/>
        </xdr:cNvSpPr>
      </xdr:nvSpPr>
      <xdr:spPr bwMode="auto">
        <a:xfrm>
          <a:off x="22155150"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802" name="Line 883"/>
        <xdr:cNvSpPr>
          <a:spLocks noChangeShapeType="1"/>
        </xdr:cNvSpPr>
      </xdr:nvSpPr>
      <xdr:spPr bwMode="auto">
        <a:xfrm>
          <a:off x="23574375"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803" name="Text 884"/>
        <xdr:cNvSpPr txBox="1">
          <a:spLocks noChangeArrowheads="1"/>
        </xdr:cNvSpPr>
      </xdr:nvSpPr>
      <xdr:spPr bwMode="auto">
        <a:xfrm>
          <a:off x="18478500"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804" name="Line 888"/>
        <xdr:cNvSpPr>
          <a:spLocks noChangeShapeType="1"/>
        </xdr:cNvSpPr>
      </xdr:nvSpPr>
      <xdr:spPr bwMode="auto">
        <a:xfrm>
          <a:off x="22155150"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805" name="Line 889"/>
        <xdr:cNvSpPr>
          <a:spLocks noChangeShapeType="1"/>
        </xdr:cNvSpPr>
      </xdr:nvSpPr>
      <xdr:spPr bwMode="auto">
        <a:xfrm>
          <a:off x="23574375"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806" name="Text 890"/>
        <xdr:cNvSpPr txBox="1">
          <a:spLocks noChangeArrowheads="1"/>
        </xdr:cNvSpPr>
      </xdr:nvSpPr>
      <xdr:spPr bwMode="auto">
        <a:xfrm>
          <a:off x="18478500"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807" name="Line 894"/>
        <xdr:cNvSpPr>
          <a:spLocks noChangeShapeType="1"/>
        </xdr:cNvSpPr>
      </xdr:nvSpPr>
      <xdr:spPr bwMode="auto">
        <a:xfrm>
          <a:off x="22155150" y="20345400"/>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808" name="Line 895"/>
        <xdr:cNvSpPr>
          <a:spLocks noChangeShapeType="1"/>
        </xdr:cNvSpPr>
      </xdr:nvSpPr>
      <xdr:spPr bwMode="auto">
        <a:xfrm>
          <a:off x="23574375" y="20335875"/>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809" name="Text 897"/>
        <xdr:cNvSpPr txBox="1">
          <a:spLocks noChangeArrowheads="1"/>
        </xdr:cNvSpPr>
      </xdr:nvSpPr>
      <xdr:spPr bwMode="auto">
        <a:xfrm>
          <a:off x="265842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810" name="Line 900"/>
        <xdr:cNvSpPr>
          <a:spLocks noChangeShapeType="1"/>
        </xdr:cNvSpPr>
      </xdr:nvSpPr>
      <xdr:spPr bwMode="auto">
        <a:xfrm>
          <a:off x="302990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811" name="Line 901"/>
        <xdr:cNvSpPr>
          <a:spLocks noChangeShapeType="1"/>
        </xdr:cNvSpPr>
      </xdr:nvSpPr>
      <xdr:spPr bwMode="auto">
        <a:xfrm>
          <a:off x="317373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812" name="Text 902"/>
        <xdr:cNvSpPr txBox="1">
          <a:spLocks noChangeArrowheads="1"/>
        </xdr:cNvSpPr>
      </xdr:nvSpPr>
      <xdr:spPr bwMode="auto">
        <a:xfrm>
          <a:off x="265842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813" name="Line 906"/>
        <xdr:cNvSpPr>
          <a:spLocks noChangeShapeType="1"/>
        </xdr:cNvSpPr>
      </xdr:nvSpPr>
      <xdr:spPr bwMode="auto">
        <a:xfrm>
          <a:off x="302990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814" name="Line 907"/>
        <xdr:cNvSpPr>
          <a:spLocks noChangeShapeType="1"/>
        </xdr:cNvSpPr>
      </xdr:nvSpPr>
      <xdr:spPr bwMode="auto">
        <a:xfrm>
          <a:off x="317373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815" name="Text 908"/>
        <xdr:cNvSpPr txBox="1">
          <a:spLocks noChangeArrowheads="1"/>
        </xdr:cNvSpPr>
      </xdr:nvSpPr>
      <xdr:spPr bwMode="auto">
        <a:xfrm>
          <a:off x="265842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816" name="Line 912"/>
        <xdr:cNvSpPr>
          <a:spLocks noChangeShapeType="1"/>
        </xdr:cNvSpPr>
      </xdr:nvSpPr>
      <xdr:spPr bwMode="auto">
        <a:xfrm>
          <a:off x="30299025" y="20345400"/>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817" name="Line 913"/>
        <xdr:cNvSpPr>
          <a:spLocks noChangeShapeType="1"/>
        </xdr:cNvSpPr>
      </xdr:nvSpPr>
      <xdr:spPr bwMode="auto">
        <a:xfrm>
          <a:off x="31737300" y="20335875"/>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818" name="Text 915"/>
        <xdr:cNvSpPr txBox="1">
          <a:spLocks noChangeArrowheads="1"/>
        </xdr:cNvSpPr>
      </xdr:nvSpPr>
      <xdr:spPr bwMode="auto">
        <a:xfrm>
          <a:off x="34851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819" name="Line 918"/>
        <xdr:cNvSpPr>
          <a:spLocks noChangeShapeType="1"/>
        </xdr:cNvSpPr>
      </xdr:nvSpPr>
      <xdr:spPr bwMode="auto">
        <a:xfrm>
          <a:off x="38481000"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820" name="Line 919"/>
        <xdr:cNvSpPr>
          <a:spLocks noChangeShapeType="1"/>
        </xdr:cNvSpPr>
      </xdr:nvSpPr>
      <xdr:spPr bwMode="auto">
        <a:xfrm>
          <a:off x="39919275"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821" name="Text 920"/>
        <xdr:cNvSpPr txBox="1">
          <a:spLocks noChangeArrowheads="1"/>
        </xdr:cNvSpPr>
      </xdr:nvSpPr>
      <xdr:spPr bwMode="auto">
        <a:xfrm>
          <a:off x="34851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822" name="Line 924"/>
        <xdr:cNvSpPr>
          <a:spLocks noChangeShapeType="1"/>
        </xdr:cNvSpPr>
      </xdr:nvSpPr>
      <xdr:spPr bwMode="auto">
        <a:xfrm>
          <a:off x="38481000"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823" name="Line 925"/>
        <xdr:cNvSpPr>
          <a:spLocks noChangeShapeType="1"/>
        </xdr:cNvSpPr>
      </xdr:nvSpPr>
      <xdr:spPr bwMode="auto">
        <a:xfrm>
          <a:off x="39919275"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824" name="Text 926"/>
        <xdr:cNvSpPr txBox="1">
          <a:spLocks noChangeArrowheads="1"/>
        </xdr:cNvSpPr>
      </xdr:nvSpPr>
      <xdr:spPr bwMode="auto">
        <a:xfrm>
          <a:off x="348519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825" name="Line 930"/>
        <xdr:cNvSpPr>
          <a:spLocks noChangeShapeType="1"/>
        </xdr:cNvSpPr>
      </xdr:nvSpPr>
      <xdr:spPr bwMode="auto">
        <a:xfrm>
          <a:off x="38481000" y="20345400"/>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826" name="Line 931"/>
        <xdr:cNvSpPr>
          <a:spLocks noChangeShapeType="1"/>
        </xdr:cNvSpPr>
      </xdr:nvSpPr>
      <xdr:spPr bwMode="auto">
        <a:xfrm>
          <a:off x="39919275" y="20335875"/>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827" name="Text 933"/>
        <xdr:cNvSpPr txBox="1">
          <a:spLocks noChangeArrowheads="1"/>
        </xdr:cNvSpPr>
      </xdr:nvSpPr>
      <xdr:spPr bwMode="auto">
        <a:xfrm>
          <a:off x="43043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828" name="Line 936"/>
        <xdr:cNvSpPr>
          <a:spLocks noChangeShapeType="1"/>
        </xdr:cNvSpPr>
      </xdr:nvSpPr>
      <xdr:spPr bwMode="auto">
        <a:xfrm>
          <a:off x="467106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829" name="Line 937"/>
        <xdr:cNvSpPr>
          <a:spLocks noChangeShapeType="1"/>
        </xdr:cNvSpPr>
      </xdr:nvSpPr>
      <xdr:spPr bwMode="auto">
        <a:xfrm>
          <a:off x="4812982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830" name="Text 938"/>
        <xdr:cNvSpPr txBox="1">
          <a:spLocks noChangeArrowheads="1"/>
        </xdr:cNvSpPr>
      </xdr:nvSpPr>
      <xdr:spPr bwMode="auto">
        <a:xfrm>
          <a:off x="43043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831" name="Line 942"/>
        <xdr:cNvSpPr>
          <a:spLocks noChangeShapeType="1"/>
        </xdr:cNvSpPr>
      </xdr:nvSpPr>
      <xdr:spPr bwMode="auto">
        <a:xfrm>
          <a:off x="46710600"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832" name="Line 943"/>
        <xdr:cNvSpPr>
          <a:spLocks noChangeShapeType="1"/>
        </xdr:cNvSpPr>
      </xdr:nvSpPr>
      <xdr:spPr bwMode="auto">
        <a:xfrm>
          <a:off x="48129825"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833" name="Text 944"/>
        <xdr:cNvSpPr txBox="1">
          <a:spLocks noChangeArrowheads="1"/>
        </xdr:cNvSpPr>
      </xdr:nvSpPr>
      <xdr:spPr bwMode="auto">
        <a:xfrm>
          <a:off x="430434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834" name="Line 948"/>
        <xdr:cNvSpPr>
          <a:spLocks noChangeShapeType="1"/>
        </xdr:cNvSpPr>
      </xdr:nvSpPr>
      <xdr:spPr bwMode="auto">
        <a:xfrm>
          <a:off x="46710600" y="20345400"/>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835" name="Line 949"/>
        <xdr:cNvSpPr>
          <a:spLocks noChangeShapeType="1"/>
        </xdr:cNvSpPr>
      </xdr:nvSpPr>
      <xdr:spPr bwMode="auto">
        <a:xfrm>
          <a:off x="48129825" y="20335875"/>
          <a:ext cx="0" cy="5591175"/>
        </a:xfrm>
        <a:prstGeom prst="line">
          <a:avLst/>
        </a:prstGeom>
        <a:noFill/>
        <a:ln w="9525">
          <a:solidFill>
            <a:srgbClr val="000000"/>
          </a:solidFill>
          <a:round/>
          <a:headEnd/>
          <a:tailEnd/>
        </a:ln>
      </xdr:spPr>
    </xdr:sp>
    <xdr:clientData/>
  </xdr:twoCellAnchor>
  <xdr:twoCellAnchor>
    <xdr:from>
      <xdr:col>5</xdr:col>
      <xdr:colOff>104775</xdr:colOff>
      <xdr:row>2</xdr:row>
      <xdr:rowOff>19050</xdr:rowOff>
    </xdr:from>
    <xdr:to>
      <xdr:col>8</xdr:col>
      <xdr:colOff>419100</xdr:colOff>
      <xdr:row>3</xdr:row>
      <xdr:rowOff>142875</xdr:rowOff>
    </xdr:to>
    <xdr:sp macro="" textlink="">
      <xdr:nvSpPr>
        <xdr:cNvPr id="900" name="Text 1"/>
        <xdr:cNvSpPr txBox="1">
          <a:spLocks noChangeArrowheads="1"/>
        </xdr:cNvSpPr>
      </xdr:nvSpPr>
      <xdr:spPr bwMode="auto">
        <a:xfrm>
          <a:off x="22955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901" name="Line 29"/>
        <xdr:cNvSpPr>
          <a:spLocks noChangeShapeType="1"/>
        </xdr:cNvSpPr>
      </xdr:nvSpPr>
      <xdr:spPr bwMode="auto">
        <a:xfrm>
          <a:off x="587692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902" name="Line 30"/>
        <xdr:cNvSpPr>
          <a:spLocks noChangeShapeType="1"/>
        </xdr:cNvSpPr>
      </xdr:nvSpPr>
      <xdr:spPr bwMode="auto">
        <a:xfrm>
          <a:off x="72866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03" name="Line 3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4" name="Line 3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05" name="Line 4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6" name="Line 4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07" name="Line 4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8" name="Line 4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09" name="Line 5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10" name="Line 5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1" name="Line 5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12" name="Line 6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3" name="Line 6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14" name="Line 6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5" name="Line 7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16" name="Line 7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7" name="Line 7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18" name="Line 7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9" name="Line 8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0" name="Line 8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21" name="Line 8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2" name="Line 9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23" name="Line 9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4" name="Line 9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25" name="Line 10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6" name="Line 10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27" name="Line 10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8" name="Line 10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29" name="Line 11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30" name="Line 11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1" name="Line 11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32" name="Line 12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3" name="Line 12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34" name="Line 12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5" name="Line 13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36" name="Line 13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7" name="Line 13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38" name="Line 13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9" name="Line 14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0" name="Line 14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41" name="Line 14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2" name="Line 15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43" name="Line 15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4" name="Line 15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45" name="Line 16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6" name="Line 16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47" name="Line 16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8" name="Line 16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49" name="Line 17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50" name="Line 17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1" name="Line 17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52" name="Line 18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3" name="Line 18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54" name="Line 18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5" name="Line 19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56" name="Line 19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7" name="Line 19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58" name="Line 19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9" name="Line 20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0" name="Line 20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61" name="Line 20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2" name="Line 21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63" name="Line 21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4" name="Line 21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65" name="Line 22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6" name="Line 22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67" name="Line 22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8" name="Line 22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69" name="Line 23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70" name="Line 23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1" name="Line 23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72" name="Line 24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3" name="Line 24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74" name="Line 24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5" name="Line 25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76" name="Line 25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7" name="Line 25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78" name="Line 25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9" name="Line 26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0" name="Line 26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81" name="Line 26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2" name="Line 27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83" name="Line 27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4" name="Line 27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85" name="Line 28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6" name="Line 28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87" name="Line 28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8" name="Line 28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89" name="Line 29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90" name="Line 29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1" name="Line 29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92" name="Line 30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3" name="Line 305"/>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94" name="Line 306"/>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5" name="Line 311"/>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96" name="Line 31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7" name="Line 317"/>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98" name="Line 318"/>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9" name="Line 323"/>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0" name="Line 32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01" name="Line 329"/>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2" name="Line 330"/>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3" name="Line 332"/>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4" name="Line 333"/>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5" name="Line 334"/>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6" name="Line 335"/>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07" name="Text 336"/>
        <xdr:cNvSpPr txBox="1">
          <a:spLocks noChangeArrowheads="1"/>
        </xdr:cNvSpPr>
      </xdr:nvSpPr>
      <xdr:spPr bwMode="auto">
        <a:xfrm>
          <a:off x="2295525"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008" name="Line 340"/>
        <xdr:cNvSpPr>
          <a:spLocks noChangeShapeType="1"/>
        </xdr:cNvSpPr>
      </xdr:nvSpPr>
      <xdr:spPr bwMode="auto">
        <a:xfrm>
          <a:off x="5876925" y="11199020"/>
          <a:ext cx="0" cy="5607844"/>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009" name="Line 341"/>
        <xdr:cNvSpPr>
          <a:spLocks noChangeShapeType="1"/>
        </xdr:cNvSpPr>
      </xdr:nvSpPr>
      <xdr:spPr bwMode="auto">
        <a:xfrm>
          <a:off x="7286625"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10" name="Line 34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11" name="Line 34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12" name="Line 35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13" name="Line 35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14" name="Line 35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15" name="Line 35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16" name="Line 36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17" name="Line 36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18" name="Line 37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19" name="Line 37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20" name="Line 37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21" name="Line 37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22" name="Line 38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23" name="Line 38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24" name="Line 38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25" name="Line 38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26" name="Line 39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27" name="Line 39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28" name="Line 40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29" name="Line 40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30" name="Line 40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31" name="Line 40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32" name="Line 41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33" name="Line 41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34" name="Line 41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35" name="Line 41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36" name="Line 42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37" name="Line 42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38" name="Line 43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39" name="Line 43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40" name="Line 43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41" name="Line 43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42" name="Line 44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43" name="Line 44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44" name="Line 44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45" name="Line 44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46" name="Line 45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47" name="Line 45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48" name="Line 46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49" name="Line 46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50" name="Line 46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51" name="Line 46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52" name="Line 47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53" name="Line 47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54" name="Line 47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55" name="Line 47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56" name="Line 48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57" name="Line 48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58" name="Line 49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59" name="Line 49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60" name="Line 49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61" name="Line 49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62" name="Line 50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63" name="Line 50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64" name="Line 50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65" name="Line 50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66" name="Line 51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67" name="Line 51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68" name="Line 52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69" name="Line 52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70" name="Line 52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71" name="Line 52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72" name="Line 53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73" name="Line 53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74" name="Line 53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75" name="Line 53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76" name="Line 54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77" name="Line 54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78" name="Line 55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79" name="Line 55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80" name="Line 55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81" name="Line 55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82" name="Line 56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83" name="Line 56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84" name="Line 56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85" name="Line 56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86" name="Line 57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87" name="Line 57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88" name="Line 57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89" name="Line 57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90" name="Line 57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91" name="Line 57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92" name="Line 57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93" name="Line 57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94" name="Line 57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95" name="Line 57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96" name="Line 58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97" name="Line 58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098" name="Line 58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099" name="Line 58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00" name="Line 58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01" name="Line 58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02" name="Line 58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03" name="Line 58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04" name="Line 58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05" name="Line 58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06" name="Line 59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07" name="Line 59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08" name="Line 59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09" name="Line 59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10" name="Line 594"/>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11" name="Line 59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12" name="Line 596"/>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13" name="Line 59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1114" name="Text 598"/>
        <xdr:cNvSpPr txBox="1">
          <a:spLocks noChangeArrowheads="1"/>
        </xdr:cNvSpPr>
      </xdr:nvSpPr>
      <xdr:spPr bwMode="auto">
        <a:xfrm>
          <a:off x="2295525"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1115" name="Line 602"/>
        <xdr:cNvSpPr>
          <a:spLocks noChangeShapeType="1"/>
        </xdr:cNvSpPr>
      </xdr:nvSpPr>
      <xdr:spPr bwMode="auto">
        <a:xfrm>
          <a:off x="5876925" y="20364450"/>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1116" name="Line 603"/>
        <xdr:cNvSpPr>
          <a:spLocks noChangeShapeType="1"/>
        </xdr:cNvSpPr>
      </xdr:nvSpPr>
      <xdr:spPr bwMode="auto">
        <a:xfrm>
          <a:off x="7286625"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17" name="Line 60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18" name="Line 60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19" name="Line 61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20" name="Line 61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21" name="Line 62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22" name="Line 62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23" name="Line 62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24" name="Line 62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25" name="Line 63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26" name="Line 63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27" name="Line 63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28" name="Line 63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29" name="Line 64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30" name="Line 64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31" name="Line 65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32" name="Line 65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33" name="Line 65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34" name="Line 65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35" name="Line 66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36" name="Line 66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37" name="Line 66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38" name="Line 66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39" name="Line 67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40" name="Line 67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41" name="Line 68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42" name="Line 68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43" name="Line 68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44" name="Line 68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45" name="Line 69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46" name="Line 69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47" name="Line 69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48" name="Line 69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49" name="Line 70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50" name="Line 70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51" name="Line 71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52" name="Line 71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53" name="Line 71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54" name="Line 71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55" name="Line 72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56" name="Line 72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57" name="Line 72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58" name="Line 72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59" name="Line 73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60" name="Line 73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61" name="Line 74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62" name="Line 74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63" name="Line 74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64" name="Line 74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65" name="Line 75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66" name="Line 75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67" name="Line 75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68" name="Line 75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69" name="Line 76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70" name="Line 76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71" name="Line 77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72" name="Line 77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73" name="Line 77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74" name="Line 77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75" name="Line 78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76" name="Line 78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77" name="Line 78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78" name="Line 78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79" name="Line 79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80" name="Line 79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81" name="Line 80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82" name="Line 80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83" name="Line 80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84" name="Line 80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85" name="Line 81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86" name="Line 81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87" name="Line 81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88" name="Line 81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89" name="Line 82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90" name="Line 82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91" name="Line 83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92" name="Line 83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93" name="Line 83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94" name="Line 83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95" name="Line 83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96" name="Line 83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97" name="Line 83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198" name="Line 83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199" name="Line 83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00" name="Line 83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01" name="Line 84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02" name="Line 84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03" name="Line 84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04" name="Line 84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05" name="Line 84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06" name="Line 84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07" name="Line 84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08" name="Line 84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09" name="Line 84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0" name="Line 84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11" name="Line 85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2" name="Line 85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13" name="Line 85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4" name="Line 85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15" name="Line 85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6" name="Line 85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7" name="Line 856"/>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8" name="Line 85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19" name="Line 858"/>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20" name="Line 85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221" name="Line 864"/>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22" name="Line 865"/>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3" name="Line 870"/>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24" name="Line 871"/>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25" name="Line 876"/>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26" name="Line 877"/>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227" name="Line 882"/>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28" name="Line 883"/>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9" name="Line 888"/>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0" name="Line 889"/>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31" name="Line 894"/>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32" name="Line 895"/>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233" name="Line 900"/>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34" name="Line 901"/>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35" name="Line 906"/>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6" name="Line 907"/>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37" name="Line 912"/>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38" name="Line 913"/>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239" name="Line 918"/>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40" name="Line 919"/>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1" name="Line 924"/>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42" name="Line 925"/>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43" name="Line 930"/>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44" name="Line 931"/>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245" name="Line 936"/>
        <xdr:cNvSpPr>
          <a:spLocks noChangeShapeType="1"/>
        </xdr:cNvSpPr>
      </xdr:nvSpPr>
      <xdr:spPr bwMode="auto">
        <a:xfrm>
          <a:off x="79819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46" name="Line 937"/>
        <xdr:cNvSpPr>
          <a:spLocks noChangeShapeType="1"/>
        </xdr:cNvSpPr>
      </xdr:nvSpPr>
      <xdr:spPr bwMode="auto">
        <a:xfrm>
          <a:off x="7981950"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7" name="Line 942"/>
        <xdr:cNvSpPr>
          <a:spLocks noChangeShapeType="1"/>
        </xdr:cNvSpPr>
      </xdr:nvSpPr>
      <xdr:spPr bwMode="auto">
        <a:xfrm>
          <a:off x="7981950" y="11229975"/>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48" name="Line 943"/>
        <xdr:cNvSpPr>
          <a:spLocks noChangeShapeType="1"/>
        </xdr:cNvSpPr>
      </xdr:nvSpPr>
      <xdr:spPr bwMode="auto">
        <a:xfrm>
          <a:off x="7981950" y="112204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249" name="Line 948"/>
        <xdr:cNvSpPr>
          <a:spLocks noChangeShapeType="1"/>
        </xdr:cNvSpPr>
      </xdr:nvSpPr>
      <xdr:spPr bwMode="auto">
        <a:xfrm>
          <a:off x="7981950" y="2036445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250" name="Line 949"/>
        <xdr:cNvSpPr>
          <a:spLocks noChangeShapeType="1"/>
        </xdr:cNvSpPr>
      </xdr:nvSpPr>
      <xdr:spPr bwMode="auto">
        <a:xfrm>
          <a:off x="7981950" y="20354925"/>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1251" name="Text 950"/>
        <xdr:cNvSpPr txBox="1">
          <a:spLocks noChangeArrowheads="1"/>
        </xdr:cNvSpPr>
      </xdr:nvSpPr>
      <xdr:spPr bwMode="auto">
        <a:xfrm>
          <a:off x="103155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1252" name="Line 954"/>
        <xdr:cNvSpPr>
          <a:spLocks noChangeShapeType="1"/>
        </xdr:cNvSpPr>
      </xdr:nvSpPr>
      <xdr:spPr bwMode="auto">
        <a:xfrm>
          <a:off x="138684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1253" name="Line 955"/>
        <xdr:cNvSpPr>
          <a:spLocks noChangeShapeType="1"/>
        </xdr:cNvSpPr>
      </xdr:nvSpPr>
      <xdr:spPr bwMode="auto">
        <a:xfrm>
          <a:off x="153066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1254" name="Text 956"/>
        <xdr:cNvSpPr txBox="1">
          <a:spLocks noChangeArrowheads="1"/>
        </xdr:cNvSpPr>
      </xdr:nvSpPr>
      <xdr:spPr bwMode="auto">
        <a:xfrm>
          <a:off x="10315575"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1255" name="Line 960"/>
        <xdr:cNvSpPr>
          <a:spLocks noChangeShapeType="1"/>
        </xdr:cNvSpPr>
      </xdr:nvSpPr>
      <xdr:spPr bwMode="auto">
        <a:xfrm>
          <a:off x="13868400" y="11229975"/>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1256" name="Line 961"/>
        <xdr:cNvSpPr>
          <a:spLocks noChangeShapeType="1"/>
        </xdr:cNvSpPr>
      </xdr:nvSpPr>
      <xdr:spPr bwMode="auto">
        <a:xfrm>
          <a:off x="15306675" y="11220450"/>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1257" name="Text 962"/>
        <xdr:cNvSpPr txBox="1">
          <a:spLocks noChangeArrowheads="1"/>
        </xdr:cNvSpPr>
      </xdr:nvSpPr>
      <xdr:spPr bwMode="auto">
        <a:xfrm>
          <a:off x="10315575"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1258" name="Line 966"/>
        <xdr:cNvSpPr>
          <a:spLocks noChangeShapeType="1"/>
        </xdr:cNvSpPr>
      </xdr:nvSpPr>
      <xdr:spPr bwMode="auto">
        <a:xfrm>
          <a:off x="13868400" y="20364450"/>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1259" name="Line 967"/>
        <xdr:cNvSpPr>
          <a:spLocks noChangeShapeType="1"/>
        </xdr:cNvSpPr>
      </xdr:nvSpPr>
      <xdr:spPr bwMode="auto">
        <a:xfrm>
          <a:off x="15306675" y="20354925"/>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1260" name="Text 968"/>
        <xdr:cNvSpPr txBox="1">
          <a:spLocks noChangeArrowheads="1"/>
        </xdr:cNvSpPr>
      </xdr:nvSpPr>
      <xdr:spPr bwMode="auto">
        <a:xfrm>
          <a:off x="182689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1261" name="Line 972"/>
        <xdr:cNvSpPr>
          <a:spLocks noChangeShapeType="1"/>
        </xdr:cNvSpPr>
      </xdr:nvSpPr>
      <xdr:spPr bwMode="auto">
        <a:xfrm>
          <a:off x="21850350"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1262" name="Line 973"/>
        <xdr:cNvSpPr>
          <a:spLocks noChangeShapeType="1"/>
        </xdr:cNvSpPr>
      </xdr:nvSpPr>
      <xdr:spPr bwMode="auto">
        <a:xfrm>
          <a:off x="23231475"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1263" name="Text 974"/>
        <xdr:cNvSpPr txBox="1">
          <a:spLocks noChangeArrowheads="1"/>
        </xdr:cNvSpPr>
      </xdr:nvSpPr>
      <xdr:spPr bwMode="auto">
        <a:xfrm>
          <a:off x="18268950"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1264" name="Line 978"/>
        <xdr:cNvSpPr>
          <a:spLocks noChangeShapeType="1"/>
        </xdr:cNvSpPr>
      </xdr:nvSpPr>
      <xdr:spPr bwMode="auto">
        <a:xfrm>
          <a:off x="21850350" y="11229975"/>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1265" name="Line 979"/>
        <xdr:cNvSpPr>
          <a:spLocks noChangeShapeType="1"/>
        </xdr:cNvSpPr>
      </xdr:nvSpPr>
      <xdr:spPr bwMode="auto">
        <a:xfrm>
          <a:off x="23231475" y="11220450"/>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1266" name="Text 980"/>
        <xdr:cNvSpPr txBox="1">
          <a:spLocks noChangeArrowheads="1"/>
        </xdr:cNvSpPr>
      </xdr:nvSpPr>
      <xdr:spPr bwMode="auto">
        <a:xfrm>
          <a:off x="18268950"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1267" name="Line 984"/>
        <xdr:cNvSpPr>
          <a:spLocks noChangeShapeType="1"/>
        </xdr:cNvSpPr>
      </xdr:nvSpPr>
      <xdr:spPr bwMode="auto">
        <a:xfrm>
          <a:off x="21850350" y="20364450"/>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1268" name="Line 985"/>
        <xdr:cNvSpPr>
          <a:spLocks noChangeShapeType="1"/>
        </xdr:cNvSpPr>
      </xdr:nvSpPr>
      <xdr:spPr bwMode="auto">
        <a:xfrm>
          <a:off x="23231475" y="20354925"/>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1269" name="Text 986"/>
        <xdr:cNvSpPr txBox="1">
          <a:spLocks noChangeArrowheads="1"/>
        </xdr:cNvSpPr>
      </xdr:nvSpPr>
      <xdr:spPr bwMode="auto">
        <a:xfrm>
          <a:off x="26279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1270" name="Line 990"/>
        <xdr:cNvSpPr>
          <a:spLocks noChangeShapeType="1"/>
        </xdr:cNvSpPr>
      </xdr:nvSpPr>
      <xdr:spPr bwMode="auto">
        <a:xfrm>
          <a:off x="2989897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1271" name="Line 991"/>
        <xdr:cNvSpPr>
          <a:spLocks noChangeShapeType="1"/>
        </xdr:cNvSpPr>
      </xdr:nvSpPr>
      <xdr:spPr bwMode="auto">
        <a:xfrm>
          <a:off x="3129915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1272" name="Text 992"/>
        <xdr:cNvSpPr txBox="1">
          <a:spLocks noChangeArrowheads="1"/>
        </xdr:cNvSpPr>
      </xdr:nvSpPr>
      <xdr:spPr bwMode="auto">
        <a:xfrm>
          <a:off x="26279475"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1273" name="Line 996"/>
        <xdr:cNvSpPr>
          <a:spLocks noChangeShapeType="1"/>
        </xdr:cNvSpPr>
      </xdr:nvSpPr>
      <xdr:spPr bwMode="auto">
        <a:xfrm>
          <a:off x="29898975" y="11229975"/>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1274" name="Line 997"/>
        <xdr:cNvSpPr>
          <a:spLocks noChangeShapeType="1"/>
        </xdr:cNvSpPr>
      </xdr:nvSpPr>
      <xdr:spPr bwMode="auto">
        <a:xfrm>
          <a:off x="31299150" y="11220450"/>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1275" name="Text 998"/>
        <xdr:cNvSpPr txBox="1">
          <a:spLocks noChangeArrowheads="1"/>
        </xdr:cNvSpPr>
      </xdr:nvSpPr>
      <xdr:spPr bwMode="auto">
        <a:xfrm>
          <a:off x="26279475"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1276" name="Line 1002"/>
        <xdr:cNvSpPr>
          <a:spLocks noChangeShapeType="1"/>
        </xdr:cNvSpPr>
      </xdr:nvSpPr>
      <xdr:spPr bwMode="auto">
        <a:xfrm>
          <a:off x="29898975" y="20364450"/>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1277" name="Line 1003"/>
        <xdr:cNvSpPr>
          <a:spLocks noChangeShapeType="1"/>
        </xdr:cNvSpPr>
      </xdr:nvSpPr>
      <xdr:spPr bwMode="auto">
        <a:xfrm>
          <a:off x="31299150" y="20354925"/>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1278" name="Text 1004"/>
        <xdr:cNvSpPr txBox="1">
          <a:spLocks noChangeArrowheads="1"/>
        </xdr:cNvSpPr>
      </xdr:nvSpPr>
      <xdr:spPr bwMode="auto">
        <a:xfrm>
          <a:off x="343852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1279" name="Line 1008"/>
        <xdr:cNvSpPr>
          <a:spLocks noChangeShapeType="1"/>
        </xdr:cNvSpPr>
      </xdr:nvSpPr>
      <xdr:spPr bwMode="auto">
        <a:xfrm>
          <a:off x="380142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1280" name="Line 1009"/>
        <xdr:cNvSpPr>
          <a:spLocks noChangeShapeType="1"/>
        </xdr:cNvSpPr>
      </xdr:nvSpPr>
      <xdr:spPr bwMode="auto">
        <a:xfrm>
          <a:off x="395287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1281" name="Text 1010"/>
        <xdr:cNvSpPr txBox="1">
          <a:spLocks noChangeArrowheads="1"/>
        </xdr:cNvSpPr>
      </xdr:nvSpPr>
      <xdr:spPr bwMode="auto">
        <a:xfrm>
          <a:off x="34385250"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1282" name="Line 1014"/>
        <xdr:cNvSpPr>
          <a:spLocks noChangeShapeType="1"/>
        </xdr:cNvSpPr>
      </xdr:nvSpPr>
      <xdr:spPr bwMode="auto">
        <a:xfrm>
          <a:off x="38014275" y="11229975"/>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1283" name="Line 1015"/>
        <xdr:cNvSpPr>
          <a:spLocks noChangeShapeType="1"/>
        </xdr:cNvSpPr>
      </xdr:nvSpPr>
      <xdr:spPr bwMode="auto">
        <a:xfrm>
          <a:off x="39528750" y="11220450"/>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1284" name="Text 1016"/>
        <xdr:cNvSpPr txBox="1">
          <a:spLocks noChangeArrowheads="1"/>
        </xdr:cNvSpPr>
      </xdr:nvSpPr>
      <xdr:spPr bwMode="auto">
        <a:xfrm>
          <a:off x="34385250"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1285" name="Line 1020"/>
        <xdr:cNvSpPr>
          <a:spLocks noChangeShapeType="1"/>
        </xdr:cNvSpPr>
      </xdr:nvSpPr>
      <xdr:spPr bwMode="auto">
        <a:xfrm>
          <a:off x="38014275" y="20364450"/>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1286" name="Line 1021"/>
        <xdr:cNvSpPr>
          <a:spLocks noChangeShapeType="1"/>
        </xdr:cNvSpPr>
      </xdr:nvSpPr>
      <xdr:spPr bwMode="auto">
        <a:xfrm>
          <a:off x="39528750" y="20354925"/>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1287" name="Text 1022"/>
        <xdr:cNvSpPr txBox="1">
          <a:spLocks noChangeArrowheads="1"/>
        </xdr:cNvSpPr>
      </xdr:nvSpPr>
      <xdr:spPr bwMode="auto">
        <a:xfrm>
          <a:off x="426243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1288" name="Line 1026"/>
        <xdr:cNvSpPr>
          <a:spLocks noChangeShapeType="1"/>
        </xdr:cNvSpPr>
      </xdr:nvSpPr>
      <xdr:spPr bwMode="auto">
        <a:xfrm>
          <a:off x="4631055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1289" name="Line 1027"/>
        <xdr:cNvSpPr>
          <a:spLocks noChangeShapeType="1"/>
        </xdr:cNvSpPr>
      </xdr:nvSpPr>
      <xdr:spPr bwMode="auto">
        <a:xfrm>
          <a:off x="477393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1290" name="Text 1028"/>
        <xdr:cNvSpPr txBox="1">
          <a:spLocks noChangeArrowheads="1"/>
        </xdr:cNvSpPr>
      </xdr:nvSpPr>
      <xdr:spPr bwMode="auto">
        <a:xfrm>
          <a:off x="42624375"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1291" name="Line 1032"/>
        <xdr:cNvSpPr>
          <a:spLocks noChangeShapeType="1"/>
        </xdr:cNvSpPr>
      </xdr:nvSpPr>
      <xdr:spPr bwMode="auto">
        <a:xfrm>
          <a:off x="46310550" y="11229975"/>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1292" name="Line 1033"/>
        <xdr:cNvSpPr>
          <a:spLocks noChangeShapeType="1"/>
        </xdr:cNvSpPr>
      </xdr:nvSpPr>
      <xdr:spPr bwMode="auto">
        <a:xfrm>
          <a:off x="47739300" y="11220450"/>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1293" name="Text 1034"/>
        <xdr:cNvSpPr txBox="1">
          <a:spLocks noChangeArrowheads="1"/>
        </xdr:cNvSpPr>
      </xdr:nvSpPr>
      <xdr:spPr bwMode="auto">
        <a:xfrm>
          <a:off x="42624375"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1294" name="Line 1038"/>
        <xdr:cNvSpPr>
          <a:spLocks noChangeShapeType="1"/>
        </xdr:cNvSpPr>
      </xdr:nvSpPr>
      <xdr:spPr bwMode="auto">
        <a:xfrm>
          <a:off x="46310550" y="20364450"/>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1295" name="Line 1039"/>
        <xdr:cNvSpPr>
          <a:spLocks noChangeShapeType="1"/>
        </xdr:cNvSpPr>
      </xdr:nvSpPr>
      <xdr:spPr bwMode="auto">
        <a:xfrm>
          <a:off x="47739300" y="20354925"/>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1296" name="Text 1040"/>
        <xdr:cNvSpPr txBox="1">
          <a:spLocks noChangeArrowheads="1"/>
        </xdr:cNvSpPr>
      </xdr:nvSpPr>
      <xdr:spPr bwMode="auto">
        <a:xfrm>
          <a:off x="50882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1297" name="Line 1044"/>
        <xdr:cNvSpPr>
          <a:spLocks noChangeShapeType="1"/>
        </xdr:cNvSpPr>
      </xdr:nvSpPr>
      <xdr:spPr bwMode="auto">
        <a:xfrm>
          <a:off x="5451157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1298" name="Line 1045"/>
        <xdr:cNvSpPr>
          <a:spLocks noChangeShapeType="1"/>
        </xdr:cNvSpPr>
      </xdr:nvSpPr>
      <xdr:spPr bwMode="auto">
        <a:xfrm>
          <a:off x="55921275"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1299" name="Text 1046"/>
        <xdr:cNvSpPr txBox="1">
          <a:spLocks noChangeArrowheads="1"/>
        </xdr:cNvSpPr>
      </xdr:nvSpPr>
      <xdr:spPr bwMode="auto">
        <a:xfrm>
          <a:off x="50882550" y="9486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1300" name="Line 1050"/>
        <xdr:cNvSpPr>
          <a:spLocks noChangeShapeType="1"/>
        </xdr:cNvSpPr>
      </xdr:nvSpPr>
      <xdr:spPr bwMode="auto">
        <a:xfrm>
          <a:off x="54511575" y="11229975"/>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1301" name="Line 1051"/>
        <xdr:cNvSpPr>
          <a:spLocks noChangeShapeType="1"/>
        </xdr:cNvSpPr>
      </xdr:nvSpPr>
      <xdr:spPr bwMode="auto">
        <a:xfrm>
          <a:off x="55921275" y="11220450"/>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1302" name="Text 1052"/>
        <xdr:cNvSpPr txBox="1">
          <a:spLocks noChangeArrowheads="1"/>
        </xdr:cNvSpPr>
      </xdr:nvSpPr>
      <xdr:spPr bwMode="auto">
        <a:xfrm>
          <a:off x="50882550" y="186213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1303" name="Line 1056"/>
        <xdr:cNvSpPr>
          <a:spLocks noChangeShapeType="1"/>
        </xdr:cNvSpPr>
      </xdr:nvSpPr>
      <xdr:spPr bwMode="auto">
        <a:xfrm>
          <a:off x="54511575" y="20364450"/>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1304" name="Line 1057"/>
        <xdr:cNvSpPr>
          <a:spLocks noChangeShapeType="1"/>
        </xdr:cNvSpPr>
      </xdr:nvSpPr>
      <xdr:spPr bwMode="auto">
        <a:xfrm>
          <a:off x="55921275" y="20354925"/>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9240" name="Check Box 24" hidden="1">
              <a:extLst>
                <a:ext uri="{63B3BB69-23CF-44E3-9099-C40C66FF867C}">
                  <a14:compatExt spid="_x0000_s92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9242" name="Check Box 26" hidden="1">
              <a:extLst>
                <a:ext uri="{63B3BB69-23CF-44E3-9099-C40C66FF867C}">
                  <a14:compatExt spid="_x0000_s92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66675</xdr:rowOff>
        </xdr:to>
        <xdr:sp macro="" textlink="">
          <xdr:nvSpPr>
            <xdr:cNvPr id="9243" name="Check Box 27" hidden="1">
              <a:extLst>
                <a:ext uri="{63B3BB69-23CF-44E3-9099-C40C66FF867C}">
                  <a14:compatExt spid="_x0000_s92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9553" name="Check Box 337" hidden="1">
              <a:extLst>
                <a:ext uri="{63B3BB69-23CF-44E3-9099-C40C66FF867C}">
                  <a14:compatExt spid="_x0000_s95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9554" name="Check Box 338" hidden="1">
              <a:extLst>
                <a:ext uri="{63B3BB69-23CF-44E3-9099-C40C66FF867C}">
                  <a14:compatExt spid="_x0000_s95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66675</xdr:rowOff>
        </xdr:to>
        <xdr:sp macro="" textlink="">
          <xdr:nvSpPr>
            <xdr:cNvPr id="9555" name="Check Box 339" hidden="1">
              <a:extLst>
                <a:ext uri="{63B3BB69-23CF-44E3-9099-C40C66FF867C}">
                  <a14:compatExt spid="_x0000_s95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9815" name="Check Box 599" hidden="1">
              <a:extLst>
                <a:ext uri="{63B3BB69-23CF-44E3-9099-C40C66FF867C}">
                  <a14:compatExt spid="_x0000_s98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9816" name="Check Box 600" hidden="1">
              <a:extLst>
                <a:ext uri="{63B3BB69-23CF-44E3-9099-C40C66FF867C}">
                  <a14:compatExt spid="_x0000_s98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66675</xdr:rowOff>
        </xdr:to>
        <xdr:sp macro="" textlink="">
          <xdr:nvSpPr>
            <xdr:cNvPr id="9817" name="Check Box 601" hidden="1">
              <a:extLst>
                <a:ext uri="{63B3BB69-23CF-44E3-9099-C40C66FF867C}">
                  <a14:compatExt spid="_x0000_s98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0167" name="Check Box 951" hidden="1">
              <a:extLst>
                <a:ext uri="{63B3BB69-23CF-44E3-9099-C40C66FF867C}">
                  <a14:compatExt spid="_x0000_s101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0168" name="Check Box 952" hidden="1">
              <a:extLst>
                <a:ext uri="{63B3BB69-23CF-44E3-9099-C40C66FF867C}">
                  <a14:compatExt spid="_x0000_s101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66675</xdr:rowOff>
        </xdr:to>
        <xdr:sp macro="" textlink="">
          <xdr:nvSpPr>
            <xdr:cNvPr id="10169" name="Check Box 953" hidden="1">
              <a:extLst>
                <a:ext uri="{63B3BB69-23CF-44E3-9099-C40C66FF867C}">
                  <a14:compatExt spid="_x0000_s101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0173" name="Check Box 957" hidden="1">
              <a:extLst>
                <a:ext uri="{63B3BB69-23CF-44E3-9099-C40C66FF867C}">
                  <a14:compatExt spid="_x0000_s101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0174" name="Check Box 958" hidden="1">
              <a:extLst>
                <a:ext uri="{63B3BB69-23CF-44E3-9099-C40C66FF867C}">
                  <a14:compatExt spid="_x0000_s101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66675</xdr:rowOff>
        </xdr:to>
        <xdr:sp macro="" textlink="">
          <xdr:nvSpPr>
            <xdr:cNvPr id="10175" name="Check Box 959" hidden="1">
              <a:extLst>
                <a:ext uri="{63B3BB69-23CF-44E3-9099-C40C66FF867C}">
                  <a14:compatExt spid="_x0000_s101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0179" name="Check Box 963" hidden="1">
              <a:extLst>
                <a:ext uri="{63B3BB69-23CF-44E3-9099-C40C66FF867C}">
                  <a14:compatExt spid="_x0000_s101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0180" name="Check Box 964" hidden="1">
              <a:extLst>
                <a:ext uri="{63B3BB69-23CF-44E3-9099-C40C66FF867C}">
                  <a14:compatExt spid="_x0000_s101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66675</xdr:rowOff>
        </xdr:to>
        <xdr:sp macro="" textlink="">
          <xdr:nvSpPr>
            <xdr:cNvPr id="10181" name="Check Box 965" hidden="1">
              <a:extLst>
                <a:ext uri="{63B3BB69-23CF-44E3-9099-C40C66FF867C}">
                  <a14:compatExt spid="_x0000_s101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0185" name="Check Box 969" hidden="1">
              <a:extLst>
                <a:ext uri="{63B3BB69-23CF-44E3-9099-C40C66FF867C}">
                  <a14:compatExt spid="_x0000_s101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0186" name="Check Box 970" hidden="1">
              <a:extLst>
                <a:ext uri="{63B3BB69-23CF-44E3-9099-C40C66FF867C}">
                  <a14:compatExt spid="_x0000_s101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66675</xdr:rowOff>
        </xdr:to>
        <xdr:sp macro="" textlink="">
          <xdr:nvSpPr>
            <xdr:cNvPr id="10187" name="Check Box 971" hidden="1">
              <a:extLst>
                <a:ext uri="{63B3BB69-23CF-44E3-9099-C40C66FF867C}">
                  <a14:compatExt spid="_x0000_s101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0191" name="Check Box 975" hidden="1">
              <a:extLst>
                <a:ext uri="{63B3BB69-23CF-44E3-9099-C40C66FF867C}">
                  <a14:compatExt spid="_x0000_s101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0192" name="Check Box 976" hidden="1">
              <a:extLst>
                <a:ext uri="{63B3BB69-23CF-44E3-9099-C40C66FF867C}">
                  <a14:compatExt spid="_x0000_s101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66675</xdr:rowOff>
        </xdr:to>
        <xdr:sp macro="" textlink="">
          <xdr:nvSpPr>
            <xdr:cNvPr id="10193" name="Check Box 977" hidden="1">
              <a:extLst>
                <a:ext uri="{63B3BB69-23CF-44E3-9099-C40C66FF867C}">
                  <a14:compatExt spid="_x0000_s101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0197" name="Check Box 981" hidden="1">
              <a:extLst>
                <a:ext uri="{63B3BB69-23CF-44E3-9099-C40C66FF867C}">
                  <a14:compatExt spid="_x0000_s101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0198" name="Check Box 982" hidden="1">
              <a:extLst>
                <a:ext uri="{63B3BB69-23CF-44E3-9099-C40C66FF867C}">
                  <a14:compatExt spid="_x0000_s101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66675</xdr:rowOff>
        </xdr:to>
        <xdr:sp macro="" textlink="">
          <xdr:nvSpPr>
            <xdr:cNvPr id="10199" name="Check Box 983" hidden="1">
              <a:extLst>
                <a:ext uri="{63B3BB69-23CF-44E3-9099-C40C66FF867C}">
                  <a14:compatExt spid="_x0000_s101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0203" name="Check Box 987" hidden="1">
              <a:extLst>
                <a:ext uri="{63B3BB69-23CF-44E3-9099-C40C66FF867C}">
                  <a14:compatExt spid="_x0000_s102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0204" name="Check Box 988" hidden="1">
              <a:extLst>
                <a:ext uri="{63B3BB69-23CF-44E3-9099-C40C66FF867C}">
                  <a14:compatExt spid="_x0000_s102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66675</xdr:rowOff>
        </xdr:to>
        <xdr:sp macro="" textlink="">
          <xdr:nvSpPr>
            <xdr:cNvPr id="10205" name="Check Box 989" hidden="1">
              <a:extLst>
                <a:ext uri="{63B3BB69-23CF-44E3-9099-C40C66FF867C}">
                  <a14:compatExt spid="_x0000_s102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0209" name="Check Box 993" hidden="1">
              <a:extLst>
                <a:ext uri="{63B3BB69-23CF-44E3-9099-C40C66FF867C}">
                  <a14:compatExt spid="_x0000_s102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0210" name="Check Box 994" hidden="1">
              <a:extLst>
                <a:ext uri="{63B3BB69-23CF-44E3-9099-C40C66FF867C}">
                  <a14:compatExt spid="_x0000_s102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66675</xdr:rowOff>
        </xdr:to>
        <xdr:sp macro="" textlink="">
          <xdr:nvSpPr>
            <xdr:cNvPr id="10211" name="Check Box 995" hidden="1">
              <a:extLst>
                <a:ext uri="{63B3BB69-23CF-44E3-9099-C40C66FF867C}">
                  <a14:compatExt spid="_x0000_s102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0215" name="Check Box 999" hidden="1">
              <a:extLst>
                <a:ext uri="{63B3BB69-23CF-44E3-9099-C40C66FF867C}">
                  <a14:compatExt spid="_x0000_s102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0216" name="Check Box 1000" hidden="1">
              <a:extLst>
                <a:ext uri="{63B3BB69-23CF-44E3-9099-C40C66FF867C}">
                  <a14:compatExt spid="_x0000_s102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66675</xdr:rowOff>
        </xdr:to>
        <xdr:sp macro="" textlink="">
          <xdr:nvSpPr>
            <xdr:cNvPr id="10217" name="Check Box 1001" hidden="1">
              <a:extLst>
                <a:ext uri="{63B3BB69-23CF-44E3-9099-C40C66FF867C}">
                  <a14:compatExt spid="_x0000_s102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0221" name="Check Box 1005" hidden="1">
              <a:extLst>
                <a:ext uri="{63B3BB69-23CF-44E3-9099-C40C66FF867C}">
                  <a14:compatExt spid="_x0000_s102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0222" name="Check Box 1006" hidden="1">
              <a:extLst>
                <a:ext uri="{63B3BB69-23CF-44E3-9099-C40C66FF867C}">
                  <a14:compatExt spid="_x0000_s102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66675</xdr:rowOff>
        </xdr:to>
        <xdr:sp macro="" textlink="">
          <xdr:nvSpPr>
            <xdr:cNvPr id="10223" name="Check Box 1007" hidden="1">
              <a:extLst>
                <a:ext uri="{63B3BB69-23CF-44E3-9099-C40C66FF867C}">
                  <a14:compatExt spid="_x0000_s102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0227" name="Check Box 1011" hidden="1">
              <a:extLst>
                <a:ext uri="{63B3BB69-23CF-44E3-9099-C40C66FF867C}">
                  <a14:compatExt spid="_x0000_s102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0228" name="Check Box 1012" hidden="1">
              <a:extLst>
                <a:ext uri="{63B3BB69-23CF-44E3-9099-C40C66FF867C}">
                  <a14:compatExt spid="_x0000_s102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66675</xdr:rowOff>
        </xdr:to>
        <xdr:sp macro="" textlink="">
          <xdr:nvSpPr>
            <xdr:cNvPr id="10229" name="Check Box 1013" hidden="1">
              <a:extLst>
                <a:ext uri="{63B3BB69-23CF-44E3-9099-C40C66FF867C}">
                  <a14:compatExt spid="_x0000_s102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0233" name="Check Box 1017" hidden="1">
              <a:extLst>
                <a:ext uri="{63B3BB69-23CF-44E3-9099-C40C66FF867C}">
                  <a14:compatExt spid="_x0000_s102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0234" name="Check Box 1018" hidden="1">
              <a:extLst>
                <a:ext uri="{63B3BB69-23CF-44E3-9099-C40C66FF867C}">
                  <a14:compatExt spid="_x0000_s102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66675</xdr:rowOff>
        </xdr:to>
        <xdr:sp macro="" textlink="">
          <xdr:nvSpPr>
            <xdr:cNvPr id="10235" name="Check Box 1019" hidden="1">
              <a:extLst>
                <a:ext uri="{63B3BB69-23CF-44E3-9099-C40C66FF867C}">
                  <a14:compatExt spid="_x0000_s102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0239" name="Check Box 1023" hidden="1">
              <a:extLst>
                <a:ext uri="{63B3BB69-23CF-44E3-9099-C40C66FF867C}">
                  <a14:compatExt spid="_x0000_s102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0240" name="Check Box 1024" hidden="1">
              <a:extLst>
                <a:ext uri="{63B3BB69-23CF-44E3-9099-C40C66FF867C}">
                  <a14:compatExt spid="_x0000_s102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66675</xdr:rowOff>
        </xdr:to>
        <xdr:sp macro="" textlink="">
          <xdr:nvSpPr>
            <xdr:cNvPr id="10241" name="Check Box 1025" hidden="1">
              <a:extLst>
                <a:ext uri="{63B3BB69-23CF-44E3-9099-C40C66FF867C}">
                  <a14:compatExt spid="_x0000_s102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0245" name="Check Box 1029" hidden="1">
              <a:extLst>
                <a:ext uri="{63B3BB69-23CF-44E3-9099-C40C66FF867C}">
                  <a14:compatExt spid="_x0000_s102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0246" name="Check Box 1030" hidden="1">
              <a:extLst>
                <a:ext uri="{63B3BB69-23CF-44E3-9099-C40C66FF867C}">
                  <a14:compatExt spid="_x0000_s102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66675</xdr:rowOff>
        </xdr:to>
        <xdr:sp macro="" textlink="">
          <xdr:nvSpPr>
            <xdr:cNvPr id="10247" name="Check Box 1031" hidden="1">
              <a:extLst>
                <a:ext uri="{63B3BB69-23CF-44E3-9099-C40C66FF867C}">
                  <a14:compatExt spid="_x0000_s102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0251" name="Check Box 1035" hidden="1">
              <a:extLst>
                <a:ext uri="{63B3BB69-23CF-44E3-9099-C40C66FF867C}">
                  <a14:compatExt spid="_x0000_s102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0252" name="Check Box 1036" hidden="1">
              <a:extLst>
                <a:ext uri="{63B3BB69-23CF-44E3-9099-C40C66FF867C}">
                  <a14:compatExt spid="_x0000_s102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66675</xdr:rowOff>
        </xdr:to>
        <xdr:sp macro="" textlink="">
          <xdr:nvSpPr>
            <xdr:cNvPr id="10253" name="Check Box 1037" hidden="1">
              <a:extLst>
                <a:ext uri="{63B3BB69-23CF-44E3-9099-C40C66FF867C}">
                  <a14:compatExt spid="_x0000_s102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0257" name="Check Box 1041" hidden="1">
              <a:extLst>
                <a:ext uri="{63B3BB69-23CF-44E3-9099-C40C66FF867C}">
                  <a14:compatExt spid="_x0000_s102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0258" name="Check Box 1042" hidden="1">
              <a:extLst>
                <a:ext uri="{63B3BB69-23CF-44E3-9099-C40C66FF867C}">
                  <a14:compatExt spid="_x0000_s102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66675</xdr:rowOff>
        </xdr:to>
        <xdr:sp macro="" textlink="">
          <xdr:nvSpPr>
            <xdr:cNvPr id="10259" name="Check Box 1043" hidden="1">
              <a:extLst>
                <a:ext uri="{63B3BB69-23CF-44E3-9099-C40C66FF867C}">
                  <a14:compatExt spid="_x0000_s102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0263" name="Check Box 1047" hidden="1">
              <a:extLst>
                <a:ext uri="{63B3BB69-23CF-44E3-9099-C40C66FF867C}">
                  <a14:compatExt spid="_x0000_s102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0264" name="Check Box 1048" hidden="1">
              <a:extLst>
                <a:ext uri="{63B3BB69-23CF-44E3-9099-C40C66FF867C}">
                  <a14:compatExt spid="_x0000_s102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66675</xdr:rowOff>
        </xdr:to>
        <xdr:sp macro="" textlink="">
          <xdr:nvSpPr>
            <xdr:cNvPr id="10265" name="Check Box 1049" hidden="1">
              <a:extLst>
                <a:ext uri="{63B3BB69-23CF-44E3-9099-C40C66FF867C}">
                  <a14:compatExt spid="_x0000_s102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0269" name="Check Box 1053" hidden="1">
              <a:extLst>
                <a:ext uri="{63B3BB69-23CF-44E3-9099-C40C66FF867C}">
                  <a14:compatExt spid="_x0000_s102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0270" name="Check Box 1054" hidden="1">
              <a:extLst>
                <a:ext uri="{63B3BB69-23CF-44E3-9099-C40C66FF867C}">
                  <a14:compatExt spid="_x0000_s102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66675</xdr:rowOff>
        </xdr:to>
        <xdr:sp macro="" textlink="">
          <xdr:nvSpPr>
            <xdr:cNvPr id="10271" name="Check Box 1055" hidden="1">
              <a:extLst>
                <a:ext uri="{63B3BB69-23CF-44E3-9099-C40C66FF867C}">
                  <a14:compatExt spid="_x0000_s102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0273" name="Check Box 1057" hidden="1">
              <a:extLst>
                <a:ext uri="{63B3BB69-23CF-44E3-9099-C40C66FF867C}">
                  <a14:compatExt spid="_x0000_s102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0276" name="Check Box 1060" hidden="1">
              <a:extLst>
                <a:ext uri="{63B3BB69-23CF-44E3-9099-C40C66FF867C}">
                  <a14:compatExt spid="_x0000_s102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0279" name="Check Box 1063" hidden="1">
              <a:extLst>
                <a:ext uri="{63B3BB69-23CF-44E3-9099-C40C66FF867C}">
                  <a14:compatExt spid="_x0000_s102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0282" name="Check Box 1066" hidden="1">
              <a:extLst>
                <a:ext uri="{63B3BB69-23CF-44E3-9099-C40C66FF867C}">
                  <a14:compatExt spid="_x0000_s102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0285" name="Check Box 1069" hidden="1">
              <a:extLst>
                <a:ext uri="{63B3BB69-23CF-44E3-9099-C40C66FF867C}">
                  <a14:compatExt spid="_x0000_s102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0288" name="Check Box 1072" hidden="1">
              <a:extLst>
                <a:ext uri="{63B3BB69-23CF-44E3-9099-C40C66FF867C}">
                  <a14:compatExt spid="_x0000_s102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0301" name="Check Box 1085" hidden="1">
              <a:extLst>
                <a:ext uri="{63B3BB69-23CF-44E3-9099-C40C66FF867C}">
                  <a14:compatExt spid="_x0000_s103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0304" name="Check Box 1088" hidden="1">
              <a:extLst>
                <a:ext uri="{63B3BB69-23CF-44E3-9099-C40C66FF867C}">
                  <a14:compatExt spid="_x0000_s103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0307" name="Check Box 1091" hidden="1">
              <a:extLst>
                <a:ext uri="{63B3BB69-23CF-44E3-9099-C40C66FF867C}">
                  <a14:compatExt spid="_x0000_s103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0310" name="Check Box 1094" hidden="1">
              <a:extLst>
                <a:ext uri="{63B3BB69-23CF-44E3-9099-C40C66FF867C}">
                  <a14:compatExt spid="_x0000_s103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0313" name="Check Box 1097" hidden="1">
              <a:extLst>
                <a:ext uri="{63B3BB69-23CF-44E3-9099-C40C66FF867C}">
                  <a14:compatExt spid="_x0000_s1031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0316" name="Check Box 1100" hidden="1">
              <a:extLst>
                <a:ext uri="{63B3BB69-23CF-44E3-9099-C40C66FF867C}">
                  <a14:compatExt spid="_x0000_s103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0319" name="Check Box 1103" hidden="1">
              <a:extLst>
                <a:ext uri="{63B3BB69-23CF-44E3-9099-C40C66FF867C}">
                  <a14:compatExt spid="_x0000_s103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0322" name="Check Box 1106" hidden="1">
              <a:extLst>
                <a:ext uri="{63B3BB69-23CF-44E3-9099-C40C66FF867C}">
                  <a14:compatExt spid="_x0000_s103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0325" name="Check Box 1109" hidden="1">
              <a:extLst>
                <a:ext uri="{63B3BB69-23CF-44E3-9099-C40C66FF867C}">
                  <a14:compatExt spid="_x0000_s103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0328" name="Check Box 1112" hidden="1">
              <a:extLst>
                <a:ext uri="{63B3BB69-23CF-44E3-9099-C40C66FF867C}">
                  <a14:compatExt spid="_x0000_s103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0331" name="Check Box 1115" hidden="1">
              <a:extLst>
                <a:ext uri="{63B3BB69-23CF-44E3-9099-C40C66FF867C}">
                  <a14:compatExt spid="_x0000_s103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0334" name="Check Box 1118" hidden="1">
              <a:extLst>
                <a:ext uri="{63B3BB69-23CF-44E3-9099-C40C66FF867C}">
                  <a14:compatExt spid="_x0000_s103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0338" name="Check Box 1122" hidden="1">
              <a:extLst>
                <a:ext uri="{63B3BB69-23CF-44E3-9099-C40C66FF867C}">
                  <a14:compatExt spid="_x0000_s10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0341" name="Check Box 1125" hidden="1">
              <a:extLst>
                <a:ext uri="{63B3BB69-23CF-44E3-9099-C40C66FF867C}">
                  <a14:compatExt spid="_x0000_s10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0344" name="Check Box 1128" hidden="1">
              <a:extLst>
                <a:ext uri="{63B3BB69-23CF-44E3-9099-C40C66FF867C}">
                  <a14:compatExt spid="_x0000_s10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0347" name="Check Box 1131" hidden="1">
              <a:extLst>
                <a:ext uri="{63B3BB69-23CF-44E3-9099-C40C66FF867C}">
                  <a14:compatExt spid="_x0000_s10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0350" name="Check Box 1134" hidden="1">
              <a:extLst>
                <a:ext uri="{63B3BB69-23CF-44E3-9099-C40C66FF867C}">
                  <a14:compatExt spid="_x0000_s10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0353" name="Check Box 1137" hidden="1">
              <a:extLst>
                <a:ext uri="{63B3BB69-23CF-44E3-9099-C40C66FF867C}">
                  <a14:compatExt spid="_x0000_s10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0356" name="Check Box 1140" hidden="1">
              <a:extLst>
                <a:ext uri="{63B3BB69-23CF-44E3-9099-C40C66FF867C}">
                  <a14:compatExt spid="_x0000_s10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0359" name="Check Box 1143" hidden="1">
              <a:extLst>
                <a:ext uri="{63B3BB69-23CF-44E3-9099-C40C66FF867C}">
                  <a14:compatExt spid="_x0000_s10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0362" name="Check Box 1146" hidden="1">
              <a:extLst>
                <a:ext uri="{63B3BB69-23CF-44E3-9099-C40C66FF867C}">
                  <a14:compatExt spid="_x0000_s10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0365" name="Check Box 1149" hidden="1">
              <a:extLst>
                <a:ext uri="{63B3BB69-23CF-44E3-9099-C40C66FF867C}">
                  <a14:compatExt spid="_x0000_s10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0368" name="Check Box 1152" hidden="1">
              <a:extLst>
                <a:ext uri="{63B3BB69-23CF-44E3-9099-C40C66FF867C}">
                  <a14:compatExt spid="_x0000_s10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0371" name="Check Box 1155" hidden="1">
              <a:extLst>
                <a:ext uri="{63B3BB69-23CF-44E3-9099-C40C66FF867C}">
                  <a14:compatExt spid="_x0000_s10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0374" name="Check Box 1158" hidden="1">
              <a:extLst>
                <a:ext uri="{63B3BB69-23CF-44E3-9099-C40C66FF867C}">
                  <a14:compatExt spid="_x0000_s10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0377" name="Check Box 1161" hidden="1">
              <a:extLst>
                <a:ext uri="{63B3BB69-23CF-44E3-9099-C40C66FF867C}">
                  <a14:compatExt spid="_x0000_s10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0380" name="Check Box 1164" hidden="1">
              <a:extLst>
                <a:ext uri="{63B3BB69-23CF-44E3-9099-C40C66FF867C}">
                  <a14:compatExt spid="_x0000_s10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0383" name="Check Box 1167" hidden="1">
              <a:extLst>
                <a:ext uri="{63B3BB69-23CF-44E3-9099-C40C66FF867C}">
                  <a14:compatExt spid="_x0000_s10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0386" name="Check Box 1170" hidden="1">
              <a:extLst>
                <a:ext uri="{63B3BB69-23CF-44E3-9099-C40C66FF867C}">
                  <a14:compatExt spid="_x0000_s10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0389" name="Check Box 1173" hidden="1">
              <a:extLst>
                <a:ext uri="{63B3BB69-23CF-44E3-9099-C40C66FF867C}">
                  <a14:compatExt spid="_x0000_s10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0390" name="Check Box 1174" hidden="1">
              <a:extLst>
                <a:ext uri="{63B3BB69-23CF-44E3-9099-C40C66FF867C}">
                  <a14:compatExt spid="_x0000_s10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0391" name="Check Box 1175" hidden="1">
              <a:extLst>
                <a:ext uri="{63B3BB69-23CF-44E3-9099-C40C66FF867C}">
                  <a14:compatExt spid="_x0000_s10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0392" name="Check Box 1176" hidden="1">
              <a:extLst>
                <a:ext uri="{63B3BB69-23CF-44E3-9099-C40C66FF867C}">
                  <a14:compatExt spid="_x0000_s10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0393" name="Check Box 1177" hidden="1">
              <a:extLst>
                <a:ext uri="{63B3BB69-23CF-44E3-9099-C40C66FF867C}">
                  <a14:compatExt spid="_x0000_s10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0394" name="Check Box 1178" hidden="1">
              <a:extLst>
                <a:ext uri="{63B3BB69-23CF-44E3-9099-C40C66FF867C}">
                  <a14:compatExt spid="_x0000_s10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0395" name="Check Box 1179" hidden="1">
              <a:extLst>
                <a:ext uri="{63B3BB69-23CF-44E3-9099-C40C66FF867C}">
                  <a14:compatExt spid="_x0000_s10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0396" name="Check Box 1180" hidden="1">
              <a:extLst>
                <a:ext uri="{63B3BB69-23CF-44E3-9099-C40C66FF867C}">
                  <a14:compatExt spid="_x0000_s10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0397" name="Check Box 1181" hidden="1">
              <a:extLst>
                <a:ext uri="{63B3BB69-23CF-44E3-9099-C40C66FF867C}">
                  <a14:compatExt spid="_x0000_s10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0398" name="Check Box 1182" hidden="1">
              <a:extLst>
                <a:ext uri="{63B3BB69-23CF-44E3-9099-C40C66FF867C}">
                  <a14:compatExt spid="_x0000_s10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0399" name="Check Box 1183" hidden="1">
              <a:extLst>
                <a:ext uri="{63B3BB69-23CF-44E3-9099-C40C66FF867C}">
                  <a14:compatExt spid="_x0000_s10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0400" name="Check Box 1184" hidden="1">
              <a:extLst>
                <a:ext uri="{63B3BB69-23CF-44E3-9099-C40C66FF867C}">
                  <a14:compatExt spid="_x0000_s104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66675</xdr:rowOff>
        </xdr:to>
        <xdr:sp macro="" textlink="">
          <xdr:nvSpPr>
            <xdr:cNvPr id="10401" name="Check Box 1185" hidden="1">
              <a:extLst>
                <a:ext uri="{63B3BB69-23CF-44E3-9099-C40C66FF867C}">
                  <a14:compatExt spid="_x0000_s104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0402" name="Check Box 1186" hidden="1">
              <a:extLst>
                <a:ext uri="{63B3BB69-23CF-44E3-9099-C40C66FF867C}">
                  <a14:compatExt spid="_x0000_s1040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0403" name="Check Box 1187" hidden="1">
              <a:extLst>
                <a:ext uri="{63B3BB69-23CF-44E3-9099-C40C66FF867C}">
                  <a14:compatExt spid="_x0000_s104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11265"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179900"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179901"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02"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03"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04"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05"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06"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07"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08"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09"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10"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11"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12"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13"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14"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15"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16"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17"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18"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19"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20"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21"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22"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23"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24"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25"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26"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27"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28"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29"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30"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31"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32"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33"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34"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35"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36"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37"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38"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39"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40"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41"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42"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43"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44"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45"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46"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47"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48"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49"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50"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51"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52"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53"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54"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55"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56"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57"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58"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59"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60"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61"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62"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63"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64"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65"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66"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67"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68"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69"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70"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71"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72"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73"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74"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75"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76"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77"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78"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79"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80"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81"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82"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83"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84"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85"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86"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87"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88"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89"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90"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91"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92"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93"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94"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95"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96"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97"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9998"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79999"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80000"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001"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002"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003"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004"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0005" name="Line 335"/>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1600"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80007"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80008"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09"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10"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11"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12"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13"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14"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15"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16"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17"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18"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19"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20"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21"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22"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23"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24"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25"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26"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27"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28"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29"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30"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31"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32"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33"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34"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35"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36"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37"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38"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39"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40"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41"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42"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43"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44"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45"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46"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47"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48"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49"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50"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51"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52"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53"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54"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55"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56"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57"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58"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59"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60"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61"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62"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63"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64"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65"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66"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67"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68"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69"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70"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71"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72"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73"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74"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75"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76"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77"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78"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79"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80"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81"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82"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83"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84"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85"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86"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87"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88"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89"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90"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91"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92"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93"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94"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95"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96"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97"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098"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099"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00"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101"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02"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103"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04"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105"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06"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107"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08"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09"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10"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11"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0112"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11862"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180114"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180115"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16"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17"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18"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19"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20"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21"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22"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23"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24"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25"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26"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27"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28"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29"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30"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31"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32"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33"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34"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35"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36"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37"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38"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39"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40"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41"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42"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43"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44"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45"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46"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47"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48"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49"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50"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51"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52"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53"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54"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55"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56"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57"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58"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59"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60"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61"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62"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63"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64"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65"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66"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67"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68"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69"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70"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71"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72"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73"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74"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75"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76"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77"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78"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79"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80"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81"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82"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83"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84"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85"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86"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87"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88"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89"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90"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91"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92"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93"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94"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95"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96"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97"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198"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199"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00"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01"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02"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03"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04"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05"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06"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07"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08"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09"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10"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1"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12"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3"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180214"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5"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6"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7"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8"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180219"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12125"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180221"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180222"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12130"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181248"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181249"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12136"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181251"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181252"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12143"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181254"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181255"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12148"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181257"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181258"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12154"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181260"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181261"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1216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181263"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181264"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12166"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181266"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181267"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12172"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181269"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181270"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12179"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181272"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181273"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12184"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181275"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181276"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12190"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181278"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181279"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12197"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181281"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181282"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1220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181284"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181285"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12208"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181287"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181288"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xdr:twoCellAnchor>
    <xdr:from>
      <xdr:col>5</xdr:col>
      <xdr:colOff>104775</xdr:colOff>
      <xdr:row>2</xdr:row>
      <xdr:rowOff>19050</xdr:rowOff>
    </xdr:from>
    <xdr:to>
      <xdr:col>8</xdr:col>
      <xdr:colOff>419100</xdr:colOff>
      <xdr:row>3</xdr:row>
      <xdr:rowOff>142875</xdr:rowOff>
    </xdr:to>
    <xdr:sp macro="" textlink="">
      <xdr:nvSpPr>
        <xdr:cNvPr id="422" name="Text 1"/>
        <xdr:cNvSpPr txBox="1">
          <a:spLocks noChangeArrowheads="1"/>
        </xdr:cNvSpPr>
      </xdr:nvSpPr>
      <xdr:spPr bwMode="auto">
        <a:xfrm>
          <a:off x="23050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423" name="Line 29"/>
        <xdr:cNvSpPr>
          <a:spLocks noChangeShapeType="1"/>
        </xdr:cNvSpPr>
      </xdr:nvSpPr>
      <xdr:spPr bwMode="auto">
        <a:xfrm>
          <a:off x="58959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24" name="Line 30"/>
        <xdr:cNvSpPr>
          <a:spLocks noChangeShapeType="1"/>
        </xdr:cNvSpPr>
      </xdr:nvSpPr>
      <xdr:spPr bwMode="auto">
        <a:xfrm>
          <a:off x="73152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25" name="Line 3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6" name="Line 3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27" name="Line 4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8" name="Line 4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29" name="Line 4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30" name="Line 4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1" name="Line 5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32" name="Line 5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3" name="Line 5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34" name="Line 6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5" name="Line 6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36" name="Line 6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7" name="Line 7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38" name="Line 7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9" name="Line 7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0" name="Line 7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41" name="Line 8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2" name="Line 8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43" name="Line 8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4" name="Line 9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45" name="Line 9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6" name="Line 9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47" name="Line 10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8" name="Line 10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49" name="Line 10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50" name="Line 10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1" name="Line 11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52" name="Line 11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3" name="Line 11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54" name="Line 12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5" name="Line 12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56" name="Line 12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7" name="Line 13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58" name="Line 13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9" name="Line 13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0" name="Line 13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61" name="Line 14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2" name="Line 14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63" name="Line 14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4" name="Line 15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65" name="Line 15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6" name="Line 15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67" name="Line 16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8" name="Line 16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69" name="Line 16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0" name="Line 16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1" name="Line 17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2" name="Line 17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3" name="Line 17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4" name="Line 18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5" name="Line 18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6" name="Line 18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7" name="Line 19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78" name="Line 19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9" name="Line 19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0" name="Line 19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1" name="Line 20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2" name="Line 20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3" name="Line 20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4" name="Line 21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5" name="Line 21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6" name="Line 21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7" name="Line 22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8" name="Line 22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89" name="Line 22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0" name="Line 22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1" name="Line 23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2" name="Line 23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3" name="Line 23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4" name="Line 24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5" name="Line 24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6" name="Line 24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7" name="Line 25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98" name="Line 25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9" name="Line 25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0" name="Line 25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1" name="Line 26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2" name="Line 26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3" name="Line 26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4" name="Line 27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5" name="Line 27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6" name="Line 27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7" name="Line 28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8" name="Line 28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09" name="Line 28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0" name="Line 28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1" name="Line 29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2" name="Line 29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3" name="Line 29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4" name="Line 30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5" name="Line 305"/>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6" name="Line 306"/>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7" name="Line 311"/>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18" name="Line 31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9" name="Line 317"/>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0" name="Line 318"/>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1" name="Line 323"/>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2" name="Line 32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23" name="Line 329"/>
        <xdr:cNvSpPr>
          <a:spLocks noChangeShapeType="1"/>
        </xdr:cNvSpPr>
      </xdr:nvSpPr>
      <xdr:spPr bwMode="auto">
        <a:xfrm>
          <a:off x="803910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4" name="Line 330"/>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5" name="Line 332"/>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6" name="Line 333"/>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7" name="Line 334"/>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8" name="Line 335"/>
        <xdr:cNvSpPr>
          <a:spLocks noChangeShapeType="1"/>
        </xdr:cNvSpPr>
      </xdr:nvSpPr>
      <xdr:spPr bwMode="auto">
        <a:xfrm>
          <a:off x="8039100"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529" name="Text 336"/>
        <xdr:cNvSpPr txBox="1">
          <a:spLocks noChangeArrowheads="1"/>
        </xdr:cNvSpPr>
      </xdr:nvSpPr>
      <xdr:spPr bwMode="auto">
        <a:xfrm>
          <a:off x="2305050"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530" name="Line 340"/>
        <xdr:cNvSpPr>
          <a:spLocks noChangeShapeType="1"/>
        </xdr:cNvSpPr>
      </xdr:nvSpPr>
      <xdr:spPr bwMode="auto">
        <a:xfrm>
          <a:off x="58959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531" name="Line 341"/>
        <xdr:cNvSpPr>
          <a:spLocks noChangeShapeType="1"/>
        </xdr:cNvSpPr>
      </xdr:nvSpPr>
      <xdr:spPr bwMode="auto">
        <a:xfrm>
          <a:off x="73152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32" name="Line 34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33" name="Line 34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34" name="Line 35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35" name="Line 35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36" name="Line 35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37" name="Line 35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38" name="Line 36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39" name="Line 36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40" name="Line 37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41" name="Line 37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42" name="Line 37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43" name="Line 37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44" name="Line 38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45" name="Line 38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46" name="Line 38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47" name="Line 38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48" name="Line 39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49" name="Line 39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50" name="Line 40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51" name="Line 40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52" name="Line 40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53" name="Line 40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54" name="Line 41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55" name="Line 41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56" name="Line 41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57" name="Line 41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58" name="Line 42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59" name="Line 42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60" name="Line 43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61" name="Line 43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62" name="Line 43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63" name="Line 43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64" name="Line 44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65" name="Line 44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66" name="Line 44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67" name="Line 44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68" name="Line 45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69" name="Line 45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70" name="Line 46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71" name="Line 46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72" name="Line 46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73" name="Line 46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74" name="Line 47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75" name="Line 47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76" name="Line 47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77" name="Line 47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78" name="Line 48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79" name="Line 48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0" name="Line 49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1" name="Line 49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2" name="Line 49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3" name="Line 49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4" name="Line 50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5" name="Line 50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6" name="Line 50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7" name="Line 50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88" name="Line 51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89" name="Line 51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0" name="Line 52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1" name="Line 52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2" name="Line 52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3" name="Line 52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4" name="Line 53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5" name="Line 53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6" name="Line 53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7" name="Line 53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598" name="Line 54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599" name="Line 54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0" name="Line 55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1" name="Line 55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2" name="Line 55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3" name="Line 55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4" name="Line 56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5" name="Line 56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6" name="Line 56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7" name="Line 56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08" name="Line 57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09" name="Line 57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0" name="Line 57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1" name="Line 57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2" name="Line 57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3" name="Line 57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4" name="Line 57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5" name="Line 57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6" name="Line 57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7" name="Line 57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18" name="Line 58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19" name="Line 58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0" name="Line 58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1" name="Line 58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2" name="Line 584"/>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3" name="Line 58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4" name="Line 586"/>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5" name="Line 58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6" name="Line 588"/>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7" name="Line 589"/>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28" name="Line 590"/>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29" name="Line 591"/>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630" name="Line 592"/>
        <xdr:cNvSpPr>
          <a:spLocks noChangeShapeType="1"/>
        </xdr:cNvSpPr>
      </xdr:nvSpPr>
      <xdr:spPr bwMode="auto">
        <a:xfrm>
          <a:off x="803910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1" name="Line 593"/>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2" name="Line 594"/>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3" name="Line 595"/>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4" name="Line 596"/>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635" name="Line 597"/>
        <xdr:cNvSpPr>
          <a:spLocks noChangeShapeType="1"/>
        </xdr:cNvSpPr>
      </xdr:nvSpPr>
      <xdr:spPr bwMode="auto">
        <a:xfrm>
          <a:off x="803910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636" name="Text 598"/>
        <xdr:cNvSpPr txBox="1">
          <a:spLocks noChangeArrowheads="1"/>
        </xdr:cNvSpPr>
      </xdr:nvSpPr>
      <xdr:spPr bwMode="auto">
        <a:xfrm>
          <a:off x="2305050"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637" name="Line 602"/>
        <xdr:cNvSpPr>
          <a:spLocks noChangeShapeType="1"/>
        </xdr:cNvSpPr>
      </xdr:nvSpPr>
      <xdr:spPr bwMode="auto">
        <a:xfrm>
          <a:off x="5895975" y="20345400"/>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638" name="Line 603"/>
        <xdr:cNvSpPr>
          <a:spLocks noChangeShapeType="1"/>
        </xdr:cNvSpPr>
      </xdr:nvSpPr>
      <xdr:spPr bwMode="auto">
        <a:xfrm>
          <a:off x="73152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39" name="Line 60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40" name="Line 60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41" name="Line 61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42" name="Line 61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43" name="Line 62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44" name="Line 62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45" name="Line 62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46" name="Line 62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47" name="Line 63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48" name="Line 63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49" name="Line 63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50" name="Line 63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51" name="Line 64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52" name="Line 64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53" name="Line 65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54" name="Line 65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55" name="Line 65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56" name="Line 65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57" name="Line 66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58" name="Line 66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59" name="Line 66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60" name="Line 66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61" name="Line 67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62" name="Line 67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63" name="Line 68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64" name="Line 68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65" name="Line 68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66" name="Line 68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67" name="Line 69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68" name="Line 69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69" name="Line 69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70" name="Line 69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71" name="Line 70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72" name="Line 70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73" name="Line 71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74" name="Line 71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75" name="Line 71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76" name="Line 71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77" name="Line 72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78" name="Line 72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79" name="Line 72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80" name="Line 72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1" name="Line 73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82" name="Line 73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3" name="Line 74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84" name="Line 74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5" name="Line 74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86" name="Line 74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7" name="Line 75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88" name="Line 75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89" name="Line 75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0" name="Line 75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1" name="Line 76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2" name="Line 76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3" name="Line 77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4" name="Line 77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5" name="Line 77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6" name="Line 77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7" name="Line 78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698" name="Line 78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699" name="Line 78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0" name="Line 78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1" name="Line 79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2" name="Line 79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3" name="Line 80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4" name="Line 80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5" name="Line 80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6" name="Line 80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7" name="Line 81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08" name="Line 81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09" name="Line 81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0" name="Line 81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1" name="Line 82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2" name="Line 82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3" name="Line 83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4" name="Line 83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5" name="Line 83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6" name="Line 83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7" name="Line 83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18" name="Line 83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19" name="Line 83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0" name="Line 83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1" name="Line 83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2" name="Line 83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3" name="Line 84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4" name="Line 84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5" name="Line 84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6" name="Line 84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7" name="Line 84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28" name="Line 84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29" name="Line 846"/>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0" name="Line 84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1" name="Line 848"/>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2" name="Line 84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3" name="Line 850"/>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4" name="Line 851"/>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5" name="Line 852"/>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6" name="Line 853"/>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737" name="Line 854"/>
        <xdr:cNvSpPr>
          <a:spLocks noChangeShapeType="1"/>
        </xdr:cNvSpPr>
      </xdr:nvSpPr>
      <xdr:spPr bwMode="auto">
        <a:xfrm>
          <a:off x="8039100" y="20345400"/>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8" name="Line 855"/>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39" name="Line 856"/>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0" name="Line 857"/>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1" name="Line 858"/>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742" name="Line 859"/>
        <xdr:cNvSpPr>
          <a:spLocks noChangeShapeType="1"/>
        </xdr:cNvSpPr>
      </xdr:nvSpPr>
      <xdr:spPr bwMode="auto">
        <a:xfrm>
          <a:off x="8039100" y="20335875"/>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743" name="Text 861"/>
        <xdr:cNvSpPr txBox="1">
          <a:spLocks noChangeArrowheads="1"/>
        </xdr:cNvSpPr>
      </xdr:nvSpPr>
      <xdr:spPr bwMode="auto">
        <a:xfrm>
          <a:off x="103917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744" name="Line 864"/>
        <xdr:cNvSpPr>
          <a:spLocks noChangeShapeType="1"/>
        </xdr:cNvSpPr>
      </xdr:nvSpPr>
      <xdr:spPr bwMode="auto">
        <a:xfrm>
          <a:off x="1397317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745" name="Line 865"/>
        <xdr:cNvSpPr>
          <a:spLocks noChangeShapeType="1"/>
        </xdr:cNvSpPr>
      </xdr:nvSpPr>
      <xdr:spPr bwMode="auto">
        <a:xfrm>
          <a:off x="154209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746" name="Text 866"/>
        <xdr:cNvSpPr txBox="1">
          <a:spLocks noChangeArrowheads="1"/>
        </xdr:cNvSpPr>
      </xdr:nvSpPr>
      <xdr:spPr bwMode="auto">
        <a:xfrm>
          <a:off x="103917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747" name="Line 870"/>
        <xdr:cNvSpPr>
          <a:spLocks noChangeShapeType="1"/>
        </xdr:cNvSpPr>
      </xdr:nvSpPr>
      <xdr:spPr bwMode="auto">
        <a:xfrm>
          <a:off x="1397317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748" name="Line 871"/>
        <xdr:cNvSpPr>
          <a:spLocks noChangeShapeType="1"/>
        </xdr:cNvSpPr>
      </xdr:nvSpPr>
      <xdr:spPr bwMode="auto">
        <a:xfrm>
          <a:off x="15420975"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749" name="Text 872"/>
        <xdr:cNvSpPr txBox="1">
          <a:spLocks noChangeArrowheads="1"/>
        </xdr:cNvSpPr>
      </xdr:nvSpPr>
      <xdr:spPr bwMode="auto">
        <a:xfrm>
          <a:off x="103917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750" name="Line 876"/>
        <xdr:cNvSpPr>
          <a:spLocks noChangeShapeType="1"/>
        </xdr:cNvSpPr>
      </xdr:nvSpPr>
      <xdr:spPr bwMode="auto">
        <a:xfrm>
          <a:off x="13973175" y="20345400"/>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751" name="Line 877"/>
        <xdr:cNvSpPr>
          <a:spLocks noChangeShapeType="1"/>
        </xdr:cNvSpPr>
      </xdr:nvSpPr>
      <xdr:spPr bwMode="auto">
        <a:xfrm>
          <a:off x="15420975" y="20335875"/>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752" name="Text 879"/>
        <xdr:cNvSpPr txBox="1">
          <a:spLocks noChangeArrowheads="1"/>
        </xdr:cNvSpPr>
      </xdr:nvSpPr>
      <xdr:spPr bwMode="auto">
        <a:xfrm>
          <a:off x="18478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753" name="Line 882"/>
        <xdr:cNvSpPr>
          <a:spLocks noChangeShapeType="1"/>
        </xdr:cNvSpPr>
      </xdr:nvSpPr>
      <xdr:spPr bwMode="auto">
        <a:xfrm>
          <a:off x="22155150"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754" name="Line 883"/>
        <xdr:cNvSpPr>
          <a:spLocks noChangeShapeType="1"/>
        </xdr:cNvSpPr>
      </xdr:nvSpPr>
      <xdr:spPr bwMode="auto">
        <a:xfrm>
          <a:off x="23574375"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755" name="Text 884"/>
        <xdr:cNvSpPr txBox="1">
          <a:spLocks noChangeArrowheads="1"/>
        </xdr:cNvSpPr>
      </xdr:nvSpPr>
      <xdr:spPr bwMode="auto">
        <a:xfrm>
          <a:off x="18478500"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756" name="Line 888"/>
        <xdr:cNvSpPr>
          <a:spLocks noChangeShapeType="1"/>
        </xdr:cNvSpPr>
      </xdr:nvSpPr>
      <xdr:spPr bwMode="auto">
        <a:xfrm>
          <a:off x="22155150"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757" name="Line 889"/>
        <xdr:cNvSpPr>
          <a:spLocks noChangeShapeType="1"/>
        </xdr:cNvSpPr>
      </xdr:nvSpPr>
      <xdr:spPr bwMode="auto">
        <a:xfrm>
          <a:off x="23574375"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758" name="Text 890"/>
        <xdr:cNvSpPr txBox="1">
          <a:spLocks noChangeArrowheads="1"/>
        </xdr:cNvSpPr>
      </xdr:nvSpPr>
      <xdr:spPr bwMode="auto">
        <a:xfrm>
          <a:off x="18478500"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759" name="Line 894"/>
        <xdr:cNvSpPr>
          <a:spLocks noChangeShapeType="1"/>
        </xdr:cNvSpPr>
      </xdr:nvSpPr>
      <xdr:spPr bwMode="auto">
        <a:xfrm>
          <a:off x="22155150" y="20345400"/>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760" name="Line 895"/>
        <xdr:cNvSpPr>
          <a:spLocks noChangeShapeType="1"/>
        </xdr:cNvSpPr>
      </xdr:nvSpPr>
      <xdr:spPr bwMode="auto">
        <a:xfrm>
          <a:off x="23574375" y="20335875"/>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761" name="Text 897"/>
        <xdr:cNvSpPr txBox="1">
          <a:spLocks noChangeArrowheads="1"/>
        </xdr:cNvSpPr>
      </xdr:nvSpPr>
      <xdr:spPr bwMode="auto">
        <a:xfrm>
          <a:off x="265842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762" name="Line 900"/>
        <xdr:cNvSpPr>
          <a:spLocks noChangeShapeType="1"/>
        </xdr:cNvSpPr>
      </xdr:nvSpPr>
      <xdr:spPr bwMode="auto">
        <a:xfrm>
          <a:off x="302990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763" name="Line 901"/>
        <xdr:cNvSpPr>
          <a:spLocks noChangeShapeType="1"/>
        </xdr:cNvSpPr>
      </xdr:nvSpPr>
      <xdr:spPr bwMode="auto">
        <a:xfrm>
          <a:off x="317373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764" name="Text 902"/>
        <xdr:cNvSpPr txBox="1">
          <a:spLocks noChangeArrowheads="1"/>
        </xdr:cNvSpPr>
      </xdr:nvSpPr>
      <xdr:spPr bwMode="auto">
        <a:xfrm>
          <a:off x="265842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765" name="Line 906"/>
        <xdr:cNvSpPr>
          <a:spLocks noChangeShapeType="1"/>
        </xdr:cNvSpPr>
      </xdr:nvSpPr>
      <xdr:spPr bwMode="auto">
        <a:xfrm>
          <a:off x="302990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766" name="Line 907"/>
        <xdr:cNvSpPr>
          <a:spLocks noChangeShapeType="1"/>
        </xdr:cNvSpPr>
      </xdr:nvSpPr>
      <xdr:spPr bwMode="auto">
        <a:xfrm>
          <a:off x="317373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767" name="Text 908"/>
        <xdr:cNvSpPr txBox="1">
          <a:spLocks noChangeArrowheads="1"/>
        </xdr:cNvSpPr>
      </xdr:nvSpPr>
      <xdr:spPr bwMode="auto">
        <a:xfrm>
          <a:off x="265842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768" name="Line 912"/>
        <xdr:cNvSpPr>
          <a:spLocks noChangeShapeType="1"/>
        </xdr:cNvSpPr>
      </xdr:nvSpPr>
      <xdr:spPr bwMode="auto">
        <a:xfrm>
          <a:off x="30299025" y="20345400"/>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769" name="Line 913"/>
        <xdr:cNvSpPr>
          <a:spLocks noChangeShapeType="1"/>
        </xdr:cNvSpPr>
      </xdr:nvSpPr>
      <xdr:spPr bwMode="auto">
        <a:xfrm>
          <a:off x="31737300" y="20335875"/>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770" name="Text 915"/>
        <xdr:cNvSpPr txBox="1">
          <a:spLocks noChangeArrowheads="1"/>
        </xdr:cNvSpPr>
      </xdr:nvSpPr>
      <xdr:spPr bwMode="auto">
        <a:xfrm>
          <a:off x="34851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771" name="Line 918"/>
        <xdr:cNvSpPr>
          <a:spLocks noChangeShapeType="1"/>
        </xdr:cNvSpPr>
      </xdr:nvSpPr>
      <xdr:spPr bwMode="auto">
        <a:xfrm>
          <a:off x="38481000"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772" name="Line 919"/>
        <xdr:cNvSpPr>
          <a:spLocks noChangeShapeType="1"/>
        </xdr:cNvSpPr>
      </xdr:nvSpPr>
      <xdr:spPr bwMode="auto">
        <a:xfrm>
          <a:off x="39919275"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773" name="Text 920"/>
        <xdr:cNvSpPr txBox="1">
          <a:spLocks noChangeArrowheads="1"/>
        </xdr:cNvSpPr>
      </xdr:nvSpPr>
      <xdr:spPr bwMode="auto">
        <a:xfrm>
          <a:off x="34851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774" name="Line 924"/>
        <xdr:cNvSpPr>
          <a:spLocks noChangeShapeType="1"/>
        </xdr:cNvSpPr>
      </xdr:nvSpPr>
      <xdr:spPr bwMode="auto">
        <a:xfrm>
          <a:off x="38481000"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775" name="Line 925"/>
        <xdr:cNvSpPr>
          <a:spLocks noChangeShapeType="1"/>
        </xdr:cNvSpPr>
      </xdr:nvSpPr>
      <xdr:spPr bwMode="auto">
        <a:xfrm>
          <a:off x="39919275"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776" name="Text 926"/>
        <xdr:cNvSpPr txBox="1">
          <a:spLocks noChangeArrowheads="1"/>
        </xdr:cNvSpPr>
      </xdr:nvSpPr>
      <xdr:spPr bwMode="auto">
        <a:xfrm>
          <a:off x="348519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777" name="Line 930"/>
        <xdr:cNvSpPr>
          <a:spLocks noChangeShapeType="1"/>
        </xdr:cNvSpPr>
      </xdr:nvSpPr>
      <xdr:spPr bwMode="auto">
        <a:xfrm>
          <a:off x="38481000" y="20345400"/>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778" name="Line 931"/>
        <xdr:cNvSpPr>
          <a:spLocks noChangeShapeType="1"/>
        </xdr:cNvSpPr>
      </xdr:nvSpPr>
      <xdr:spPr bwMode="auto">
        <a:xfrm>
          <a:off x="39919275" y="20335875"/>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779" name="Text 933"/>
        <xdr:cNvSpPr txBox="1">
          <a:spLocks noChangeArrowheads="1"/>
        </xdr:cNvSpPr>
      </xdr:nvSpPr>
      <xdr:spPr bwMode="auto">
        <a:xfrm>
          <a:off x="43043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780" name="Line 936"/>
        <xdr:cNvSpPr>
          <a:spLocks noChangeShapeType="1"/>
        </xdr:cNvSpPr>
      </xdr:nvSpPr>
      <xdr:spPr bwMode="auto">
        <a:xfrm>
          <a:off x="467106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781" name="Line 937"/>
        <xdr:cNvSpPr>
          <a:spLocks noChangeShapeType="1"/>
        </xdr:cNvSpPr>
      </xdr:nvSpPr>
      <xdr:spPr bwMode="auto">
        <a:xfrm>
          <a:off x="4812982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782" name="Text 938"/>
        <xdr:cNvSpPr txBox="1">
          <a:spLocks noChangeArrowheads="1"/>
        </xdr:cNvSpPr>
      </xdr:nvSpPr>
      <xdr:spPr bwMode="auto">
        <a:xfrm>
          <a:off x="43043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783" name="Line 942"/>
        <xdr:cNvSpPr>
          <a:spLocks noChangeShapeType="1"/>
        </xdr:cNvSpPr>
      </xdr:nvSpPr>
      <xdr:spPr bwMode="auto">
        <a:xfrm>
          <a:off x="46710600"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784" name="Line 943"/>
        <xdr:cNvSpPr>
          <a:spLocks noChangeShapeType="1"/>
        </xdr:cNvSpPr>
      </xdr:nvSpPr>
      <xdr:spPr bwMode="auto">
        <a:xfrm>
          <a:off x="48129825"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785" name="Text 944"/>
        <xdr:cNvSpPr txBox="1">
          <a:spLocks noChangeArrowheads="1"/>
        </xdr:cNvSpPr>
      </xdr:nvSpPr>
      <xdr:spPr bwMode="auto">
        <a:xfrm>
          <a:off x="43043475" y="18602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786" name="Line 948"/>
        <xdr:cNvSpPr>
          <a:spLocks noChangeShapeType="1"/>
        </xdr:cNvSpPr>
      </xdr:nvSpPr>
      <xdr:spPr bwMode="auto">
        <a:xfrm>
          <a:off x="46710600" y="20345400"/>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787" name="Line 949"/>
        <xdr:cNvSpPr>
          <a:spLocks noChangeShapeType="1"/>
        </xdr:cNvSpPr>
      </xdr:nvSpPr>
      <xdr:spPr bwMode="auto">
        <a:xfrm>
          <a:off x="48129825" y="20335875"/>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1288" name="Check Box 24" hidden="1">
              <a:extLst>
                <a:ext uri="{63B3BB69-23CF-44E3-9099-C40C66FF867C}">
                  <a14:compatExt spid="_x0000_s112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66675</xdr:rowOff>
        </xdr:to>
        <xdr:sp macro="" textlink="">
          <xdr:nvSpPr>
            <xdr:cNvPr id="11291" name="Check Box 27" hidden="1">
              <a:extLst>
                <a:ext uri="{63B3BB69-23CF-44E3-9099-C40C66FF867C}">
                  <a14:compatExt spid="_x0000_s112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1601" name="Check Box 337" hidden="1">
              <a:extLst>
                <a:ext uri="{63B3BB69-23CF-44E3-9099-C40C66FF867C}">
                  <a14:compatExt spid="_x0000_s1160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66675</xdr:rowOff>
        </xdr:to>
        <xdr:sp macro="" textlink="">
          <xdr:nvSpPr>
            <xdr:cNvPr id="11603" name="Check Box 339" hidden="1">
              <a:extLst>
                <a:ext uri="{63B3BB69-23CF-44E3-9099-C40C66FF867C}">
                  <a14:compatExt spid="_x0000_s1160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66675</xdr:rowOff>
        </xdr:to>
        <xdr:sp macro="" textlink="">
          <xdr:nvSpPr>
            <xdr:cNvPr id="12124" name="Check Box 860" hidden="1">
              <a:extLst>
                <a:ext uri="{63B3BB69-23CF-44E3-9099-C40C66FF867C}">
                  <a14:compatExt spid="_x0000_s121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2126" name="Check Box 862" hidden="1">
              <a:extLst>
                <a:ext uri="{63B3BB69-23CF-44E3-9099-C40C66FF867C}">
                  <a14:compatExt spid="_x0000_s121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66675</xdr:rowOff>
        </xdr:to>
        <xdr:sp macro="" textlink="">
          <xdr:nvSpPr>
            <xdr:cNvPr id="12127" name="Check Box 863" hidden="1">
              <a:extLst>
                <a:ext uri="{63B3BB69-23CF-44E3-9099-C40C66FF867C}">
                  <a14:compatExt spid="_x0000_s121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2131" name="Check Box 867" hidden="1">
              <a:extLst>
                <a:ext uri="{63B3BB69-23CF-44E3-9099-C40C66FF867C}">
                  <a14:compatExt spid="_x0000_s121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2132" name="Check Box 868" hidden="1">
              <a:extLst>
                <a:ext uri="{63B3BB69-23CF-44E3-9099-C40C66FF867C}">
                  <a14:compatExt spid="_x0000_s121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66675</xdr:rowOff>
        </xdr:to>
        <xdr:sp macro="" textlink="">
          <xdr:nvSpPr>
            <xdr:cNvPr id="12133" name="Check Box 869" hidden="1">
              <a:extLst>
                <a:ext uri="{63B3BB69-23CF-44E3-9099-C40C66FF867C}">
                  <a14:compatExt spid="_x0000_s121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66675</xdr:rowOff>
        </xdr:to>
        <xdr:sp macro="" textlink="">
          <xdr:nvSpPr>
            <xdr:cNvPr id="12142" name="Check Box 878" hidden="1">
              <a:extLst>
                <a:ext uri="{63B3BB69-23CF-44E3-9099-C40C66FF867C}">
                  <a14:compatExt spid="_x0000_s121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2144" name="Check Box 880" hidden="1">
              <a:extLst>
                <a:ext uri="{63B3BB69-23CF-44E3-9099-C40C66FF867C}">
                  <a14:compatExt spid="_x0000_s121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66675</xdr:rowOff>
        </xdr:to>
        <xdr:sp macro="" textlink="">
          <xdr:nvSpPr>
            <xdr:cNvPr id="12145" name="Check Box 881" hidden="1">
              <a:extLst>
                <a:ext uri="{63B3BB69-23CF-44E3-9099-C40C66FF867C}">
                  <a14:compatExt spid="_x0000_s121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2149" name="Check Box 885" hidden="1">
              <a:extLst>
                <a:ext uri="{63B3BB69-23CF-44E3-9099-C40C66FF867C}">
                  <a14:compatExt spid="_x0000_s121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2150" name="Check Box 886" hidden="1">
              <a:extLst>
                <a:ext uri="{63B3BB69-23CF-44E3-9099-C40C66FF867C}">
                  <a14:compatExt spid="_x0000_s121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66675</xdr:rowOff>
        </xdr:to>
        <xdr:sp macro="" textlink="">
          <xdr:nvSpPr>
            <xdr:cNvPr id="12160" name="Check Box 896" hidden="1">
              <a:extLst>
                <a:ext uri="{63B3BB69-23CF-44E3-9099-C40C66FF867C}">
                  <a14:compatExt spid="_x0000_s121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2162" name="Check Box 898" hidden="1">
              <a:extLst>
                <a:ext uri="{63B3BB69-23CF-44E3-9099-C40C66FF867C}">
                  <a14:compatExt spid="_x0000_s121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66675</xdr:rowOff>
        </xdr:to>
        <xdr:sp macro="" textlink="">
          <xdr:nvSpPr>
            <xdr:cNvPr id="12163" name="Check Box 899" hidden="1">
              <a:extLst>
                <a:ext uri="{63B3BB69-23CF-44E3-9099-C40C66FF867C}">
                  <a14:compatExt spid="_x0000_s121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2167" name="Check Box 903" hidden="1">
              <a:extLst>
                <a:ext uri="{63B3BB69-23CF-44E3-9099-C40C66FF867C}">
                  <a14:compatExt spid="_x0000_s121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2168" name="Check Box 904" hidden="1">
              <a:extLst>
                <a:ext uri="{63B3BB69-23CF-44E3-9099-C40C66FF867C}">
                  <a14:compatExt spid="_x0000_s121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66675</xdr:rowOff>
        </xdr:to>
        <xdr:sp macro="" textlink="">
          <xdr:nvSpPr>
            <xdr:cNvPr id="12169" name="Check Box 905" hidden="1">
              <a:extLst>
                <a:ext uri="{63B3BB69-23CF-44E3-9099-C40C66FF867C}">
                  <a14:compatExt spid="_x0000_s121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66675</xdr:rowOff>
        </xdr:to>
        <xdr:sp macro="" textlink="">
          <xdr:nvSpPr>
            <xdr:cNvPr id="12178" name="Check Box 914" hidden="1">
              <a:extLst>
                <a:ext uri="{63B3BB69-23CF-44E3-9099-C40C66FF867C}">
                  <a14:compatExt spid="_x0000_s121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2180" name="Check Box 916" hidden="1">
              <a:extLst>
                <a:ext uri="{63B3BB69-23CF-44E3-9099-C40C66FF867C}">
                  <a14:compatExt spid="_x0000_s121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66675</xdr:rowOff>
        </xdr:to>
        <xdr:sp macro="" textlink="">
          <xdr:nvSpPr>
            <xdr:cNvPr id="12181" name="Check Box 917" hidden="1">
              <a:extLst>
                <a:ext uri="{63B3BB69-23CF-44E3-9099-C40C66FF867C}">
                  <a14:compatExt spid="_x0000_s121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2185" name="Check Box 921" hidden="1">
              <a:extLst>
                <a:ext uri="{63B3BB69-23CF-44E3-9099-C40C66FF867C}">
                  <a14:compatExt spid="_x0000_s121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2186" name="Check Box 922" hidden="1">
              <a:extLst>
                <a:ext uri="{63B3BB69-23CF-44E3-9099-C40C66FF867C}">
                  <a14:compatExt spid="_x0000_s121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2191" name="Check Box 927" hidden="1">
              <a:extLst>
                <a:ext uri="{63B3BB69-23CF-44E3-9099-C40C66FF867C}">
                  <a14:compatExt spid="_x0000_s121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66675</xdr:rowOff>
        </xdr:to>
        <xdr:sp macro="" textlink="">
          <xdr:nvSpPr>
            <xdr:cNvPr id="12196" name="Check Box 932" hidden="1">
              <a:extLst>
                <a:ext uri="{63B3BB69-23CF-44E3-9099-C40C66FF867C}">
                  <a14:compatExt spid="_x0000_s121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2198" name="Check Box 934" hidden="1">
              <a:extLst>
                <a:ext uri="{63B3BB69-23CF-44E3-9099-C40C66FF867C}">
                  <a14:compatExt spid="_x0000_s121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66675</xdr:rowOff>
        </xdr:to>
        <xdr:sp macro="" textlink="">
          <xdr:nvSpPr>
            <xdr:cNvPr id="12199" name="Check Box 935" hidden="1">
              <a:extLst>
                <a:ext uri="{63B3BB69-23CF-44E3-9099-C40C66FF867C}">
                  <a14:compatExt spid="_x0000_s121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2204" name="Check Box 940" hidden="1">
              <a:extLst>
                <a:ext uri="{63B3BB69-23CF-44E3-9099-C40C66FF867C}">
                  <a14:compatExt spid="_x0000_s1220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66675</xdr:rowOff>
        </xdr:to>
        <xdr:sp macro="" textlink="">
          <xdr:nvSpPr>
            <xdr:cNvPr id="12205" name="Check Box 941" hidden="1">
              <a:extLst>
                <a:ext uri="{63B3BB69-23CF-44E3-9099-C40C66FF867C}">
                  <a14:compatExt spid="_x0000_s122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2209" name="Check Box 945" hidden="1">
              <a:extLst>
                <a:ext uri="{63B3BB69-23CF-44E3-9099-C40C66FF867C}">
                  <a14:compatExt spid="_x0000_s1220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2210" name="Check Box 946" hidden="1">
              <a:extLst>
                <a:ext uri="{63B3BB69-23CF-44E3-9099-C40C66FF867C}">
                  <a14:compatExt spid="_x0000_s1221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66675</xdr:rowOff>
        </xdr:to>
        <xdr:sp macro="" textlink="">
          <xdr:nvSpPr>
            <xdr:cNvPr id="12211" name="Check Box 947" hidden="1">
              <a:extLst>
                <a:ext uri="{63B3BB69-23CF-44E3-9099-C40C66FF867C}">
                  <a14:compatExt spid="_x0000_s1221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66675</xdr:rowOff>
        </xdr:to>
        <xdr:sp macro="" textlink="">
          <xdr:nvSpPr>
            <xdr:cNvPr id="12214" name="Check Box 950" hidden="1">
              <a:extLst>
                <a:ext uri="{63B3BB69-23CF-44E3-9099-C40C66FF867C}">
                  <a14:compatExt spid="_x0000_s122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2215" name="Check Box 951" hidden="1">
              <a:extLst>
                <a:ext uri="{63B3BB69-23CF-44E3-9099-C40C66FF867C}">
                  <a14:compatExt spid="_x0000_s1221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2216" name="Check Box 952" hidden="1">
              <a:extLst>
                <a:ext uri="{63B3BB69-23CF-44E3-9099-C40C66FF867C}">
                  <a14:compatExt spid="_x0000_s1221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2217" name="Check Box 953" hidden="1">
              <a:extLst>
                <a:ext uri="{63B3BB69-23CF-44E3-9099-C40C66FF867C}">
                  <a14:compatExt spid="_x0000_s122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2218" name="Check Box 954" hidden="1">
              <a:extLst>
                <a:ext uri="{63B3BB69-23CF-44E3-9099-C40C66FF867C}">
                  <a14:compatExt spid="_x0000_s122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2219" name="Check Box 955" hidden="1">
              <a:extLst>
                <a:ext uri="{63B3BB69-23CF-44E3-9099-C40C66FF867C}">
                  <a14:compatExt spid="_x0000_s122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2220" name="Check Box 956" hidden="1">
              <a:extLst>
                <a:ext uri="{63B3BB69-23CF-44E3-9099-C40C66FF867C}">
                  <a14:compatExt spid="_x0000_s122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2221" name="Check Box 957" hidden="1">
              <a:extLst>
                <a:ext uri="{63B3BB69-23CF-44E3-9099-C40C66FF867C}">
                  <a14:compatExt spid="_x0000_s122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2222" name="Check Box 958" hidden="1">
              <a:extLst>
                <a:ext uri="{63B3BB69-23CF-44E3-9099-C40C66FF867C}">
                  <a14:compatExt spid="_x0000_s122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2223" name="Check Box 959" hidden="1">
              <a:extLst>
                <a:ext uri="{63B3BB69-23CF-44E3-9099-C40C66FF867C}">
                  <a14:compatExt spid="_x0000_s122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2224" name="Check Box 960" hidden="1">
              <a:extLst>
                <a:ext uri="{63B3BB69-23CF-44E3-9099-C40C66FF867C}">
                  <a14:compatExt spid="_x0000_s122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2225" name="Check Box 961" hidden="1">
              <a:extLst>
                <a:ext uri="{63B3BB69-23CF-44E3-9099-C40C66FF867C}">
                  <a14:compatExt spid="_x0000_s122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2226" name="Check Box 962" hidden="1">
              <a:extLst>
                <a:ext uri="{63B3BB69-23CF-44E3-9099-C40C66FF867C}">
                  <a14:compatExt spid="_x0000_s122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2227" name="Check Box 963" hidden="1">
              <a:extLst>
                <a:ext uri="{63B3BB69-23CF-44E3-9099-C40C66FF867C}">
                  <a14:compatExt spid="_x0000_s1222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2228" name="Check Box 964" hidden="1">
              <a:extLst>
                <a:ext uri="{63B3BB69-23CF-44E3-9099-C40C66FF867C}">
                  <a14:compatExt spid="_x0000_s1222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2229" name="Check Box 965" hidden="1">
              <a:extLst>
                <a:ext uri="{63B3BB69-23CF-44E3-9099-C40C66FF867C}">
                  <a14:compatExt spid="_x0000_s122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2230" name="Check Box 966" hidden="1">
              <a:extLst>
                <a:ext uri="{63B3BB69-23CF-44E3-9099-C40C66FF867C}">
                  <a14:compatExt spid="_x0000_s122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2231" name="Check Box 967" hidden="1">
              <a:extLst>
                <a:ext uri="{63B3BB69-23CF-44E3-9099-C40C66FF867C}">
                  <a14:compatExt spid="_x0000_s122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2232" name="Check Box 968" hidden="1">
              <a:extLst>
                <a:ext uri="{63B3BB69-23CF-44E3-9099-C40C66FF867C}">
                  <a14:compatExt spid="_x0000_s122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2233" name="Check Box 969" hidden="1">
              <a:extLst>
                <a:ext uri="{63B3BB69-23CF-44E3-9099-C40C66FF867C}">
                  <a14:compatExt spid="_x0000_s122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2234" name="Check Box 970" hidden="1">
              <a:extLst>
                <a:ext uri="{63B3BB69-23CF-44E3-9099-C40C66FF867C}">
                  <a14:compatExt spid="_x0000_s122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2235" name="Check Box 971" hidden="1">
              <a:extLst>
                <a:ext uri="{63B3BB69-23CF-44E3-9099-C40C66FF867C}">
                  <a14:compatExt spid="_x0000_s122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2236" name="Check Box 972" hidden="1">
              <a:extLst>
                <a:ext uri="{63B3BB69-23CF-44E3-9099-C40C66FF867C}">
                  <a14:compatExt spid="_x0000_s122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2237" name="Check Box 973" hidden="1">
              <a:extLst>
                <a:ext uri="{63B3BB69-23CF-44E3-9099-C40C66FF867C}">
                  <a14:compatExt spid="_x0000_s122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2238" name="Check Box 974" hidden="1">
              <a:extLst>
                <a:ext uri="{63B3BB69-23CF-44E3-9099-C40C66FF867C}">
                  <a14:compatExt spid="_x0000_s122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2239" name="Check Box 975" hidden="1">
              <a:extLst>
                <a:ext uri="{63B3BB69-23CF-44E3-9099-C40C66FF867C}">
                  <a14:compatExt spid="_x0000_s122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2240" name="Check Box 976" hidden="1">
              <a:extLst>
                <a:ext uri="{63B3BB69-23CF-44E3-9099-C40C66FF867C}">
                  <a14:compatExt spid="_x0000_s122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2241" name="Check Box 977" hidden="1">
              <a:extLst>
                <a:ext uri="{63B3BB69-23CF-44E3-9099-C40C66FF867C}">
                  <a14:compatExt spid="_x0000_s122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2242" name="Check Box 978" hidden="1">
              <a:extLst>
                <a:ext uri="{63B3BB69-23CF-44E3-9099-C40C66FF867C}">
                  <a14:compatExt spid="_x0000_s122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2245" name="Check Box 981" hidden="1">
              <a:extLst>
                <a:ext uri="{63B3BB69-23CF-44E3-9099-C40C66FF867C}">
                  <a14:compatExt spid="_x0000_s122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2250" name="Check Box 986" hidden="1">
              <a:extLst>
                <a:ext uri="{63B3BB69-23CF-44E3-9099-C40C66FF867C}">
                  <a14:compatExt spid="_x0000_s122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2256" name="Check Box 992" hidden="1">
              <a:extLst>
                <a:ext uri="{63B3BB69-23CF-44E3-9099-C40C66FF867C}">
                  <a14:compatExt spid="_x0000_s122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2258" name="Check Box 994" hidden="1">
              <a:extLst>
                <a:ext uri="{63B3BB69-23CF-44E3-9099-C40C66FF867C}">
                  <a14:compatExt spid="_x0000_s122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2265" name="Check Box 1001" hidden="1">
              <a:extLst>
                <a:ext uri="{63B3BB69-23CF-44E3-9099-C40C66FF867C}">
                  <a14:compatExt spid="_x0000_s122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2266" name="Check Box 1002" hidden="1">
              <a:extLst>
                <a:ext uri="{63B3BB69-23CF-44E3-9099-C40C66FF867C}">
                  <a14:compatExt spid="_x0000_s122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2267" name="Check Box 1003" hidden="1">
              <a:extLst>
                <a:ext uri="{63B3BB69-23CF-44E3-9099-C40C66FF867C}">
                  <a14:compatExt spid="_x0000_s122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2268" name="Check Box 1004" hidden="1">
              <a:extLst>
                <a:ext uri="{63B3BB69-23CF-44E3-9099-C40C66FF867C}">
                  <a14:compatExt spid="_x0000_s122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2269" name="Check Box 1005" hidden="1">
              <a:extLst>
                <a:ext uri="{63B3BB69-23CF-44E3-9099-C40C66FF867C}">
                  <a14:compatExt spid="_x0000_s122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2270" name="Check Box 1006" hidden="1">
              <a:extLst>
                <a:ext uri="{63B3BB69-23CF-44E3-9099-C40C66FF867C}">
                  <a14:compatExt spid="_x0000_s122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2271" name="Check Box 1007" hidden="1">
              <a:extLst>
                <a:ext uri="{63B3BB69-23CF-44E3-9099-C40C66FF867C}">
                  <a14:compatExt spid="_x0000_s122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2272" name="Check Box 1008" hidden="1">
              <a:extLst>
                <a:ext uri="{63B3BB69-23CF-44E3-9099-C40C66FF867C}">
                  <a14:compatExt spid="_x0000_s122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2273" name="Check Box 1009" hidden="1">
              <a:extLst>
                <a:ext uri="{63B3BB69-23CF-44E3-9099-C40C66FF867C}">
                  <a14:compatExt spid="_x0000_s122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2274" name="Check Box 1010" hidden="1">
              <a:extLst>
                <a:ext uri="{63B3BB69-23CF-44E3-9099-C40C66FF867C}">
                  <a14:compatExt spid="_x0000_s122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2275" name="Check Box 1011" hidden="1">
              <a:extLst>
                <a:ext uri="{63B3BB69-23CF-44E3-9099-C40C66FF867C}">
                  <a14:compatExt spid="_x0000_s122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2276" name="Check Box 1012" hidden="1">
              <a:extLst>
                <a:ext uri="{63B3BB69-23CF-44E3-9099-C40C66FF867C}">
                  <a14:compatExt spid="_x0000_s122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2277" name="Check Box 1013" hidden="1">
              <a:extLst>
                <a:ext uri="{63B3BB69-23CF-44E3-9099-C40C66FF867C}">
                  <a14:compatExt spid="_x0000_s122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2278" name="Check Box 1014" hidden="1">
              <a:extLst>
                <a:ext uri="{63B3BB69-23CF-44E3-9099-C40C66FF867C}">
                  <a14:compatExt spid="_x0000_s122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60764" cy="617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3313" name="Object 1" hidden="1">
              <a:extLst>
                <a:ext uri="{63B3BB69-23CF-44E3-9099-C40C66FF867C}">
                  <a14:compatExt spid="_x0000_s13313"/>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485775</xdr:colOff>
          <xdr:row>4</xdr:row>
          <xdr:rowOff>57150</xdr:rowOff>
        </xdr:from>
        <xdr:to>
          <xdr:col>26</xdr:col>
          <xdr:colOff>542925</xdr:colOff>
          <xdr:row>6</xdr:row>
          <xdr:rowOff>200025</xdr:rowOff>
        </xdr:to>
        <xdr:sp macro="" textlink="">
          <xdr:nvSpPr>
            <xdr:cNvPr id="14337" name="Button 1" hidden="1">
              <a:extLst>
                <a:ext uri="{63B3BB69-23CF-44E3-9099-C40C66FF867C}">
                  <a14:compatExt spid="_x0000_s14337"/>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57150</xdr:rowOff>
        </xdr:from>
        <xdr:to>
          <xdr:col>26</xdr:col>
          <xdr:colOff>561975</xdr:colOff>
          <xdr:row>10</xdr:row>
          <xdr:rowOff>19050</xdr:rowOff>
        </xdr:to>
        <xdr:sp macro="" textlink="">
          <xdr:nvSpPr>
            <xdr:cNvPr id="14338" name="Button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15363" name="Button 3" hidden="1">
              <a:extLst>
                <a:ext uri="{63B3BB69-23CF-44E3-9099-C40C66FF867C}">
                  <a14:compatExt spid="_x0000_s15363"/>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VAISW%20(Rev.%209-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ale of Stores"/>
      <sheetName val="CG-2581 Transfer of Stores"/>
      <sheetName val="Cash Log"/>
      <sheetName val="Cash Log Instructions"/>
      <sheetName val="Transmittal Letter"/>
      <sheetName val="CG-2576 Detail"/>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tables/table1.xml><?xml version="1.0" encoding="utf-8"?>
<table xmlns="http://schemas.openxmlformats.org/spreadsheetml/2006/main" id="2" name="Table13" displayName="Table13" ref="A3:C13" totalsRowShown="0" headerRowDxfId="16" headerRowBorderDxfId="15" tableBorderDxfId="14" totalsRowBorderDxfId="13">
  <tableColumns count="3">
    <tableColumn id="1" name="Ref." dataDxfId="12"/>
    <tableColumn id="2" name="FAQ" dataDxfId="11"/>
    <tableColumn id="3" name="Response" dataDxfId="1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1.xml"/><Relationship Id="rId3" Type="http://schemas.openxmlformats.org/officeDocument/2006/relationships/printerSettings" Target="../printerSettings/printerSettings5.bin"/><Relationship Id="rId7" Type="http://schemas.openxmlformats.org/officeDocument/2006/relationships/vmlDrawing" Target="../drawings/vmlDrawing1.vml"/><Relationship Id="rId12" Type="http://schemas.openxmlformats.org/officeDocument/2006/relationships/ctrlProp" Target="../ctrlProps/ctrlProp3.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drawing" Target="../drawings/drawing1.xml"/><Relationship Id="rId11" Type="http://schemas.openxmlformats.org/officeDocument/2006/relationships/ctrlProp" Target="../ctrlProps/ctrlProp2.xml"/><Relationship Id="rId5" Type="http://schemas.openxmlformats.org/officeDocument/2006/relationships/printerSettings" Target="../printerSettings/printerSettings7.bin"/><Relationship Id="rId10" Type="http://schemas.openxmlformats.org/officeDocument/2006/relationships/ctrlProp" Target="../ctrlProps/ctrlProp1.xml"/><Relationship Id="rId4" Type="http://schemas.openxmlformats.org/officeDocument/2006/relationships/printerSettings" Target="../printerSettings/printerSettings6.bin"/><Relationship Id="rId9" Type="http://schemas.openxmlformats.org/officeDocument/2006/relationships/image" Target="../media/image1.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4.xml"/><Relationship Id="rId3" Type="http://schemas.openxmlformats.org/officeDocument/2006/relationships/printerSettings" Target="../printerSettings/printerSettings10.bin"/><Relationship Id="rId7" Type="http://schemas.openxmlformats.org/officeDocument/2006/relationships/vmlDrawing" Target="../drawings/vmlDrawing2.v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drawing" Target="../drawings/drawing2.xml"/><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 Id="rId9"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drawing" Target="../drawings/drawing3.xml"/><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4.xml"/><Relationship Id="rId21" Type="http://schemas.openxmlformats.org/officeDocument/2006/relationships/ctrlProp" Target="../ctrlProps/ctrlProp19.xml"/><Relationship Id="rId42" Type="http://schemas.openxmlformats.org/officeDocument/2006/relationships/ctrlProp" Target="../ctrlProps/ctrlProp40.xml"/><Relationship Id="rId47" Type="http://schemas.openxmlformats.org/officeDocument/2006/relationships/ctrlProp" Target="../ctrlProps/ctrlProp45.xml"/><Relationship Id="rId63" Type="http://schemas.openxmlformats.org/officeDocument/2006/relationships/ctrlProp" Target="../ctrlProps/ctrlProp61.xml"/><Relationship Id="rId68" Type="http://schemas.openxmlformats.org/officeDocument/2006/relationships/ctrlProp" Target="../ctrlProps/ctrlProp66.xml"/><Relationship Id="rId7" Type="http://schemas.openxmlformats.org/officeDocument/2006/relationships/vmlDrawing" Target="../drawings/vmlDrawing3.vml"/><Relationship Id="rId2" Type="http://schemas.openxmlformats.org/officeDocument/2006/relationships/printerSettings" Target="../printerSettings/printerSettings19.bin"/><Relationship Id="rId16" Type="http://schemas.openxmlformats.org/officeDocument/2006/relationships/ctrlProp" Target="../ctrlProps/ctrlProp14.xml"/><Relationship Id="rId29" Type="http://schemas.openxmlformats.org/officeDocument/2006/relationships/ctrlProp" Target="../ctrlProps/ctrlProp27.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37" Type="http://schemas.openxmlformats.org/officeDocument/2006/relationships/ctrlProp" Target="../ctrlProps/ctrlProp35.xml"/><Relationship Id="rId40" Type="http://schemas.openxmlformats.org/officeDocument/2006/relationships/ctrlProp" Target="../ctrlProps/ctrlProp38.xml"/><Relationship Id="rId45" Type="http://schemas.openxmlformats.org/officeDocument/2006/relationships/ctrlProp" Target="../ctrlProps/ctrlProp43.xml"/><Relationship Id="rId53" Type="http://schemas.openxmlformats.org/officeDocument/2006/relationships/ctrlProp" Target="../ctrlProps/ctrlProp51.xml"/><Relationship Id="rId58" Type="http://schemas.openxmlformats.org/officeDocument/2006/relationships/ctrlProp" Target="../ctrlProps/ctrlProp56.xml"/><Relationship Id="rId66" Type="http://schemas.openxmlformats.org/officeDocument/2006/relationships/ctrlProp" Target="../ctrlProps/ctrlProp64.xml"/><Relationship Id="rId5" Type="http://schemas.openxmlformats.org/officeDocument/2006/relationships/printerSettings" Target="../printerSettings/printerSettings22.bin"/><Relationship Id="rId61" Type="http://schemas.openxmlformats.org/officeDocument/2006/relationships/ctrlProp" Target="../ctrlProps/ctrlProp59.xml"/><Relationship Id="rId19" Type="http://schemas.openxmlformats.org/officeDocument/2006/relationships/ctrlProp" Target="../ctrlProps/ctrlProp1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48" Type="http://schemas.openxmlformats.org/officeDocument/2006/relationships/ctrlProp" Target="../ctrlProps/ctrlProp46.xml"/><Relationship Id="rId56" Type="http://schemas.openxmlformats.org/officeDocument/2006/relationships/ctrlProp" Target="../ctrlProps/ctrlProp54.xml"/><Relationship Id="rId64" Type="http://schemas.openxmlformats.org/officeDocument/2006/relationships/ctrlProp" Target="../ctrlProps/ctrlProp62.xml"/><Relationship Id="rId69" Type="http://schemas.openxmlformats.org/officeDocument/2006/relationships/ctrlProp" Target="../ctrlProps/ctrlProp67.xml"/><Relationship Id="rId8" Type="http://schemas.openxmlformats.org/officeDocument/2006/relationships/ctrlProp" Target="../ctrlProps/ctrlProp6.xml"/><Relationship Id="rId51" Type="http://schemas.openxmlformats.org/officeDocument/2006/relationships/ctrlProp" Target="../ctrlProps/ctrlProp49.xml"/><Relationship Id="rId3" Type="http://schemas.openxmlformats.org/officeDocument/2006/relationships/printerSettings" Target="../printerSettings/printerSettings20.bin"/><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 Id="rId46" Type="http://schemas.openxmlformats.org/officeDocument/2006/relationships/ctrlProp" Target="../ctrlProps/ctrlProp44.xml"/><Relationship Id="rId59" Type="http://schemas.openxmlformats.org/officeDocument/2006/relationships/ctrlProp" Target="../ctrlProps/ctrlProp57.xml"/><Relationship Id="rId67" Type="http://schemas.openxmlformats.org/officeDocument/2006/relationships/ctrlProp" Target="../ctrlProps/ctrlProp65.xml"/><Relationship Id="rId20" Type="http://schemas.openxmlformats.org/officeDocument/2006/relationships/ctrlProp" Target="../ctrlProps/ctrlProp18.xml"/><Relationship Id="rId41" Type="http://schemas.openxmlformats.org/officeDocument/2006/relationships/ctrlProp" Target="../ctrlProps/ctrlProp39.xml"/><Relationship Id="rId54" Type="http://schemas.openxmlformats.org/officeDocument/2006/relationships/ctrlProp" Target="../ctrlProps/ctrlProp52.xml"/><Relationship Id="rId62" Type="http://schemas.openxmlformats.org/officeDocument/2006/relationships/ctrlProp" Target="../ctrlProps/ctrlProp60.xml"/><Relationship Id="rId1" Type="http://schemas.openxmlformats.org/officeDocument/2006/relationships/printerSettings" Target="../printerSettings/printerSettings18.bin"/><Relationship Id="rId6" Type="http://schemas.openxmlformats.org/officeDocument/2006/relationships/drawing" Target="../drawings/drawing4.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49" Type="http://schemas.openxmlformats.org/officeDocument/2006/relationships/ctrlProp" Target="../ctrlProps/ctrlProp47.xml"/><Relationship Id="rId57" Type="http://schemas.openxmlformats.org/officeDocument/2006/relationships/ctrlProp" Target="../ctrlProps/ctrlProp55.xml"/><Relationship Id="rId10" Type="http://schemas.openxmlformats.org/officeDocument/2006/relationships/ctrlProp" Target="../ctrlProps/ctrlProp8.xml"/><Relationship Id="rId31" Type="http://schemas.openxmlformats.org/officeDocument/2006/relationships/ctrlProp" Target="../ctrlProps/ctrlProp29.xml"/><Relationship Id="rId44" Type="http://schemas.openxmlformats.org/officeDocument/2006/relationships/ctrlProp" Target="../ctrlProps/ctrlProp42.xml"/><Relationship Id="rId52" Type="http://schemas.openxmlformats.org/officeDocument/2006/relationships/ctrlProp" Target="../ctrlProps/ctrlProp50.xml"/><Relationship Id="rId60" Type="http://schemas.openxmlformats.org/officeDocument/2006/relationships/ctrlProp" Target="../ctrlProps/ctrlProp58.xml"/><Relationship Id="rId65" Type="http://schemas.openxmlformats.org/officeDocument/2006/relationships/ctrlProp" Target="../ctrlProps/ctrlProp63.xml"/><Relationship Id="rId4" Type="http://schemas.openxmlformats.org/officeDocument/2006/relationships/printerSettings" Target="../printerSettings/printerSettings21.bin"/><Relationship Id="rId9" Type="http://schemas.openxmlformats.org/officeDocument/2006/relationships/ctrlProp" Target="../ctrlProps/ctrlProp7.xml"/><Relationship Id="rId13" Type="http://schemas.openxmlformats.org/officeDocument/2006/relationships/ctrlProp" Target="../ctrlProps/ctrlProp11.xml"/><Relationship Id="rId18" Type="http://schemas.openxmlformats.org/officeDocument/2006/relationships/ctrlProp" Target="../ctrlProps/ctrlProp16.xml"/><Relationship Id="rId39" Type="http://schemas.openxmlformats.org/officeDocument/2006/relationships/ctrlProp" Target="../ctrlProps/ctrlProp37.xml"/><Relationship Id="rId34" Type="http://schemas.openxmlformats.org/officeDocument/2006/relationships/ctrlProp" Target="../ctrlProps/ctrlProp32.xml"/><Relationship Id="rId50" Type="http://schemas.openxmlformats.org/officeDocument/2006/relationships/ctrlProp" Target="../ctrlProps/ctrlProp48.xml"/><Relationship Id="rId55" Type="http://schemas.openxmlformats.org/officeDocument/2006/relationships/ctrlProp" Target="../ctrlProps/ctrlProp53.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5.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drawing" Target="../drawings/drawing5.xml"/><Relationship Id="rId5" Type="http://schemas.openxmlformats.org/officeDocument/2006/relationships/printerSettings" Target="../printerSettings/printerSettings27.bin"/><Relationship Id="rId4" Type="http://schemas.openxmlformats.org/officeDocument/2006/relationships/printerSettings" Target="../printerSettings/printerSettings26.bin"/></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86.xml"/><Relationship Id="rId117" Type="http://schemas.openxmlformats.org/officeDocument/2006/relationships/ctrlProp" Target="../ctrlProps/ctrlProp177.xml"/><Relationship Id="rId21" Type="http://schemas.openxmlformats.org/officeDocument/2006/relationships/ctrlProp" Target="../ctrlProps/ctrlProp81.xml"/><Relationship Id="rId42" Type="http://schemas.openxmlformats.org/officeDocument/2006/relationships/ctrlProp" Target="../ctrlProps/ctrlProp102.xml"/><Relationship Id="rId47" Type="http://schemas.openxmlformats.org/officeDocument/2006/relationships/ctrlProp" Target="../ctrlProps/ctrlProp107.xml"/><Relationship Id="rId63" Type="http://schemas.openxmlformats.org/officeDocument/2006/relationships/ctrlProp" Target="../ctrlProps/ctrlProp123.xml"/><Relationship Id="rId68" Type="http://schemas.openxmlformats.org/officeDocument/2006/relationships/ctrlProp" Target="../ctrlProps/ctrlProp128.xml"/><Relationship Id="rId84" Type="http://schemas.openxmlformats.org/officeDocument/2006/relationships/ctrlProp" Target="../ctrlProps/ctrlProp144.xml"/><Relationship Id="rId89" Type="http://schemas.openxmlformats.org/officeDocument/2006/relationships/ctrlProp" Target="../ctrlProps/ctrlProp149.xml"/><Relationship Id="rId112" Type="http://schemas.openxmlformats.org/officeDocument/2006/relationships/ctrlProp" Target="../ctrlProps/ctrlProp172.xml"/><Relationship Id="rId16" Type="http://schemas.openxmlformats.org/officeDocument/2006/relationships/ctrlProp" Target="../ctrlProps/ctrlProp76.xml"/><Relationship Id="rId107" Type="http://schemas.openxmlformats.org/officeDocument/2006/relationships/ctrlProp" Target="../ctrlProps/ctrlProp167.xml"/><Relationship Id="rId11" Type="http://schemas.openxmlformats.org/officeDocument/2006/relationships/ctrlProp" Target="../ctrlProps/ctrlProp71.xml"/><Relationship Id="rId32" Type="http://schemas.openxmlformats.org/officeDocument/2006/relationships/ctrlProp" Target="../ctrlProps/ctrlProp92.xml"/><Relationship Id="rId37" Type="http://schemas.openxmlformats.org/officeDocument/2006/relationships/ctrlProp" Target="../ctrlProps/ctrlProp97.xml"/><Relationship Id="rId53" Type="http://schemas.openxmlformats.org/officeDocument/2006/relationships/ctrlProp" Target="../ctrlProps/ctrlProp113.xml"/><Relationship Id="rId58" Type="http://schemas.openxmlformats.org/officeDocument/2006/relationships/ctrlProp" Target="../ctrlProps/ctrlProp118.xml"/><Relationship Id="rId74" Type="http://schemas.openxmlformats.org/officeDocument/2006/relationships/ctrlProp" Target="../ctrlProps/ctrlProp134.xml"/><Relationship Id="rId79" Type="http://schemas.openxmlformats.org/officeDocument/2006/relationships/ctrlProp" Target="../ctrlProps/ctrlProp139.xml"/><Relationship Id="rId102" Type="http://schemas.openxmlformats.org/officeDocument/2006/relationships/ctrlProp" Target="../ctrlProps/ctrlProp162.xml"/><Relationship Id="rId5" Type="http://schemas.openxmlformats.org/officeDocument/2006/relationships/printerSettings" Target="../printerSettings/printerSettings32.bin"/><Relationship Id="rId90" Type="http://schemas.openxmlformats.org/officeDocument/2006/relationships/ctrlProp" Target="../ctrlProps/ctrlProp150.xml"/><Relationship Id="rId95" Type="http://schemas.openxmlformats.org/officeDocument/2006/relationships/ctrlProp" Target="../ctrlProps/ctrlProp155.xml"/><Relationship Id="rId22" Type="http://schemas.openxmlformats.org/officeDocument/2006/relationships/ctrlProp" Target="../ctrlProps/ctrlProp82.xml"/><Relationship Id="rId27" Type="http://schemas.openxmlformats.org/officeDocument/2006/relationships/ctrlProp" Target="../ctrlProps/ctrlProp87.xml"/><Relationship Id="rId43" Type="http://schemas.openxmlformats.org/officeDocument/2006/relationships/ctrlProp" Target="../ctrlProps/ctrlProp103.xml"/><Relationship Id="rId48" Type="http://schemas.openxmlformats.org/officeDocument/2006/relationships/ctrlProp" Target="../ctrlProps/ctrlProp108.xml"/><Relationship Id="rId64" Type="http://schemas.openxmlformats.org/officeDocument/2006/relationships/ctrlProp" Target="../ctrlProps/ctrlProp124.xml"/><Relationship Id="rId69" Type="http://schemas.openxmlformats.org/officeDocument/2006/relationships/ctrlProp" Target="../ctrlProps/ctrlProp129.xml"/><Relationship Id="rId113" Type="http://schemas.openxmlformats.org/officeDocument/2006/relationships/ctrlProp" Target="../ctrlProps/ctrlProp173.xml"/><Relationship Id="rId118" Type="http://schemas.openxmlformats.org/officeDocument/2006/relationships/ctrlProp" Target="../ctrlProps/ctrlProp178.xml"/><Relationship Id="rId80" Type="http://schemas.openxmlformats.org/officeDocument/2006/relationships/ctrlProp" Target="../ctrlProps/ctrlProp140.xml"/><Relationship Id="rId85" Type="http://schemas.openxmlformats.org/officeDocument/2006/relationships/ctrlProp" Target="../ctrlProps/ctrlProp145.xml"/><Relationship Id="rId12" Type="http://schemas.openxmlformats.org/officeDocument/2006/relationships/ctrlProp" Target="../ctrlProps/ctrlProp72.xml"/><Relationship Id="rId17" Type="http://schemas.openxmlformats.org/officeDocument/2006/relationships/ctrlProp" Target="../ctrlProps/ctrlProp77.xml"/><Relationship Id="rId33" Type="http://schemas.openxmlformats.org/officeDocument/2006/relationships/ctrlProp" Target="../ctrlProps/ctrlProp93.xml"/><Relationship Id="rId38" Type="http://schemas.openxmlformats.org/officeDocument/2006/relationships/ctrlProp" Target="../ctrlProps/ctrlProp98.xml"/><Relationship Id="rId59" Type="http://schemas.openxmlformats.org/officeDocument/2006/relationships/ctrlProp" Target="../ctrlProps/ctrlProp119.xml"/><Relationship Id="rId103" Type="http://schemas.openxmlformats.org/officeDocument/2006/relationships/ctrlProp" Target="../ctrlProps/ctrlProp163.xml"/><Relationship Id="rId108" Type="http://schemas.openxmlformats.org/officeDocument/2006/relationships/ctrlProp" Target="../ctrlProps/ctrlProp168.xml"/><Relationship Id="rId54" Type="http://schemas.openxmlformats.org/officeDocument/2006/relationships/ctrlProp" Target="../ctrlProps/ctrlProp114.xml"/><Relationship Id="rId70" Type="http://schemas.openxmlformats.org/officeDocument/2006/relationships/ctrlProp" Target="../ctrlProps/ctrlProp130.xml"/><Relationship Id="rId75" Type="http://schemas.openxmlformats.org/officeDocument/2006/relationships/ctrlProp" Target="../ctrlProps/ctrlProp135.xml"/><Relationship Id="rId91" Type="http://schemas.openxmlformats.org/officeDocument/2006/relationships/ctrlProp" Target="../ctrlProps/ctrlProp151.xml"/><Relationship Id="rId96" Type="http://schemas.openxmlformats.org/officeDocument/2006/relationships/ctrlProp" Target="../ctrlProps/ctrlProp156.xml"/><Relationship Id="rId1" Type="http://schemas.openxmlformats.org/officeDocument/2006/relationships/printerSettings" Target="../printerSettings/printerSettings28.bin"/><Relationship Id="rId6" Type="http://schemas.openxmlformats.org/officeDocument/2006/relationships/drawing" Target="../drawings/drawing6.xml"/><Relationship Id="rId23" Type="http://schemas.openxmlformats.org/officeDocument/2006/relationships/ctrlProp" Target="../ctrlProps/ctrlProp83.xml"/><Relationship Id="rId28" Type="http://schemas.openxmlformats.org/officeDocument/2006/relationships/ctrlProp" Target="../ctrlProps/ctrlProp88.xml"/><Relationship Id="rId49" Type="http://schemas.openxmlformats.org/officeDocument/2006/relationships/ctrlProp" Target="../ctrlProps/ctrlProp109.xml"/><Relationship Id="rId114" Type="http://schemas.openxmlformats.org/officeDocument/2006/relationships/ctrlProp" Target="../ctrlProps/ctrlProp174.xml"/><Relationship Id="rId119" Type="http://schemas.openxmlformats.org/officeDocument/2006/relationships/ctrlProp" Target="../ctrlProps/ctrlProp179.xml"/><Relationship Id="rId10" Type="http://schemas.openxmlformats.org/officeDocument/2006/relationships/ctrlProp" Target="../ctrlProps/ctrlProp70.xml"/><Relationship Id="rId31" Type="http://schemas.openxmlformats.org/officeDocument/2006/relationships/ctrlProp" Target="../ctrlProps/ctrlProp91.xml"/><Relationship Id="rId44" Type="http://schemas.openxmlformats.org/officeDocument/2006/relationships/ctrlProp" Target="../ctrlProps/ctrlProp104.xml"/><Relationship Id="rId52" Type="http://schemas.openxmlformats.org/officeDocument/2006/relationships/ctrlProp" Target="../ctrlProps/ctrlProp112.xml"/><Relationship Id="rId60" Type="http://schemas.openxmlformats.org/officeDocument/2006/relationships/ctrlProp" Target="../ctrlProps/ctrlProp120.xml"/><Relationship Id="rId65" Type="http://schemas.openxmlformats.org/officeDocument/2006/relationships/ctrlProp" Target="../ctrlProps/ctrlProp125.xml"/><Relationship Id="rId73" Type="http://schemas.openxmlformats.org/officeDocument/2006/relationships/ctrlProp" Target="../ctrlProps/ctrlProp133.xml"/><Relationship Id="rId78" Type="http://schemas.openxmlformats.org/officeDocument/2006/relationships/ctrlProp" Target="../ctrlProps/ctrlProp138.xml"/><Relationship Id="rId81" Type="http://schemas.openxmlformats.org/officeDocument/2006/relationships/ctrlProp" Target="../ctrlProps/ctrlProp141.xml"/><Relationship Id="rId86" Type="http://schemas.openxmlformats.org/officeDocument/2006/relationships/ctrlProp" Target="../ctrlProps/ctrlProp146.xml"/><Relationship Id="rId94" Type="http://schemas.openxmlformats.org/officeDocument/2006/relationships/ctrlProp" Target="../ctrlProps/ctrlProp154.xml"/><Relationship Id="rId99" Type="http://schemas.openxmlformats.org/officeDocument/2006/relationships/ctrlProp" Target="../ctrlProps/ctrlProp159.xml"/><Relationship Id="rId101" Type="http://schemas.openxmlformats.org/officeDocument/2006/relationships/ctrlProp" Target="../ctrlProps/ctrlProp161.xml"/><Relationship Id="rId4" Type="http://schemas.openxmlformats.org/officeDocument/2006/relationships/printerSettings" Target="../printerSettings/printerSettings31.bin"/><Relationship Id="rId9" Type="http://schemas.openxmlformats.org/officeDocument/2006/relationships/ctrlProp" Target="../ctrlProps/ctrlProp69.xml"/><Relationship Id="rId13" Type="http://schemas.openxmlformats.org/officeDocument/2006/relationships/ctrlProp" Target="../ctrlProps/ctrlProp73.xml"/><Relationship Id="rId18" Type="http://schemas.openxmlformats.org/officeDocument/2006/relationships/ctrlProp" Target="../ctrlProps/ctrlProp78.xml"/><Relationship Id="rId39" Type="http://schemas.openxmlformats.org/officeDocument/2006/relationships/ctrlProp" Target="../ctrlProps/ctrlProp99.xml"/><Relationship Id="rId109" Type="http://schemas.openxmlformats.org/officeDocument/2006/relationships/ctrlProp" Target="../ctrlProps/ctrlProp169.xml"/><Relationship Id="rId34" Type="http://schemas.openxmlformats.org/officeDocument/2006/relationships/ctrlProp" Target="../ctrlProps/ctrlProp94.xml"/><Relationship Id="rId50" Type="http://schemas.openxmlformats.org/officeDocument/2006/relationships/ctrlProp" Target="../ctrlProps/ctrlProp110.xml"/><Relationship Id="rId55" Type="http://schemas.openxmlformats.org/officeDocument/2006/relationships/ctrlProp" Target="../ctrlProps/ctrlProp115.xml"/><Relationship Id="rId76" Type="http://schemas.openxmlformats.org/officeDocument/2006/relationships/ctrlProp" Target="../ctrlProps/ctrlProp136.xml"/><Relationship Id="rId97" Type="http://schemas.openxmlformats.org/officeDocument/2006/relationships/ctrlProp" Target="../ctrlProps/ctrlProp157.xml"/><Relationship Id="rId104" Type="http://schemas.openxmlformats.org/officeDocument/2006/relationships/ctrlProp" Target="../ctrlProps/ctrlProp164.xml"/><Relationship Id="rId120" Type="http://schemas.openxmlformats.org/officeDocument/2006/relationships/ctrlProp" Target="../ctrlProps/ctrlProp180.xml"/><Relationship Id="rId7" Type="http://schemas.openxmlformats.org/officeDocument/2006/relationships/vmlDrawing" Target="../drawings/vmlDrawing4.vml"/><Relationship Id="rId71" Type="http://schemas.openxmlformats.org/officeDocument/2006/relationships/ctrlProp" Target="../ctrlProps/ctrlProp131.xml"/><Relationship Id="rId92" Type="http://schemas.openxmlformats.org/officeDocument/2006/relationships/ctrlProp" Target="../ctrlProps/ctrlProp152.xml"/><Relationship Id="rId2" Type="http://schemas.openxmlformats.org/officeDocument/2006/relationships/printerSettings" Target="../printerSettings/printerSettings29.bin"/><Relationship Id="rId29" Type="http://schemas.openxmlformats.org/officeDocument/2006/relationships/ctrlProp" Target="../ctrlProps/ctrlProp89.xml"/><Relationship Id="rId24" Type="http://schemas.openxmlformats.org/officeDocument/2006/relationships/ctrlProp" Target="../ctrlProps/ctrlProp84.xml"/><Relationship Id="rId40" Type="http://schemas.openxmlformats.org/officeDocument/2006/relationships/ctrlProp" Target="../ctrlProps/ctrlProp100.xml"/><Relationship Id="rId45" Type="http://schemas.openxmlformats.org/officeDocument/2006/relationships/ctrlProp" Target="../ctrlProps/ctrlProp105.xml"/><Relationship Id="rId66" Type="http://schemas.openxmlformats.org/officeDocument/2006/relationships/ctrlProp" Target="../ctrlProps/ctrlProp126.xml"/><Relationship Id="rId87" Type="http://schemas.openxmlformats.org/officeDocument/2006/relationships/ctrlProp" Target="../ctrlProps/ctrlProp147.xml"/><Relationship Id="rId110" Type="http://schemas.openxmlformats.org/officeDocument/2006/relationships/ctrlProp" Target="../ctrlProps/ctrlProp170.xml"/><Relationship Id="rId115" Type="http://schemas.openxmlformats.org/officeDocument/2006/relationships/ctrlProp" Target="../ctrlProps/ctrlProp175.xml"/><Relationship Id="rId61" Type="http://schemas.openxmlformats.org/officeDocument/2006/relationships/ctrlProp" Target="../ctrlProps/ctrlProp121.xml"/><Relationship Id="rId82" Type="http://schemas.openxmlformats.org/officeDocument/2006/relationships/ctrlProp" Target="../ctrlProps/ctrlProp142.xml"/><Relationship Id="rId19" Type="http://schemas.openxmlformats.org/officeDocument/2006/relationships/ctrlProp" Target="../ctrlProps/ctrlProp79.xml"/><Relationship Id="rId14" Type="http://schemas.openxmlformats.org/officeDocument/2006/relationships/ctrlProp" Target="../ctrlProps/ctrlProp74.xml"/><Relationship Id="rId30" Type="http://schemas.openxmlformats.org/officeDocument/2006/relationships/ctrlProp" Target="../ctrlProps/ctrlProp90.xml"/><Relationship Id="rId35" Type="http://schemas.openxmlformats.org/officeDocument/2006/relationships/ctrlProp" Target="../ctrlProps/ctrlProp95.xml"/><Relationship Id="rId56" Type="http://schemas.openxmlformats.org/officeDocument/2006/relationships/ctrlProp" Target="../ctrlProps/ctrlProp116.xml"/><Relationship Id="rId77" Type="http://schemas.openxmlformats.org/officeDocument/2006/relationships/ctrlProp" Target="../ctrlProps/ctrlProp137.xml"/><Relationship Id="rId100" Type="http://schemas.openxmlformats.org/officeDocument/2006/relationships/ctrlProp" Target="../ctrlProps/ctrlProp160.xml"/><Relationship Id="rId105" Type="http://schemas.openxmlformats.org/officeDocument/2006/relationships/ctrlProp" Target="../ctrlProps/ctrlProp165.xml"/><Relationship Id="rId8" Type="http://schemas.openxmlformats.org/officeDocument/2006/relationships/ctrlProp" Target="../ctrlProps/ctrlProp68.xml"/><Relationship Id="rId51" Type="http://schemas.openxmlformats.org/officeDocument/2006/relationships/ctrlProp" Target="../ctrlProps/ctrlProp111.xml"/><Relationship Id="rId72" Type="http://schemas.openxmlformats.org/officeDocument/2006/relationships/ctrlProp" Target="../ctrlProps/ctrlProp132.xml"/><Relationship Id="rId93" Type="http://schemas.openxmlformats.org/officeDocument/2006/relationships/ctrlProp" Target="../ctrlProps/ctrlProp153.xml"/><Relationship Id="rId98" Type="http://schemas.openxmlformats.org/officeDocument/2006/relationships/ctrlProp" Target="../ctrlProps/ctrlProp158.xml"/><Relationship Id="rId3" Type="http://schemas.openxmlformats.org/officeDocument/2006/relationships/printerSettings" Target="../printerSettings/printerSettings30.bin"/><Relationship Id="rId25" Type="http://schemas.openxmlformats.org/officeDocument/2006/relationships/ctrlProp" Target="../ctrlProps/ctrlProp85.xml"/><Relationship Id="rId46" Type="http://schemas.openxmlformats.org/officeDocument/2006/relationships/ctrlProp" Target="../ctrlProps/ctrlProp106.xml"/><Relationship Id="rId67" Type="http://schemas.openxmlformats.org/officeDocument/2006/relationships/ctrlProp" Target="../ctrlProps/ctrlProp127.xml"/><Relationship Id="rId116" Type="http://schemas.openxmlformats.org/officeDocument/2006/relationships/ctrlProp" Target="../ctrlProps/ctrlProp176.xml"/><Relationship Id="rId20" Type="http://schemas.openxmlformats.org/officeDocument/2006/relationships/ctrlProp" Target="../ctrlProps/ctrlProp80.xml"/><Relationship Id="rId41" Type="http://schemas.openxmlformats.org/officeDocument/2006/relationships/ctrlProp" Target="../ctrlProps/ctrlProp101.xml"/><Relationship Id="rId62" Type="http://schemas.openxmlformats.org/officeDocument/2006/relationships/ctrlProp" Target="../ctrlProps/ctrlProp122.xml"/><Relationship Id="rId83" Type="http://schemas.openxmlformats.org/officeDocument/2006/relationships/ctrlProp" Target="../ctrlProps/ctrlProp143.xml"/><Relationship Id="rId88" Type="http://schemas.openxmlformats.org/officeDocument/2006/relationships/ctrlProp" Target="../ctrlProps/ctrlProp148.xml"/><Relationship Id="rId111" Type="http://schemas.openxmlformats.org/officeDocument/2006/relationships/ctrlProp" Target="../ctrlProps/ctrlProp171.xml"/><Relationship Id="rId15" Type="http://schemas.openxmlformats.org/officeDocument/2006/relationships/ctrlProp" Target="../ctrlProps/ctrlProp75.xml"/><Relationship Id="rId36" Type="http://schemas.openxmlformats.org/officeDocument/2006/relationships/ctrlProp" Target="../ctrlProps/ctrlProp96.xml"/><Relationship Id="rId57" Type="http://schemas.openxmlformats.org/officeDocument/2006/relationships/ctrlProp" Target="../ctrlProps/ctrlProp117.xml"/><Relationship Id="rId106" Type="http://schemas.openxmlformats.org/officeDocument/2006/relationships/ctrlProp" Target="../ctrlProps/ctrlProp166.xml"/></Relationships>
</file>

<file path=xl/worksheets/_rels/sheet9.xml.rels><?xml version="1.0" encoding="UTF-8" standalone="yes"?>
<Relationships xmlns="http://schemas.openxmlformats.org/package/2006/relationships"><Relationship Id="rId26" Type="http://schemas.openxmlformats.org/officeDocument/2006/relationships/ctrlProp" Target="../ctrlProps/ctrlProp199.xml"/><Relationship Id="rId21" Type="http://schemas.openxmlformats.org/officeDocument/2006/relationships/ctrlProp" Target="../ctrlProps/ctrlProp194.xml"/><Relationship Id="rId42" Type="http://schemas.openxmlformats.org/officeDocument/2006/relationships/ctrlProp" Target="../ctrlProps/ctrlProp215.xml"/><Relationship Id="rId47" Type="http://schemas.openxmlformats.org/officeDocument/2006/relationships/ctrlProp" Target="../ctrlProps/ctrlProp220.xml"/><Relationship Id="rId63" Type="http://schemas.openxmlformats.org/officeDocument/2006/relationships/ctrlProp" Target="../ctrlProps/ctrlProp236.xml"/><Relationship Id="rId68" Type="http://schemas.openxmlformats.org/officeDocument/2006/relationships/ctrlProp" Target="../ctrlProps/ctrlProp241.xml"/><Relationship Id="rId84" Type="http://schemas.openxmlformats.org/officeDocument/2006/relationships/ctrlProp" Target="../ctrlProps/ctrlProp257.xml"/><Relationship Id="rId89" Type="http://schemas.openxmlformats.org/officeDocument/2006/relationships/ctrlProp" Target="../ctrlProps/ctrlProp262.xml"/><Relationship Id="rId16" Type="http://schemas.openxmlformats.org/officeDocument/2006/relationships/ctrlProp" Target="../ctrlProps/ctrlProp189.xml"/><Relationship Id="rId11" Type="http://schemas.openxmlformats.org/officeDocument/2006/relationships/ctrlProp" Target="../ctrlProps/ctrlProp184.xml"/><Relationship Id="rId32" Type="http://schemas.openxmlformats.org/officeDocument/2006/relationships/ctrlProp" Target="../ctrlProps/ctrlProp205.xml"/><Relationship Id="rId37" Type="http://schemas.openxmlformats.org/officeDocument/2006/relationships/ctrlProp" Target="../ctrlProps/ctrlProp210.xml"/><Relationship Id="rId53" Type="http://schemas.openxmlformats.org/officeDocument/2006/relationships/ctrlProp" Target="../ctrlProps/ctrlProp226.xml"/><Relationship Id="rId58" Type="http://schemas.openxmlformats.org/officeDocument/2006/relationships/ctrlProp" Target="../ctrlProps/ctrlProp231.xml"/><Relationship Id="rId74" Type="http://schemas.openxmlformats.org/officeDocument/2006/relationships/ctrlProp" Target="../ctrlProps/ctrlProp247.xml"/><Relationship Id="rId79" Type="http://schemas.openxmlformats.org/officeDocument/2006/relationships/ctrlProp" Target="../ctrlProps/ctrlProp252.xml"/><Relationship Id="rId5" Type="http://schemas.openxmlformats.org/officeDocument/2006/relationships/printerSettings" Target="../printerSettings/printerSettings37.bin"/><Relationship Id="rId14" Type="http://schemas.openxmlformats.org/officeDocument/2006/relationships/ctrlProp" Target="../ctrlProps/ctrlProp187.xml"/><Relationship Id="rId22" Type="http://schemas.openxmlformats.org/officeDocument/2006/relationships/ctrlProp" Target="../ctrlProps/ctrlProp195.xml"/><Relationship Id="rId27" Type="http://schemas.openxmlformats.org/officeDocument/2006/relationships/ctrlProp" Target="../ctrlProps/ctrlProp200.xml"/><Relationship Id="rId30" Type="http://schemas.openxmlformats.org/officeDocument/2006/relationships/ctrlProp" Target="../ctrlProps/ctrlProp203.xml"/><Relationship Id="rId35" Type="http://schemas.openxmlformats.org/officeDocument/2006/relationships/ctrlProp" Target="../ctrlProps/ctrlProp208.xml"/><Relationship Id="rId43" Type="http://schemas.openxmlformats.org/officeDocument/2006/relationships/ctrlProp" Target="../ctrlProps/ctrlProp216.xml"/><Relationship Id="rId48" Type="http://schemas.openxmlformats.org/officeDocument/2006/relationships/ctrlProp" Target="../ctrlProps/ctrlProp221.xml"/><Relationship Id="rId56" Type="http://schemas.openxmlformats.org/officeDocument/2006/relationships/ctrlProp" Target="../ctrlProps/ctrlProp229.xml"/><Relationship Id="rId64" Type="http://schemas.openxmlformats.org/officeDocument/2006/relationships/ctrlProp" Target="../ctrlProps/ctrlProp237.xml"/><Relationship Id="rId69" Type="http://schemas.openxmlformats.org/officeDocument/2006/relationships/ctrlProp" Target="../ctrlProps/ctrlProp242.xml"/><Relationship Id="rId77" Type="http://schemas.openxmlformats.org/officeDocument/2006/relationships/ctrlProp" Target="../ctrlProps/ctrlProp250.xml"/><Relationship Id="rId8" Type="http://schemas.openxmlformats.org/officeDocument/2006/relationships/ctrlProp" Target="../ctrlProps/ctrlProp181.xml"/><Relationship Id="rId51" Type="http://schemas.openxmlformats.org/officeDocument/2006/relationships/ctrlProp" Target="../ctrlProps/ctrlProp224.xml"/><Relationship Id="rId72" Type="http://schemas.openxmlformats.org/officeDocument/2006/relationships/ctrlProp" Target="../ctrlProps/ctrlProp245.xml"/><Relationship Id="rId80" Type="http://schemas.openxmlformats.org/officeDocument/2006/relationships/ctrlProp" Target="../ctrlProps/ctrlProp253.xml"/><Relationship Id="rId85" Type="http://schemas.openxmlformats.org/officeDocument/2006/relationships/ctrlProp" Target="../ctrlProps/ctrlProp258.xml"/><Relationship Id="rId3" Type="http://schemas.openxmlformats.org/officeDocument/2006/relationships/printerSettings" Target="../printerSettings/printerSettings35.bin"/><Relationship Id="rId12" Type="http://schemas.openxmlformats.org/officeDocument/2006/relationships/ctrlProp" Target="../ctrlProps/ctrlProp185.xml"/><Relationship Id="rId17" Type="http://schemas.openxmlformats.org/officeDocument/2006/relationships/ctrlProp" Target="../ctrlProps/ctrlProp190.xml"/><Relationship Id="rId25" Type="http://schemas.openxmlformats.org/officeDocument/2006/relationships/ctrlProp" Target="../ctrlProps/ctrlProp198.xml"/><Relationship Id="rId33" Type="http://schemas.openxmlformats.org/officeDocument/2006/relationships/ctrlProp" Target="../ctrlProps/ctrlProp206.xml"/><Relationship Id="rId38" Type="http://schemas.openxmlformats.org/officeDocument/2006/relationships/ctrlProp" Target="../ctrlProps/ctrlProp211.xml"/><Relationship Id="rId46" Type="http://schemas.openxmlformats.org/officeDocument/2006/relationships/ctrlProp" Target="../ctrlProps/ctrlProp219.xml"/><Relationship Id="rId59" Type="http://schemas.openxmlformats.org/officeDocument/2006/relationships/ctrlProp" Target="../ctrlProps/ctrlProp232.xml"/><Relationship Id="rId67" Type="http://schemas.openxmlformats.org/officeDocument/2006/relationships/ctrlProp" Target="../ctrlProps/ctrlProp240.xml"/><Relationship Id="rId20" Type="http://schemas.openxmlformats.org/officeDocument/2006/relationships/ctrlProp" Target="../ctrlProps/ctrlProp193.xml"/><Relationship Id="rId41" Type="http://schemas.openxmlformats.org/officeDocument/2006/relationships/ctrlProp" Target="../ctrlProps/ctrlProp214.xml"/><Relationship Id="rId54" Type="http://schemas.openxmlformats.org/officeDocument/2006/relationships/ctrlProp" Target="../ctrlProps/ctrlProp227.xml"/><Relationship Id="rId62" Type="http://schemas.openxmlformats.org/officeDocument/2006/relationships/ctrlProp" Target="../ctrlProps/ctrlProp235.xml"/><Relationship Id="rId70" Type="http://schemas.openxmlformats.org/officeDocument/2006/relationships/ctrlProp" Target="../ctrlProps/ctrlProp243.xml"/><Relationship Id="rId75" Type="http://schemas.openxmlformats.org/officeDocument/2006/relationships/ctrlProp" Target="../ctrlProps/ctrlProp248.xml"/><Relationship Id="rId83" Type="http://schemas.openxmlformats.org/officeDocument/2006/relationships/ctrlProp" Target="../ctrlProps/ctrlProp256.xml"/><Relationship Id="rId88" Type="http://schemas.openxmlformats.org/officeDocument/2006/relationships/ctrlProp" Target="../ctrlProps/ctrlProp261.xml"/><Relationship Id="rId1" Type="http://schemas.openxmlformats.org/officeDocument/2006/relationships/printerSettings" Target="../printerSettings/printerSettings33.bin"/><Relationship Id="rId6" Type="http://schemas.openxmlformats.org/officeDocument/2006/relationships/drawing" Target="../drawings/drawing7.xml"/><Relationship Id="rId15" Type="http://schemas.openxmlformats.org/officeDocument/2006/relationships/ctrlProp" Target="../ctrlProps/ctrlProp188.xml"/><Relationship Id="rId23" Type="http://schemas.openxmlformats.org/officeDocument/2006/relationships/ctrlProp" Target="../ctrlProps/ctrlProp196.xml"/><Relationship Id="rId28" Type="http://schemas.openxmlformats.org/officeDocument/2006/relationships/ctrlProp" Target="../ctrlProps/ctrlProp201.xml"/><Relationship Id="rId36" Type="http://schemas.openxmlformats.org/officeDocument/2006/relationships/ctrlProp" Target="../ctrlProps/ctrlProp209.xml"/><Relationship Id="rId49" Type="http://schemas.openxmlformats.org/officeDocument/2006/relationships/ctrlProp" Target="../ctrlProps/ctrlProp222.xml"/><Relationship Id="rId57" Type="http://schemas.openxmlformats.org/officeDocument/2006/relationships/ctrlProp" Target="../ctrlProps/ctrlProp230.xml"/><Relationship Id="rId10" Type="http://schemas.openxmlformats.org/officeDocument/2006/relationships/ctrlProp" Target="../ctrlProps/ctrlProp183.xml"/><Relationship Id="rId31" Type="http://schemas.openxmlformats.org/officeDocument/2006/relationships/ctrlProp" Target="../ctrlProps/ctrlProp204.xml"/><Relationship Id="rId44" Type="http://schemas.openxmlformats.org/officeDocument/2006/relationships/ctrlProp" Target="../ctrlProps/ctrlProp217.xml"/><Relationship Id="rId52" Type="http://schemas.openxmlformats.org/officeDocument/2006/relationships/ctrlProp" Target="../ctrlProps/ctrlProp225.xml"/><Relationship Id="rId60" Type="http://schemas.openxmlformats.org/officeDocument/2006/relationships/ctrlProp" Target="../ctrlProps/ctrlProp233.xml"/><Relationship Id="rId65" Type="http://schemas.openxmlformats.org/officeDocument/2006/relationships/ctrlProp" Target="../ctrlProps/ctrlProp238.xml"/><Relationship Id="rId73" Type="http://schemas.openxmlformats.org/officeDocument/2006/relationships/ctrlProp" Target="../ctrlProps/ctrlProp246.xml"/><Relationship Id="rId78" Type="http://schemas.openxmlformats.org/officeDocument/2006/relationships/ctrlProp" Target="../ctrlProps/ctrlProp251.xml"/><Relationship Id="rId81" Type="http://schemas.openxmlformats.org/officeDocument/2006/relationships/ctrlProp" Target="../ctrlProps/ctrlProp254.xml"/><Relationship Id="rId86" Type="http://schemas.openxmlformats.org/officeDocument/2006/relationships/ctrlProp" Target="../ctrlProps/ctrlProp259.xml"/><Relationship Id="rId4" Type="http://schemas.openxmlformats.org/officeDocument/2006/relationships/printerSettings" Target="../printerSettings/printerSettings36.bin"/><Relationship Id="rId9" Type="http://schemas.openxmlformats.org/officeDocument/2006/relationships/ctrlProp" Target="../ctrlProps/ctrlProp182.xml"/><Relationship Id="rId13" Type="http://schemas.openxmlformats.org/officeDocument/2006/relationships/ctrlProp" Target="../ctrlProps/ctrlProp186.xml"/><Relationship Id="rId18" Type="http://schemas.openxmlformats.org/officeDocument/2006/relationships/ctrlProp" Target="../ctrlProps/ctrlProp191.xml"/><Relationship Id="rId39" Type="http://schemas.openxmlformats.org/officeDocument/2006/relationships/ctrlProp" Target="../ctrlProps/ctrlProp212.xml"/><Relationship Id="rId34" Type="http://schemas.openxmlformats.org/officeDocument/2006/relationships/ctrlProp" Target="../ctrlProps/ctrlProp207.xml"/><Relationship Id="rId50" Type="http://schemas.openxmlformats.org/officeDocument/2006/relationships/ctrlProp" Target="../ctrlProps/ctrlProp223.xml"/><Relationship Id="rId55" Type="http://schemas.openxmlformats.org/officeDocument/2006/relationships/ctrlProp" Target="../ctrlProps/ctrlProp228.xml"/><Relationship Id="rId76" Type="http://schemas.openxmlformats.org/officeDocument/2006/relationships/ctrlProp" Target="../ctrlProps/ctrlProp249.xml"/><Relationship Id="rId7" Type="http://schemas.openxmlformats.org/officeDocument/2006/relationships/vmlDrawing" Target="../drawings/vmlDrawing5.vml"/><Relationship Id="rId71" Type="http://schemas.openxmlformats.org/officeDocument/2006/relationships/ctrlProp" Target="../ctrlProps/ctrlProp244.xml"/><Relationship Id="rId2" Type="http://schemas.openxmlformats.org/officeDocument/2006/relationships/printerSettings" Target="../printerSettings/printerSettings34.bin"/><Relationship Id="rId29" Type="http://schemas.openxmlformats.org/officeDocument/2006/relationships/ctrlProp" Target="../ctrlProps/ctrlProp202.xml"/><Relationship Id="rId24" Type="http://schemas.openxmlformats.org/officeDocument/2006/relationships/ctrlProp" Target="../ctrlProps/ctrlProp197.xml"/><Relationship Id="rId40" Type="http://schemas.openxmlformats.org/officeDocument/2006/relationships/ctrlProp" Target="../ctrlProps/ctrlProp213.xml"/><Relationship Id="rId45" Type="http://schemas.openxmlformats.org/officeDocument/2006/relationships/ctrlProp" Target="../ctrlProps/ctrlProp218.xml"/><Relationship Id="rId66" Type="http://schemas.openxmlformats.org/officeDocument/2006/relationships/ctrlProp" Target="../ctrlProps/ctrlProp239.xml"/><Relationship Id="rId87" Type="http://schemas.openxmlformats.org/officeDocument/2006/relationships/ctrlProp" Target="../ctrlProps/ctrlProp260.xml"/><Relationship Id="rId61" Type="http://schemas.openxmlformats.org/officeDocument/2006/relationships/ctrlProp" Target="../ctrlProps/ctrlProp234.xml"/><Relationship Id="rId82" Type="http://schemas.openxmlformats.org/officeDocument/2006/relationships/ctrlProp" Target="../ctrlProps/ctrlProp255.xml"/><Relationship Id="rId19" Type="http://schemas.openxmlformats.org/officeDocument/2006/relationships/ctrlProp" Target="../ctrlProps/ctrlProp192.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8.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9.xml"/><Relationship Id="rId1" Type="http://schemas.openxmlformats.org/officeDocument/2006/relationships/printerSettings" Target="../printerSettings/printerSettings39.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0.xml"/><Relationship Id="rId1" Type="http://schemas.openxmlformats.org/officeDocument/2006/relationships/printerSettings" Target="../printerSettings/printerSettings40.bin"/><Relationship Id="rId5" Type="http://schemas.openxmlformats.org/officeDocument/2006/relationships/ctrlProp" Target="../ctrlProps/ctrlProp264.xml"/><Relationship Id="rId4" Type="http://schemas.openxmlformats.org/officeDocument/2006/relationships/ctrlProp" Target="../ctrlProps/ctrlProp26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1.xml"/><Relationship Id="rId1" Type="http://schemas.openxmlformats.org/officeDocument/2006/relationships/printerSettings" Target="../printerSettings/printerSettings41.bin"/><Relationship Id="rId4" Type="http://schemas.openxmlformats.org/officeDocument/2006/relationships/ctrlProp" Target="../ctrlProps/ctrlProp26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6"/>
  <sheetViews>
    <sheetView showGridLines="0" zoomScale="80" zoomScaleNormal="80" workbookViewId="0"/>
  </sheetViews>
  <sheetFormatPr defaultRowHeight="12.75" x14ac:dyDescent="0.2"/>
  <cols>
    <col min="1" max="1" width="34.5703125" style="227" customWidth="1"/>
    <col min="2" max="2" width="31.5703125" style="227" bestFit="1" customWidth="1"/>
    <col min="3" max="3" width="38.7109375" style="227" bestFit="1" customWidth="1"/>
    <col min="4" max="4" width="9.140625" style="227"/>
    <col min="5" max="5" width="14.85546875" style="227" bestFit="1" customWidth="1"/>
    <col min="6" max="6" width="56.7109375" style="227" customWidth="1"/>
    <col min="7" max="16384" width="9.140625" style="227"/>
  </cols>
  <sheetData>
    <row r="1" spans="1:6" ht="30" customHeight="1" thickBot="1" x14ac:dyDescent="0.25">
      <c r="A1" s="808" t="s">
        <v>581</v>
      </c>
    </row>
    <row r="2" spans="1:6" ht="30" customHeight="1" thickBot="1" x14ac:dyDescent="0.25">
      <c r="A2" s="925" t="s">
        <v>359</v>
      </c>
      <c r="B2" s="926"/>
      <c r="C2" s="927"/>
      <c r="E2" s="923" t="s">
        <v>394</v>
      </c>
      <c r="F2" s="924"/>
    </row>
    <row r="3" spans="1:6" ht="30" customHeight="1" x14ac:dyDescent="0.3">
      <c r="A3" s="258" t="s">
        <v>361</v>
      </c>
      <c r="B3" s="259" t="s">
        <v>362</v>
      </c>
      <c r="C3" s="260" t="s">
        <v>380</v>
      </c>
      <c r="E3" s="261" t="s">
        <v>374</v>
      </c>
      <c r="F3" s="262" t="s">
        <v>590</v>
      </c>
    </row>
    <row r="4" spans="1:6" ht="30" customHeight="1" x14ac:dyDescent="0.2">
      <c r="A4" s="234" t="s">
        <v>337</v>
      </c>
      <c r="B4" s="231" t="s">
        <v>397</v>
      </c>
      <c r="C4" s="246" t="s">
        <v>398</v>
      </c>
      <c r="D4" s="238"/>
      <c r="E4" s="236" t="s">
        <v>377</v>
      </c>
      <c r="F4" s="243" t="s">
        <v>591</v>
      </c>
    </row>
    <row r="5" spans="1:6" ht="30" customHeight="1" x14ac:dyDescent="0.2">
      <c r="A5" s="234" t="s">
        <v>324</v>
      </c>
      <c r="B5" s="231" t="s">
        <v>368</v>
      </c>
      <c r="C5" s="246" t="s">
        <v>381</v>
      </c>
      <c r="E5" s="236" t="s">
        <v>376</v>
      </c>
      <c r="F5" s="240">
        <v>43586</v>
      </c>
    </row>
    <row r="6" spans="1:6" ht="30" customHeight="1" x14ac:dyDescent="0.2">
      <c r="A6" s="239" t="s">
        <v>360</v>
      </c>
      <c r="B6" s="232" t="s">
        <v>369</v>
      </c>
      <c r="C6" s="246" t="s">
        <v>392</v>
      </c>
      <c r="E6" s="236" t="s">
        <v>375</v>
      </c>
      <c r="F6" s="240">
        <v>43616</v>
      </c>
    </row>
    <row r="7" spans="1:6" ht="30" customHeight="1" thickBot="1" x14ac:dyDescent="0.25">
      <c r="A7" s="234" t="s">
        <v>326</v>
      </c>
      <c r="B7" s="232" t="s">
        <v>370</v>
      </c>
      <c r="C7" s="244" t="s">
        <v>393</v>
      </c>
      <c r="E7" s="237" t="s">
        <v>378</v>
      </c>
      <c r="F7" s="241" t="s">
        <v>249</v>
      </c>
    </row>
    <row r="8" spans="1:6" ht="30" customHeight="1" x14ac:dyDescent="0.2">
      <c r="A8" s="234" t="s">
        <v>363</v>
      </c>
      <c r="B8" s="232" t="s">
        <v>371</v>
      </c>
      <c r="C8" s="244" t="s">
        <v>382</v>
      </c>
    </row>
    <row r="9" spans="1:6" ht="30" customHeight="1" x14ac:dyDescent="0.2">
      <c r="A9" s="234" t="s">
        <v>330</v>
      </c>
      <c r="B9" s="231" t="s">
        <v>379</v>
      </c>
      <c r="C9" s="245" t="s">
        <v>391</v>
      </c>
      <c r="E9" s="228"/>
      <c r="F9" s="228"/>
    </row>
    <row r="10" spans="1:6" ht="30" customHeight="1" x14ac:dyDescent="0.2">
      <c r="A10" s="234" t="s">
        <v>364</v>
      </c>
      <c r="B10" s="231" t="s">
        <v>372</v>
      </c>
      <c r="C10" s="245" t="s">
        <v>395</v>
      </c>
      <c r="E10" s="228"/>
      <c r="F10" s="229"/>
    </row>
    <row r="11" spans="1:6" ht="30" customHeight="1" x14ac:dyDescent="0.2">
      <c r="A11" s="234" t="s">
        <v>365</v>
      </c>
      <c r="B11" s="231" t="s">
        <v>373</v>
      </c>
      <c r="C11" s="245" t="s">
        <v>396</v>
      </c>
      <c r="E11" s="228"/>
      <c r="F11" s="229"/>
    </row>
    <row r="12" spans="1:6" ht="30" customHeight="1" x14ac:dyDescent="0.2">
      <c r="A12" s="234" t="s">
        <v>366</v>
      </c>
      <c r="B12" s="232" t="s">
        <v>366</v>
      </c>
      <c r="C12" s="244" t="s">
        <v>383</v>
      </c>
      <c r="E12" s="228"/>
      <c r="F12" s="230"/>
    </row>
    <row r="13" spans="1:6" ht="30" customHeight="1" x14ac:dyDescent="0.2">
      <c r="A13" s="234" t="s">
        <v>367</v>
      </c>
      <c r="B13" s="232" t="s">
        <v>367</v>
      </c>
      <c r="C13" s="244" t="s">
        <v>384</v>
      </c>
      <c r="E13" s="228"/>
      <c r="F13" s="230"/>
    </row>
    <row r="14" spans="1:6" ht="30" customHeight="1" x14ac:dyDescent="0.2">
      <c r="A14" s="234" t="s">
        <v>424</v>
      </c>
      <c r="B14" s="232" t="s">
        <v>424</v>
      </c>
      <c r="C14" s="806" t="s">
        <v>453</v>
      </c>
      <c r="E14" s="228"/>
      <c r="F14" s="228"/>
    </row>
    <row r="15" spans="1:6" ht="30" customHeight="1" x14ac:dyDescent="0.2">
      <c r="A15" s="234" t="s">
        <v>450</v>
      </c>
      <c r="B15" s="232" t="s">
        <v>448</v>
      </c>
      <c r="C15" s="244" t="s">
        <v>452</v>
      </c>
      <c r="E15" s="228"/>
      <c r="F15" s="228"/>
    </row>
    <row r="16" spans="1:6" ht="30" customHeight="1" thickBot="1" x14ac:dyDescent="0.25">
      <c r="A16" s="235" t="s">
        <v>449</v>
      </c>
      <c r="B16" s="233" t="s">
        <v>449</v>
      </c>
      <c r="C16" s="807" t="s">
        <v>451</v>
      </c>
      <c r="E16" s="228"/>
      <c r="F16" s="228"/>
    </row>
  </sheetData>
  <sheetProtection algorithmName="SHA-512" hashValue="6BanG3ohp0dBD7ncDAF47cFA+oeWzVU0AHCchtL7c5QAVo3V3SxmkiRq1JPiLJXg3+5+wdyV9eNJOcenJxGAvw==" saltValue="OQk5P1GDVOWRt2QUFryGzw==" spinCount="100000" sheet="1" objects="1" scenarios="1"/>
  <mergeCells count="2">
    <mergeCell ref="E2:F2"/>
    <mergeCell ref="A2:C2"/>
  </mergeCells>
  <dataValidations count="5">
    <dataValidation type="custom" allowBlank="1" showInputMessage="1" showErrorMessage="1" sqref="F12:F13">
      <formula1>ISNUMBER(F12)</formula1>
    </dataValidation>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quot;_&quot; character is not permitted in this cell." sqref="F3">
      <formula1>ISERROR(FIND("_",F3))</formula1>
    </dataValidation>
  </dataValidations>
  <hyperlinks>
    <hyperlink ref="A12" location="'Cash Log'!A1" display="Cash Log"/>
    <hyperlink ref="A13" location="'Cash Log Instructions'!A1" display="Cash Log Instructions"/>
    <hyperlink ref="A11" location="'CG-2581 Transfer of Stores'!A1" display="CG-2581 Transfer of Stores"/>
    <hyperlink ref="A10" location="'CG-2581 Sale of Stores'!A1" display="CG-2581 Sale of Stores"/>
    <hyperlink ref="A9" location="'CG-3469'!A1" display="CG-3469"/>
    <hyperlink ref="A8" location="'CG-2581'!A1" display="CG-2581"/>
    <hyperlink ref="A7" location="'CG-3471'!A1" display="CG-3471"/>
    <hyperlink ref="A6" location="'CG-3123'!A1" display="CG-3123"/>
    <hyperlink ref="A5" location="'CG-2576'!A1" display="CG-2576"/>
    <hyperlink ref="A4" location="FAQ!A1" display="FAQ"/>
    <hyperlink ref="A14" location="'Transmittal Letter'!A1" display="Transmittal Letter"/>
    <hyperlink ref="A15" location="'CG-4901 Meal Sign In-Printable'!A1" display="Meal Sign In-Printable"/>
    <hyperlink ref="A16" location="'Meal Sign In-Data Entry'!A1" display="Meal Sign In-Data Entry"/>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3" activePane="bottomLeft" state="frozen"/>
      <selection activeCell="AY7" sqref="AY7"/>
      <selection pane="bottomLeft"/>
    </sheetView>
  </sheetViews>
  <sheetFormatPr defaultRowHeight="15" x14ac:dyDescent="0.25"/>
  <cols>
    <col min="1" max="1" width="13.140625" style="214" customWidth="1"/>
    <col min="2" max="2" width="50.85546875" style="211" bestFit="1" customWidth="1"/>
    <col min="3" max="3" width="95.7109375" style="211" bestFit="1" customWidth="1"/>
    <col min="4" max="16384" width="9.140625" style="212"/>
  </cols>
  <sheetData>
    <row r="1" spans="1:3" ht="15.75" thickBot="1" x14ac:dyDescent="0.3">
      <c r="A1" s="263" t="s">
        <v>581</v>
      </c>
    </row>
    <row r="2" spans="1:3" ht="30.75" thickBot="1" x14ac:dyDescent="0.3">
      <c r="A2" s="928" t="s">
        <v>358</v>
      </c>
      <c r="B2" s="929"/>
      <c r="C2" s="930"/>
    </row>
    <row r="3" spans="1:3" x14ac:dyDescent="0.25">
      <c r="A3" s="264" t="s">
        <v>336</v>
      </c>
      <c r="B3" s="265" t="s">
        <v>337</v>
      </c>
      <c r="C3" s="266" t="s">
        <v>338</v>
      </c>
    </row>
    <row r="4" spans="1:3" ht="90.75" customHeight="1" x14ac:dyDescent="0.25">
      <c r="A4" s="215">
        <v>1</v>
      </c>
      <c r="B4" s="213" t="s">
        <v>339</v>
      </c>
      <c r="C4" s="216" t="s">
        <v>340</v>
      </c>
    </row>
    <row r="5" spans="1:3" ht="49.5" customHeight="1" x14ac:dyDescent="0.25">
      <c r="A5" s="215">
        <v>2</v>
      </c>
      <c r="B5" s="213" t="s">
        <v>341</v>
      </c>
      <c r="C5" s="216" t="s">
        <v>342</v>
      </c>
    </row>
    <row r="6" spans="1:3" ht="60.75" customHeight="1" x14ac:dyDescent="0.25">
      <c r="A6" s="215">
        <v>3</v>
      </c>
      <c r="B6" s="213" t="s">
        <v>343</v>
      </c>
      <c r="C6" s="216" t="s">
        <v>344</v>
      </c>
    </row>
    <row r="7" spans="1:3" ht="121.5" x14ac:dyDescent="0.25">
      <c r="A7" s="215">
        <v>4</v>
      </c>
      <c r="B7" s="213" t="s">
        <v>345</v>
      </c>
      <c r="C7" s="847" t="s">
        <v>491</v>
      </c>
    </row>
    <row r="8" spans="1:3" ht="168.75" customHeight="1" x14ac:dyDescent="0.25">
      <c r="A8" s="215">
        <v>5</v>
      </c>
      <c r="B8" s="213" t="s">
        <v>346</v>
      </c>
      <c r="C8" s="216" t="s">
        <v>347</v>
      </c>
    </row>
    <row r="9" spans="1:3" ht="63" customHeight="1" x14ac:dyDescent="0.25">
      <c r="A9" s="215">
        <v>6</v>
      </c>
      <c r="B9" s="213" t="s">
        <v>348</v>
      </c>
      <c r="C9" s="216" t="s">
        <v>349</v>
      </c>
    </row>
    <row r="10" spans="1:3" ht="92.25" customHeight="1" x14ac:dyDescent="0.25">
      <c r="A10" s="215">
        <v>7</v>
      </c>
      <c r="B10" s="213" t="s">
        <v>350</v>
      </c>
      <c r="C10" s="216" t="s">
        <v>351</v>
      </c>
    </row>
    <row r="11" spans="1:3" ht="69" customHeight="1" x14ac:dyDescent="0.25">
      <c r="A11" s="215">
        <v>8</v>
      </c>
      <c r="B11" s="213" t="s">
        <v>352</v>
      </c>
      <c r="C11" s="216" t="s">
        <v>353</v>
      </c>
    </row>
    <row r="12" spans="1:3" ht="52.5" customHeight="1" x14ac:dyDescent="0.25">
      <c r="A12" s="215">
        <v>9</v>
      </c>
      <c r="B12" s="213" t="s">
        <v>354</v>
      </c>
      <c r="C12" s="216" t="s">
        <v>355</v>
      </c>
    </row>
    <row r="13" spans="1:3" ht="141" customHeight="1" x14ac:dyDescent="0.25">
      <c r="A13" s="217">
        <v>10</v>
      </c>
      <c r="B13" s="218" t="s">
        <v>356</v>
      </c>
      <c r="C13" s="219" t="s">
        <v>357</v>
      </c>
    </row>
  </sheetData>
  <sheetProtection algorithmName="SHA-512" hashValue="+oknUBbu0oWukhJUAkn4C+hlgGhKKCGKB6mtBrj8dUiTj2xgEiUvUV1YalAyW36b23mmcRRODhEPjIv1hr+Uwg==" saltValue="cbaKC1RoGn0HAXsg+kuMDA=="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ER57"/>
  <sheetViews>
    <sheetView showGridLines="0" zoomScale="80" zoomScaleNormal="80" zoomScaleSheetLayoutView="80" zoomScalePageLayoutView="55" workbookViewId="0"/>
  </sheetViews>
  <sheetFormatPr defaultRowHeight="12.75" x14ac:dyDescent="0.2"/>
  <cols>
    <col min="1" max="1" width="20.5703125" style="400" customWidth="1"/>
    <col min="2" max="2" width="10.42578125" style="400" customWidth="1"/>
    <col min="3" max="3" width="10.7109375" style="400" customWidth="1"/>
    <col min="4" max="4" width="17" style="400" customWidth="1"/>
    <col min="5" max="5" width="17.5703125" style="400" customWidth="1"/>
    <col min="6" max="6" width="15.7109375" style="400" customWidth="1"/>
    <col min="7" max="7" width="4.140625" style="400" customWidth="1"/>
    <col min="8" max="8" width="9.140625" style="400"/>
    <col min="9" max="9" width="4.7109375" style="400" customWidth="1"/>
    <col min="10" max="10" width="5.85546875" style="400" customWidth="1"/>
    <col min="11" max="11" width="5.140625" style="400" customWidth="1"/>
    <col min="12" max="12" width="20.42578125" style="400" customWidth="1"/>
    <col min="13" max="13" width="12.140625" style="400" customWidth="1"/>
    <col min="14" max="14" width="15.7109375" style="400" customWidth="1"/>
    <col min="15" max="15" width="32.7109375" style="400" customWidth="1"/>
    <col min="16" max="16" width="9.85546875" style="400" customWidth="1"/>
    <col min="17" max="18" width="9.140625" style="400" customWidth="1"/>
    <col min="19" max="19" width="16.85546875" style="400" customWidth="1"/>
    <col min="20" max="20" width="7.28515625" style="400" customWidth="1"/>
    <col min="21" max="21" width="9.42578125" style="400" customWidth="1"/>
    <col min="22" max="22" width="19.42578125" style="400" customWidth="1"/>
    <col min="23" max="23" width="15.42578125" style="400" customWidth="1"/>
    <col min="24" max="24" width="3.7109375" style="400" customWidth="1"/>
    <col min="25" max="25" width="15" style="400" customWidth="1"/>
    <col min="26" max="26" width="17.140625" style="400" customWidth="1"/>
    <col min="27" max="27" width="15.7109375" style="400" customWidth="1"/>
    <col min="28" max="29" width="5.7109375" style="399" customWidth="1"/>
    <col min="30" max="30" width="5.7109375" style="400" customWidth="1"/>
    <col min="31" max="31" width="12.140625" style="400" customWidth="1"/>
    <col min="32" max="32" width="16.140625" style="400" customWidth="1"/>
    <col min="33" max="33" width="15.5703125" style="400" customWidth="1"/>
    <col min="34" max="34" width="4.85546875" style="400" customWidth="1"/>
    <col min="35" max="35" width="9.7109375" style="400" customWidth="1"/>
    <col min="36" max="36" width="17.85546875" style="400" customWidth="1"/>
    <col min="37" max="37" width="5.7109375" style="400" customWidth="1"/>
    <col min="38" max="38" width="28.42578125" style="400" customWidth="1"/>
    <col min="39" max="39" width="9.140625" style="400"/>
    <col min="40" max="41" width="9.140625" style="400" customWidth="1"/>
    <col min="42" max="42" width="15.7109375" style="400" customWidth="1"/>
    <col min="43" max="43" width="5.7109375" style="400" customWidth="1"/>
    <col min="44" max="45" width="5.7109375" style="399" customWidth="1"/>
    <col min="46" max="46" width="5.7109375" style="400" customWidth="1"/>
    <col min="47" max="47" width="28.42578125" style="400" customWidth="1"/>
    <col min="48" max="50" width="9.140625" style="400" customWidth="1"/>
    <col min="51" max="51" width="15.7109375" style="400" customWidth="1"/>
    <col min="52" max="52" width="5.7109375" style="400" customWidth="1"/>
    <col min="53" max="53" width="28.42578125" style="400" customWidth="1"/>
    <col min="54" max="56" width="9.140625" style="400"/>
    <col min="57" max="57" width="15.7109375" style="400" customWidth="1"/>
    <col min="58" max="61" width="5.7109375" style="400" customWidth="1"/>
    <col min="62" max="62" width="28.42578125" style="400" customWidth="1"/>
    <col min="63" max="65" width="9.140625" style="400"/>
    <col min="66" max="66" width="15.7109375" style="400" customWidth="1"/>
    <col min="67" max="67" width="5.7109375" style="400" customWidth="1"/>
    <col min="68" max="68" width="28.42578125" style="400" customWidth="1"/>
    <col min="69" max="71" width="9.140625" style="400"/>
    <col min="72" max="72" width="15.7109375" style="400" customWidth="1"/>
    <col min="73" max="76" width="5.7109375" style="400" customWidth="1"/>
    <col min="77" max="77" width="28.42578125" style="400" customWidth="1"/>
    <col min="78" max="78" width="9.140625" style="400" customWidth="1"/>
    <col min="79" max="79" width="9.140625" style="400"/>
    <col min="80" max="80" width="9.140625" style="400" customWidth="1"/>
    <col min="81" max="81" width="15.7109375" style="400" customWidth="1"/>
    <col min="82" max="82" width="5.7109375" style="400" customWidth="1"/>
    <col min="83" max="83" width="28.42578125" style="400" customWidth="1"/>
    <col min="84" max="86" width="9.140625" style="400"/>
    <col min="87" max="87" width="15.7109375" style="400" customWidth="1"/>
    <col min="88" max="91" width="5.7109375" style="400" customWidth="1"/>
    <col min="92" max="92" width="28.42578125" style="400" customWidth="1"/>
    <col min="93" max="93" width="9.140625" style="400" customWidth="1"/>
    <col min="94" max="95" width="9.140625" style="400"/>
    <col min="96" max="96" width="15.7109375" style="400" customWidth="1"/>
    <col min="97" max="97" width="5.7109375" style="400" customWidth="1"/>
    <col min="98" max="98" width="28.42578125" style="400" customWidth="1"/>
    <col min="99" max="101" width="9.140625" style="400"/>
    <col min="102" max="102" width="15.7109375" style="400" customWidth="1"/>
    <col min="103" max="106" width="5.7109375" style="400" customWidth="1"/>
    <col min="107" max="107" width="28.42578125" style="400" customWidth="1"/>
    <col min="108" max="110" width="9.140625" style="400"/>
    <col min="111" max="111" width="15.7109375" style="400" customWidth="1"/>
    <col min="112" max="112" width="5.7109375" style="400" customWidth="1"/>
    <col min="113" max="113" width="28.42578125" style="400" customWidth="1"/>
    <col min="114" max="116" width="9.140625" style="400"/>
    <col min="117" max="117" width="15.7109375" style="400" customWidth="1"/>
    <col min="118" max="121" width="5.7109375" style="400" customWidth="1"/>
    <col min="122" max="122" width="28.42578125" style="400" customWidth="1"/>
    <col min="123" max="125" width="9.140625" style="400"/>
    <col min="126" max="126" width="15.7109375" style="400" customWidth="1"/>
    <col min="127" max="127" width="5.7109375" style="400" customWidth="1"/>
    <col min="128" max="128" width="28.42578125" style="400" customWidth="1"/>
    <col min="129" max="131" width="9.140625" style="400"/>
    <col min="132" max="132" width="15.7109375" style="400" customWidth="1"/>
    <col min="133" max="136" width="5.7109375" style="400" customWidth="1"/>
    <col min="137" max="137" width="17.5703125" style="400" customWidth="1"/>
    <col min="138" max="140" width="9.140625" style="400"/>
    <col min="141" max="141" width="15.7109375" style="400" customWidth="1"/>
    <col min="142" max="142" width="5.7109375" style="400" customWidth="1"/>
    <col min="143" max="143" width="18.5703125" style="400" customWidth="1"/>
    <col min="144" max="146" width="9.140625" style="400"/>
    <col min="147" max="147" width="15.7109375" style="400" customWidth="1"/>
    <col min="148" max="149" width="5.7109375" style="400" customWidth="1"/>
    <col min="150" max="16384" width="9.140625" style="400"/>
  </cols>
  <sheetData>
    <row r="1" spans="1:148" ht="13.5" customHeight="1" thickBot="1" x14ac:dyDescent="0.25">
      <c r="A1" s="732" t="s">
        <v>0</v>
      </c>
      <c r="B1" s="749"/>
      <c r="C1" s="395"/>
      <c r="D1" s="1067" t="s">
        <v>4</v>
      </c>
      <c r="E1" s="1068"/>
      <c r="F1" s="1068"/>
      <c r="G1" s="1068"/>
      <c r="H1" s="1068"/>
      <c r="I1" s="1068"/>
      <c r="J1" s="1068"/>
      <c r="K1" s="1068"/>
      <c r="L1" s="1069"/>
      <c r="M1" s="396" t="s">
        <v>1</v>
      </c>
      <c r="N1" s="395"/>
      <c r="O1" s="398" t="s">
        <v>582</v>
      </c>
      <c r="P1" s="399"/>
      <c r="Q1" s="399"/>
      <c r="R1" s="399"/>
      <c r="S1" s="399"/>
      <c r="AT1" s="401"/>
    </row>
    <row r="2" spans="1:148" ht="13.5" customHeight="1" thickBot="1" x14ac:dyDescent="0.25">
      <c r="A2" s="734" t="s">
        <v>236</v>
      </c>
      <c r="B2" s="748"/>
      <c r="C2" s="399"/>
      <c r="D2" s="1070"/>
      <c r="E2" s="1071"/>
      <c r="F2" s="1071"/>
      <c r="G2" s="1071"/>
      <c r="H2" s="1071"/>
      <c r="I2" s="1071"/>
      <c r="J2" s="1071"/>
      <c r="K2" s="1071"/>
      <c r="L2" s="1072"/>
      <c r="M2" s="402"/>
      <c r="N2" s="403"/>
      <c r="O2" s="1037" t="s">
        <v>2</v>
      </c>
      <c r="P2" s="1038"/>
      <c r="Q2" s="1038"/>
      <c r="R2" s="1038"/>
      <c r="S2" s="1039"/>
      <c r="T2" s="404"/>
      <c r="U2" s="395"/>
      <c r="V2" s="395"/>
      <c r="W2" s="405" t="s">
        <v>5</v>
      </c>
      <c r="X2" s="395"/>
      <c r="Y2" s="395"/>
      <c r="Z2" s="395"/>
      <c r="AA2" s="397"/>
      <c r="AB2" s="402"/>
      <c r="AD2" s="404"/>
      <c r="AE2" s="395"/>
      <c r="AF2" s="395"/>
      <c r="AG2" s="395"/>
      <c r="AH2" s="395"/>
      <c r="AI2" s="395"/>
      <c r="AJ2" s="395"/>
      <c r="AK2" s="395"/>
      <c r="AL2" s="395"/>
      <c r="AM2" s="395"/>
      <c r="AN2" s="395"/>
      <c r="AO2" s="395"/>
      <c r="AP2" s="395"/>
      <c r="AQ2" s="397"/>
      <c r="AT2" s="404"/>
      <c r="AU2" s="395"/>
      <c r="AV2" s="395"/>
      <c r="AW2" s="395"/>
      <c r="AX2" s="395"/>
      <c r="AY2" s="395"/>
      <c r="AZ2" s="395"/>
      <c r="BA2" s="395"/>
      <c r="BB2" s="395"/>
      <c r="BC2" s="395"/>
      <c r="BD2" s="395"/>
      <c r="BE2" s="395"/>
      <c r="BF2" s="397"/>
      <c r="BI2" s="404"/>
      <c r="BJ2" s="395"/>
      <c r="BK2" s="395"/>
      <c r="BL2" s="395"/>
      <c r="BM2" s="395"/>
      <c r="BN2" s="395"/>
      <c r="BO2" s="395"/>
      <c r="BP2" s="395"/>
      <c r="BQ2" s="395"/>
      <c r="BR2" s="395"/>
      <c r="BS2" s="395"/>
      <c r="BT2" s="395"/>
      <c r="BU2" s="397"/>
      <c r="BX2" s="404"/>
      <c r="BY2" s="395"/>
      <c r="BZ2" s="395"/>
      <c r="CA2" s="395"/>
      <c r="CB2" s="395"/>
      <c r="CC2" s="395"/>
      <c r="CD2" s="395"/>
      <c r="CE2" s="395"/>
      <c r="CF2" s="395"/>
      <c r="CG2" s="395"/>
      <c r="CH2" s="395"/>
      <c r="CI2" s="395"/>
      <c r="CJ2" s="397"/>
      <c r="CM2" s="404"/>
      <c r="CN2" s="395"/>
      <c r="CO2" s="395"/>
      <c r="CP2" s="395"/>
      <c r="CQ2" s="395"/>
      <c r="CR2" s="395"/>
      <c r="CS2" s="395"/>
      <c r="CT2" s="395"/>
      <c r="CU2" s="395"/>
      <c r="CV2" s="395"/>
      <c r="CW2" s="395"/>
      <c r="CX2" s="395"/>
      <c r="CY2" s="397"/>
      <c r="DB2" s="404"/>
      <c r="DC2" s="395"/>
      <c r="DD2" s="395"/>
      <c r="DE2" s="395"/>
      <c r="DF2" s="395"/>
      <c r="DG2" s="395"/>
      <c r="DH2" s="395"/>
      <c r="DI2" s="395"/>
      <c r="DJ2" s="395"/>
      <c r="DK2" s="395"/>
      <c r="DL2" s="395"/>
      <c r="DM2" s="395"/>
      <c r="DN2" s="397"/>
      <c r="DQ2" s="404"/>
      <c r="DR2" s="395"/>
      <c r="DS2" s="395"/>
      <c r="DT2" s="395"/>
      <c r="DU2" s="395"/>
      <c r="DV2" s="395"/>
      <c r="DW2" s="395"/>
      <c r="DX2" s="395"/>
      <c r="DY2" s="395"/>
      <c r="DZ2" s="395"/>
      <c r="EA2" s="395"/>
      <c r="EB2" s="395"/>
      <c r="EC2" s="397"/>
      <c r="EF2" s="404"/>
      <c r="EG2" s="395"/>
      <c r="EH2" s="395"/>
      <c r="EI2" s="395"/>
      <c r="EJ2" s="395"/>
      <c r="EK2" s="395"/>
      <c r="EL2" s="395"/>
      <c r="EM2" s="395"/>
      <c r="EN2" s="395"/>
      <c r="EO2" s="395"/>
      <c r="EP2" s="395"/>
      <c r="EQ2" s="395"/>
      <c r="ER2" s="397"/>
    </row>
    <row r="3" spans="1:148" ht="13.5" customHeight="1" thickBot="1" x14ac:dyDescent="0.25">
      <c r="A3" s="734" t="s">
        <v>3</v>
      </c>
      <c r="B3" s="748"/>
      <c r="C3" s="399"/>
      <c r="D3" s="1070"/>
      <c r="E3" s="1071"/>
      <c r="F3" s="1071"/>
      <c r="G3" s="1071"/>
      <c r="H3" s="1071"/>
      <c r="I3" s="1071"/>
      <c r="J3" s="1071"/>
      <c r="K3" s="1071"/>
      <c r="L3" s="1072"/>
      <c r="M3" s="1019" t="str">
        <f>Menu!F4</f>
        <v>07-13908</v>
      </c>
      <c r="N3" s="1020"/>
      <c r="O3" s="1004" t="s">
        <v>253</v>
      </c>
      <c r="P3" s="1005"/>
      <c r="Q3" s="1005"/>
      <c r="R3" s="1005"/>
      <c r="S3" s="1006"/>
      <c r="T3" s="406"/>
      <c r="U3" s="407" t="s">
        <v>13</v>
      </c>
      <c r="V3" s="408"/>
      <c r="W3" s="407"/>
      <c r="X3" s="409"/>
      <c r="Y3" s="410" t="s">
        <v>14</v>
      </c>
      <c r="Z3" s="409"/>
      <c r="AA3" s="411" t="s">
        <v>12</v>
      </c>
      <c r="AD3" s="402"/>
      <c r="AE3" s="399" t="s">
        <v>324</v>
      </c>
      <c r="AF3" s="399" t="s">
        <v>325</v>
      </c>
      <c r="AG3" s="412">
        <f>F37</f>
        <v>117.86000000000003</v>
      </c>
      <c r="AH3" s="399"/>
      <c r="AI3" s="1043" t="s">
        <v>331</v>
      </c>
      <c r="AJ3" s="1044"/>
      <c r="AK3" s="1044"/>
      <c r="AL3" s="1044"/>
      <c r="AM3" s="1044"/>
      <c r="AN3" s="1044"/>
      <c r="AO3" s="1044"/>
      <c r="AP3" s="1045"/>
      <c r="AQ3" s="403"/>
      <c r="AT3" s="402"/>
      <c r="AU3" s="399"/>
      <c r="AV3" s="399"/>
      <c r="AW3" s="399"/>
      <c r="AX3" s="399"/>
      <c r="AY3" s="399"/>
      <c r="AZ3" s="399"/>
      <c r="BA3" s="399"/>
      <c r="BB3" s="399"/>
      <c r="BC3" s="399"/>
      <c r="BD3" s="399"/>
      <c r="BE3" s="399"/>
      <c r="BF3" s="403"/>
      <c r="BI3" s="402"/>
      <c r="BU3" s="403"/>
      <c r="BX3" s="402"/>
      <c r="CJ3" s="403"/>
      <c r="CM3" s="402"/>
      <c r="CY3" s="403"/>
      <c r="DB3" s="402"/>
      <c r="DN3" s="403"/>
      <c r="DQ3" s="402"/>
      <c r="EC3" s="403"/>
      <c r="EF3" s="402"/>
      <c r="ER3" s="403"/>
    </row>
    <row r="4" spans="1:148" ht="13.5" customHeight="1" thickBot="1" x14ac:dyDescent="0.25">
      <c r="A4" s="734" t="s">
        <v>583</v>
      </c>
      <c r="B4" s="748"/>
      <c r="C4" s="399"/>
      <c r="D4" s="1070"/>
      <c r="E4" s="1071"/>
      <c r="F4" s="1071"/>
      <c r="G4" s="1071"/>
      <c r="H4" s="1071"/>
      <c r="I4" s="1071"/>
      <c r="J4" s="1071"/>
      <c r="K4" s="1071"/>
      <c r="L4" s="1072"/>
      <c r="M4" s="413"/>
      <c r="N4" s="737"/>
      <c r="O4" s="1004"/>
      <c r="P4" s="1005"/>
      <c r="Q4" s="1005"/>
      <c r="R4" s="1005"/>
      <c r="S4" s="1006"/>
      <c r="T4" s="950"/>
      <c r="U4" s="1029"/>
      <c r="V4" s="1029"/>
      <c r="W4" s="1029"/>
      <c r="X4" s="1030"/>
      <c r="Y4" s="1076"/>
      <c r="Z4" s="1030"/>
      <c r="AA4" s="12"/>
      <c r="AD4" s="402"/>
      <c r="AE4" s="399" t="s">
        <v>326</v>
      </c>
      <c r="AF4" s="399" t="s">
        <v>327</v>
      </c>
      <c r="AG4" s="412">
        <f>'CG-3471'!L43</f>
        <v>5990.53</v>
      </c>
      <c r="AH4" s="399"/>
      <c r="AI4" s="931" t="s">
        <v>262</v>
      </c>
      <c r="AJ4" s="932"/>
      <c r="AK4" s="932"/>
      <c r="AL4" s="932"/>
      <c r="AM4" s="932"/>
      <c r="AN4" s="932"/>
      <c r="AO4" s="932"/>
      <c r="AP4" s="1046"/>
      <c r="AQ4" s="403"/>
      <c r="AT4" s="402"/>
      <c r="AU4" s="399"/>
      <c r="AV4" s="399"/>
      <c r="AW4" s="399"/>
      <c r="AX4" s="399"/>
      <c r="AY4" s="399"/>
      <c r="AZ4" s="399"/>
      <c r="BA4" s="399"/>
      <c r="BB4" s="399"/>
      <c r="BC4" s="399"/>
      <c r="BD4" s="399"/>
      <c r="BE4" s="399"/>
      <c r="BF4" s="403"/>
      <c r="BI4" s="402"/>
      <c r="BU4" s="403"/>
      <c r="BX4" s="402"/>
      <c r="CJ4" s="403"/>
      <c r="CM4" s="402"/>
      <c r="CY4" s="403"/>
      <c r="DB4" s="402"/>
      <c r="DN4" s="403"/>
      <c r="DQ4" s="402"/>
      <c r="EC4" s="403"/>
      <c r="EF4" s="402"/>
      <c r="ER4" s="403"/>
    </row>
    <row r="5" spans="1:148" ht="13.5" customHeight="1" thickBot="1" x14ac:dyDescent="0.25">
      <c r="A5" s="734" t="s">
        <v>265</v>
      </c>
      <c r="B5" s="748"/>
      <c r="C5" s="399"/>
      <c r="D5" s="1073"/>
      <c r="E5" s="1074"/>
      <c r="F5" s="1074"/>
      <c r="G5" s="1074"/>
      <c r="H5" s="1074"/>
      <c r="I5" s="1074"/>
      <c r="J5" s="1074"/>
      <c r="K5" s="1074"/>
      <c r="L5" s="1075"/>
      <c r="M5" s="414"/>
      <c r="N5" s="403"/>
      <c r="O5" s="1007"/>
      <c r="P5" s="1008"/>
      <c r="Q5" s="1008"/>
      <c r="R5" s="1008"/>
      <c r="S5" s="1009"/>
      <c r="T5" s="950"/>
      <c r="U5" s="1029"/>
      <c r="V5" s="1029"/>
      <c r="W5" s="1029"/>
      <c r="X5" s="1030"/>
      <c r="Y5" s="1076"/>
      <c r="Z5" s="1030"/>
      <c r="AA5" s="12"/>
      <c r="AD5" s="402"/>
      <c r="AE5" s="399"/>
      <c r="AF5" s="415" t="s">
        <v>328</v>
      </c>
      <c r="AG5" s="416">
        <f>AG3-AG4</f>
        <v>-5872.67</v>
      </c>
      <c r="AH5" s="399"/>
      <c r="AI5" s="933"/>
      <c r="AJ5" s="934"/>
      <c r="AK5" s="934"/>
      <c r="AL5" s="934"/>
      <c r="AM5" s="934"/>
      <c r="AN5" s="934"/>
      <c r="AO5" s="934"/>
      <c r="AP5" s="1047"/>
      <c r="AQ5" s="403"/>
      <c r="AT5" s="402"/>
      <c r="AU5" s="399"/>
      <c r="AV5" s="399"/>
      <c r="AW5" s="399"/>
      <c r="AX5" s="399"/>
      <c r="AY5" s="399"/>
      <c r="AZ5" s="399"/>
      <c r="BA5" s="399"/>
      <c r="BB5" s="399"/>
      <c r="BC5" s="399"/>
      <c r="BD5" s="399"/>
      <c r="BE5" s="399"/>
      <c r="BF5" s="403"/>
      <c r="BI5" s="402"/>
      <c r="BU5" s="403"/>
      <c r="BX5" s="402"/>
      <c r="CJ5" s="403"/>
      <c r="CM5" s="402"/>
      <c r="CY5" s="403"/>
      <c r="DB5" s="402"/>
      <c r="DN5" s="403"/>
      <c r="DQ5" s="402"/>
      <c r="EC5" s="403"/>
      <c r="EF5" s="402"/>
      <c r="EG5" s="1037" t="s">
        <v>534</v>
      </c>
      <c r="EH5" s="1038"/>
      <c r="EI5" s="1038"/>
      <c r="EJ5" s="1038"/>
      <c r="EK5" s="1039"/>
      <c r="EM5" s="1037" t="s">
        <v>534</v>
      </c>
      <c r="EN5" s="1038"/>
      <c r="EO5" s="1038"/>
      <c r="EP5" s="1038"/>
      <c r="EQ5" s="1039"/>
      <c r="ER5" s="403"/>
    </row>
    <row r="6" spans="1:148" ht="13.5" customHeight="1" thickBot="1" x14ac:dyDescent="0.25">
      <c r="A6" s="417" t="s">
        <v>6</v>
      </c>
      <c r="B6" s="418"/>
      <c r="C6" s="749"/>
      <c r="D6" s="749"/>
      <c r="E6" s="749"/>
      <c r="F6" s="419" t="s">
        <v>7</v>
      </c>
      <c r="G6" s="418" t="s">
        <v>8</v>
      </c>
      <c r="H6" s="418"/>
      <c r="I6" s="420"/>
      <c r="J6" s="749"/>
      <c r="K6" s="749"/>
      <c r="L6" s="421"/>
      <c r="M6" s="422" t="s">
        <v>9</v>
      </c>
      <c r="N6" s="423"/>
      <c r="O6" s="7" t="s">
        <v>10</v>
      </c>
      <c r="P6" s="1010" t="s">
        <v>11</v>
      </c>
      <c r="Q6" s="1011"/>
      <c r="R6" s="1012"/>
      <c r="S6" s="8" t="s">
        <v>12</v>
      </c>
      <c r="T6" s="950"/>
      <c r="U6" s="1029"/>
      <c r="V6" s="1029"/>
      <c r="W6" s="1029"/>
      <c r="X6" s="1030"/>
      <c r="Y6" s="1076"/>
      <c r="Z6" s="1030"/>
      <c r="AA6" s="12"/>
      <c r="AB6" s="424"/>
      <c r="AC6" s="424"/>
      <c r="AD6" s="402"/>
      <c r="AE6" s="399" t="s">
        <v>324</v>
      </c>
      <c r="AF6" s="399" t="s">
        <v>329</v>
      </c>
      <c r="AG6" s="412">
        <f>E18</f>
        <v>205.75</v>
      </c>
      <c r="AH6" s="399"/>
      <c r="AI6" s="933"/>
      <c r="AJ6" s="934"/>
      <c r="AK6" s="934"/>
      <c r="AL6" s="934"/>
      <c r="AM6" s="934"/>
      <c r="AN6" s="934"/>
      <c r="AO6" s="934"/>
      <c r="AP6" s="1047"/>
      <c r="AQ6" s="403"/>
      <c r="AT6" s="402"/>
      <c r="AU6" s="399"/>
      <c r="AV6" s="399"/>
      <c r="AW6" s="399"/>
      <c r="AX6" s="399"/>
      <c r="AY6" s="399"/>
      <c r="AZ6" s="399"/>
      <c r="BA6" s="399"/>
      <c r="BB6" s="399"/>
      <c r="BC6" s="399"/>
      <c r="BD6" s="399"/>
      <c r="BE6" s="399"/>
      <c r="BF6" s="403"/>
      <c r="BI6" s="402"/>
      <c r="BU6" s="403"/>
      <c r="BX6" s="402"/>
      <c r="CJ6" s="403"/>
      <c r="CM6" s="402"/>
      <c r="CY6" s="403"/>
      <c r="DB6" s="402"/>
      <c r="DN6" s="403"/>
      <c r="DQ6" s="402"/>
      <c r="EC6" s="403"/>
      <c r="EF6" s="402"/>
      <c r="EG6" s="916" t="s">
        <v>246</v>
      </c>
      <c r="EH6" s="1094" t="s">
        <v>247</v>
      </c>
      <c r="EI6" s="1095"/>
      <c r="EJ6" s="1096"/>
      <c r="EK6" s="208" t="s">
        <v>248</v>
      </c>
      <c r="EM6" s="916" t="s">
        <v>246</v>
      </c>
      <c r="EN6" s="1094" t="s">
        <v>247</v>
      </c>
      <c r="EO6" s="1095"/>
      <c r="EP6" s="1096"/>
      <c r="EQ6" s="208" t="s">
        <v>248</v>
      </c>
      <c r="ER6" s="403"/>
    </row>
    <row r="7" spans="1:148" ht="13.5" customHeight="1" thickBot="1" x14ac:dyDescent="0.25">
      <c r="A7" s="734"/>
      <c r="B7" s="748"/>
      <c r="C7" s="399"/>
      <c r="D7" s="415"/>
      <c r="E7" s="415"/>
      <c r="F7" s="9"/>
      <c r="G7" s="399"/>
      <c r="H7" s="399"/>
      <c r="I7" s="399"/>
      <c r="J7" s="399"/>
      <c r="K7" s="399"/>
      <c r="L7" s="403"/>
      <c r="M7" s="425" t="s">
        <v>15</v>
      </c>
      <c r="N7" s="426" t="s">
        <v>16</v>
      </c>
      <c r="O7" s="10" t="s">
        <v>269</v>
      </c>
      <c r="P7" s="1081"/>
      <c r="Q7" s="1082"/>
      <c r="R7" s="1083"/>
      <c r="S7" s="11"/>
      <c r="T7" s="953"/>
      <c r="U7" s="1089"/>
      <c r="V7" s="1089"/>
      <c r="W7" s="1089"/>
      <c r="X7" s="1090"/>
      <c r="Y7" s="1091"/>
      <c r="Z7" s="1090"/>
      <c r="AA7" s="12"/>
      <c r="AB7" s="13"/>
      <c r="AC7" s="13"/>
      <c r="AD7" s="402"/>
      <c r="AE7" s="399" t="s">
        <v>330</v>
      </c>
      <c r="AF7" s="399" t="s">
        <v>327</v>
      </c>
      <c r="AG7" s="412">
        <f>'CG-3469'!K257</f>
        <v>0</v>
      </c>
      <c r="AH7" s="399"/>
      <c r="AI7" s="933"/>
      <c r="AJ7" s="934"/>
      <c r="AK7" s="934"/>
      <c r="AL7" s="934"/>
      <c r="AM7" s="934"/>
      <c r="AN7" s="934"/>
      <c r="AO7" s="934"/>
      <c r="AP7" s="1047"/>
      <c r="AQ7" s="403"/>
      <c r="AT7" s="402"/>
      <c r="AU7" s="399"/>
      <c r="AV7" s="399"/>
      <c r="AW7" s="399"/>
      <c r="AX7" s="399"/>
      <c r="AY7" s="399"/>
      <c r="AZ7" s="399"/>
      <c r="BA7" s="399"/>
      <c r="BB7" s="399"/>
      <c r="BC7" s="399"/>
      <c r="BD7" s="399"/>
      <c r="BE7" s="399"/>
      <c r="BF7" s="403"/>
      <c r="BI7" s="402"/>
      <c r="BU7" s="403"/>
      <c r="BX7" s="402"/>
      <c r="CJ7" s="403"/>
      <c r="CM7" s="402"/>
      <c r="CY7" s="403"/>
      <c r="DB7" s="402"/>
      <c r="DN7" s="403"/>
      <c r="DQ7" s="402"/>
      <c r="EC7" s="403"/>
      <c r="EF7" s="402"/>
      <c r="EG7" s="905"/>
      <c r="EH7" s="1084"/>
      <c r="EI7" s="1085"/>
      <c r="EJ7" s="1085"/>
      <c r="EK7" s="14"/>
      <c r="EM7" s="905"/>
      <c r="EN7" s="1084"/>
      <c r="EO7" s="1085"/>
      <c r="EP7" s="1085"/>
      <c r="EQ7" s="14"/>
      <c r="ER7" s="403"/>
    </row>
    <row r="8" spans="1:148" ht="13.5" customHeight="1" thickBot="1" x14ac:dyDescent="0.25">
      <c r="A8" s="1077" t="str">
        <f>Menu!F3</f>
        <v>USCGC BUSTED</v>
      </c>
      <c r="B8" s="1078"/>
      <c r="C8" s="1078"/>
      <c r="D8" s="1079"/>
      <c r="E8" s="1080"/>
      <c r="F8" s="427" t="str">
        <f>Menu!F7</f>
        <v>AFLOAT</v>
      </c>
      <c r="G8" s="401"/>
      <c r="H8" s="428" t="s">
        <v>17</v>
      </c>
      <c r="I8" s="401"/>
      <c r="J8" s="428" t="s">
        <v>18</v>
      </c>
      <c r="K8" s="401"/>
      <c r="L8" s="429" t="s">
        <v>19</v>
      </c>
      <c r="M8" s="430">
        <f>Menu!F5</f>
        <v>43586</v>
      </c>
      <c r="N8" s="431">
        <f>Menu!F6</f>
        <v>43616</v>
      </c>
      <c r="O8" s="918"/>
      <c r="P8" s="1013"/>
      <c r="Q8" s="1014"/>
      <c r="R8" s="1015"/>
      <c r="S8" s="187"/>
      <c r="T8" s="432" t="s">
        <v>258</v>
      </c>
      <c r="U8" s="433"/>
      <c r="V8" s="433"/>
      <c r="W8" s="433"/>
      <c r="X8" s="433"/>
      <c r="Y8" s="433"/>
      <c r="Z8" s="434"/>
      <c r="AA8" s="15">
        <f>SUM(AA4:AA7)</f>
        <v>0</v>
      </c>
      <c r="AB8" s="13"/>
      <c r="AC8" s="13"/>
      <c r="AD8" s="402"/>
      <c r="AE8" s="399"/>
      <c r="AF8" s="415" t="s">
        <v>328</v>
      </c>
      <c r="AG8" s="416">
        <f>AG6-AG7</f>
        <v>205.75</v>
      </c>
      <c r="AH8" s="399"/>
      <c r="AI8" s="933"/>
      <c r="AJ8" s="934"/>
      <c r="AK8" s="934"/>
      <c r="AL8" s="934"/>
      <c r="AM8" s="934"/>
      <c r="AN8" s="934"/>
      <c r="AO8" s="934"/>
      <c r="AP8" s="1047"/>
      <c r="AQ8" s="403"/>
      <c r="AT8" s="402"/>
      <c r="AU8" s="399"/>
      <c r="AV8" s="399"/>
      <c r="AW8" s="399"/>
      <c r="AX8" s="399"/>
      <c r="AY8" s="399"/>
      <c r="AZ8" s="399"/>
      <c r="BA8" s="399"/>
      <c r="BB8" s="399"/>
      <c r="BC8" s="399"/>
      <c r="BD8" s="399"/>
      <c r="BE8" s="399"/>
      <c r="BF8" s="403"/>
      <c r="BI8" s="402"/>
      <c r="BU8" s="403"/>
      <c r="BX8" s="402"/>
      <c r="CJ8" s="403"/>
      <c r="CM8" s="402"/>
      <c r="CY8" s="403"/>
      <c r="DB8" s="402"/>
      <c r="DN8" s="403"/>
      <c r="DQ8" s="402"/>
      <c r="EC8" s="403"/>
      <c r="EF8" s="402"/>
      <c r="EG8" s="905"/>
      <c r="EH8" s="1084"/>
      <c r="EI8" s="1085"/>
      <c r="EJ8" s="1085"/>
      <c r="EK8" s="14"/>
      <c r="EM8" s="905"/>
      <c r="EN8" s="1084"/>
      <c r="EO8" s="1085"/>
      <c r="EP8" s="1085"/>
      <c r="EQ8" s="14"/>
      <c r="ER8" s="403"/>
    </row>
    <row r="9" spans="1:148" ht="13.5" customHeight="1" thickBot="1" x14ac:dyDescent="0.25">
      <c r="A9" s="435"/>
      <c r="B9" s="436"/>
      <c r="C9" s="436"/>
      <c r="D9" s="437" t="s">
        <v>20</v>
      </c>
      <c r="E9" s="436"/>
      <c r="F9" s="438"/>
      <c r="G9" s="439"/>
      <c r="H9" s="437"/>
      <c r="I9" s="436"/>
      <c r="J9" s="437"/>
      <c r="K9" s="437" t="s">
        <v>21</v>
      </c>
      <c r="L9" s="437"/>
      <c r="M9" s="436"/>
      <c r="N9" s="440"/>
      <c r="O9" s="918"/>
      <c r="P9" s="1013"/>
      <c r="Q9" s="1014"/>
      <c r="R9" s="1015"/>
      <c r="S9" s="14"/>
      <c r="T9" s="402"/>
      <c r="U9" s="399"/>
      <c r="V9" s="399"/>
      <c r="W9" s="424" t="s">
        <v>30</v>
      </c>
      <c r="X9" s="441"/>
      <c r="Y9" s="399"/>
      <c r="Z9" s="399"/>
      <c r="AA9" s="403"/>
      <c r="AB9" s="13"/>
      <c r="AC9" s="13"/>
      <c r="AD9" s="402"/>
      <c r="AE9" s="399"/>
      <c r="AF9" s="415"/>
      <c r="AG9" s="442">
        <f>IFERROR(1-IF(AG5&gt;AG8,AG8/AG5,AG5/AG8),0)</f>
        <v>29.542746051032807</v>
      </c>
      <c r="AH9" s="399"/>
      <c r="AI9" s="1048"/>
      <c r="AJ9" s="1049"/>
      <c r="AK9" s="1049"/>
      <c r="AL9" s="1049"/>
      <c r="AM9" s="1049"/>
      <c r="AN9" s="1049"/>
      <c r="AO9" s="1049"/>
      <c r="AP9" s="1050"/>
      <c r="AQ9" s="403"/>
      <c r="AT9" s="402"/>
      <c r="AU9" s="399"/>
      <c r="AV9" s="399"/>
      <c r="AW9" s="399"/>
      <c r="AX9" s="399"/>
      <c r="AY9" s="399"/>
      <c r="AZ9" s="399"/>
      <c r="BA9" s="399"/>
      <c r="BB9" s="399"/>
      <c r="BC9" s="399"/>
      <c r="BD9" s="399"/>
      <c r="BE9" s="399"/>
      <c r="BF9" s="403"/>
      <c r="BI9" s="402"/>
      <c r="BU9" s="403"/>
      <c r="BX9" s="402"/>
      <c r="CJ9" s="403"/>
      <c r="CM9" s="402"/>
      <c r="CY9" s="403"/>
      <c r="DB9" s="402"/>
      <c r="DN9" s="403"/>
      <c r="DQ9" s="402"/>
      <c r="EC9" s="403"/>
      <c r="EF9" s="402"/>
      <c r="EG9" s="905"/>
      <c r="EH9" s="1084"/>
      <c r="EI9" s="1085"/>
      <c r="EJ9" s="1085"/>
      <c r="EK9" s="14"/>
      <c r="EM9" s="905"/>
      <c r="EN9" s="1084"/>
      <c r="EO9" s="1085"/>
      <c r="EP9" s="1085"/>
      <c r="EQ9" s="14"/>
      <c r="ER9" s="403"/>
    </row>
    <row r="10" spans="1:148" ht="13.5" customHeight="1" thickBot="1" x14ac:dyDescent="0.25">
      <c r="A10" s="443" t="s">
        <v>22</v>
      </c>
      <c r="B10" s="444"/>
      <c r="C10" s="439"/>
      <c r="D10" s="439"/>
      <c r="E10" s="439"/>
      <c r="F10" s="12">
        <v>309.39999999999998</v>
      </c>
      <c r="G10" s="444" t="s">
        <v>23</v>
      </c>
      <c r="H10" s="439"/>
      <c r="I10" s="439"/>
      <c r="J10" s="439"/>
      <c r="K10" s="439"/>
      <c r="L10" s="439"/>
      <c r="M10" s="445"/>
      <c r="N10" s="12">
        <v>126.45</v>
      </c>
      <c r="O10" s="918"/>
      <c r="P10" s="1013"/>
      <c r="Q10" s="1014"/>
      <c r="R10" s="1015"/>
      <c r="S10" s="14"/>
      <c r="T10" s="406"/>
      <c r="U10" s="407" t="s">
        <v>13</v>
      </c>
      <c r="V10" s="408"/>
      <c r="W10" s="408"/>
      <c r="X10" s="408"/>
      <c r="Y10" s="410" t="s">
        <v>14</v>
      </c>
      <c r="Z10" s="409"/>
      <c r="AA10" s="411" t="s">
        <v>12</v>
      </c>
      <c r="AB10" s="13"/>
      <c r="AC10" s="13"/>
      <c r="AD10" s="402"/>
      <c r="AE10" s="399"/>
      <c r="AF10" s="399"/>
      <c r="AG10" s="399"/>
      <c r="AH10" s="399"/>
      <c r="AI10" s="399"/>
      <c r="AJ10" s="399"/>
      <c r="AK10" s="399"/>
      <c r="AL10" s="401"/>
      <c r="AM10" s="399"/>
      <c r="AN10" s="399"/>
      <c r="AO10" s="399"/>
      <c r="AP10" s="399"/>
      <c r="AQ10" s="403"/>
      <c r="AT10" s="402"/>
      <c r="AU10" s="399"/>
      <c r="AV10" s="399"/>
      <c r="AW10" s="399"/>
      <c r="AX10" s="399"/>
      <c r="AY10" s="399"/>
      <c r="AZ10" s="399"/>
      <c r="BA10" s="399"/>
      <c r="BB10" s="399"/>
      <c r="BC10" s="399"/>
      <c r="BD10" s="399"/>
      <c r="BE10" s="399"/>
      <c r="BF10" s="403"/>
      <c r="BI10" s="402"/>
      <c r="BU10" s="403"/>
      <c r="BX10" s="402"/>
      <c r="CJ10" s="403"/>
      <c r="CM10" s="402"/>
      <c r="CY10" s="403"/>
      <c r="DB10" s="402"/>
      <c r="DN10" s="403"/>
      <c r="DQ10" s="402"/>
      <c r="EC10" s="403"/>
      <c r="EF10" s="402"/>
      <c r="EG10" s="905"/>
      <c r="EH10" s="1084"/>
      <c r="EI10" s="1085"/>
      <c r="EJ10" s="1085"/>
      <c r="EK10" s="14"/>
      <c r="EM10" s="905"/>
      <c r="EN10" s="1084"/>
      <c r="EO10" s="1085"/>
      <c r="EP10" s="1085"/>
      <c r="EQ10" s="14"/>
      <c r="ER10" s="403"/>
    </row>
    <row r="11" spans="1:148" ht="13.5" customHeight="1" thickBot="1" x14ac:dyDescent="0.25">
      <c r="A11" s="443" t="s">
        <v>24</v>
      </c>
      <c r="B11" s="444"/>
      <c r="C11" s="439"/>
      <c r="D11" s="439"/>
      <c r="E11" s="439"/>
      <c r="F11" s="446">
        <f>AA8</f>
        <v>0</v>
      </c>
      <c r="G11" s="444" t="s">
        <v>25</v>
      </c>
      <c r="H11" s="439"/>
      <c r="I11" s="439"/>
      <c r="J11" s="439"/>
      <c r="K11" s="439"/>
      <c r="L11" s="439"/>
      <c r="M11" s="439"/>
      <c r="N11" s="446">
        <f>(N31)</f>
        <v>0</v>
      </c>
      <c r="O11" s="918"/>
      <c r="P11" s="1013"/>
      <c r="Q11" s="1014"/>
      <c r="R11" s="1015"/>
      <c r="S11" s="14"/>
      <c r="T11" s="950"/>
      <c r="U11" s="951"/>
      <c r="V11" s="951"/>
      <c r="W11" s="951"/>
      <c r="X11" s="952"/>
      <c r="Y11" s="1076"/>
      <c r="Z11" s="952"/>
      <c r="AA11" s="12"/>
      <c r="AB11" s="447"/>
      <c r="AC11" s="447"/>
      <c r="AD11" s="402"/>
      <c r="AE11" s="1037" t="s">
        <v>245</v>
      </c>
      <c r="AF11" s="1038"/>
      <c r="AG11" s="1038"/>
      <c r="AH11" s="1038"/>
      <c r="AI11" s="1038"/>
      <c r="AJ11" s="1039"/>
      <c r="AK11" s="403"/>
      <c r="AL11" s="1037" t="s">
        <v>245</v>
      </c>
      <c r="AM11" s="1038"/>
      <c r="AN11" s="1038"/>
      <c r="AO11" s="1038"/>
      <c r="AP11" s="1039"/>
      <c r="AQ11" s="403"/>
      <c r="AT11" s="402"/>
      <c r="AU11" s="1037" t="s">
        <v>245</v>
      </c>
      <c r="AV11" s="1038"/>
      <c r="AW11" s="1038"/>
      <c r="AX11" s="1038"/>
      <c r="AY11" s="1039"/>
      <c r="AZ11" s="399"/>
      <c r="BA11" s="1037" t="s">
        <v>245</v>
      </c>
      <c r="BB11" s="1038"/>
      <c r="BC11" s="1038"/>
      <c r="BD11" s="1038"/>
      <c r="BE11" s="1039"/>
      <c r="BF11" s="403"/>
      <c r="BI11" s="402"/>
      <c r="BJ11" s="1037" t="s">
        <v>245</v>
      </c>
      <c r="BK11" s="1038"/>
      <c r="BL11" s="1038"/>
      <c r="BM11" s="1038"/>
      <c r="BN11" s="1039"/>
      <c r="BP11" s="1037" t="s">
        <v>245</v>
      </c>
      <c r="BQ11" s="1038"/>
      <c r="BR11" s="1038"/>
      <c r="BS11" s="1038"/>
      <c r="BT11" s="1039"/>
      <c r="BU11" s="403"/>
      <c r="BX11" s="402"/>
      <c r="BY11" s="1037" t="s">
        <v>245</v>
      </c>
      <c r="BZ11" s="1038"/>
      <c r="CA11" s="1038"/>
      <c r="CB11" s="1038"/>
      <c r="CC11" s="1039"/>
      <c r="CE11" s="1037" t="s">
        <v>245</v>
      </c>
      <c r="CF11" s="1038"/>
      <c r="CG11" s="1038"/>
      <c r="CH11" s="1038"/>
      <c r="CI11" s="1039"/>
      <c r="CJ11" s="403"/>
      <c r="CM11" s="402"/>
      <c r="CN11" s="1037" t="s">
        <v>245</v>
      </c>
      <c r="CO11" s="1038"/>
      <c r="CP11" s="1038"/>
      <c r="CQ11" s="1038"/>
      <c r="CR11" s="1039"/>
      <c r="CT11" s="1037" t="s">
        <v>245</v>
      </c>
      <c r="CU11" s="1038"/>
      <c r="CV11" s="1038"/>
      <c r="CW11" s="1038"/>
      <c r="CX11" s="1039"/>
      <c r="CY11" s="403"/>
      <c r="DB11" s="402"/>
      <c r="DC11" s="1037" t="s">
        <v>245</v>
      </c>
      <c r="DD11" s="1038"/>
      <c r="DE11" s="1038"/>
      <c r="DF11" s="1038"/>
      <c r="DG11" s="1039"/>
      <c r="DI11" s="1037" t="s">
        <v>245</v>
      </c>
      <c r="DJ11" s="1038"/>
      <c r="DK11" s="1038"/>
      <c r="DL11" s="1038"/>
      <c r="DM11" s="1039"/>
      <c r="DN11" s="403"/>
      <c r="DQ11" s="402"/>
      <c r="DR11" s="1037" t="s">
        <v>245</v>
      </c>
      <c r="DS11" s="1038"/>
      <c r="DT11" s="1038"/>
      <c r="DU11" s="1038"/>
      <c r="DV11" s="1039"/>
      <c r="DX11" s="1037" t="s">
        <v>245</v>
      </c>
      <c r="DY11" s="1038"/>
      <c r="DZ11" s="1038"/>
      <c r="EA11" s="1038"/>
      <c r="EB11" s="1039"/>
      <c r="EC11" s="403"/>
      <c r="EF11" s="402"/>
      <c r="EG11" s="905"/>
      <c r="EH11" s="1084"/>
      <c r="EI11" s="1085"/>
      <c r="EJ11" s="1085"/>
      <c r="EK11" s="14"/>
      <c r="EM11" s="905"/>
      <c r="EN11" s="1084"/>
      <c r="EO11" s="1085"/>
      <c r="EP11" s="1085"/>
      <c r="EQ11" s="14"/>
      <c r="ER11" s="403"/>
    </row>
    <row r="12" spans="1:148" ht="13.5" customHeight="1" thickBot="1" x14ac:dyDescent="0.25">
      <c r="A12" s="443" t="s">
        <v>26</v>
      </c>
      <c r="B12" s="444"/>
      <c r="C12" s="439"/>
      <c r="D12" s="439"/>
      <c r="E12" s="439"/>
      <c r="F12" s="446">
        <f>S43</f>
        <v>0</v>
      </c>
      <c r="G12" s="444" t="s">
        <v>27</v>
      </c>
      <c r="H12" s="439"/>
      <c r="I12" s="439"/>
      <c r="J12" s="439"/>
      <c r="K12" s="439"/>
      <c r="L12" s="439"/>
      <c r="M12" s="439"/>
      <c r="N12" s="446">
        <f>(N43)</f>
        <v>9.3000000000000007</v>
      </c>
      <c r="O12" s="10" t="s">
        <v>270</v>
      </c>
      <c r="P12" s="1061"/>
      <c r="Q12" s="1062"/>
      <c r="R12" s="1062"/>
      <c r="S12" s="11"/>
      <c r="T12" s="950"/>
      <c r="U12" s="951"/>
      <c r="V12" s="951"/>
      <c r="W12" s="951"/>
      <c r="X12" s="952"/>
      <c r="Y12" s="1076"/>
      <c r="Z12" s="952"/>
      <c r="AA12" s="12"/>
      <c r="AD12" s="402"/>
      <c r="AE12" s="1004" t="s">
        <v>253</v>
      </c>
      <c r="AF12" s="1005"/>
      <c r="AG12" s="1005"/>
      <c r="AH12" s="1005"/>
      <c r="AI12" s="1005"/>
      <c r="AJ12" s="1006"/>
      <c r="AK12" s="403"/>
      <c r="AL12" s="1004" t="s">
        <v>253</v>
      </c>
      <c r="AM12" s="1005"/>
      <c r="AN12" s="1005"/>
      <c r="AO12" s="1005"/>
      <c r="AP12" s="1006"/>
      <c r="AQ12" s="403"/>
      <c r="AT12" s="402"/>
      <c r="AU12" s="1004" t="s">
        <v>253</v>
      </c>
      <c r="AV12" s="1005"/>
      <c r="AW12" s="1005"/>
      <c r="AX12" s="1005"/>
      <c r="AY12" s="1006"/>
      <c r="AZ12" s="399"/>
      <c r="BA12" s="1004" t="s">
        <v>253</v>
      </c>
      <c r="BB12" s="1005"/>
      <c r="BC12" s="1005"/>
      <c r="BD12" s="1005"/>
      <c r="BE12" s="1006"/>
      <c r="BF12" s="403"/>
      <c r="BI12" s="402"/>
      <c r="BJ12" s="1004" t="s">
        <v>253</v>
      </c>
      <c r="BK12" s="1005"/>
      <c r="BL12" s="1005"/>
      <c r="BM12" s="1005"/>
      <c r="BN12" s="1006"/>
      <c r="BP12" s="1004" t="s">
        <v>253</v>
      </c>
      <c r="BQ12" s="1005"/>
      <c r="BR12" s="1005"/>
      <c r="BS12" s="1005"/>
      <c r="BT12" s="1006"/>
      <c r="BU12" s="403"/>
      <c r="BX12" s="402"/>
      <c r="BY12" s="1004" t="s">
        <v>253</v>
      </c>
      <c r="BZ12" s="1005"/>
      <c r="CA12" s="1005"/>
      <c r="CB12" s="1005"/>
      <c r="CC12" s="1006"/>
      <c r="CE12" s="1004" t="s">
        <v>253</v>
      </c>
      <c r="CF12" s="1005"/>
      <c r="CG12" s="1005"/>
      <c r="CH12" s="1005"/>
      <c r="CI12" s="1006"/>
      <c r="CJ12" s="403"/>
      <c r="CM12" s="402"/>
      <c r="CN12" s="1004" t="s">
        <v>253</v>
      </c>
      <c r="CO12" s="1005"/>
      <c r="CP12" s="1005"/>
      <c r="CQ12" s="1005"/>
      <c r="CR12" s="1006"/>
      <c r="CT12" s="1004" t="s">
        <v>253</v>
      </c>
      <c r="CU12" s="1005"/>
      <c r="CV12" s="1005"/>
      <c r="CW12" s="1005"/>
      <c r="CX12" s="1006"/>
      <c r="CY12" s="403"/>
      <c r="DB12" s="402"/>
      <c r="DC12" s="1004" t="s">
        <v>253</v>
      </c>
      <c r="DD12" s="1005"/>
      <c r="DE12" s="1005"/>
      <c r="DF12" s="1005"/>
      <c r="DG12" s="1006"/>
      <c r="DI12" s="1004" t="s">
        <v>253</v>
      </c>
      <c r="DJ12" s="1005"/>
      <c r="DK12" s="1005"/>
      <c r="DL12" s="1005"/>
      <c r="DM12" s="1006"/>
      <c r="DN12" s="403"/>
      <c r="DQ12" s="402"/>
      <c r="DR12" s="1004" t="s">
        <v>253</v>
      </c>
      <c r="DS12" s="1005"/>
      <c r="DT12" s="1005"/>
      <c r="DU12" s="1005"/>
      <c r="DV12" s="1006"/>
      <c r="DX12" s="1004" t="s">
        <v>253</v>
      </c>
      <c r="DY12" s="1005"/>
      <c r="DZ12" s="1005"/>
      <c r="EA12" s="1005"/>
      <c r="EB12" s="1006"/>
      <c r="EC12" s="403"/>
      <c r="EF12" s="402"/>
      <c r="EG12" s="909"/>
      <c r="EH12" s="1086"/>
      <c r="EI12" s="1086"/>
      <c r="EJ12" s="1086"/>
      <c r="EK12" s="910"/>
      <c r="EM12" s="909"/>
      <c r="EN12" s="1086"/>
      <c r="EO12" s="1086"/>
      <c r="EP12" s="1086"/>
      <c r="EQ12" s="910"/>
      <c r="ER12" s="403"/>
    </row>
    <row r="13" spans="1:148" ht="13.5" customHeight="1" thickBot="1" x14ac:dyDescent="0.25">
      <c r="A13" s="443" t="s">
        <v>28</v>
      </c>
      <c r="B13" s="444"/>
      <c r="C13" s="439"/>
      <c r="D13" s="439"/>
      <c r="E13" s="439"/>
      <c r="F13" s="446">
        <f>SUM(F10:F12)</f>
        <v>309.39999999999998</v>
      </c>
      <c r="G13" s="444" t="s">
        <v>29</v>
      </c>
      <c r="H13" s="439"/>
      <c r="I13" s="439"/>
      <c r="J13" s="439"/>
      <c r="K13" s="439"/>
      <c r="L13" s="439"/>
      <c r="M13" s="439"/>
      <c r="N13" s="12">
        <v>770.07</v>
      </c>
      <c r="O13" s="919"/>
      <c r="P13" s="1040"/>
      <c r="Q13" s="1041"/>
      <c r="R13" s="1042"/>
      <c r="S13" s="14"/>
      <c r="T13" s="950"/>
      <c r="U13" s="951"/>
      <c r="V13" s="951"/>
      <c r="W13" s="951"/>
      <c r="X13" s="952"/>
      <c r="Y13" s="1076"/>
      <c r="Z13" s="952"/>
      <c r="AA13" s="12"/>
      <c r="AD13" s="402"/>
      <c r="AE13" s="1004"/>
      <c r="AF13" s="1005"/>
      <c r="AG13" s="1005"/>
      <c r="AH13" s="1005"/>
      <c r="AI13" s="1005"/>
      <c r="AJ13" s="1006"/>
      <c r="AK13" s="403"/>
      <c r="AL13" s="1004"/>
      <c r="AM13" s="1005"/>
      <c r="AN13" s="1005"/>
      <c r="AO13" s="1005"/>
      <c r="AP13" s="1006"/>
      <c r="AQ13" s="403"/>
      <c r="AT13" s="402"/>
      <c r="AU13" s="1004"/>
      <c r="AV13" s="1005"/>
      <c r="AW13" s="1005"/>
      <c r="AX13" s="1005"/>
      <c r="AY13" s="1006"/>
      <c r="AZ13" s="399"/>
      <c r="BA13" s="1004"/>
      <c r="BB13" s="1005"/>
      <c r="BC13" s="1005"/>
      <c r="BD13" s="1005"/>
      <c r="BE13" s="1006"/>
      <c r="BF13" s="403"/>
      <c r="BI13" s="402"/>
      <c r="BJ13" s="1004"/>
      <c r="BK13" s="1005"/>
      <c r="BL13" s="1005"/>
      <c r="BM13" s="1005"/>
      <c r="BN13" s="1006"/>
      <c r="BP13" s="1004"/>
      <c r="BQ13" s="1005"/>
      <c r="BR13" s="1005"/>
      <c r="BS13" s="1005"/>
      <c r="BT13" s="1006"/>
      <c r="BU13" s="403"/>
      <c r="BX13" s="402"/>
      <c r="BY13" s="1004"/>
      <c r="BZ13" s="1005"/>
      <c r="CA13" s="1005"/>
      <c r="CB13" s="1005"/>
      <c r="CC13" s="1006"/>
      <c r="CE13" s="1004"/>
      <c r="CF13" s="1005"/>
      <c r="CG13" s="1005"/>
      <c r="CH13" s="1005"/>
      <c r="CI13" s="1006"/>
      <c r="CJ13" s="403"/>
      <c r="CM13" s="402"/>
      <c r="CN13" s="1004"/>
      <c r="CO13" s="1005"/>
      <c r="CP13" s="1005"/>
      <c r="CQ13" s="1005"/>
      <c r="CR13" s="1006"/>
      <c r="CT13" s="1004"/>
      <c r="CU13" s="1005"/>
      <c r="CV13" s="1005"/>
      <c r="CW13" s="1005"/>
      <c r="CX13" s="1006"/>
      <c r="CY13" s="403"/>
      <c r="DB13" s="402"/>
      <c r="DC13" s="1004"/>
      <c r="DD13" s="1005"/>
      <c r="DE13" s="1005"/>
      <c r="DF13" s="1005"/>
      <c r="DG13" s="1006"/>
      <c r="DI13" s="1004"/>
      <c r="DJ13" s="1005"/>
      <c r="DK13" s="1005"/>
      <c r="DL13" s="1005"/>
      <c r="DM13" s="1006"/>
      <c r="DN13" s="403"/>
      <c r="DQ13" s="402"/>
      <c r="DR13" s="1004"/>
      <c r="DS13" s="1005"/>
      <c r="DT13" s="1005"/>
      <c r="DU13" s="1005"/>
      <c r="DV13" s="1006"/>
      <c r="DX13" s="1004"/>
      <c r="DY13" s="1005"/>
      <c r="DZ13" s="1005"/>
      <c r="EA13" s="1005"/>
      <c r="EB13" s="1006"/>
      <c r="EC13" s="403"/>
      <c r="EF13" s="402"/>
      <c r="EG13" s="905"/>
      <c r="EH13" s="1092"/>
      <c r="EI13" s="1092"/>
      <c r="EJ13" s="1092"/>
      <c r="EK13" s="14"/>
      <c r="EM13" s="905"/>
      <c r="EN13" s="1092"/>
      <c r="EO13" s="1092"/>
      <c r="EP13" s="1092"/>
      <c r="EQ13" s="14"/>
      <c r="ER13" s="403"/>
    </row>
    <row r="14" spans="1:148" ht="13.5" customHeight="1" thickBot="1" x14ac:dyDescent="0.25">
      <c r="A14" s="443" t="s">
        <v>31</v>
      </c>
      <c r="B14" s="444"/>
      <c r="C14" s="439"/>
      <c r="D14" s="439"/>
      <c r="E14" s="448">
        <f>AA21</f>
        <v>0</v>
      </c>
      <c r="F14" s="449"/>
      <c r="G14" s="444" t="s">
        <v>32</v>
      </c>
      <c r="H14" s="439"/>
      <c r="I14" s="439"/>
      <c r="J14" s="439"/>
      <c r="K14" s="439"/>
      <c r="L14" s="439"/>
      <c r="M14" s="439"/>
      <c r="N14" s="12">
        <v>0</v>
      </c>
      <c r="O14" s="920"/>
      <c r="P14" s="1063"/>
      <c r="Q14" s="1064"/>
      <c r="R14" s="1065"/>
      <c r="S14" s="14"/>
      <c r="T14" s="950"/>
      <c r="U14" s="951"/>
      <c r="V14" s="951"/>
      <c r="W14" s="951"/>
      <c r="X14" s="952"/>
      <c r="Y14" s="1076"/>
      <c r="Z14" s="952"/>
      <c r="AA14" s="12"/>
      <c r="AD14" s="402"/>
      <c r="AE14" s="1007"/>
      <c r="AF14" s="1008"/>
      <c r="AG14" s="1008"/>
      <c r="AH14" s="1008"/>
      <c r="AI14" s="1008"/>
      <c r="AJ14" s="1009"/>
      <c r="AK14" s="403"/>
      <c r="AL14" s="1007"/>
      <c r="AM14" s="1008"/>
      <c r="AN14" s="1008"/>
      <c r="AO14" s="1008"/>
      <c r="AP14" s="1009"/>
      <c r="AQ14" s="403"/>
      <c r="AT14" s="402"/>
      <c r="AU14" s="1007"/>
      <c r="AV14" s="1008"/>
      <c r="AW14" s="1008"/>
      <c r="AX14" s="1008"/>
      <c r="AY14" s="1009"/>
      <c r="AZ14" s="399"/>
      <c r="BA14" s="1007"/>
      <c r="BB14" s="1008"/>
      <c r="BC14" s="1008"/>
      <c r="BD14" s="1008"/>
      <c r="BE14" s="1009"/>
      <c r="BF14" s="403"/>
      <c r="BI14" s="402"/>
      <c r="BJ14" s="1007"/>
      <c r="BK14" s="1008"/>
      <c r="BL14" s="1008"/>
      <c r="BM14" s="1008"/>
      <c r="BN14" s="1009"/>
      <c r="BP14" s="1007"/>
      <c r="BQ14" s="1008"/>
      <c r="BR14" s="1008"/>
      <c r="BS14" s="1008"/>
      <c r="BT14" s="1009"/>
      <c r="BU14" s="403"/>
      <c r="BX14" s="402"/>
      <c r="BY14" s="1007"/>
      <c r="BZ14" s="1008"/>
      <c r="CA14" s="1008"/>
      <c r="CB14" s="1008"/>
      <c r="CC14" s="1009"/>
      <c r="CE14" s="1007"/>
      <c r="CF14" s="1008"/>
      <c r="CG14" s="1008"/>
      <c r="CH14" s="1008"/>
      <c r="CI14" s="1009"/>
      <c r="CJ14" s="403"/>
      <c r="CM14" s="402"/>
      <c r="CN14" s="1007"/>
      <c r="CO14" s="1008"/>
      <c r="CP14" s="1008"/>
      <c r="CQ14" s="1008"/>
      <c r="CR14" s="1009"/>
      <c r="CT14" s="1007"/>
      <c r="CU14" s="1008"/>
      <c r="CV14" s="1008"/>
      <c r="CW14" s="1008"/>
      <c r="CX14" s="1009"/>
      <c r="CY14" s="403"/>
      <c r="DB14" s="402"/>
      <c r="DC14" s="1007"/>
      <c r="DD14" s="1008"/>
      <c r="DE14" s="1008"/>
      <c r="DF14" s="1008"/>
      <c r="DG14" s="1009"/>
      <c r="DI14" s="1007"/>
      <c r="DJ14" s="1008"/>
      <c r="DK14" s="1008"/>
      <c r="DL14" s="1008"/>
      <c r="DM14" s="1009"/>
      <c r="DN14" s="403"/>
      <c r="DQ14" s="402"/>
      <c r="DR14" s="1007"/>
      <c r="DS14" s="1008"/>
      <c r="DT14" s="1008"/>
      <c r="DU14" s="1008"/>
      <c r="DV14" s="1009"/>
      <c r="DX14" s="1007"/>
      <c r="DY14" s="1008"/>
      <c r="DZ14" s="1008"/>
      <c r="EA14" s="1008"/>
      <c r="EB14" s="1009"/>
      <c r="EC14" s="403"/>
      <c r="EF14" s="402"/>
      <c r="EG14" s="905"/>
      <c r="EH14" s="1084"/>
      <c r="EI14" s="1085"/>
      <c r="EJ14" s="1085"/>
      <c r="EK14" s="14"/>
      <c r="EM14" s="905"/>
      <c r="EN14" s="1084"/>
      <c r="EO14" s="1085"/>
      <c r="EP14" s="1085"/>
      <c r="EQ14" s="14"/>
      <c r="ER14" s="403"/>
    </row>
    <row r="15" spans="1:148" ht="13.5" customHeight="1" thickBot="1" x14ac:dyDescent="0.25">
      <c r="A15" s="443" t="s">
        <v>320</v>
      </c>
      <c r="B15" s="444"/>
      <c r="C15" s="439"/>
      <c r="D15" s="439"/>
      <c r="E15" s="448">
        <f>AA27</f>
        <v>0</v>
      </c>
      <c r="F15" s="450"/>
      <c r="G15" s="444" t="s">
        <v>34</v>
      </c>
      <c r="H15" s="439"/>
      <c r="I15" s="439"/>
      <c r="J15" s="439"/>
      <c r="K15" s="439"/>
      <c r="L15" s="439"/>
      <c r="M15" s="399"/>
      <c r="N15" s="451">
        <f>SUM(N10:N14)</f>
        <v>905.82</v>
      </c>
      <c r="O15" s="920"/>
      <c r="P15" s="1063"/>
      <c r="Q15" s="1064"/>
      <c r="R15" s="1065"/>
      <c r="S15" s="14"/>
      <c r="T15" s="432" t="s">
        <v>258</v>
      </c>
      <c r="U15" s="452"/>
      <c r="V15" s="452"/>
      <c r="W15" s="452"/>
      <c r="X15" s="452"/>
      <c r="Y15" s="452"/>
      <c r="Z15" s="453"/>
      <c r="AA15" s="454">
        <f>SUM(AA11:AA14)</f>
        <v>0</v>
      </c>
      <c r="AB15" s="424"/>
      <c r="AC15" s="424"/>
      <c r="AD15" s="402"/>
      <c r="AE15" s="1034" t="s">
        <v>10</v>
      </c>
      <c r="AF15" s="1035"/>
      <c r="AG15" s="1010" t="s">
        <v>11</v>
      </c>
      <c r="AH15" s="1011"/>
      <c r="AI15" s="1012"/>
      <c r="AJ15" s="8" t="s">
        <v>12</v>
      </c>
      <c r="AK15" s="403"/>
      <c r="AL15" s="7" t="s">
        <v>10</v>
      </c>
      <c r="AM15" s="1010" t="s">
        <v>11</v>
      </c>
      <c r="AN15" s="1011"/>
      <c r="AO15" s="1012"/>
      <c r="AP15" s="8" t="s">
        <v>12</v>
      </c>
      <c r="AQ15" s="403"/>
      <c r="AT15" s="402"/>
      <c r="AU15" s="7" t="s">
        <v>10</v>
      </c>
      <c r="AV15" s="1010" t="s">
        <v>11</v>
      </c>
      <c r="AW15" s="1011"/>
      <c r="AX15" s="1012"/>
      <c r="AY15" s="8" t="s">
        <v>12</v>
      </c>
      <c r="AZ15" s="399"/>
      <c r="BA15" s="7" t="s">
        <v>10</v>
      </c>
      <c r="BB15" s="1010" t="s">
        <v>11</v>
      </c>
      <c r="BC15" s="1011"/>
      <c r="BD15" s="1012"/>
      <c r="BE15" s="8" t="s">
        <v>12</v>
      </c>
      <c r="BF15" s="403"/>
      <c r="BI15" s="402"/>
      <c r="BJ15" s="7" t="s">
        <v>10</v>
      </c>
      <c r="BK15" s="1010" t="s">
        <v>11</v>
      </c>
      <c r="BL15" s="1011"/>
      <c r="BM15" s="1012"/>
      <c r="BN15" s="8" t="s">
        <v>12</v>
      </c>
      <c r="BP15" s="7" t="s">
        <v>10</v>
      </c>
      <c r="BQ15" s="1010" t="s">
        <v>11</v>
      </c>
      <c r="BR15" s="1011"/>
      <c r="BS15" s="1012"/>
      <c r="BT15" s="8" t="s">
        <v>12</v>
      </c>
      <c r="BU15" s="403"/>
      <c r="BX15" s="402"/>
      <c r="BY15" s="7" t="s">
        <v>10</v>
      </c>
      <c r="BZ15" s="1010" t="s">
        <v>11</v>
      </c>
      <c r="CA15" s="1011"/>
      <c r="CB15" s="1012"/>
      <c r="CC15" s="8" t="s">
        <v>12</v>
      </c>
      <c r="CE15" s="7" t="s">
        <v>10</v>
      </c>
      <c r="CF15" s="1010" t="s">
        <v>11</v>
      </c>
      <c r="CG15" s="1011"/>
      <c r="CH15" s="1012"/>
      <c r="CI15" s="8" t="s">
        <v>12</v>
      </c>
      <c r="CJ15" s="403"/>
      <c r="CM15" s="402"/>
      <c r="CN15" s="7" t="s">
        <v>10</v>
      </c>
      <c r="CO15" s="1010" t="s">
        <v>11</v>
      </c>
      <c r="CP15" s="1011"/>
      <c r="CQ15" s="1012"/>
      <c r="CR15" s="8" t="s">
        <v>12</v>
      </c>
      <c r="CT15" s="7" t="s">
        <v>10</v>
      </c>
      <c r="CU15" s="1010" t="s">
        <v>11</v>
      </c>
      <c r="CV15" s="1011"/>
      <c r="CW15" s="1012"/>
      <c r="CX15" s="8" t="s">
        <v>12</v>
      </c>
      <c r="CY15" s="403"/>
      <c r="DB15" s="402"/>
      <c r="DC15" s="455" t="s">
        <v>10</v>
      </c>
      <c r="DD15" s="1010" t="s">
        <v>11</v>
      </c>
      <c r="DE15" s="1011"/>
      <c r="DF15" s="1012"/>
      <c r="DG15" s="8" t="s">
        <v>12</v>
      </c>
      <c r="DI15" s="455" t="s">
        <v>10</v>
      </c>
      <c r="DJ15" s="1010" t="s">
        <v>11</v>
      </c>
      <c r="DK15" s="1011"/>
      <c r="DL15" s="1012"/>
      <c r="DM15" s="8" t="s">
        <v>12</v>
      </c>
      <c r="DN15" s="403"/>
      <c r="DQ15" s="402"/>
      <c r="DR15" s="7" t="s">
        <v>10</v>
      </c>
      <c r="DS15" s="1010" t="s">
        <v>11</v>
      </c>
      <c r="DT15" s="1011"/>
      <c r="DU15" s="1012"/>
      <c r="DV15" s="8" t="s">
        <v>12</v>
      </c>
      <c r="DX15" s="7" t="s">
        <v>10</v>
      </c>
      <c r="DY15" s="1010" t="s">
        <v>11</v>
      </c>
      <c r="DZ15" s="1011"/>
      <c r="EA15" s="1012"/>
      <c r="EB15" s="8" t="s">
        <v>12</v>
      </c>
      <c r="EC15" s="403"/>
      <c r="EF15" s="402"/>
      <c r="EG15" s="905"/>
      <c r="EH15" s="1084"/>
      <c r="EI15" s="1085"/>
      <c r="EJ15" s="1085"/>
      <c r="EK15" s="14"/>
      <c r="EM15" s="905"/>
      <c r="EN15" s="1084"/>
      <c r="EO15" s="1085"/>
      <c r="EP15" s="1085"/>
      <c r="EQ15" s="14"/>
      <c r="ER15" s="403"/>
    </row>
    <row r="16" spans="1:148" ht="13.5" customHeight="1" thickBot="1" x14ac:dyDescent="0.25">
      <c r="A16" s="443" t="s">
        <v>33</v>
      </c>
      <c r="B16" s="444"/>
      <c r="C16" s="439"/>
      <c r="D16" s="439"/>
      <c r="E16" s="448">
        <f>N31</f>
        <v>0</v>
      </c>
      <c r="F16" s="450"/>
      <c r="G16" s="456" t="s">
        <v>36</v>
      </c>
      <c r="H16" s="399"/>
      <c r="I16" s="399"/>
      <c r="J16" s="399"/>
      <c r="K16" s="399"/>
      <c r="L16" s="399"/>
      <c r="M16" s="1021"/>
      <c r="N16" s="1022"/>
      <c r="O16" s="920"/>
      <c r="P16" s="1063"/>
      <c r="Q16" s="1064"/>
      <c r="R16" s="1065"/>
      <c r="S16" s="14"/>
      <c r="T16" s="402"/>
      <c r="U16" s="399"/>
      <c r="V16" s="399"/>
      <c r="W16" s="424" t="s">
        <v>48</v>
      </c>
      <c r="X16" s="399"/>
      <c r="Y16" s="399"/>
      <c r="Z16" s="399"/>
      <c r="AA16" s="403"/>
      <c r="AB16" s="13"/>
      <c r="AC16" s="13"/>
      <c r="AD16" s="402"/>
      <c r="AE16" s="1036" t="s">
        <v>269</v>
      </c>
      <c r="AF16" s="1035"/>
      <c r="AG16" s="994"/>
      <c r="AH16" s="995"/>
      <c r="AI16" s="996"/>
      <c r="AJ16" s="457"/>
      <c r="AK16" s="403"/>
      <c r="AL16" s="10" t="s">
        <v>269</v>
      </c>
      <c r="AM16" s="994"/>
      <c r="AN16" s="995"/>
      <c r="AO16" s="996"/>
      <c r="AP16" s="457"/>
      <c r="AQ16" s="403"/>
      <c r="AT16" s="402"/>
      <c r="AU16" s="10" t="s">
        <v>269</v>
      </c>
      <c r="AV16" s="994"/>
      <c r="AW16" s="995"/>
      <c r="AX16" s="996"/>
      <c r="AY16" s="457"/>
      <c r="AZ16" s="399"/>
      <c r="BA16" s="10" t="s">
        <v>269</v>
      </c>
      <c r="BB16" s="994"/>
      <c r="BC16" s="995"/>
      <c r="BD16" s="996"/>
      <c r="BE16" s="457"/>
      <c r="BF16" s="403"/>
      <c r="BI16" s="402"/>
      <c r="BJ16" s="10" t="s">
        <v>269</v>
      </c>
      <c r="BK16" s="994"/>
      <c r="BL16" s="995"/>
      <c r="BM16" s="996"/>
      <c r="BN16" s="457"/>
      <c r="BP16" s="10" t="s">
        <v>269</v>
      </c>
      <c r="BQ16" s="994"/>
      <c r="BR16" s="995"/>
      <c r="BS16" s="996"/>
      <c r="BT16" s="457"/>
      <c r="BU16" s="403"/>
      <c r="BX16" s="402"/>
      <c r="BY16" s="10" t="s">
        <v>269</v>
      </c>
      <c r="BZ16" s="994"/>
      <c r="CA16" s="995"/>
      <c r="CB16" s="996"/>
      <c r="CC16" s="457"/>
      <c r="CE16" s="10" t="s">
        <v>269</v>
      </c>
      <c r="CF16" s="994"/>
      <c r="CG16" s="995"/>
      <c r="CH16" s="996"/>
      <c r="CI16" s="457"/>
      <c r="CJ16" s="403"/>
      <c r="CM16" s="402"/>
      <c r="CN16" s="10" t="s">
        <v>269</v>
      </c>
      <c r="CO16" s="994"/>
      <c r="CP16" s="995"/>
      <c r="CQ16" s="996"/>
      <c r="CR16" s="457"/>
      <c r="CT16" s="10" t="s">
        <v>269</v>
      </c>
      <c r="CU16" s="994"/>
      <c r="CV16" s="995"/>
      <c r="CW16" s="996"/>
      <c r="CX16" s="457"/>
      <c r="CY16" s="403"/>
      <c r="DB16" s="402"/>
      <c r="DC16" s="10" t="s">
        <v>269</v>
      </c>
      <c r="DD16" s="994"/>
      <c r="DE16" s="995"/>
      <c r="DF16" s="996"/>
      <c r="DG16" s="457"/>
      <c r="DI16" s="10" t="s">
        <v>269</v>
      </c>
      <c r="DJ16" s="994"/>
      <c r="DK16" s="995"/>
      <c r="DL16" s="996"/>
      <c r="DM16" s="457"/>
      <c r="DN16" s="403"/>
      <c r="DQ16" s="402"/>
      <c r="DR16" s="10" t="s">
        <v>269</v>
      </c>
      <c r="DS16" s="997"/>
      <c r="DT16" s="997"/>
      <c r="DU16" s="997"/>
      <c r="DV16" s="457"/>
      <c r="DX16" s="10" t="s">
        <v>269</v>
      </c>
      <c r="DY16" s="997"/>
      <c r="DZ16" s="997"/>
      <c r="EA16" s="997"/>
      <c r="EB16" s="457"/>
      <c r="EC16" s="403"/>
      <c r="EF16" s="402"/>
      <c r="EG16" s="905"/>
      <c r="EH16" s="1084"/>
      <c r="EI16" s="1085"/>
      <c r="EJ16" s="1085"/>
      <c r="EK16" s="14"/>
      <c r="EL16" s="904"/>
      <c r="EM16" s="905"/>
      <c r="EN16" s="1084"/>
      <c r="EO16" s="1085"/>
      <c r="EP16" s="1085"/>
      <c r="EQ16" s="14"/>
      <c r="ER16" s="403"/>
    </row>
    <row r="17" spans="1:148" ht="13.5" customHeight="1" thickBot="1" x14ac:dyDescent="0.25">
      <c r="A17" s="443" t="s">
        <v>35</v>
      </c>
      <c r="B17" s="444"/>
      <c r="C17" s="439"/>
      <c r="D17" s="439"/>
      <c r="E17" s="448">
        <f>AA15</f>
        <v>0</v>
      </c>
      <c r="F17" s="450"/>
      <c r="G17" s="439"/>
      <c r="H17" s="458"/>
      <c r="I17" s="1021"/>
      <c r="J17" s="1025"/>
      <c r="K17" s="1025"/>
      <c r="L17" s="1026"/>
      <c r="M17" s="16">
        <f>AA42</f>
        <v>0</v>
      </c>
      <c r="N17" s="450"/>
      <c r="O17" s="920"/>
      <c r="P17" s="1016"/>
      <c r="Q17" s="999"/>
      <c r="R17" s="1000"/>
      <c r="S17" s="14"/>
      <c r="T17" s="406"/>
      <c r="U17" s="407" t="s">
        <v>52</v>
      </c>
      <c r="V17" s="407"/>
      <c r="W17" s="410" t="s">
        <v>53</v>
      </c>
      <c r="X17" s="459"/>
      <c r="Y17" s="407" t="s">
        <v>52</v>
      </c>
      <c r="Z17" s="408"/>
      <c r="AA17" s="411" t="s">
        <v>12</v>
      </c>
      <c r="AB17" s="13"/>
      <c r="AC17" s="13"/>
      <c r="AD17" s="402"/>
      <c r="AE17" s="1031"/>
      <c r="AF17" s="1051"/>
      <c r="AG17" s="1031"/>
      <c r="AH17" s="1032"/>
      <c r="AI17" s="1033"/>
      <c r="AJ17" s="389"/>
      <c r="AK17" s="403"/>
      <c r="AL17" s="17"/>
      <c r="AM17" s="1013"/>
      <c r="AN17" s="1014"/>
      <c r="AO17" s="1015"/>
      <c r="AP17" s="187"/>
      <c r="AQ17" s="403"/>
      <c r="AT17" s="402"/>
      <c r="AU17" s="17"/>
      <c r="AV17" s="1013"/>
      <c r="AW17" s="1014"/>
      <c r="AX17" s="1015"/>
      <c r="AY17" s="187"/>
      <c r="AZ17" s="460"/>
      <c r="BA17" s="17"/>
      <c r="BB17" s="1013"/>
      <c r="BC17" s="1014"/>
      <c r="BD17" s="1015"/>
      <c r="BE17" s="187"/>
      <c r="BF17" s="403"/>
      <c r="BI17" s="402"/>
      <c r="BJ17" s="17"/>
      <c r="BK17" s="1013"/>
      <c r="BL17" s="1014"/>
      <c r="BM17" s="1015"/>
      <c r="BN17" s="187"/>
      <c r="BP17" s="17"/>
      <c r="BQ17" s="1013"/>
      <c r="BR17" s="1014"/>
      <c r="BS17" s="1015"/>
      <c r="BT17" s="187"/>
      <c r="BU17" s="403"/>
      <c r="BX17" s="402"/>
      <c r="BY17" s="17"/>
      <c r="BZ17" s="1013"/>
      <c r="CA17" s="1014"/>
      <c r="CB17" s="1015"/>
      <c r="CC17" s="187"/>
      <c r="CE17" s="17"/>
      <c r="CF17" s="1013"/>
      <c r="CG17" s="1014"/>
      <c r="CH17" s="1015"/>
      <c r="CI17" s="187"/>
      <c r="CJ17" s="403"/>
      <c r="CM17" s="402"/>
      <c r="CN17" s="17"/>
      <c r="CO17" s="1013"/>
      <c r="CP17" s="1014"/>
      <c r="CQ17" s="1015"/>
      <c r="CR17" s="187"/>
      <c r="CT17" s="17"/>
      <c r="CU17" s="1013"/>
      <c r="CV17" s="1014"/>
      <c r="CW17" s="1015"/>
      <c r="CX17" s="187"/>
      <c r="CY17" s="403"/>
      <c r="DB17" s="402"/>
      <c r="DC17" s="17"/>
      <c r="DD17" s="1013"/>
      <c r="DE17" s="1014"/>
      <c r="DF17" s="1015"/>
      <c r="DG17" s="187"/>
      <c r="DI17" s="17"/>
      <c r="DJ17" s="1013"/>
      <c r="DK17" s="1014"/>
      <c r="DL17" s="1015"/>
      <c r="DM17" s="187"/>
      <c r="DN17" s="403"/>
      <c r="DQ17" s="402"/>
      <c r="DR17" s="17"/>
      <c r="DS17" s="1013"/>
      <c r="DT17" s="1014"/>
      <c r="DU17" s="1015"/>
      <c r="DV17" s="187"/>
      <c r="DX17" s="17"/>
      <c r="DY17" s="1013"/>
      <c r="DZ17" s="1014"/>
      <c r="EA17" s="1015"/>
      <c r="EB17" s="187"/>
      <c r="EC17" s="403"/>
      <c r="EF17" s="402"/>
      <c r="EG17" s="905"/>
      <c r="EH17" s="1084"/>
      <c r="EI17" s="1085"/>
      <c r="EJ17" s="1085"/>
      <c r="EK17" s="14"/>
      <c r="EL17" s="904"/>
      <c r="EM17" s="905"/>
      <c r="EN17" s="1084"/>
      <c r="EO17" s="1085"/>
      <c r="EP17" s="1085"/>
      <c r="EQ17" s="14"/>
      <c r="ER17" s="403"/>
    </row>
    <row r="18" spans="1:148" ht="13.5" customHeight="1" thickBot="1" x14ac:dyDescent="0.25">
      <c r="A18" s="443" t="s">
        <v>37</v>
      </c>
      <c r="B18" s="444"/>
      <c r="C18" s="439"/>
      <c r="D18" s="439"/>
      <c r="E18" s="12">
        <v>205.75</v>
      </c>
      <c r="F18" s="450"/>
      <c r="G18" s="444" t="s">
        <v>39</v>
      </c>
      <c r="H18" s="439"/>
      <c r="I18" s="439"/>
      <c r="J18" s="439"/>
      <c r="K18" s="439"/>
      <c r="L18" s="439"/>
      <c r="M18" s="12">
        <v>0</v>
      </c>
      <c r="N18" s="461"/>
      <c r="O18" s="920"/>
      <c r="P18" s="1016"/>
      <c r="Q18" s="999"/>
      <c r="R18" s="1000"/>
      <c r="S18" s="14"/>
      <c r="T18" s="950"/>
      <c r="U18" s="951"/>
      <c r="V18" s="952"/>
      <c r="W18" s="196"/>
      <c r="X18" s="1056"/>
      <c r="Y18" s="951"/>
      <c r="Z18" s="952"/>
      <c r="AA18" s="12"/>
      <c r="AB18" s="13"/>
      <c r="AC18" s="13"/>
      <c r="AD18" s="402"/>
      <c r="AE18" s="987"/>
      <c r="AF18" s="988"/>
      <c r="AG18" s="1013"/>
      <c r="AH18" s="1014"/>
      <c r="AI18" s="1015"/>
      <c r="AJ18" s="390"/>
      <c r="AK18" s="403"/>
      <c r="AL18" s="17"/>
      <c r="AM18" s="1013"/>
      <c r="AN18" s="1014"/>
      <c r="AO18" s="1015"/>
      <c r="AP18" s="14"/>
      <c r="AQ18" s="403"/>
      <c r="AT18" s="402"/>
      <c r="AU18" s="17"/>
      <c r="AV18" s="1013"/>
      <c r="AW18" s="1014"/>
      <c r="AX18" s="1015"/>
      <c r="AY18" s="14"/>
      <c r="AZ18" s="460"/>
      <c r="BA18" s="17"/>
      <c r="BB18" s="1013"/>
      <c r="BC18" s="1014"/>
      <c r="BD18" s="1015"/>
      <c r="BE18" s="14"/>
      <c r="BF18" s="403"/>
      <c r="BI18" s="402"/>
      <c r="BJ18" s="17"/>
      <c r="BK18" s="1013"/>
      <c r="BL18" s="1014"/>
      <c r="BM18" s="1015"/>
      <c r="BN18" s="14"/>
      <c r="BP18" s="17"/>
      <c r="BQ18" s="1013"/>
      <c r="BR18" s="1014"/>
      <c r="BS18" s="1015"/>
      <c r="BT18" s="14"/>
      <c r="BU18" s="403"/>
      <c r="BX18" s="402"/>
      <c r="BY18" s="17"/>
      <c r="BZ18" s="1013"/>
      <c r="CA18" s="1014"/>
      <c r="CB18" s="1015"/>
      <c r="CC18" s="14"/>
      <c r="CE18" s="17"/>
      <c r="CF18" s="1013"/>
      <c r="CG18" s="1014"/>
      <c r="CH18" s="1015"/>
      <c r="CI18" s="14"/>
      <c r="CJ18" s="403"/>
      <c r="CM18" s="402"/>
      <c r="CN18" s="17"/>
      <c r="CO18" s="1013"/>
      <c r="CP18" s="1014"/>
      <c r="CQ18" s="1015"/>
      <c r="CR18" s="14"/>
      <c r="CT18" s="17"/>
      <c r="CU18" s="1013"/>
      <c r="CV18" s="1014"/>
      <c r="CW18" s="1015"/>
      <c r="CX18" s="14"/>
      <c r="CY18" s="403"/>
      <c r="DB18" s="402"/>
      <c r="DC18" s="17"/>
      <c r="DD18" s="1013"/>
      <c r="DE18" s="1014"/>
      <c r="DF18" s="1015"/>
      <c r="DG18" s="14"/>
      <c r="DI18" s="17"/>
      <c r="DJ18" s="1013"/>
      <c r="DK18" s="1014"/>
      <c r="DL18" s="1015"/>
      <c r="DM18" s="14"/>
      <c r="DN18" s="403"/>
      <c r="DQ18" s="402"/>
      <c r="DR18" s="17"/>
      <c r="DS18" s="1013"/>
      <c r="DT18" s="1014"/>
      <c r="DU18" s="1015"/>
      <c r="DV18" s="14"/>
      <c r="DX18" s="17"/>
      <c r="DY18" s="1013"/>
      <c r="DZ18" s="1014"/>
      <c r="EA18" s="1015"/>
      <c r="EB18" s="14"/>
      <c r="EC18" s="403"/>
      <c r="EF18" s="402"/>
      <c r="EG18" s="905"/>
      <c r="EH18" s="1084"/>
      <c r="EI18" s="1085"/>
      <c r="EJ18" s="1085"/>
      <c r="EK18" s="14"/>
      <c r="EL18" s="904"/>
      <c r="EM18" s="905"/>
      <c r="EN18" s="1084"/>
      <c r="EO18" s="1085"/>
      <c r="EP18" s="1085"/>
      <c r="EQ18" s="14"/>
      <c r="ER18" s="403"/>
    </row>
    <row r="19" spans="1:148" ht="13.5" customHeight="1" x14ac:dyDescent="0.2">
      <c r="A19" s="443" t="s">
        <v>38</v>
      </c>
      <c r="B19" s="444"/>
      <c r="C19" s="439"/>
      <c r="D19" s="439"/>
      <c r="E19" s="439"/>
      <c r="F19" s="462">
        <f>SUM(E14:E18)</f>
        <v>205.75</v>
      </c>
      <c r="G19" s="444" t="s">
        <v>41</v>
      </c>
      <c r="H19" s="439"/>
      <c r="I19" s="439"/>
      <c r="J19" s="439"/>
      <c r="K19" s="439"/>
      <c r="L19" s="439"/>
      <c r="M19" s="12">
        <v>0</v>
      </c>
      <c r="N19" s="461"/>
      <c r="O19" s="920"/>
      <c r="P19" s="1063"/>
      <c r="Q19" s="1064"/>
      <c r="R19" s="1065"/>
      <c r="S19" s="14"/>
      <c r="T19" s="950"/>
      <c r="U19" s="951"/>
      <c r="V19" s="952"/>
      <c r="W19" s="196"/>
      <c r="X19" s="1056"/>
      <c r="Y19" s="951"/>
      <c r="Z19" s="952"/>
      <c r="AA19" s="12"/>
      <c r="AB19" s="13"/>
      <c r="AC19" s="13"/>
      <c r="AD19" s="402"/>
      <c r="AE19" s="987"/>
      <c r="AF19" s="988"/>
      <c r="AG19" s="1013"/>
      <c r="AH19" s="1014"/>
      <c r="AI19" s="1015"/>
      <c r="AJ19" s="390"/>
      <c r="AK19" s="403"/>
      <c r="AL19" s="17"/>
      <c r="AM19" s="1013"/>
      <c r="AN19" s="1014"/>
      <c r="AO19" s="1015"/>
      <c r="AP19" s="14"/>
      <c r="AQ19" s="403"/>
      <c r="AT19" s="402"/>
      <c r="AU19" s="17"/>
      <c r="AV19" s="1013"/>
      <c r="AW19" s="1014"/>
      <c r="AX19" s="1015"/>
      <c r="AY19" s="14"/>
      <c r="AZ19" s="460"/>
      <c r="BA19" s="17"/>
      <c r="BB19" s="1013"/>
      <c r="BC19" s="1014"/>
      <c r="BD19" s="1015"/>
      <c r="BE19" s="14"/>
      <c r="BF19" s="403"/>
      <c r="BI19" s="402"/>
      <c r="BJ19" s="17"/>
      <c r="BK19" s="1013"/>
      <c r="BL19" s="1014"/>
      <c r="BM19" s="1015"/>
      <c r="BN19" s="14"/>
      <c r="BP19" s="17"/>
      <c r="BQ19" s="1013"/>
      <c r="BR19" s="1014"/>
      <c r="BS19" s="1015"/>
      <c r="BT19" s="14"/>
      <c r="BU19" s="403"/>
      <c r="BX19" s="402"/>
      <c r="BY19" s="17"/>
      <c r="BZ19" s="1013"/>
      <c r="CA19" s="1014"/>
      <c r="CB19" s="1015"/>
      <c r="CC19" s="14"/>
      <c r="CE19" s="17"/>
      <c r="CF19" s="1013"/>
      <c r="CG19" s="1014"/>
      <c r="CH19" s="1015"/>
      <c r="CI19" s="14"/>
      <c r="CJ19" s="403"/>
      <c r="CM19" s="402"/>
      <c r="CN19" s="17"/>
      <c r="CO19" s="1013"/>
      <c r="CP19" s="1014"/>
      <c r="CQ19" s="1015"/>
      <c r="CR19" s="14"/>
      <c r="CT19" s="17"/>
      <c r="CU19" s="1013"/>
      <c r="CV19" s="1014"/>
      <c r="CW19" s="1015"/>
      <c r="CX19" s="14"/>
      <c r="CY19" s="403"/>
      <c r="DB19" s="402"/>
      <c r="DC19" s="17"/>
      <c r="DD19" s="1013"/>
      <c r="DE19" s="1014"/>
      <c r="DF19" s="1015"/>
      <c r="DG19" s="14"/>
      <c r="DI19" s="17"/>
      <c r="DJ19" s="1013"/>
      <c r="DK19" s="1014"/>
      <c r="DL19" s="1015"/>
      <c r="DM19" s="14"/>
      <c r="DN19" s="403"/>
      <c r="DQ19" s="402"/>
      <c r="DR19" s="17"/>
      <c r="DS19" s="1013"/>
      <c r="DT19" s="1014"/>
      <c r="DU19" s="1015"/>
      <c r="DV19" s="14"/>
      <c r="DX19" s="17"/>
      <c r="DY19" s="1013"/>
      <c r="DZ19" s="1014"/>
      <c r="EA19" s="1015"/>
      <c r="EB19" s="14"/>
      <c r="EC19" s="403"/>
      <c r="EF19" s="402"/>
      <c r="EG19" s="905"/>
      <c r="EH19" s="1084"/>
      <c r="EI19" s="1085"/>
      <c r="EJ19" s="1085"/>
      <c r="EK19" s="14"/>
      <c r="EL19" s="904"/>
      <c r="EM19" s="905"/>
      <c r="EN19" s="1084"/>
      <c r="EO19" s="1085"/>
      <c r="EP19" s="1085"/>
      <c r="EQ19" s="14"/>
      <c r="ER19" s="403"/>
    </row>
    <row r="20" spans="1:148" ht="13.5" customHeight="1" thickBot="1" x14ac:dyDescent="0.25">
      <c r="A20" s="443" t="s">
        <v>40</v>
      </c>
      <c r="B20" s="444"/>
      <c r="C20" s="439"/>
      <c r="D20" s="439"/>
      <c r="E20" s="439"/>
      <c r="F20" s="446">
        <f>F13-F19</f>
        <v>103.64999999999998</v>
      </c>
      <c r="G20" s="444" t="s">
        <v>322</v>
      </c>
      <c r="H20" s="439"/>
      <c r="I20" s="439"/>
      <c r="J20" s="439"/>
      <c r="K20" s="439"/>
      <c r="L20" s="439"/>
      <c r="M20" s="12">
        <v>0</v>
      </c>
      <c r="N20" s="463"/>
      <c r="O20" s="920"/>
      <c r="P20" s="1016"/>
      <c r="Q20" s="999"/>
      <c r="R20" s="1000"/>
      <c r="S20" s="14"/>
      <c r="T20" s="953"/>
      <c r="U20" s="954"/>
      <c r="V20" s="955"/>
      <c r="W20" s="197"/>
      <c r="X20" s="1057"/>
      <c r="Y20" s="954"/>
      <c r="Z20" s="955"/>
      <c r="AA20" s="12"/>
      <c r="AB20" s="447"/>
      <c r="AC20" s="447"/>
      <c r="AD20" s="402"/>
      <c r="AE20" s="987"/>
      <c r="AF20" s="988"/>
      <c r="AG20" s="1013"/>
      <c r="AH20" s="1014"/>
      <c r="AI20" s="1015"/>
      <c r="AJ20" s="390"/>
      <c r="AK20" s="403"/>
      <c r="AL20" s="17"/>
      <c r="AM20" s="1013"/>
      <c r="AN20" s="1014"/>
      <c r="AO20" s="1015"/>
      <c r="AP20" s="14"/>
      <c r="AQ20" s="403"/>
      <c r="AT20" s="402"/>
      <c r="AU20" s="17"/>
      <c r="AV20" s="1013"/>
      <c r="AW20" s="1014"/>
      <c r="AX20" s="1015"/>
      <c r="AY20" s="14"/>
      <c r="AZ20" s="460"/>
      <c r="BA20" s="17"/>
      <c r="BB20" s="1013"/>
      <c r="BC20" s="1014"/>
      <c r="BD20" s="1015"/>
      <c r="BE20" s="14"/>
      <c r="BF20" s="403"/>
      <c r="BI20" s="402"/>
      <c r="BJ20" s="17"/>
      <c r="BK20" s="1013"/>
      <c r="BL20" s="1014"/>
      <c r="BM20" s="1015"/>
      <c r="BN20" s="14"/>
      <c r="BP20" s="17"/>
      <c r="BQ20" s="1013"/>
      <c r="BR20" s="1014"/>
      <c r="BS20" s="1015"/>
      <c r="BT20" s="14"/>
      <c r="BU20" s="403"/>
      <c r="BX20" s="402"/>
      <c r="BY20" s="17"/>
      <c r="BZ20" s="1013"/>
      <c r="CA20" s="1014"/>
      <c r="CB20" s="1015"/>
      <c r="CC20" s="14"/>
      <c r="CE20" s="17"/>
      <c r="CF20" s="1013"/>
      <c r="CG20" s="1014"/>
      <c r="CH20" s="1015"/>
      <c r="CI20" s="14"/>
      <c r="CJ20" s="403"/>
      <c r="CM20" s="402"/>
      <c r="CN20" s="17"/>
      <c r="CO20" s="1013"/>
      <c r="CP20" s="1014"/>
      <c r="CQ20" s="1015"/>
      <c r="CR20" s="14"/>
      <c r="CT20" s="17"/>
      <c r="CU20" s="1013"/>
      <c r="CV20" s="1014"/>
      <c r="CW20" s="1015"/>
      <c r="CX20" s="14"/>
      <c r="CY20" s="403"/>
      <c r="DB20" s="402"/>
      <c r="DC20" s="17"/>
      <c r="DD20" s="1013"/>
      <c r="DE20" s="1014"/>
      <c r="DF20" s="1015"/>
      <c r="DG20" s="14"/>
      <c r="DI20" s="17"/>
      <c r="DJ20" s="1013"/>
      <c r="DK20" s="1014"/>
      <c r="DL20" s="1015"/>
      <c r="DM20" s="14"/>
      <c r="DN20" s="403"/>
      <c r="DQ20" s="402"/>
      <c r="DR20" s="17"/>
      <c r="DS20" s="1013"/>
      <c r="DT20" s="1014"/>
      <c r="DU20" s="1015"/>
      <c r="DV20" s="14"/>
      <c r="DX20" s="17"/>
      <c r="DY20" s="1013"/>
      <c r="DZ20" s="1014"/>
      <c r="EA20" s="1015"/>
      <c r="EB20" s="14"/>
      <c r="EC20" s="403"/>
      <c r="EF20" s="402"/>
      <c r="EG20" s="905"/>
      <c r="EH20" s="1084"/>
      <c r="EI20" s="1085"/>
      <c r="EJ20" s="1085"/>
      <c r="EK20" s="14"/>
      <c r="EL20" s="904"/>
      <c r="EM20" s="905"/>
      <c r="EN20" s="1084"/>
      <c r="EO20" s="1085"/>
      <c r="EP20" s="1085"/>
      <c r="EQ20" s="14"/>
      <c r="ER20" s="403"/>
    </row>
    <row r="21" spans="1:148" ht="13.5" customHeight="1" thickBot="1" x14ac:dyDescent="0.25">
      <c r="A21" s="443" t="s">
        <v>42</v>
      </c>
      <c r="B21" s="444"/>
      <c r="C21" s="439"/>
      <c r="D21" s="439"/>
      <c r="E21" s="439"/>
      <c r="F21" s="464">
        <f>(N43)</f>
        <v>9.3000000000000007</v>
      </c>
      <c r="G21" s="444" t="s">
        <v>45</v>
      </c>
      <c r="H21" s="439"/>
      <c r="I21" s="439"/>
      <c r="J21" s="439"/>
      <c r="K21" s="439"/>
      <c r="L21" s="439"/>
      <c r="M21" s="439"/>
      <c r="N21" s="446">
        <f>SUM(M17:M20)</f>
        <v>0</v>
      </c>
      <c r="O21" s="920"/>
      <c r="P21" s="1016"/>
      <c r="Q21" s="999"/>
      <c r="R21" s="1000"/>
      <c r="S21" s="14"/>
      <c r="T21" s="432" t="s">
        <v>258</v>
      </c>
      <c r="U21" s="452"/>
      <c r="V21" s="452"/>
      <c r="W21" s="452"/>
      <c r="X21" s="452"/>
      <c r="Y21" s="452"/>
      <c r="Z21" s="465"/>
      <c r="AA21" s="454">
        <f>SUM(AA18:AA20,W18:W20)</f>
        <v>0</v>
      </c>
      <c r="AD21" s="402"/>
      <c r="AE21" s="1036" t="s">
        <v>270</v>
      </c>
      <c r="AF21" s="1035"/>
      <c r="AG21" s="997"/>
      <c r="AH21" s="997"/>
      <c r="AI21" s="997"/>
      <c r="AJ21" s="466"/>
      <c r="AK21" s="403"/>
      <c r="AL21" s="10" t="s">
        <v>270</v>
      </c>
      <c r="AM21" s="997"/>
      <c r="AN21" s="997"/>
      <c r="AO21" s="997"/>
      <c r="AP21" s="457"/>
      <c r="AQ21" s="403"/>
      <c r="AT21" s="402"/>
      <c r="AU21" s="10" t="s">
        <v>270</v>
      </c>
      <c r="AV21" s="997"/>
      <c r="AW21" s="997"/>
      <c r="AX21" s="997"/>
      <c r="AY21" s="457"/>
      <c r="AZ21" s="460"/>
      <c r="BA21" s="10" t="s">
        <v>270</v>
      </c>
      <c r="BB21" s="997"/>
      <c r="BC21" s="997"/>
      <c r="BD21" s="997"/>
      <c r="BE21" s="457"/>
      <c r="BF21" s="403"/>
      <c r="BI21" s="402"/>
      <c r="BJ21" s="10" t="s">
        <v>270</v>
      </c>
      <c r="BK21" s="997"/>
      <c r="BL21" s="997"/>
      <c r="BM21" s="997"/>
      <c r="BN21" s="457"/>
      <c r="BP21" s="10" t="s">
        <v>270</v>
      </c>
      <c r="BQ21" s="997"/>
      <c r="BR21" s="997"/>
      <c r="BS21" s="997"/>
      <c r="BT21" s="457"/>
      <c r="BU21" s="403"/>
      <c r="BX21" s="402"/>
      <c r="BY21" s="10" t="s">
        <v>270</v>
      </c>
      <c r="BZ21" s="997"/>
      <c r="CA21" s="997"/>
      <c r="CB21" s="997"/>
      <c r="CC21" s="457"/>
      <c r="CE21" s="10" t="s">
        <v>270</v>
      </c>
      <c r="CF21" s="997"/>
      <c r="CG21" s="997"/>
      <c r="CH21" s="997"/>
      <c r="CI21" s="457"/>
      <c r="CJ21" s="403"/>
      <c r="CM21" s="402"/>
      <c r="CN21" s="10" t="s">
        <v>270</v>
      </c>
      <c r="CO21" s="997"/>
      <c r="CP21" s="997"/>
      <c r="CQ21" s="997"/>
      <c r="CR21" s="457"/>
      <c r="CT21" s="10" t="s">
        <v>270</v>
      </c>
      <c r="CU21" s="997"/>
      <c r="CV21" s="997"/>
      <c r="CW21" s="997"/>
      <c r="CX21" s="457"/>
      <c r="CY21" s="403"/>
      <c r="DB21" s="402"/>
      <c r="DC21" s="10" t="s">
        <v>270</v>
      </c>
      <c r="DD21" s="997"/>
      <c r="DE21" s="997"/>
      <c r="DF21" s="997"/>
      <c r="DG21" s="457"/>
      <c r="DI21" s="10" t="s">
        <v>270</v>
      </c>
      <c r="DJ21" s="997"/>
      <c r="DK21" s="997"/>
      <c r="DL21" s="997"/>
      <c r="DM21" s="457"/>
      <c r="DN21" s="403"/>
      <c r="DQ21" s="402"/>
      <c r="DR21" s="10" t="s">
        <v>270</v>
      </c>
      <c r="DS21" s="997"/>
      <c r="DT21" s="997"/>
      <c r="DU21" s="997"/>
      <c r="DV21" s="457"/>
      <c r="DX21" s="10" t="s">
        <v>270</v>
      </c>
      <c r="DY21" s="997"/>
      <c r="DZ21" s="997"/>
      <c r="EA21" s="997"/>
      <c r="EB21" s="457"/>
      <c r="EC21" s="403"/>
      <c r="EF21" s="402"/>
      <c r="EG21" s="909"/>
      <c r="EH21" s="1086"/>
      <c r="EI21" s="1086"/>
      <c r="EJ21" s="1086"/>
      <c r="EK21" s="910"/>
      <c r="EL21" s="904"/>
      <c r="EM21" s="909"/>
      <c r="EN21" s="1086"/>
      <c r="EO21" s="1086"/>
      <c r="EP21" s="1086"/>
      <c r="EQ21" s="910"/>
      <c r="ER21" s="403"/>
    </row>
    <row r="22" spans="1:148" ht="13.5" customHeight="1" thickBot="1" x14ac:dyDescent="0.25">
      <c r="A22" s="443" t="s">
        <v>44</v>
      </c>
      <c r="B22" s="444"/>
      <c r="C22" s="439"/>
      <c r="D22" s="439"/>
      <c r="E22" s="439"/>
      <c r="F22" s="446">
        <f>F20-F21</f>
        <v>94.34999999999998</v>
      </c>
      <c r="G22" s="444" t="s">
        <v>47</v>
      </c>
      <c r="H22" s="399"/>
      <c r="I22" s="399"/>
      <c r="J22" s="399"/>
      <c r="K22" s="399"/>
      <c r="L22" s="399"/>
      <c r="M22" s="399"/>
      <c r="N22" s="451">
        <f>N15-N21</f>
        <v>905.82</v>
      </c>
      <c r="O22" s="920"/>
      <c r="P22" s="1016"/>
      <c r="Q22" s="999"/>
      <c r="R22" s="1000"/>
      <c r="S22" s="14"/>
      <c r="T22" s="402"/>
      <c r="U22" s="399"/>
      <c r="V22" s="399"/>
      <c r="W22" s="424" t="s">
        <v>319</v>
      </c>
      <c r="X22" s="399"/>
      <c r="Y22" s="399"/>
      <c r="Z22" s="399"/>
      <c r="AA22" s="403"/>
      <c r="AD22" s="402"/>
      <c r="AE22" s="987"/>
      <c r="AF22" s="988"/>
      <c r="AG22" s="1001"/>
      <c r="AH22" s="1002"/>
      <c r="AI22" s="1003"/>
      <c r="AJ22" s="14"/>
      <c r="AK22" s="268"/>
      <c r="AL22" s="391"/>
      <c r="AM22" s="1001"/>
      <c r="AN22" s="1002"/>
      <c r="AO22" s="1002"/>
      <c r="AP22" s="14"/>
      <c r="AQ22" s="392"/>
      <c r="AR22" s="268"/>
      <c r="AS22" s="268"/>
      <c r="AT22" s="267"/>
      <c r="AU22" s="391"/>
      <c r="AV22" s="1002"/>
      <c r="AW22" s="1002"/>
      <c r="AX22" s="1003"/>
      <c r="AY22" s="14"/>
      <c r="AZ22" s="460"/>
      <c r="BA22" s="17"/>
      <c r="BB22" s="1040"/>
      <c r="BC22" s="1041"/>
      <c r="BD22" s="1042"/>
      <c r="BE22" s="14"/>
      <c r="BF22" s="403"/>
      <c r="BI22" s="402"/>
      <c r="BJ22" s="17"/>
      <c r="BK22" s="1040"/>
      <c r="BL22" s="1041"/>
      <c r="BM22" s="1042"/>
      <c r="BN22" s="14"/>
      <c r="BP22" s="17"/>
      <c r="BQ22" s="1040"/>
      <c r="BR22" s="1041"/>
      <c r="BS22" s="1042"/>
      <c r="BT22" s="14"/>
      <c r="BU22" s="403"/>
      <c r="BX22" s="402"/>
      <c r="BY22" s="17"/>
      <c r="BZ22" s="1040"/>
      <c r="CA22" s="1041"/>
      <c r="CB22" s="1042"/>
      <c r="CC22" s="14"/>
      <c r="CE22" s="17"/>
      <c r="CF22" s="1040"/>
      <c r="CG22" s="1041"/>
      <c r="CH22" s="1042"/>
      <c r="CI22" s="14"/>
      <c r="CJ22" s="403"/>
      <c r="CM22" s="402"/>
      <c r="CN22" s="17"/>
      <c r="CO22" s="1040"/>
      <c r="CP22" s="1041"/>
      <c r="CQ22" s="1042"/>
      <c r="CR22" s="14"/>
      <c r="CT22" s="17"/>
      <c r="CU22" s="1040"/>
      <c r="CV22" s="1041"/>
      <c r="CW22" s="1042"/>
      <c r="CX22" s="14"/>
      <c r="CY22" s="403"/>
      <c r="DB22" s="402"/>
      <c r="DC22" s="17"/>
      <c r="DD22" s="1040"/>
      <c r="DE22" s="1041"/>
      <c r="DF22" s="1042"/>
      <c r="DG22" s="14"/>
      <c r="DI22" s="17"/>
      <c r="DJ22" s="1040"/>
      <c r="DK22" s="1041"/>
      <c r="DL22" s="1042"/>
      <c r="DM22" s="14"/>
      <c r="DN22" s="403"/>
      <c r="DQ22" s="402"/>
      <c r="DR22" s="17"/>
      <c r="DS22" s="1040"/>
      <c r="DT22" s="1041"/>
      <c r="DU22" s="1042"/>
      <c r="DV22" s="14"/>
      <c r="DX22" s="17"/>
      <c r="DY22" s="1040"/>
      <c r="DZ22" s="1041"/>
      <c r="EA22" s="1042"/>
      <c r="EB22" s="14"/>
      <c r="EC22" s="403"/>
      <c r="EF22" s="402"/>
      <c r="EG22" s="905"/>
      <c r="EH22" s="1092"/>
      <c r="EI22" s="1092"/>
      <c r="EJ22" s="1092"/>
      <c r="EK22" s="14"/>
      <c r="EL22" s="904"/>
      <c r="EM22" s="905"/>
      <c r="EN22" s="1092"/>
      <c r="EO22" s="1092"/>
      <c r="EP22" s="1092"/>
      <c r="EQ22" s="14"/>
      <c r="ER22" s="403"/>
    </row>
    <row r="23" spans="1:148" ht="13.5" customHeight="1" x14ac:dyDescent="0.2">
      <c r="A23" s="443" t="s">
        <v>46</v>
      </c>
      <c r="B23" s="444"/>
      <c r="C23" s="439"/>
      <c r="D23" s="439"/>
      <c r="E23" s="439"/>
      <c r="F23" s="446">
        <f>IFERROR(F20/B32,0)</f>
        <v>0</v>
      </c>
      <c r="G23" s="405"/>
      <c r="H23" s="395"/>
      <c r="I23" s="405"/>
      <c r="J23" s="395"/>
      <c r="K23" s="405" t="s">
        <v>50</v>
      </c>
      <c r="L23" s="405"/>
      <c r="M23" s="405"/>
      <c r="N23" s="467"/>
      <c r="O23" s="920"/>
      <c r="P23" s="1016"/>
      <c r="Q23" s="999"/>
      <c r="R23" s="1000"/>
      <c r="S23" s="14"/>
      <c r="T23" s="406"/>
      <c r="U23" s="407" t="s">
        <v>52</v>
      </c>
      <c r="V23" s="407"/>
      <c r="W23" s="410" t="s">
        <v>53</v>
      </c>
      <c r="X23" s="459"/>
      <c r="Y23" s="407" t="s">
        <v>52</v>
      </c>
      <c r="Z23" s="408"/>
      <c r="AA23" s="411" t="s">
        <v>12</v>
      </c>
      <c r="AD23" s="402"/>
      <c r="AE23" s="987"/>
      <c r="AF23" s="988"/>
      <c r="AG23" s="1016"/>
      <c r="AH23" s="999"/>
      <c r="AI23" s="1000"/>
      <c r="AJ23" s="14"/>
      <c r="AK23" s="399"/>
      <c r="AL23" s="17"/>
      <c r="AM23" s="998"/>
      <c r="AN23" s="999"/>
      <c r="AO23" s="999"/>
      <c r="AP23" s="14"/>
      <c r="AQ23" s="403"/>
      <c r="AT23" s="402"/>
      <c r="AU23" s="17"/>
      <c r="AV23" s="998"/>
      <c r="AW23" s="999"/>
      <c r="AX23" s="1000"/>
      <c r="AY23" s="14"/>
      <c r="AZ23" s="460"/>
      <c r="BA23" s="17"/>
      <c r="BB23" s="1016"/>
      <c r="BC23" s="999"/>
      <c r="BD23" s="1000"/>
      <c r="BE23" s="14"/>
      <c r="BF23" s="403"/>
      <c r="BI23" s="402"/>
      <c r="BJ23" s="17"/>
      <c r="BK23" s="1016"/>
      <c r="BL23" s="999"/>
      <c r="BM23" s="1000"/>
      <c r="BN23" s="14"/>
      <c r="BP23" s="17"/>
      <c r="BQ23" s="1016"/>
      <c r="BR23" s="999"/>
      <c r="BS23" s="1000"/>
      <c r="BT23" s="14"/>
      <c r="BU23" s="403"/>
      <c r="BX23" s="402"/>
      <c r="BY23" s="17"/>
      <c r="BZ23" s="1016"/>
      <c r="CA23" s="999"/>
      <c r="CB23" s="1000"/>
      <c r="CC23" s="14"/>
      <c r="CE23" s="17"/>
      <c r="CF23" s="1016"/>
      <c r="CG23" s="999"/>
      <c r="CH23" s="1000"/>
      <c r="CI23" s="14"/>
      <c r="CJ23" s="403"/>
      <c r="CM23" s="402"/>
      <c r="CN23" s="17"/>
      <c r="CO23" s="1016"/>
      <c r="CP23" s="999"/>
      <c r="CQ23" s="1000"/>
      <c r="CR23" s="14"/>
      <c r="CT23" s="17"/>
      <c r="CU23" s="1016"/>
      <c r="CV23" s="999"/>
      <c r="CW23" s="1000"/>
      <c r="CX23" s="14"/>
      <c r="CY23" s="403"/>
      <c r="DB23" s="402"/>
      <c r="DC23" s="17"/>
      <c r="DD23" s="1016"/>
      <c r="DE23" s="999"/>
      <c r="DF23" s="1000"/>
      <c r="DG23" s="14"/>
      <c r="DI23" s="17"/>
      <c r="DJ23" s="1016"/>
      <c r="DK23" s="999"/>
      <c r="DL23" s="1000"/>
      <c r="DM23" s="14"/>
      <c r="DN23" s="403"/>
      <c r="DQ23" s="402"/>
      <c r="DR23" s="17"/>
      <c r="DS23" s="1016"/>
      <c r="DT23" s="999"/>
      <c r="DU23" s="1000"/>
      <c r="DV23" s="14"/>
      <c r="DX23" s="17"/>
      <c r="DY23" s="1016"/>
      <c r="DZ23" s="999"/>
      <c r="EA23" s="1000"/>
      <c r="EB23" s="14"/>
      <c r="EC23" s="403"/>
      <c r="EF23" s="402"/>
      <c r="EG23" s="905"/>
      <c r="EH23" s="1087"/>
      <c r="EI23" s="1088"/>
      <c r="EJ23" s="1088"/>
      <c r="EK23" s="14"/>
      <c r="EL23" s="904"/>
      <c r="EM23" s="905"/>
      <c r="EN23" s="1087"/>
      <c r="EO23" s="1088"/>
      <c r="EP23" s="1088"/>
      <c r="EQ23" s="14"/>
      <c r="ER23" s="403"/>
    </row>
    <row r="24" spans="1:148" ht="13.5" customHeight="1" thickBot="1" x14ac:dyDescent="0.25">
      <c r="A24" s="468" t="s">
        <v>49</v>
      </c>
      <c r="B24" s="456"/>
      <c r="C24" s="399"/>
      <c r="D24" s="399"/>
      <c r="E24" s="399"/>
      <c r="F24" s="469">
        <f>IFERROR((E16+E17+F20)/E18,0)</f>
        <v>0.50376670716889416</v>
      </c>
      <c r="G24" s="439"/>
      <c r="H24" s="439"/>
      <c r="I24" s="439"/>
      <c r="J24" s="439"/>
      <c r="K24" s="439"/>
      <c r="L24" s="439"/>
      <c r="M24" s="439"/>
      <c r="N24" s="440"/>
      <c r="O24" s="920"/>
      <c r="P24" s="1016"/>
      <c r="Q24" s="999"/>
      <c r="R24" s="1000"/>
      <c r="S24" s="14"/>
      <c r="T24" s="950"/>
      <c r="U24" s="951"/>
      <c r="V24" s="952"/>
      <c r="W24" s="196"/>
      <c r="X24" s="1056"/>
      <c r="Y24" s="951"/>
      <c r="Z24" s="952"/>
      <c r="AA24" s="12"/>
      <c r="AB24" s="424"/>
      <c r="AC24" s="424"/>
      <c r="AD24" s="402"/>
      <c r="AE24" s="987"/>
      <c r="AF24" s="988"/>
      <c r="AG24" s="1016"/>
      <c r="AH24" s="999"/>
      <c r="AI24" s="1000"/>
      <c r="AJ24" s="14"/>
      <c r="AK24" s="399"/>
      <c r="AL24" s="17"/>
      <c r="AM24" s="998"/>
      <c r="AN24" s="999"/>
      <c r="AO24" s="999"/>
      <c r="AP24" s="14"/>
      <c r="AQ24" s="403"/>
      <c r="AT24" s="402"/>
      <c r="AU24" s="17"/>
      <c r="AV24" s="998"/>
      <c r="AW24" s="999"/>
      <c r="AX24" s="1000"/>
      <c r="AY24" s="14"/>
      <c r="AZ24" s="460"/>
      <c r="BA24" s="17"/>
      <c r="BB24" s="1016"/>
      <c r="BC24" s="999"/>
      <c r="BD24" s="1000"/>
      <c r="BE24" s="14"/>
      <c r="BF24" s="403"/>
      <c r="BI24" s="402"/>
      <c r="BJ24" s="17"/>
      <c r="BK24" s="1016"/>
      <c r="BL24" s="999"/>
      <c r="BM24" s="1000"/>
      <c r="BN24" s="14"/>
      <c r="BP24" s="17"/>
      <c r="BQ24" s="1016"/>
      <c r="BR24" s="999"/>
      <c r="BS24" s="1000"/>
      <c r="BT24" s="14"/>
      <c r="BU24" s="403"/>
      <c r="BX24" s="402"/>
      <c r="BY24" s="17"/>
      <c r="BZ24" s="1016"/>
      <c r="CA24" s="999"/>
      <c r="CB24" s="1000"/>
      <c r="CC24" s="14"/>
      <c r="CE24" s="17"/>
      <c r="CF24" s="1016"/>
      <c r="CG24" s="999"/>
      <c r="CH24" s="1000"/>
      <c r="CI24" s="14"/>
      <c r="CJ24" s="403"/>
      <c r="CM24" s="402"/>
      <c r="CN24" s="17"/>
      <c r="CO24" s="1016"/>
      <c r="CP24" s="999"/>
      <c r="CQ24" s="1000"/>
      <c r="CR24" s="14"/>
      <c r="CT24" s="17"/>
      <c r="CU24" s="1016"/>
      <c r="CV24" s="999"/>
      <c r="CW24" s="1000"/>
      <c r="CX24" s="14"/>
      <c r="CY24" s="403"/>
      <c r="DB24" s="402"/>
      <c r="DC24" s="17"/>
      <c r="DD24" s="1016"/>
      <c r="DE24" s="999"/>
      <c r="DF24" s="1000"/>
      <c r="DG24" s="14"/>
      <c r="DI24" s="17"/>
      <c r="DJ24" s="1016"/>
      <c r="DK24" s="999"/>
      <c r="DL24" s="1000"/>
      <c r="DM24" s="14"/>
      <c r="DN24" s="403"/>
      <c r="DQ24" s="402"/>
      <c r="DR24" s="17"/>
      <c r="DS24" s="1016"/>
      <c r="DT24" s="999"/>
      <c r="DU24" s="1000"/>
      <c r="DV24" s="14"/>
      <c r="DX24" s="17"/>
      <c r="DY24" s="1016"/>
      <c r="DZ24" s="999"/>
      <c r="EA24" s="1000"/>
      <c r="EB24" s="14"/>
      <c r="EC24" s="403"/>
      <c r="EF24" s="402"/>
      <c r="EG24" s="905"/>
      <c r="EH24" s="1087"/>
      <c r="EI24" s="1088"/>
      <c r="EJ24" s="1088"/>
      <c r="EK24" s="14"/>
      <c r="EL24" s="904"/>
      <c r="EM24" s="905"/>
      <c r="EN24" s="1087"/>
      <c r="EO24" s="1088"/>
      <c r="EP24" s="1088"/>
      <c r="EQ24" s="14"/>
      <c r="ER24" s="403"/>
    </row>
    <row r="25" spans="1:148" ht="13.5" customHeight="1" thickBot="1" x14ac:dyDescent="0.25">
      <c r="A25" s="470"/>
      <c r="B25" s="471"/>
      <c r="C25" s="471"/>
      <c r="D25" s="472" t="s">
        <v>51</v>
      </c>
      <c r="E25" s="471"/>
      <c r="F25" s="473"/>
      <c r="G25" s="444" t="s">
        <v>55</v>
      </c>
      <c r="H25" s="458"/>
      <c r="I25" s="439"/>
      <c r="J25" s="458"/>
      <c r="K25" s="458"/>
      <c r="L25" s="474" t="s">
        <v>56</v>
      </c>
      <c r="M25" s="458"/>
      <c r="N25" s="475" t="s">
        <v>12</v>
      </c>
      <c r="O25" s="920"/>
      <c r="P25" s="1016"/>
      <c r="Q25" s="999"/>
      <c r="R25" s="1000"/>
      <c r="S25" s="14"/>
      <c r="T25" s="950"/>
      <c r="U25" s="951"/>
      <c r="V25" s="952"/>
      <c r="W25" s="196"/>
      <c r="X25" s="1056"/>
      <c r="Y25" s="951"/>
      <c r="Z25" s="952"/>
      <c r="AA25" s="12"/>
      <c r="AB25" s="13"/>
      <c r="AC25" s="13"/>
      <c r="AD25" s="402"/>
      <c r="AE25" s="987"/>
      <c r="AF25" s="988"/>
      <c r="AG25" s="1016"/>
      <c r="AH25" s="999"/>
      <c r="AI25" s="1000"/>
      <c r="AJ25" s="14"/>
      <c r="AK25" s="399"/>
      <c r="AL25" s="17"/>
      <c r="AM25" s="998"/>
      <c r="AN25" s="999"/>
      <c r="AO25" s="999"/>
      <c r="AP25" s="14"/>
      <c r="AQ25" s="403"/>
      <c r="AT25" s="402"/>
      <c r="AU25" s="17"/>
      <c r="AV25" s="998"/>
      <c r="AW25" s="999"/>
      <c r="AX25" s="1000"/>
      <c r="AY25" s="14"/>
      <c r="AZ25" s="460"/>
      <c r="BA25" s="17"/>
      <c r="BB25" s="1016"/>
      <c r="BC25" s="999"/>
      <c r="BD25" s="1000"/>
      <c r="BE25" s="14"/>
      <c r="BF25" s="403"/>
      <c r="BI25" s="402"/>
      <c r="BJ25" s="17"/>
      <c r="BK25" s="1016"/>
      <c r="BL25" s="999"/>
      <c r="BM25" s="1000"/>
      <c r="BN25" s="14"/>
      <c r="BP25" s="17"/>
      <c r="BQ25" s="1016"/>
      <c r="BR25" s="999"/>
      <c r="BS25" s="1000"/>
      <c r="BT25" s="14"/>
      <c r="BU25" s="403"/>
      <c r="BX25" s="402"/>
      <c r="BY25" s="17"/>
      <c r="BZ25" s="1016"/>
      <c r="CA25" s="999"/>
      <c r="CB25" s="1000"/>
      <c r="CC25" s="14"/>
      <c r="CE25" s="17"/>
      <c r="CF25" s="1016"/>
      <c r="CG25" s="999"/>
      <c r="CH25" s="1000"/>
      <c r="CI25" s="14"/>
      <c r="CJ25" s="403"/>
      <c r="CM25" s="402"/>
      <c r="CN25" s="17"/>
      <c r="CO25" s="1016"/>
      <c r="CP25" s="999"/>
      <c r="CQ25" s="1000"/>
      <c r="CR25" s="14"/>
      <c r="CT25" s="17"/>
      <c r="CU25" s="1016"/>
      <c r="CV25" s="999"/>
      <c r="CW25" s="1000"/>
      <c r="CX25" s="14"/>
      <c r="CY25" s="403"/>
      <c r="DB25" s="402"/>
      <c r="DC25" s="17"/>
      <c r="DD25" s="1016"/>
      <c r="DE25" s="999"/>
      <c r="DF25" s="1000"/>
      <c r="DG25" s="14"/>
      <c r="DI25" s="17"/>
      <c r="DJ25" s="1016"/>
      <c r="DK25" s="999"/>
      <c r="DL25" s="1000"/>
      <c r="DM25" s="14"/>
      <c r="DN25" s="403"/>
      <c r="DQ25" s="402"/>
      <c r="DR25" s="17"/>
      <c r="DS25" s="1016"/>
      <c r="DT25" s="999"/>
      <c r="DU25" s="1000"/>
      <c r="DV25" s="14"/>
      <c r="DX25" s="17"/>
      <c r="DY25" s="1016"/>
      <c r="DZ25" s="999"/>
      <c r="EA25" s="1000"/>
      <c r="EB25" s="14"/>
      <c r="EC25" s="403"/>
      <c r="EF25" s="402"/>
      <c r="EG25" s="905"/>
      <c r="EH25" s="1087"/>
      <c r="EI25" s="1088"/>
      <c r="EJ25" s="1088"/>
      <c r="EK25" s="14"/>
      <c r="EL25" s="904"/>
      <c r="EM25" s="905"/>
      <c r="EN25" s="1087"/>
      <c r="EO25" s="1088"/>
      <c r="EP25" s="1088"/>
      <c r="EQ25" s="14"/>
      <c r="ER25" s="403"/>
    </row>
    <row r="26" spans="1:148" ht="13.5" customHeight="1" thickBot="1" x14ac:dyDescent="0.25">
      <c r="A26" s="443" t="s">
        <v>57</v>
      </c>
      <c r="B26" s="206">
        <v>0</v>
      </c>
      <c r="C26" s="902"/>
      <c r="D26" s="899" t="s">
        <v>54</v>
      </c>
      <c r="E26" s="195">
        <v>12.17</v>
      </c>
      <c r="F26" s="446">
        <f t="shared" ref="F26:F31" si="0">ROUND((B26*E26),3)</f>
        <v>0</v>
      </c>
      <c r="G26" s="972" t="s">
        <v>123</v>
      </c>
      <c r="H26" s="1027"/>
      <c r="I26" s="1027"/>
      <c r="J26" s="1027"/>
      <c r="K26" s="1028"/>
      <c r="L26" s="960"/>
      <c r="M26" s="961"/>
      <c r="N26" s="12">
        <v>0</v>
      </c>
      <c r="O26" s="920"/>
      <c r="P26" s="1016"/>
      <c r="Q26" s="999"/>
      <c r="R26" s="1000"/>
      <c r="S26" s="14"/>
      <c r="T26" s="953"/>
      <c r="U26" s="954"/>
      <c r="V26" s="955"/>
      <c r="W26" s="197"/>
      <c r="X26" s="1057"/>
      <c r="Y26" s="954"/>
      <c r="Z26" s="955"/>
      <c r="AA26" s="12"/>
      <c r="AB26" s="13"/>
      <c r="AC26" s="13"/>
      <c r="AD26" s="402"/>
      <c r="AE26" s="987"/>
      <c r="AF26" s="988"/>
      <c r="AG26" s="1016"/>
      <c r="AH26" s="999"/>
      <c r="AI26" s="1000"/>
      <c r="AJ26" s="14"/>
      <c r="AK26" s="399"/>
      <c r="AL26" s="17"/>
      <c r="AM26" s="998"/>
      <c r="AN26" s="999"/>
      <c r="AO26" s="999"/>
      <c r="AP26" s="14"/>
      <c r="AQ26" s="403"/>
      <c r="AT26" s="402"/>
      <c r="AU26" s="17"/>
      <c r="AV26" s="998"/>
      <c r="AW26" s="999"/>
      <c r="AX26" s="1000"/>
      <c r="AY26" s="14"/>
      <c r="AZ26" s="460"/>
      <c r="BA26" s="17"/>
      <c r="BB26" s="1016"/>
      <c r="BC26" s="999"/>
      <c r="BD26" s="1000"/>
      <c r="BE26" s="14"/>
      <c r="BF26" s="403"/>
      <c r="BI26" s="402"/>
      <c r="BJ26" s="17"/>
      <c r="BK26" s="1016"/>
      <c r="BL26" s="999"/>
      <c r="BM26" s="1000"/>
      <c r="BN26" s="14"/>
      <c r="BP26" s="17"/>
      <c r="BQ26" s="1016"/>
      <c r="BR26" s="999"/>
      <c r="BS26" s="1000"/>
      <c r="BT26" s="14"/>
      <c r="BU26" s="403"/>
      <c r="BX26" s="402"/>
      <c r="BY26" s="17"/>
      <c r="BZ26" s="1016"/>
      <c r="CA26" s="999"/>
      <c r="CB26" s="1000"/>
      <c r="CC26" s="14"/>
      <c r="CE26" s="17"/>
      <c r="CF26" s="1016"/>
      <c r="CG26" s="999"/>
      <c r="CH26" s="1000"/>
      <c r="CI26" s="14"/>
      <c r="CJ26" s="403"/>
      <c r="CM26" s="402"/>
      <c r="CN26" s="17"/>
      <c r="CO26" s="1016"/>
      <c r="CP26" s="999"/>
      <c r="CQ26" s="1000"/>
      <c r="CR26" s="14"/>
      <c r="CT26" s="17"/>
      <c r="CU26" s="1016"/>
      <c r="CV26" s="999"/>
      <c r="CW26" s="1000"/>
      <c r="CX26" s="14"/>
      <c r="CY26" s="403"/>
      <c r="DB26" s="402"/>
      <c r="DC26" s="17"/>
      <c r="DD26" s="1016"/>
      <c r="DE26" s="999"/>
      <c r="DF26" s="1000"/>
      <c r="DG26" s="14"/>
      <c r="DI26" s="17"/>
      <c r="DJ26" s="1016"/>
      <c r="DK26" s="999"/>
      <c r="DL26" s="1000"/>
      <c r="DM26" s="14"/>
      <c r="DN26" s="403"/>
      <c r="DQ26" s="402"/>
      <c r="DR26" s="17"/>
      <c r="DS26" s="1016"/>
      <c r="DT26" s="999"/>
      <c r="DU26" s="1000"/>
      <c r="DV26" s="14"/>
      <c r="DX26" s="17"/>
      <c r="DY26" s="1016"/>
      <c r="DZ26" s="999"/>
      <c r="EA26" s="1000"/>
      <c r="EB26" s="14"/>
      <c r="EC26" s="403"/>
      <c r="EF26" s="402"/>
      <c r="EG26" s="905"/>
      <c r="EH26" s="1087"/>
      <c r="EI26" s="1088"/>
      <c r="EJ26" s="1088"/>
      <c r="EK26" s="14"/>
      <c r="EL26" s="904"/>
      <c r="EM26" s="905"/>
      <c r="EN26" s="1087"/>
      <c r="EO26" s="1088"/>
      <c r="EP26" s="1088"/>
      <c r="EQ26" s="14"/>
      <c r="ER26" s="403"/>
    </row>
    <row r="27" spans="1:148" ht="13.5" customHeight="1" thickBot="1" x14ac:dyDescent="0.25">
      <c r="A27" s="443" t="s">
        <v>58</v>
      </c>
      <c r="B27" s="206">
        <v>0</v>
      </c>
      <c r="C27" s="902"/>
      <c r="D27" s="899" t="s">
        <v>54</v>
      </c>
      <c r="E27" s="195">
        <v>12.17</v>
      </c>
      <c r="F27" s="446">
        <f t="shared" si="0"/>
        <v>0</v>
      </c>
      <c r="G27" s="972" t="s">
        <v>123</v>
      </c>
      <c r="H27" s="1027"/>
      <c r="I27" s="1027"/>
      <c r="J27" s="1027"/>
      <c r="K27" s="1028"/>
      <c r="L27" s="960"/>
      <c r="M27" s="961"/>
      <c r="N27" s="12">
        <v>0</v>
      </c>
      <c r="O27" s="920"/>
      <c r="P27" s="1016"/>
      <c r="Q27" s="999"/>
      <c r="R27" s="1000"/>
      <c r="S27" s="14"/>
      <c r="T27" s="432" t="s">
        <v>258</v>
      </c>
      <c r="U27" s="452"/>
      <c r="V27" s="452"/>
      <c r="W27" s="452"/>
      <c r="X27" s="452"/>
      <c r="Y27" s="452"/>
      <c r="Z27" s="465"/>
      <c r="AA27" s="454">
        <f>SUM(AA24:AA26,W24:W26)</f>
        <v>0</v>
      </c>
      <c r="AB27" s="447"/>
      <c r="AC27" s="447"/>
      <c r="AD27" s="402"/>
      <c r="AE27" s="987"/>
      <c r="AF27" s="988"/>
      <c r="AG27" s="1016"/>
      <c r="AH27" s="999"/>
      <c r="AI27" s="1000"/>
      <c r="AJ27" s="14"/>
      <c r="AK27" s="399"/>
      <c r="AL27" s="17"/>
      <c r="AM27" s="998"/>
      <c r="AN27" s="999"/>
      <c r="AO27" s="999"/>
      <c r="AP27" s="14"/>
      <c r="AQ27" s="403"/>
      <c r="AT27" s="402"/>
      <c r="AU27" s="17"/>
      <c r="AV27" s="998"/>
      <c r="AW27" s="999"/>
      <c r="AX27" s="1000"/>
      <c r="AY27" s="14"/>
      <c r="AZ27" s="460"/>
      <c r="BA27" s="17"/>
      <c r="BB27" s="1016"/>
      <c r="BC27" s="999"/>
      <c r="BD27" s="1000"/>
      <c r="BE27" s="14"/>
      <c r="BF27" s="403"/>
      <c r="BI27" s="402"/>
      <c r="BJ27" s="17"/>
      <c r="BK27" s="1016"/>
      <c r="BL27" s="999"/>
      <c r="BM27" s="1000"/>
      <c r="BN27" s="14"/>
      <c r="BP27" s="17"/>
      <c r="BQ27" s="1016"/>
      <c r="BR27" s="999"/>
      <c r="BS27" s="1000"/>
      <c r="BT27" s="14"/>
      <c r="BU27" s="403"/>
      <c r="BX27" s="402"/>
      <c r="BY27" s="17"/>
      <c r="BZ27" s="1016"/>
      <c r="CA27" s="999"/>
      <c r="CB27" s="1000"/>
      <c r="CC27" s="14"/>
      <c r="CE27" s="17"/>
      <c r="CF27" s="1016"/>
      <c r="CG27" s="999"/>
      <c r="CH27" s="1000"/>
      <c r="CI27" s="14"/>
      <c r="CJ27" s="403"/>
      <c r="CM27" s="402"/>
      <c r="CN27" s="17"/>
      <c r="CO27" s="1016"/>
      <c r="CP27" s="999"/>
      <c r="CQ27" s="1000"/>
      <c r="CR27" s="14"/>
      <c r="CT27" s="17"/>
      <c r="CU27" s="1016"/>
      <c r="CV27" s="999"/>
      <c r="CW27" s="1000"/>
      <c r="CX27" s="14"/>
      <c r="CY27" s="403"/>
      <c r="DB27" s="402"/>
      <c r="DC27" s="17"/>
      <c r="DD27" s="1016"/>
      <c r="DE27" s="999"/>
      <c r="DF27" s="1000"/>
      <c r="DG27" s="14"/>
      <c r="DI27" s="17"/>
      <c r="DJ27" s="1016"/>
      <c r="DK27" s="999"/>
      <c r="DL27" s="1000"/>
      <c r="DM27" s="14"/>
      <c r="DN27" s="403"/>
      <c r="DQ27" s="402"/>
      <c r="DR27" s="17"/>
      <c r="DS27" s="1016"/>
      <c r="DT27" s="999"/>
      <c r="DU27" s="1000"/>
      <c r="DV27" s="14"/>
      <c r="DX27" s="17"/>
      <c r="DY27" s="1016"/>
      <c r="DZ27" s="999"/>
      <c r="EA27" s="1000"/>
      <c r="EB27" s="14"/>
      <c r="EC27" s="403"/>
      <c r="EF27" s="402"/>
      <c r="EG27" s="905"/>
      <c r="EH27" s="1087"/>
      <c r="EI27" s="1088"/>
      <c r="EJ27" s="1088"/>
      <c r="EK27" s="14"/>
      <c r="EL27" s="904"/>
      <c r="EM27" s="905"/>
      <c r="EN27" s="1087"/>
      <c r="EO27" s="1088"/>
      <c r="EP27" s="1088"/>
      <c r="EQ27" s="14"/>
      <c r="ER27" s="403"/>
    </row>
    <row r="28" spans="1:148" ht="13.5" customHeight="1" x14ac:dyDescent="0.2">
      <c r="A28" s="443" t="s">
        <v>59</v>
      </c>
      <c r="B28" s="206">
        <v>0</v>
      </c>
      <c r="C28" s="902"/>
      <c r="D28" s="899" t="s">
        <v>54</v>
      </c>
      <c r="E28" s="195">
        <v>12.17</v>
      </c>
      <c r="F28" s="446">
        <f t="shared" si="0"/>
        <v>0</v>
      </c>
      <c r="G28" s="972" t="s">
        <v>123</v>
      </c>
      <c r="H28" s="1027"/>
      <c r="I28" s="1027"/>
      <c r="J28" s="1027"/>
      <c r="K28" s="1028"/>
      <c r="L28" s="960"/>
      <c r="M28" s="961"/>
      <c r="N28" s="12">
        <v>0</v>
      </c>
      <c r="O28" s="920"/>
      <c r="P28" s="1016"/>
      <c r="Q28" s="999"/>
      <c r="R28" s="1000"/>
      <c r="S28" s="14"/>
      <c r="T28" s="405" t="s">
        <v>256</v>
      </c>
      <c r="U28" s="405"/>
      <c r="V28" s="405"/>
      <c r="W28" s="405"/>
      <c r="X28" s="405"/>
      <c r="Y28" s="405"/>
      <c r="Z28" s="405"/>
      <c r="AA28" s="467"/>
      <c r="AB28" s="722"/>
      <c r="AC28" s="722"/>
      <c r="AD28" s="402"/>
      <c r="AE28" s="987"/>
      <c r="AF28" s="988"/>
      <c r="AG28" s="1016"/>
      <c r="AH28" s="999"/>
      <c r="AI28" s="1000"/>
      <c r="AJ28" s="14"/>
      <c r="AK28" s="22"/>
      <c r="AL28" s="17"/>
      <c r="AM28" s="998"/>
      <c r="AN28" s="999"/>
      <c r="AO28" s="999"/>
      <c r="AP28" s="14"/>
      <c r="AQ28" s="403"/>
      <c r="AT28" s="402"/>
      <c r="AU28" s="17"/>
      <c r="AV28" s="998"/>
      <c r="AW28" s="999"/>
      <c r="AX28" s="1000"/>
      <c r="AY28" s="14"/>
      <c r="AZ28" s="399"/>
      <c r="BA28" s="17"/>
      <c r="BB28" s="1016"/>
      <c r="BC28" s="999"/>
      <c r="BD28" s="1000"/>
      <c r="BE28" s="14"/>
      <c r="BF28" s="403"/>
      <c r="BI28" s="402"/>
      <c r="BJ28" s="17"/>
      <c r="BK28" s="1016"/>
      <c r="BL28" s="999"/>
      <c r="BM28" s="1000"/>
      <c r="BN28" s="14"/>
      <c r="BP28" s="17"/>
      <c r="BQ28" s="1016"/>
      <c r="BR28" s="999"/>
      <c r="BS28" s="1000"/>
      <c r="BT28" s="14"/>
      <c r="BU28" s="403"/>
      <c r="BX28" s="402"/>
      <c r="BY28" s="17"/>
      <c r="BZ28" s="1016"/>
      <c r="CA28" s="999"/>
      <c r="CB28" s="1000"/>
      <c r="CC28" s="14"/>
      <c r="CE28" s="17"/>
      <c r="CF28" s="1016"/>
      <c r="CG28" s="999"/>
      <c r="CH28" s="1000"/>
      <c r="CI28" s="14"/>
      <c r="CJ28" s="403"/>
      <c r="CM28" s="402"/>
      <c r="CN28" s="17"/>
      <c r="CO28" s="1016"/>
      <c r="CP28" s="999"/>
      <c r="CQ28" s="1000"/>
      <c r="CR28" s="14"/>
      <c r="CT28" s="17"/>
      <c r="CU28" s="1016"/>
      <c r="CV28" s="999"/>
      <c r="CW28" s="1000"/>
      <c r="CX28" s="14"/>
      <c r="CY28" s="403"/>
      <c r="DB28" s="402"/>
      <c r="DC28" s="17"/>
      <c r="DD28" s="1016"/>
      <c r="DE28" s="999"/>
      <c r="DF28" s="1000"/>
      <c r="DG28" s="14"/>
      <c r="DI28" s="17"/>
      <c r="DJ28" s="1016"/>
      <c r="DK28" s="999"/>
      <c r="DL28" s="1000"/>
      <c r="DM28" s="14"/>
      <c r="DN28" s="403"/>
      <c r="DQ28" s="402"/>
      <c r="DR28" s="17"/>
      <c r="DS28" s="1016"/>
      <c r="DT28" s="999"/>
      <c r="DU28" s="1000"/>
      <c r="DV28" s="14"/>
      <c r="DX28" s="17"/>
      <c r="DY28" s="1016"/>
      <c r="DZ28" s="999"/>
      <c r="EA28" s="1000"/>
      <c r="EB28" s="14"/>
      <c r="EC28" s="403"/>
      <c r="EF28" s="402"/>
      <c r="EG28" s="905"/>
      <c r="EH28" s="1087"/>
      <c r="EI28" s="1088"/>
      <c r="EJ28" s="1088"/>
      <c r="EK28" s="14"/>
      <c r="EL28" s="904"/>
      <c r="EM28" s="905"/>
      <c r="EN28" s="1087"/>
      <c r="EO28" s="1088"/>
      <c r="EP28" s="1088"/>
      <c r="EQ28" s="14"/>
      <c r="ER28" s="403"/>
    </row>
    <row r="29" spans="1:148" ht="13.5" customHeight="1" thickBot="1" x14ac:dyDescent="0.25">
      <c r="A29" s="443" t="s">
        <v>60</v>
      </c>
      <c r="B29" s="206">
        <v>0</v>
      </c>
      <c r="C29" s="902"/>
      <c r="D29" s="899" t="s">
        <v>54</v>
      </c>
      <c r="E29" s="195">
        <v>12.17</v>
      </c>
      <c r="F29" s="446">
        <f t="shared" si="0"/>
        <v>0</v>
      </c>
      <c r="G29" s="972" t="s">
        <v>123</v>
      </c>
      <c r="H29" s="1027"/>
      <c r="I29" s="1027"/>
      <c r="J29" s="1027"/>
      <c r="K29" s="1028"/>
      <c r="L29" s="960"/>
      <c r="M29" s="961"/>
      <c r="N29" s="12">
        <v>0</v>
      </c>
      <c r="O29" s="920"/>
      <c r="P29" s="1016"/>
      <c r="Q29" s="999"/>
      <c r="R29" s="1000"/>
      <c r="S29" s="14"/>
      <c r="T29" s="1058" t="s">
        <v>255</v>
      </c>
      <c r="U29" s="1059"/>
      <c r="V29" s="1059"/>
      <c r="W29" s="1059"/>
      <c r="X29" s="1059"/>
      <c r="Y29" s="1059"/>
      <c r="Z29" s="1059"/>
      <c r="AA29" s="1060"/>
      <c r="AB29" s="18"/>
      <c r="AC29" s="18"/>
      <c r="AD29" s="402"/>
      <c r="AE29" s="987"/>
      <c r="AF29" s="988"/>
      <c r="AG29" s="1016"/>
      <c r="AH29" s="999"/>
      <c r="AI29" s="1000"/>
      <c r="AJ29" s="14"/>
      <c r="AK29" s="399"/>
      <c r="AL29" s="17"/>
      <c r="AM29" s="998"/>
      <c r="AN29" s="999"/>
      <c r="AO29" s="999"/>
      <c r="AP29" s="14"/>
      <c r="AQ29" s="403"/>
      <c r="AT29" s="402"/>
      <c r="AU29" s="17"/>
      <c r="AV29" s="998"/>
      <c r="AW29" s="999"/>
      <c r="AX29" s="1000"/>
      <c r="AY29" s="14"/>
      <c r="AZ29" s="460"/>
      <c r="BA29" s="17"/>
      <c r="BB29" s="1016"/>
      <c r="BC29" s="999"/>
      <c r="BD29" s="1000"/>
      <c r="BE29" s="14"/>
      <c r="BF29" s="403"/>
      <c r="BI29" s="402"/>
      <c r="BJ29" s="17"/>
      <c r="BK29" s="1016"/>
      <c r="BL29" s="999"/>
      <c r="BM29" s="1000"/>
      <c r="BN29" s="14"/>
      <c r="BP29" s="17"/>
      <c r="BQ29" s="1016"/>
      <c r="BR29" s="999"/>
      <c r="BS29" s="1000"/>
      <c r="BT29" s="14"/>
      <c r="BU29" s="403"/>
      <c r="BX29" s="402"/>
      <c r="BY29" s="17"/>
      <c r="BZ29" s="1016"/>
      <c r="CA29" s="999"/>
      <c r="CB29" s="1000"/>
      <c r="CC29" s="14"/>
      <c r="CE29" s="17"/>
      <c r="CF29" s="1016"/>
      <c r="CG29" s="999"/>
      <c r="CH29" s="1000"/>
      <c r="CI29" s="14"/>
      <c r="CJ29" s="403"/>
      <c r="CM29" s="402"/>
      <c r="CN29" s="17"/>
      <c r="CO29" s="1016"/>
      <c r="CP29" s="999"/>
      <c r="CQ29" s="1000"/>
      <c r="CR29" s="14"/>
      <c r="CT29" s="17"/>
      <c r="CU29" s="1016"/>
      <c r="CV29" s="999"/>
      <c r="CW29" s="1000"/>
      <c r="CX29" s="14"/>
      <c r="CY29" s="403"/>
      <c r="DB29" s="402"/>
      <c r="DC29" s="17"/>
      <c r="DD29" s="1016"/>
      <c r="DE29" s="999"/>
      <c r="DF29" s="1000"/>
      <c r="DG29" s="14"/>
      <c r="DI29" s="17"/>
      <c r="DJ29" s="1016"/>
      <c r="DK29" s="999"/>
      <c r="DL29" s="1000"/>
      <c r="DM29" s="14"/>
      <c r="DN29" s="403"/>
      <c r="DQ29" s="402"/>
      <c r="DR29" s="17"/>
      <c r="DS29" s="1016"/>
      <c r="DT29" s="999"/>
      <c r="DU29" s="1000"/>
      <c r="DV29" s="14"/>
      <c r="DX29" s="17"/>
      <c r="DY29" s="1016"/>
      <c r="DZ29" s="999"/>
      <c r="EA29" s="1000"/>
      <c r="EB29" s="14"/>
      <c r="EC29" s="403"/>
      <c r="EF29" s="402"/>
      <c r="EG29" s="905"/>
      <c r="EH29" s="1087"/>
      <c r="EI29" s="1088"/>
      <c r="EJ29" s="1088"/>
      <c r="EK29" s="14"/>
      <c r="EL29" s="904"/>
      <c r="EM29" s="905"/>
      <c r="EN29" s="1087"/>
      <c r="EO29" s="1088"/>
      <c r="EP29" s="1088"/>
      <c r="EQ29" s="14"/>
      <c r="ER29" s="403"/>
    </row>
    <row r="30" spans="1:148" ht="13.5" customHeight="1" thickBot="1" x14ac:dyDescent="0.25">
      <c r="A30" s="19" t="s">
        <v>264</v>
      </c>
      <c r="B30" s="206">
        <v>0</v>
      </c>
      <c r="C30" s="902"/>
      <c r="D30" s="899" t="s">
        <v>54</v>
      </c>
      <c r="E30" s="195">
        <v>12.17</v>
      </c>
      <c r="F30" s="446">
        <f t="shared" si="0"/>
        <v>0</v>
      </c>
      <c r="G30" s="972" t="s">
        <v>123</v>
      </c>
      <c r="H30" s="1027"/>
      <c r="I30" s="1027"/>
      <c r="J30" s="1027"/>
      <c r="K30" s="1028"/>
      <c r="L30" s="1023"/>
      <c r="M30" s="1024"/>
      <c r="N30" s="12">
        <v>0</v>
      </c>
      <c r="O30" s="920"/>
      <c r="P30" s="1016"/>
      <c r="Q30" s="999"/>
      <c r="R30" s="1000"/>
      <c r="S30" s="14"/>
      <c r="T30" s="948" t="s">
        <v>246</v>
      </c>
      <c r="U30" s="949"/>
      <c r="V30" s="476" t="s">
        <v>247</v>
      </c>
      <c r="W30" s="476" t="s">
        <v>248</v>
      </c>
      <c r="X30" s="477"/>
      <c r="Y30" s="11" t="s">
        <v>246</v>
      </c>
      <c r="Z30" s="11" t="s">
        <v>247</v>
      </c>
      <c r="AA30" s="11" t="s">
        <v>248</v>
      </c>
      <c r="AB30" s="18"/>
      <c r="AC30" s="18"/>
      <c r="AD30" s="402"/>
      <c r="AE30" s="987"/>
      <c r="AF30" s="988"/>
      <c r="AG30" s="1016"/>
      <c r="AH30" s="999"/>
      <c r="AI30" s="1000"/>
      <c r="AJ30" s="14"/>
      <c r="AK30" s="399"/>
      <c r="AL30" s="17"/>
      <c r="AM30" s="998"/>
      <c r="AN30" s="999"/>
      <c r="AO30" s="999"/>
      <c r="AP30" s="14"/>
      <c r="AQ30" s="403"/>
      <c r="AT30" s="402"/>
      <c r="AU30" s="17"/>
      <c r="AV30" s="998"/>
      <c r="AW30" s="999"/>
      <c r="AX30" s="1000"/>
      <c r="AY30" s="14"/>
      <c r="AZ30" s="460"/>
      <c r="BA30" s="17"/>
      <c r="BB30" s="1016"/>
      <c r="BC30" s="999"/>
      <c r="BD30" s="1000"/>
      <c r="BE30" s="14"/>
      <c r="BF30" s="403"/>
      <c r="BI30" s="402"/>
      <c r="BJ30" s="17"/>
      <c r="BK30" s="1016"/>
      <c r="BL30" s="999"/>
      <c r="BM30" s="1000"/>
      <c r="BN30" s="14"/>
      <c r="BP30" s="17"/>
      <c r="BQ30" s="1016"/>
      <c r="BR30" s="999"/>
      <c r="BS30" s="1000"/>
      <c r="BT30" s="14"/>
      <c r="BU30" s="403"/>
      <c r="BX30" s="402"/>
      <c r="BY30" s="17"/>
      <c r="BZ30" s="1016"/>
      <c r="CA30" s="999"/>
      <c r="CB30" s="1000"/>
      <c r="CC30" s="14"/>
      <c r="CE30" s="17"/>
      <c r="CF30" s="1016"/>
      <c r="CG30" s="999"/>
      <c r="CH30" s="1000"/>
      <c r="CI30" s="14"/>
      <c r="CJ30" s="403"/>
      <c r="CM30" s="402"/>
      <c r="CN30" s="17"/>
      <c r="CO30" s="1016"/>
      <c r="CP30" s="999"/>
      <c r="CQ30" s="1000"/>
      <c r="CR30" s="14"/>
      <c r="CT30" s="17"/>
      <c r="CU30" s="1016"/>
      <c r="CV30" s="999"/>
      <c r="CW30" s="1000"/>
      <c r="CX30" s="14"/>
      <c r="CY30" s="403"/>
      <c r="DB30" s="402"/>
      <c r="DC30" s="17"/>
      <c r="DD30" s="1016"/>
      <c r="DE30" s="999"/>
      <c r="DF30" s="1000"/>
      <c r="DG30" s="14"/>
      <c r="DI30" s="17"/>
      <c r="DJ30" s="1016"/>
      <c r="DK30" s="999"/>
      <c r="DL30" s="1000"/>
      <c r="DM30" s="14"/>
      <c r="DN30" s="403"/>
      <c r="DQ30" s="402"/>
      <c r="DR30" s="17"/>
      <c r="DS30" s="1016"/>
      <c r="DT30" s="999"/>
      <c r="DU30" s="1000"/>
      <c r="DV30" s="14"/>
      <c r="DX30" s="17"/>
      <c r="DY30" s="1016"/>
      <c r="DZ30" s="999"/>
      <c r="EA30" s="1000"/>
      <c r="EB30" s="14"/>
      <c r="EC30" s="403"/>
      <c r="EF30" s="402"/>
      <c r="EG30" s="905"/>
      <c r="EH30" s="1087"/>
      <c r="EI30" s="1088"/>
      <c r="EJ30" s="1088"/>
      <c r="EK30" s="14"/>
      <c r="EL30" s="904"/>
      <c r="EM30" s="905"/>
      <c r="EN30" s="1087"/>
      <c r="EO30" s="1088"/>
      <c r="EP30" s="1088"/>
      <c r="EQ30" s="14"/>
      <c r="ER30" s="403"/>
    </row>
    <row r="31" spans="1:148" ht="13.5" customHeight="1" thickBot="1" x14ac:dyDescent="0.25">
      <c r="A31" s="19" t="s">
        <v>240</v>
      </c>
      <c r="B31" s="206">
        <v>0</v>
      </c>
      <c r="C31" s="902"/>
      <c r="D31" s="899" t="s">
        <v>54</v>
      </c>
      <c r="E31" s="195">
        <v>12.17</v>
      </c>
      <c r="F31" s="446">
        <f t="shared" si="0"/>
        <v>0</v>
      </c>
      <c r="G31" s="966" t="s">
        <v>258</v>
      </c>
      <c r="H31" s="967"/>
      <c r="I31" s="967"/>
      <c r="J31" s="967"/>
      <c r="K31" s="967"/>
      <c r="L31" s="967"/>
      <c r="M31" s="968"/>
      <c r="N31" s="478">
        <f>SUM(N26:N30)</f>
        <v>0</v>
      </c>
      <c r="O31" s="920"/>
      <c r="P31" s="1016"/>
      <c r="Q31" s="999"/>
      <c r="R31" s="1000"/>
      <c r="S31" s="14"/>
      <c r="T31" s="1066"/>
      <c r="U31" s="1066"/>
      <c r="V31" s="188"/>
      <c r="W31" s="12"/>
      <c r="X31" s="479"/>
      <c r="Y31" s="191"/>
      <c r="Z31" s="192"/>
      <c r="AA31" s="12"/>
      <c r="AB31" s="722"/>
      <c r="AC31" s="722"/>
      <c r="AD31" s="402"/>
      <c r="AE31" s="987"/>
      <c r="AF31" s="988"/>
      <c r="AG31" s="1016"/>
      <c r="AH31" s="999"/>
      <c r="AI31" s="1000"/>
      <c r="AJ31" s="14"/>
      <c r="AK31" s="399"/>
      <c r="AL31" s="17"/>
      <c r="AM31" s="998"/>
      <c r="AN31" s="999"/>
      <c r="AO31" s="999"/>
      <c r="AP31" s="14"/>
      <c r="AQ31" s="403"/>
      <c r="AT31" s="402"/>
      <c r="AU31" s="17"/>
      <c r="AV31" s="998"/>
      <c r="AW31" s="999"/>
      <c r="AX31" s="1000"/>
      <c r="AY31" s="14"/>
      <c r="AZ31" s="460"/>
      <c r="BA31" s="17"/>
      <c r="BB31" s="1016"/>
      <c r="BC31" s="999"/>
      <c r="BD31" s="1000"/>
      <c r="BE31" s="14"/>
      <c r="BF31" s="403"/>
      <c r="BI31" s="402"/>
      <c r="BJ31" s="17"/>
      <c r="BK31" s="1016"/>
      <c r="BL31" s="999"/>
      <c r="BM31" s="1000"/>
      <c r="BN31" s="14"/>
      <c r="BP31" s="17"/>
      <c r="BQ31" s="1016"/>
      <c r="BR31" s="999"/>
      <c r="BS31" s="1000"/>
      <c r="BT31" s="14"/>
      <c r="BU31" s="403"/>
      <c r="BX31" s="402"/>
      <c r="BY31" s="17"/>
      <c r="BZ31" s="1016"/>
      <c r="CA31" s="999"/>
      <c r="CB31" s="1000"/>
      <c r="CC31" s="14"/>
      <c r="CE31" s="17"/>
      <c r="CF31" s="1016"/>
      <c r="CG31" s="999"/>
      <c r="CH31" s="1000"/>
      <c r="CI31" s="14"/>
      <c r="CJ31" s="403"/>
      <c r="CM31" s="402"/>
      <c r="CN31" s="17"/>
      <c r="CO31" s="1016"/>
      <c r="CP31" s="999"/>
      <c r="CQ31" s="1000"/>
      <c r="CR31" s="14"/>
      <c r="CT31" s="17"/>
      <c r="CU31" s="1016"/>
      <c r="CV31" s="999"/>
      <c r="CW31" s="1000"/>
      <c r="CX31" s="14"/>
      <c r="CY31" s="403"/>
      <c r="DB31" s="402"/>
      <c r="DC31" s="17"/>
      <c r="DD31" s="1016"/>
      <c r="DE31" s="999"/>
      <c r="DF31" s="1000"/>
      <c r="DG31" s="14"/>
      <c r="DI31" s="17"/>
      <c r="DJ31" s="1016"/>
      <c r="DK31" s="999"/>
      <c r="DL31" s="1000"/>
      <c r="DM31" s="14"/>
      <c r="DN31" s="403"/>
      <c r="DQ31" s="402"/>
      <c r="DR31" s="17"/>
      <c r="DS31" s="1016"/>
      <c r="DT31" s="999"/>
      <c r="DU31" s="1000"/>
      <c r="DV31" s="14"/>
      <c r="DX31" s="17"/>
      <c r="DY31" s="1016"/>
      <c r="DZ31" s="999"/>
      <c r="EA31" s="1000"/>
      <c r="EB31" s="14"/>
      <c r="EC31" s="403"/>
      <c r="EF31" s="402"/>
      <c r="EG31" s="905"/>
      <c r="EH31" s="1087"/>
      <c r="EI31" s="1088"/>
      <c r="EJ31" s="1088"/>
      <c r="EK31" s="14"/>
      <c r="EL31" s="904"/>
      <c r="EM31" s="905"/>
      <c r="EN31" s="1087"/>
      <c r="EO31" s="1088"/>
      <c r="EP31" s="1088"/>
      <c r="EQ31" s="14"/>
      <c r="ER31" s="403"/>
    </row>
    <row r="32" spans="1:148" ht="13.5" customHeight="1" x14ac:dyDescent="0.2">
      <c r="A32" s="480" t="s">
        <v>332</v>
      </c>
      <c r="B32" s="481">
        <f>SUM(B26:B31)</f>
        <v>0</v>
      </c>
      <c r="C32" s="900" t="s">
        <v>61</v>
      </c>
      <c r="D32" s="445"/>
      <c r="E32" s="901" t="s">
        <v>532</v>
      </c>
      <c r="F32" s="446">
        <f>ROUND(IF(N43&gt;SUM(F29:F31),N43,SUM(F29:F31)),2)</f>
        <v>9.3000000000000007</v>
      </c>
      <c r="G32" s="482"/>
      <c r="H32" s="395"/>
      <c r="I32" s="405"/>
      <c r="J32" s="405"/>
      <c r="K32" s="405" t="s">
        <v>62</v>
      </c>
      <c r="L32" s="405"/>
      <c r="M32" s="405"/>
      <c r="N32" s="467"/>
      <c r="O32" s="920"/>
      <c r="P32" s="1016"/>
      <c r="Q32" s="999"/>
      <c r="R32" s="1000"/>
      <c r="S32" s="14"/>
      <c r="T32" s="959"/>
      <c r="U32" s="959"/>
      <c r="V32" s="189"/>
      <c r="W32" s="12"/>
      <c r="X32" s="483"/>
      <c r="Y32" s="191"/>
      <c r="Z32" s="189"/>
      <c r="AA32" s="12"/>
      <c r="AB32" s="18"/>
      <c r="AC32" s="18"/>
      <c r="AD32" s="402"/>
      <c r="AE32" s="987"/>
      <c r="AF32" s="988"/>
      <c r="AG32" s="1016"/>
      <c r="AH32" s="999"/>
      <c r="AI32" s="1000"/>
      <c r="AJ32" s="14"/>
      <c r="AK32" s="399"/>
      <c r="AL32" s="17"/>
      <c r="AM32" s="998"/>
      <c r="AN32" s="999"/>
      <c r="AO32" s="999"/>
      <c r="AP32" s="14"/>
      <c r="AQ32" s="403"/>
      <c r="AT32" s="402"/>
      <c r="AU32" s="17"/>
      <c r="AV32" s="998"/>
      <c r="AW32" s="999"/>
      <c r="AX32" s="1000"/>
      <c r="AY32" s="14"/>
      <c r="AZ32" s="460"/>
      <c r="BA32" s="17"/>
      <c r="BB32" s="1016"/>
      <c r="BC32" s="999"/>
      <c r="BD32" s="1000"/>
      <c r="BE32" s="14"/>
      <c r="BF32" s="403"/>
      <c r="BI32" s="402"/>
      <c r="BJ32" s="17"/>
      <c r="BK32" s="1016"/>
      <c r="BL32" s="999"/>
      <c r="BM32" s="1000"/>
      <c r="BN32" s="14"/>
      <c r="BP32" s="17"/>
      <c r="BQ32" s="1016"/>
      <c r="BR32" s="999"/>
      <c r="BS32" s="1000"/>
      <c r="BT32" s="14"/>
      <c r="BU32" s="403"/>
      <c r="BX32" s="402"/>
      <c r="BY32" s="17"/>
      <c r="BZ32" s="1016"/>
      <c r="CA32" s="999"/>
      <c r="CB32" s="1000"/>
      <c r="CC32" s="14"/>
      <c r="CE32" s="17"/>
      <c r="CF32" s="1016"/>
      <c r="CG32" s="999"/>
      <c r="CH32" s="1000"/>
      <c r="CI32" s="14"/>
      <c r="CJ32" s="403"/>
      <c r="CM32" s="402"/>
      <c r="CN32" s="17"/>
      <c r="CO32" s="1016"/>
      <c r="CP32" s="999"/>
      <c r="CQ32" s="1000"/>
      <c r="CR32" s="14"/>
      <c r="CT32" s="17"/>
      <c r="CU32" s="1016"/>
      <c r="CV32" s="999"/>
      <c r="CW32" s="1000"/>
      <c r="CX32" s="14"/>
      <c r="CY32" s="403"/>
      <c r="DB32" s="402"/>
      <c r="DC32" s="17"/>
      <c r="DD32" s="1016"/>
      <c r="DE32" s="999"/>
      <c r="DF32" s="1000"/>
      <c r="DG32" s="14"/>
      <c r="DI32" s="17"/>
      <c r="DJ32" s="1016"/>
      <c r="DK32" s="999"/>
      <c r="DL32" s="1000"/>
      <c r="DM32" s="14"/>
      <c r="DN32" s="403"/>
      <c r="DQ32" s="402"/>
      <c r="DR32" s="17"/>
      <c r="DS32" s="1016"/>
      <c r="DT32" s="999"/>
      <c r="DU32" s="1000"/>
      <c r="DV32" s="14"/>
      <c r="DX32" s="17"/>
      <c r="DY32" s="1016"/>
      <c r="DZ32" s="999"/>
      <c r="EA32" s="1000"/>
      <c r="EB32" s="14"/>
      <c r="EC32" s="403"/>
      <c r="EF32" s="402"/>
      <c r="EG32" s="905"/>
      <c r="EH32" s="1087"/>
      <c r="EI32" s="1088"/>
      <c r="EJ32" s="1088"/>
      <c r="EK32" s="14"/>
      <c r="EL32" s="904"/>
      <c r="EM32" s="905"/>
      <c r="EN32" s="1087"/>
      <c r="EO32" s="1088"/>
      <c r="EP32" s="1088"/>
      <c r="EQ32" s="14"/>
      <c r="ER32" s="403"/>
    </row>
    <row r="33" spans="1:148" ht="13.5" customHeight="1" x14ac:dyDescent="0.2">
      <c r="A33" s="443" t="s">
        <v>533</v>
      </c>
      <c r="B33" s="444"/>
      <c r="C33" s="439"/>
      <c r="D33" s="439"/>
      <c r="E33" s="439"/>
      <c r="F33" s="446">
        <f>ROUND(SUM(F26:F28),2)+F32</f>
        <v>9.3000000000000007</v>
      </c>
      <c r="G33" s="439"/>
      <c r="H33" s="439"/>
      <c r="I33" s="439"/>
      <c r="J33" s="439"/>
      <c r="K33" s="439"/>
      <c r="L33" s="439"/>
      <c r="M33" s="439"/>
      <c r="N33" s="440"/>
      <c r="O33" s="920"/>
      <c r="P33" s="1016"/>
      <c r="Q33" s="999"/>
      <c r="R33" s="1000"/>
      <c r="S33" s="14"/>
      <c r="T33" s="959"/>
      <c r="U33" s="959"/>
      <c r="V33" s="189"/>
      <c r="W33" s="12"/>
      <c r="X33" s="483"/>
      <c r="Y33" s="191"/>
      <c r="Z33" s="189"/>
      <c r="AA33" s="12"/>
      <c r="AB33" s="18"/>
      <c r="AC33" s="18"/>
      <c r="AD33" s="402"/>
      <c r="AE33" s="987"/>
      <c r="AF33" s="988"/>
      <c r="AG33" s="1016"/>
      <c r="AH33" s="999"/>
      <c r="AI33" s="1000"/>
      <c r="AJ33" s="14"/>
      <c r="AK33" s="399"/>
      <c r="AL33" s="17"/>
      <c r="AM33" s="998"/>
      <c r="AN33" s="999"/>
      <c r="AO33" s="999"/>
      <c r="AP33" s="14"/>
      <c r="AQ33" s="403"/>
      <c r="AT33" s="402"/>
      <c r="AU33" s="17"/>
      <c r="AV33" s="998"/>
      <c r="AW33" s="999"/>
      <c r="AX33" s="1000"/>
      <c r="AY33" s="14"/>
      <c r="AZ33" s="460"/>
      <c r="BA33" s="17"/>
      <c r="BB33" s="1016"/>
      <c r="BC33" s="999"/>
      <c r="BD33" s="1000"/>
      <c r="BE33" s="14"/>
      <c r="BF33" s="403"/>
      <c r="BI33" s="402"/>
      <c r="BJ33" s="17"/>
      <c r="BK33" s="1016"/>
      <c r="BL33" s="999"/>
      <c r="BM33" s="1000"/>
      <c r="BN33" s="14"/>
      <c r="BP33" s="17"/>
      <c r="BQ33" s="1016"/>
      <c r="BR33" s="999"/>
      <c r="BS33" s="1000"/>
      <c r="BT33" s="14"/>
      <c r="BU33" s="403"/>
      <c r="BX33" s="402"/>
      <c r="BY33" s="17"/>
      <c r="BZ33" s="1016"/>
      <c r="CA33" s="999"/>
      <c r="CB33" s="1000"/>
      <c r="CC33" s="14"/>
      <c r="CE33" s="17"/>
      <c r="CF33" s="1016"/>
      <c r="CG33" s="999"/>
      <c r="CH33" s="1000"/>
      <c r="CI33" s="14"/>
      <c r="CJ33" s="403"/>
      <c r="CM33" s="402"/>
      <c r="CN33" s="17"/>
      <c r="CO33" s="1016"/>
      <c r="CP33" s="999"/>
      <c r="CQ33" s="1000"/>
      <c r="CR33" s="14"/>
      <c r="CT33" s="17"/>
      <c r="CU33" s="1016"/>
      <c r="CV33" s="999"/>
      <c r="CW33" s="1000"/>
      <c r="CX33" s="14"/>
      <c r="CY33" s="403"/>
      <c r="DB33" s="402"/>
      <c r="DC33" s="17"/>
      <c r="DD33" s="1016"/>
      <c r="DE33" s="999"/>
      <c r="DF33" s="1000"/>
      <c r="DG33" s="14"/>
      <c r="DI33" s="17"/>
      <c r="DJ33" s="1016"/>
      <c r="DK33" s="999"/>
      <c r="DL33" s="1000"/>
      <c r="DM33" s="14"/>
      <c r="DN33" s="403"/>
      <c r="DQ33" s="402"/>
      <c r="DR33" s="17"/>
      <c r="DS33" s="1016"/>
      <c r="DT33" s="999"/>
      <c r="DU33" s="1000"/>
      <c r="DV33" s="14"/>
      <c r="DX33" s="17"/>
      <c r="DY33" s="1016"/>
      <c r="DZ33" s="999"/>
      <c r="EA33" s="1000"/>
      <c r="EB33" s="14"/>
      <c r="EC33" s="403"/>
      <c r="EF33" s="402"/>
      <c r="EG33" s="905"/>
      <c r="EH33" s="1087"/>
      <c r="EI33" s="1088"/>
      <c r="EJ33" s="1088"/>
      <c r="EK33" s="14"/>
      <c r="EL33" s="904"/>
      <c r="EM33" s="905"/>
      <c r="EN33" s="1087"/>
      <c r="EO33" s="1088"/>
      <c r="EP33" s="1088"/>
      <c r="EQ33" s="14"/>
      <c r="ER33" s="403"/>
    </row>
    <row r="34" spans="1:148" ht="13.5" customHeight="1" thickBot="1" x14ac:dyDescent="0.25">
      <c r="A34" s="443" t="s">
        <v>63</v>
      </c>
      <c r="B34" s="444"/>
      <c r="C34" s="439"/>
      <c r="D34" s="439"/>
      <c r="E34" s="439"/>
      <c r="F34" s="446">
        <f>F20</f>
        <v>103.64999999999998</v>
      </c>
      <c r="G34" s="484" t="s">
        <v>64</v>
      </c>
      <c r="H34" s="458"/>
      <c r="I34" s="439"/>
      <c r="J34" s="458"/>
      <c r="K34" s="458"/>
      <c r="L34" s="458" t="s">
        <v>65</v>
      </c>
      <c r="M34" s="458"/>
      <c r="N34" s="475" t="s">
        <v>12</v>
      </c>
      <c r="O34" s="921"/>
      <c r="P34" s="1016"/>
      <c r="Q34" s="999"/>
      <c r="R34" s="1000"/>
      <c r="S34" s="14"/>
      <c r="T34" s="959"/>
      <c r="U34" s="959"/>
      <c r="V34" s="189"/>
      <c r="W34" s="12"/>
      <c r="X34" s="483"/>
      <c r="Y34" s="191"/>
      <c r="Z34" s="189"/>
      <c r="AA34" s="12"/>
      <c r="AB34" s="722"/>
      <c r="AC34" s="722"/>
      <c r="AD34" s="402"/>
      <c r="AE34" s="987"/>
      <c r="AF34" s="1017"/>
      <c r="AG34" s="1016"/>
      <c r="AH34" s="999"/>
      <c r="AI34" s="1000"/>
      <c r="AJ34" s="14"/>
      <c r="AK34" s="399"/>
      <c r="AL34" s="17"/>
      <c r="AM34" s="998"/>
      <c r="AN34" s="999"/>
      <c r="AO34" s="999"/>
      <c r="AP34" s="14"/>
      <c r="AQ34" s="403"/>
      <c r="AT34" s="402"/>
      <c r="AU34" s="17"/>
      <c r="AV34" s="998"/>
      <c r="AW34" s="999"/>
      <c r="AX34" s="1000"/>
      <c r="AY34" s="14"/>
      <c r="AZ34" s="460"/>
      <c r="BA34" s="17"/>
      <c r="BB34" s="1016"/>
      <c r="BC34" s="999"/>
      <c r="BD34" s="1000"/>
      <c r="BE34" s="14"/>
      <c r="BF34" s="403"/>
      <c r="BI34" s="402"/>
      <c r="BJ34" s="17"/>
      <c r="BK34" s="1016"/>
      <c r="BL34" s="999"/>
      <c r="BM34" s="1000"/>
      <c r="BN34" s="14"/>
      <c r="BP34" s="17"/>
      <c r="BQ34" s="1016"/>
      <c r="BR34" s="999"/>
      <c r="BS34" s="1000"/>
      <c r="BT34" s="14"/>
      <c r="BU34" s="403"/>
      <c r="BX34" s="402"/>
      <c r="BY34" s="17"/>
      <c r="BZ34" s="1016"/>
      <c r="CA34" s="999"/>
      <c r="CB34" s="1000"/>
      <c r="CC34" s="14"/>
      <c r="CE34" s="17"/>
      <c r="CF34" s="1016"/>
      <c r="CG34" s="999"/>
      <c r="CH34" s="1000"/>
      <c r="CI34" s="14"/>
      <c r="CJ34" s="403"/>
      <c r="CM34" s="402"/>
      <c r="CN34" s="17"/>
      <c r="CO34" s="1016"/>
      <c r="CP34" s="999"/>
      <c r="CQ34" s="1000"/>
      <c r="CR34" s="14"/>
      <c r="CT34" s="17"/>
      <c r="CU34" s="1016"/>
      <c r="CV34" s="999"/>
      <c r="CW34" s="1000"/>
      <c r="CX34" s="14"/>
      <c r="CY34" s="403"/>
      <c r="DB34" s="402"/>
      <c r="DC34" s="17"/>
      <c r="DD34" s="1016"/>
      <c r="DE34" s="999"/>
      <c r="DF34" s="1000"/>
      <c r="DG34" s="14"/>
      <c r="DI34" s="17"/>
      <c r="DJ34" s="1016"/>
      <c r="DK34" s="999"/>
      <c r="DL34" s="1000"/>
      <c r="DM34" s="14"/>
      <c r="DN34" s="403"/>
      <c r="DQ34" s="402"/>
      <c r="DR34" s="17"/>
      <c r="DS34" s="1016"/>
      <c r="DT34" s="999"/>
      <c r="DU34" s="1000"/>
      <c r="DV34" s="14"/>
      <c r="DX34" s="17"/>
      <c r="DY34" s="1016"/>
      <c r="DZ34" s="999"/>
      <c r="EA34" s="1000"/>
      <c r="EB34" s="14"/>
      <c r="EC34" s="403"/>
      <c r="EF34" s="402"/>
      <c r="EG34" s="905"/>
      <c r="EH34" s="1087"/>
      <c r="EI34" s="1088"/>
      <c r="EJ34" s="1088"/>
      <c r="EK34" s="14"/>
      <c r="EL34" s="904"/>
      <c r="EM34" s="905"/>
      <c r="EN34" s="1087"/>
      <c r="EO34" s="1088"/>
      <c r="EP34" s="1088"/>
      <c r="EQ34" s="14"/>
      <c r="ER34" s="403"/>
    </row>
    <row r="35" spans="1:148" ht="13.5" thickBot="1" x14ac:dyDescent="0.25">
      <c r="A35" s="1054" t="str">
        <f>IF(F35&lt;0,"24. LOSS THIS PERIOD (Line 22-23)","24. UNUSED ALLOWANCE THIS PERIOD (Line 22-23)")</f>
        <v>24. LOSS THIS PERIOD (Line 22-23)</v>
      </c>
      <c r="B35" s="1055"/>
      <c r="C35" s="1055"/>
      <c r="D35" s="1055"/>
      <c r="E35" s="903"/>
      <c r="F35" s="446">
        <f>F33-F34</f>
        <v>-94.34999999999998</v>
      </c>
      <c r="G35" s="962" t="s">
        <v>390</v>
      </c>
      <c r="H35" s="963"/>
      <c r="I35" s="963"/>
      <c r="J35" s="963"/>
      <c r="K35" s="964"/>
      <c r="L35" s="965"/>
      <c r="M35" s="964"/>
      <c r="N35" s="256">
        <f>'CG-3123'!AU38</f>
        <v>0</v>
      </c>
      <c r="O35" s="10" t="s">
        <v>258</v>
      </c>
      <c r="P35" s="1061"/>
      <c r="Q35" s="1062"/>
      <c r="R35" s="1062"/>
      <c r="S35" s="15">
        <f>SUM(S8:S34)</f>
        <v>0</v>
      </c>
      <c r="T35" s="959"/>
      <c r="U35" s="959"/>
      <c r="V35" s="189"/>
      <c r="W35" s="12"/>
      <c r="X35" s="483"/>
      <c r="Y35" s="191"/>
      <c r="Z35" s="189"/>
      <c r="AA35" s="12"/>
      <c r="AB35" s="722"/>
      <c r="AC35" s="722"/>
      <c r="AD35" s="402"/>
      <c r="AE35" s="989"/>
      <c r="AF35" s="1018"/>
      <c r="AG35" s="991"/>
      <c r="AH35" s="992"/>
      <c r="AI35" s="993"/>
      <c r="AJ35" s="20"/>
      <c r="AK35" s="399"/>
      <c r="AL35" s="25"/>
      <c r="AM35" s="998"/>
      <c r="AN35" s="999"/>
      <c r="AO35" s="999"/>
      <c r="AP35" s="20"/>
      <c r="AQ35" s="403"/>
      <c r="AT35" s="402"/>
      <c r="AU35" s="25"/>
      <c r="AV35" s="998"/>
      <c r="AW35" s="999"/>
      <c r="AX35" s="1000"/>
      <c r="AY35" s="14"/>
      <c r="AZ35" s="460"/>
      <c r="BA35" s="17"/>
      <c r="BB35" s="1016"/>
      <c r="BC35" s="999"/>
      <c r="BD35" s="1000"/>
      <c r="BE35" s="14"/>
      <c r="BF35" s="403"/>
      <c r="BI35" s="402"/>
      <c r="BJ35" s="17"/>
      <c r="BK35" s="1016"/>
      <c r="BL35" s="999"/>
      <c r="BM35" s="1000"/>
      <c r="BN35" s="14"/>
      <c r="BP35" s="17"/>
      <c r="BQ35" s="1016"/>
      <c r="BR35" s="999"/>
      <c r="BS35" s="1000"/>
      <c r="BT35" s="14"/>
      <c r="BU35" s="403"/>
      <c r="BX35" s="402"/>
      <c r="BY35" s="17"/>
      <c r="BZ35" s="1016"/>
      <c r="CA35" s="999"/>
      <c r="CB35" s="1000"/>
      <c r="CC35" s="14"/>
      <c r="CE35" s="17"/>
      <c r="CF35" s="1016"/>
      <c r="CG35" s="999"/>
      <c r="CH35" s="1000"/>
      <c r="CI35" s="14"/>
      <c r="CJ35" s="403"/>
      <c r="CM35" s="402"/>
      <c r="CN35" s="17"/>
      <c r="CO35" s="1016"/>
      <c r="CP35" s="999"/>
      <c r="CQ35" s="1000"/>
      <c r="CR35" s="14"/>
      <c r="CT35" s="17"/>
      <c r="CU35" s="1016"/>
      <c r="CV35" s="999"/>
      <c r="CW35" s="1000"/>
      <c r="CX35" s="14"/>
      <c r="CY35" s="403"/>
      <c r="DB35" s="402"/>
      <c r="DC35" s="17"/>
      <c r="DD35" s="1016"/>
      <c r="DE35" s="999"/>
      <c r="DF35" s="1000"/>
      <c r="DG35" s="14"/>
      <c r="DI35" s="17"/>
      <c r="DJ35" s="1016"/>
      <c r="DK35" s="999"/>
      <c r="DL35" s="1000"/>
      <c r="DM35" s="14"/>
      <c r="DN35" s="403"/>
      <c r="DQ35" s="402"/>
      <c r="DR35" s="17"/>
      <c r="DS35" s="1016"/>
      <c r="DT35" s="999"/>
      <c r="DU35" s="1000"/>
      <c r="DV35" s="14"/>
      <c r="DX35" s="17"/>
      <c r="DY35" s="1016"/>
      <c r="DZ35" s="999"/>
      <c r="EA35" s="1000"/>
      <c r="EB35" s="14"/>
      <c r="EC35" s="403"/>
      <c r="EF35" s="402"/>
      <c r="EG35" s="905"/>
      <c r="EH35" s="1087"/>
      <c r="EI35" s="1088"/>
      <c r="EJ35" s="1088"/>
      <c r="EK35" s="14"/>
      <c r="EL35" s="904"/>
      <c r="EM35" s="905"/>
      <c r="EN35" s="1087"/>
      <c r="EO35" s="1088"/>
      <c r="EP35" s="1088"/>
      <c r="EQ35" s="14"/>
      <c r="ER35" s="403"/>
    </row>
    <row r="36" spans="1:148" ht="13.5" customHeight="1" thickBot="1" x14ac:dyDescent="0.25">
      <c r="A36" s="1054" t="str">
        <f>IF(F36&lt;0,"25. DEFICIT FROM LAST REPORT","25. UNUSED ALLOWANCE FROM LAST REPORT")</f>
        <v>25. UNUSED ALLOWANCE FROM LAST REPORT</v>
      </c>
      <c r="B36" s="1055"/>
      <c r="C36" s="1055"/>
      <c r="D36" s="1055"/>
      <c r="E36" s="903"/>
      <c r="F36" s="12">
        <v>212.21</v>
      </c>
      <c r="G36" s="962" t="s">
        <v>480</v>
      </c>
      <c r="H36" s="963"/>
      <c r="I36" s="963"/>
      <c r="J36" s="963"/>
      <c r="K36" s="964"/>
      <c r="L36" s="965"/>
      <c r="M36" s="964"/>
      <c r="N36" s="256">
        <f>'CG-3123'!AU76</f>
        <v>0</v>
      </c>
      <c r="O36" s="10" t="s">
        <v>254</v>
      </c>
      <c r="P36" s="1061"/>
      <c r="Q36" s="1062"/>
      <c r="R36" s="1062"/>
      <c r="S36" s="21"/>
      <c r="T36" s="959"/>
      <c r="U36" s="959"/>
      <c r="V36" s="189"/>
      <c r="W36" s="12"/>
      <c r="X36" s="483"/>
      <c r="Y36" s="191"/>
      <c r="Z36" s="189"/>
      <c r="AA36" s="12"/>
      <c r="AB36" s="722"/>
      <c r="AC36" s="722"/>
      <c r="AD36" s="402"/>
      <c r="AE36" s="1036" t="s">
        <v>258</v>
      </c>
      <c r="AF36" s="1035"/>
      <c r="AG36" s="994"/>
      <c r="AH36" s="995"/>
      <c r="AI36" s="996"/>
      <c r="AJ36" s="15">
        <f>SUM(AJ22:AJ35,AJ17:AJ20)</f>
        <v>0</v>
      </c>
      <c r="AK36" s="403"/>
      <c r="AL36" s="10" t="s">
        <v>258</v>
      </c>
      <c r="AM36" s="997"/>
      <c r="AN36" s="997"/>
      <c r="AO36" s="997"/>
      <c r="AP36" s="15">
        <f>SUM(AP22:AP35,AP17:AP20)</f>
        <v>0</v>
      </c>
      <c r="AQ36" s="403"/>
      <c r="AT36" s="402"/>
      <c r="AU36" s="10" t="s">
        <v>258</v>
      </c>
      <c r="AV36" s="997"/>
      <c r="AW36" s="997"/>
      <c r="AX36" s="997"/>
      <c r="AY36" s="15">
        <f>SUM(AY22:AY35,AY17:AY20)</f>
        <v>0</v>
      </c>
      <c r="AZ36" s="399"/>
      <c r="BA36" s="10" t="s">
        <v>258</v>
      </c>
      <c r="BB36" s="997"/>
      <c r="BC36" s="997"/>
      <c r="BD36" s="997"/>
      <c r="BE36" s="15">
        <f>SUM(BE22:BE35,BE17:BE20)</f>
        <v>0</v>
      </c>
      <c r="BF36" s="403"/>
      <c r="BI36" s="402"/>
      <c r="BJ36" s="10" t="s">
        <v>258</v>
      </c>
      <c r="BK36" s="997"/>
      <c r="BL36" s="997"/>
      <c r="BM36" s="997"/>
      <c r="BN36" s="15">
        <f>SUM(BN22:BN35,BN17:BN20)</f>
        <v>0</v>
      </c>
      <c r="BP36" s="10" t="s">
        <v>258</v>
      </c>
      <c r="BQ36" s="997"/>
      <c r="BR36" s="997"/>
      <c r="BS36" s="997"/>
      <c r="BT36" s="15">
        <f>SUM(BT22:BT35,BT17:BT20)</f>
        <v>0</v>
      </c>
      <c r="BU36" s="403"/>
      <c r="BX36" s="402"/>
      <c r="BY36" s="10" t="s">
        <v>258</v>
      </c>
      <c r="BZ36" s="997"/>
      <c r="CA36" s="997"/>
      <c r="CB36" s="997"/>
      <c r="CC36" s="15">
        <f>SUM(CC22:CC35,CC17:CC20)</f>
        <v>0</v>
      </c>
      <c r="CE36" s="10" t="s">
        <v>258</v>
      </c>
      <c r="CF36" s="997"/>
      <c r="CG36" s="997"/>
      <c r="CH36" s="997"/>
      <c r="CI36" s="15">
        <f>SUM(CI22:CI35,CI17:CI20)</f>
        <v>0</v>
      </c>
      <c r="CJ36" s="403"/>
      <c r="CM36" s="402"/>
      <c r="CN36" s="10" t="s">
        <v>258</v>
      </c>
      <c r="CO36" s="997"/>
      <c r="CP36" s="997"/>
      <c r="CQ36" s="997"/>
      <c r="CR36" s="15">
        <f>SUM(CR22:CR35,CR17:CR20)</f>
        <v>0</v>
      </c>
      <c r="CT36" s="10" t="s">
        <v>258</v>
      </c>
      <c r="CU36" s="997"/>
      <c r="CV36" s="997"/>
      <c r="CW36" s="997"/>
      <c r="CX36" s="15">
        <f>SUM(CX22:CX35,CX17:CX20)</f>
        <v>0</v>
      </c>
      <c r="CY36" s="403"/>
      <c r="DB36" s="402"/>
      <c r="DC36" s="10" t="s">
        <v>258</v>
      </c>
      <c r="DD36" s="997"/>
      <c r="DE36" s="997"/>
      <c r="DF36" s="997"/>
      <c r="DG36" s="15">
        <f>SUM(DG22:DG35,DG17:DG20)</f>
        <v>0</v>
      </c>
      <c r="DI36" s="10" t="s">
        <v>258</v>
      </c>
      <c r="DJ36" s="997"/>
      <c r="DK36" s="997"/>
      <c r="DL36" s="997"/>
      <c r="DM36" s="15">
        <f>SUM(DM22:DM35,DM17:DM20)</f>
        <v>0</v>
      </c>
      <c r="DN36" s="403"/>
      <c r="DQ36" s="402"/>
      <c r="DR36" s="10" t="s">
        <v>258</v>
      </c>
      <c r="DS36" s="997"/>
      <c r="DT36" s="997"/>
      <c r="DU36" s="997"/>
      <c r="DV36" s="15">
        <f>SUM(DV22:DV35,DV17:DV20)</f>
        <v>0</v>
      </c>
      <c r="DX36" s="10" t="s">
        <v>258</v>
      </c>
      <c r="DY36" s="997"/>
      <c r="DZ36" s="997"/>
      <c r="EA36" s="997"/>
      <c r="EB36" s="15">
        <f>SUM(EB22:EB35,EB17:EB20)</f>
        <v>0</v>
      </c>
      <c r="EC36" s="403"/>
      <c r="EF36" s="402"/>
      <c r="EG36" s="909"/>
      <c r="EH36" s="1086"/>
      <c r="EI36" s="1086"/>
      <c r="EJ36" s="1086"/>
      <c r="EK36" s="911"/>
      <c r="EL36" s="904"/>
      <c r="EM36" s="909"/>
      <c r="EN36" s="1086"/>
      <c r="EO36" s="1086"/>
      <c r="EP36" s="1086"/>
      <c r="EQ36" s="911"/>
      <c r="ER36" s="403"/>
    </row>
    <row r="37" spans="1:148" ht="13.5" customHeight="1" thickBot="1" x14ac:dyDescent="0.25">
      <c r="A37" s="1054" t="str">
        <f>IF(F37&lt;0,"26. ACCUMULATED DEFICIT END OF PERIOD","26. ACCUMULATED UNUSED ALLOWANCE END OF PERIOD")</f>
        <v>26. ACCUMULATED UNUSED ALLOWANCE END OF PERIOD</v>
      </c>
      <c r="B37" s="1055"/>
      <c r="C37" s="1055"/>
      <c r="D37" s="1055"/>
      <c r="E37" s="906" t="str">
        <f>IF(AND(F37&lt;0,ABS(F37)&gt;(ABS(F33)*0.1)),"Excess Deficit","")</f>
        <v/>
      </c>
      <c r="F37" s="16">
        <f>F35+F36</f>
        <v>117.86000000000003</v>
      </c>
      <c r="G37" s="962" t="s">
        <v>478</v>
      </c>
      <c r="H37" s="963"/>
      <c r="I37" s="963"/>
      <c r="J37" s="963"/>
      <c r="K37" s="964"/>
      <c r="L37" s="965"/>
      <c r="M37" s="964"/>
      <c r="N37" s="256">
        <f>'CG-3123'!AU114</f>
        <v>9.3000000000000007</v>
      </c>
      <c r="O37" s="918"/>
      <c r="P37" s="975"/>
      <c r="Q37" s="976"/>
      <c r="R37" s="977"/>
      <c r="S37" s="14"/>
      <c r="T37" s="959"/>
      <c r="U37" s="959"/>
      <c r="V37" s="189"/>
      <c r="W37" s="12"/>
      <c r="X37" s="483"/>
      <c r="Y37" s="191"/>
      <c r="Z37" s="189"/>
      <c r="AA37" s="12"/>
      <c r="AB37" s="18"/>
      <c r="AC37" s="18"/>
      <c r="AD37" s="402"/>
      <c r="AE37" s="1036" t="s">
        <v>254</v>
      </c>
      <c r="AF37" s="1035"/>
      <c r="AG37" s="997"/>
      <c r="AH37" s="997"/>
      <c r="AI37" s="997"/>
      <c r="AJ37" s="485"/>
      <c r="AK37" s="403"/>
      <c r="AL37" s="10" t="s">
        <v>254</v>
      </c>
      <c r="AM37" s="997"/>
      <c r="AN37" s="997"/>
      <c r="AO37" s="997"/>
      <c r="AP37" s="485"/>
      <c r="AQ37" s="403"/>
      <c r="AT37" s="402"/>
      <c r="AU37" s="10" t="s">
        <v>254</v>
      </c>
      <c r="AV37" s="997"/>
      <c r="AW37" s="997"/>
      <c r="AX37" s="997"/>
      <c r="AY37" s="485"/>
      <c r="AZ37" s="399"/>
      <c r="BA37" s="10" t="s">
        <v>254</v>
      </c>
      <c r="BB37" s="997"/>
      <c r="BC37" s="997"/>
      <c r="BD37" s="997"/>
      <c r="BE37" s="485"/>
      <c r="BF37" s="403"/>
      <c r="BI37" s="402"/>
      <c r="BJ37" s="10" t="s">
        <v>254</v>
      </c>
      <c r="BK37" s="997"/>
      <c r="BL37" s="997"/>
      <c r="BM37" s="997"/>
      <c r="BN37" s="485"/>
      <c r="BP37" s="10" t="s">
        <v>254</v>
      </c>
      <c r="BQ37" s="997"/>
      <c r="BR37" s="997"/>
      <c r="BS37" s="997"/>
      <c r="BT37" s="485"/>
      <c r="BU37" s="403"/>
      <c r="BX37" s="402"/>
      <c r="BY37" s="10" t="s">
        <v>254</v>
      </c>
      <c r="BZ37" s="997"/>
      <c r="CA37" s="997"/>
      <c r="CB37" s="997"/>
      <c r="CC37" s="485"/>
      <c r="CE37" s="10" t="s">
        <v>254</v>
      </c>
      <c r="CF37" s="997"/>
      <c r="CG37" s="997"/>
      <c r="CH37" s="997"/>
      <c r="CI37" s="485"/>
      <c r="CJ37" s="403"/>
      <c r="CM37" s="402"/>
      <c r="CN37" s="10" t="s">
        <v>254</v>
      </c>
      <c r="CO37" s="997"/>
      <c r="CP37" s="997"/>
      <c r="CQ37" s="997"/>
      <c r="CR37" s="485"/>
      <c r="CT37" s="10" t="s">
        <v>254</v>
      </c>
      <c r="CU37" s="997"/>
      <c r="CV37" s="997"/>
      <c r="CW37" s="997"/>
      <c r="CX37" s="485"/>
      <c r="CY37" s="403"/>
      <c r="DB37" s="402"/>
      <c r="DC37" s="10" t="s">
        <v>254</v>
      </c>
      <c r="DD37" s="997"/>
      <c r="DE37" s="997"/>
      <c r="DF37" s="997"/>
      <c r="DG37" s="485"/>
      <c r="DI37" s="10" t="s">
        <v>254</v>
      </c>
      <c r="DJ37" s="997"/>
      <c r="DK37" s="997"/>
      <c r="DL37" s="997"/>
      <c r="DM37" s="485"/>
      <c r="DN37" s="403"/>
      <c r="DQ37" s="402"/>
      <c r="DR37" s="10" t="s">
        <v>254</v>
      </c>
      <c r="DS37" s="997"/>
      <c r="DT37" s="997"/>
      <c r="DU37" s="997"/>
      <c r="DV37" s="485"/>
      <c r="DX37" s="10" t="s">
        <v>254</v>
      </c>
      <c r="DY37" s="997"/>
      <c r="DZ37" s="997"/>
      <c r="EA37" s="997"/>
      <c r="EB37" s="485"/>
      <c r="EC37" s="403"/>
      <c r="EF37" s="402"/>
      <c r="EG37" s="909"/>
      <c r="EH37" s="1086"/>
      <c r="EI37" s="1086"/>
      <c r="EJ37" s="1086"/>
      <c r="EK37" s="912"/>
      <c r="EL37" s="904"/>
      <c r="EM37" s="909"/>
      <c r="EN37" s="1086"/>
      <c r="EO37" s="1086"/>
      <c r="EP37" s="1086"/>
      <c r="EQ37" s="912"/>
      <c r="ER37" s="403"/>
    </row>
    <row r="38" spans="1:148" ht="13.5" customHeight="1" thickBot="1" x14ac:dyDescent="0.25">
      <c r="A38" s="443" t="s">
        <v>66</v>
      </c>
      <c r="B38" s="444"/>
      <c r="C38" s="439"/>
      <c r="D38" s="439"/>
      <c r="E38" s="907" t="s">
        <v>244</v>
      </c>
      <c r="F38" s="16">
        <f>IF(E38 = "N/A", F33*0, IF(E38 = "30% of Line 22",F33*30%,F33*10%))</f>
        <v>0.93000000000000016</v>
      </c>
      <c r="G38" s="962" t="s">
        <v>481</v>
      </c>
      <c r="H38" s="963"/>
      <c r="I38" s="963"/>
      <c r="J38" s="963"/>
      <c r="K38" s="964"/>
      <c r="L38" s="965"/>
      <c r="M38" s="964"/>
      <c r="N38" s="256">
        <f>'CG-3123'!AU152</f>
        <v>0</v>
      </c>
      <c r="O38" s="918"/>
      <c r="P38" s="975"/>
      <c r="Q38" s="976"/>
      <c r="R38" s="977"/>
      <c r="S38" s="14"/>
      <c r="T38" s="959"/>
      <c r="U38" s="959"/>
      <c r="V38" s="189"/>
      <c r="W38" s="12"/>
      <c r="X38" s="483"/>
      <c r="Y38" s="191"/>
      <c r="Z38" s="189"/>
      <c r="AA38" s="12"/>
      <c r="AB38" s="424"/>
      <c r="AC38" s="424"/>
      <c r="AD38" s="402"/>
      <c r="AE38" s="1052"/>
      <c r="AF38" s="1053"/>
      <c r="AG38" s="975"/>
      <c r="AH38" s="976"/>
      <c r="AI38" s="977"/>
      <c r="AJ38" s="14"/>
      <c r="AK38" s="403"/>
      <c r="AL38" s="17"/>
      <c r="AM38" s="975"/>
      <c r="AN38" s="976"/>
      <c r="AO38" s="977"/>
      <c r="AP38" s="14"/>
      <c r="AQ38" s="403"/>
      <c r="AT38" s="402"/>
      <c r="AU38" s="17"/>
      <c r="AV38" s="975"/>
      <c r="AW38" s="976"/>
      <c r="AX38" s="977"/>
      <c r="AY38" s="14"/>
      <c r="AZ38" s="399"/>
      <c r="BA38" s="17"/>
      <c r="BB38" s="975"/>
      <c r="BC38" s="976"/>
      <c r="BD38" s="977"/>
      <c r="BE38" s="14"/>
      <c r="BF38" s="403"/>
      <c r="BI38" s="402"/>
      <c r="BJ38" s="17"/>
      <c r="BK38" s="975"/>
      <c r="BL38" s="976"/>
      <c r="BM38" s="977"/>
      <c r="BN38" s="14"/>
      <c r="BP38" s="17"/>
      <c r="BQ38" s="975"/>
      <c r="BR38" s="976"/>
      <c r="BS38" s="977"/>
      <c r="BT38" s="14"/>
      <c r="BU38" s="403"/>
      <c r="BX38" s="402"/>
      <c r="BY38" s="17"/>
      <c r="BZ38" s="975"/>
      <c r="CA38" s="976"/>
      <c r="CB38" s="977"/>
      <c r="CC38" s="14"/>
      <c r="CE38" s="17"/>
      <c r="CF38" s="975"/>
      <c r="CG38" s="976"/>
      <c r="CH38" s="977"/>
      <c r="CI38" s="14"/>
      <c r="CJ38" s="403"/>
      <c r="CM38" s="402"/>
      <c r="CN38" s="17"/>
      <c r="CO38" s="975"/>
      <c r="CP38" s="976"/>
      <c r="CQ38" s="977"/>
      <c r="CR38" s="14"/>
      <c r="CT38" s="17"/>
      <c r="CU38" s="975"/>
      <c r="CV38" s="976"/>
      <c r="CW38" s="977"/>
      <c r="CX38" s="14"/>
      <c r="CY38" s="403"/>
      <c r="DB38" s="402"/>
      <c r="DC38" s="17"/>
      <c r="DD38" s="975"/>
      <c r="DE38" s="976"/>
      <c r="DF38" s="977"/>
      <c r="DG38" s="14"/>
      <c r="DI38" s="17"/>
      <c r="DJ38" s="975"/>
      <c r="DK38" s="976"/>
      <c r="DL38" s="977"/>
      <c r="DM38" s="14"/>
      <c r="DN38" s="403"/>
      <c r="DQ38" s="402"/>
      <c r="DR38" s="17"/>
      <c r="DS38" s="975"/>
      <c r="DT38" s="976"/>
      <c r="DU38" s="977"/>
      <c r="DV38" s="14"/>
      <c r="DX38" s="17"/>
      <c r="DY38" s="975"/>
      <c r="DZ38" s="976"/>
      <c r="EA38" s="977"/>
      <c r="EB38" s="14"/>
      <c r="EC38" s="403"/>
      <c r="EF38" s="402"/>
      <c r="EG38" s="905"/>
      <c r="EH38" s="1092"/>
      <c r="EI38" s="1092"/>
      <c r="EJ38" s="1092"/>
      <c r="EK38" s="14"/>
      <c r="EL38" s="904"/>
      <c r="EM38" s="905"/>
      <c r="EN38" s="1092"/>
      <c r="EO38" s="1092"/>
      <c r="EP38" s="1092"/>
      <c r="EQ38" s="14"/>
      <c r="ER38" s="403"/>
    </row>
    <row r="39" spans="1:148" ht="13.5" customHeight="1" x14ac:dyDescent="0.2">
      <c r="A39" s="435"/>
      <c r="B39" s="436"/>
      <c r="C39" s="436"/>
      <c r="D39" s="486" t="s">
        <v>67</v>
      </c>
      <c r="E39" s="436"/>
      <c r="F39" s="436"/>
      <c r="G39" s="972"/>
      <c r="H39" s="973"/>
      <c r="I39" s="973"/>
      <c r="J39" s="973"/>
      <c r="K39" s="974"/>
      <c r="L39" s="960"/>
      <c r="M39" s="961"/>
      <c r="N39" s="12">
        <v>0</v>
      </c>
      <c r="O39" s="918"/>
      <c r="P39" s="975"/>
      <c r="Q39" s="976"/>
      <c r="R39" s="977"/>
      <c r="S39" s="14"/>
      <c r="T39" s="959"/>
      <c r="U39" s="959"/>
      <c r="V39" s="189"/>
      <c r="W39" s="12"/>
      <c r="X39" s="483"/>
      <c r="Y39" s="191"/>
      <c r="Z39" s="189"/>
      <c r="AA39" s="12"/>
      <c r="AB39" s="424"/>
      <c r="AC39" s="424"/>
      <c r="AD39" s="402"/>
      <c r="AE39" s="985"/>
      <c r="AF39" s="986"/>
      <c r="AG39" s="975"/>
      <c r="AH39" s="976"/>
      <c r="AI39" s="977"/>
      <c r="AJ39" s="14"/>
      <c r="AK39" s="403"/>
      <c r="AL39" s="17"/>
      <c r="AM39" s="975"/>
      <c r="AN39" s="976"/>
      <c r="AO39" s="977"/>
      <c r="AP39" s="14"/>
      <c r="AQ39" s="403"/>
      <c r="AT39" s="402"/>
      <c r="AU39" s="17"/>
      <c r="AV39" s="975"/>
      <c r="AW39" s="976"/>
      <c r="AX39" s="977"/>
      <c r="AY39" s="14"/>
      <c r="AZ39" s="399"/>
      <c r="BA39" s="17"/>
      <c r="BB39" s="975"/>
      <c r="BC39" s="976"/>
      <c r="BD39" s="977"/>
      <c r="BE39" s="14"/>
      <c r="BF39" s="403"/>
      <c r="BI39" s="402"/>
      <c r="BJ39" s="17"/>
      <c r="BK39" s="975"/>
      <c r="BL39" s="976"/>
      <c r="BM39" s="977"/>
      <c r="BN39" s="14"/>
      <c r="BP39" s="17"/>
      <c r="BQ39" s="975"/>
      <c r="BR39" s="976"/>
      <c r="BS39" s="977"/>
      <c r="BT39" s="14"/>
      <c r="BU39" s="403"/>
      <c r="BX39" s="402"/>
      <c r="BY39" s="17"/>
      <c r="BZ39" s="975"/>
      <c r="CA39" s="976"/>
      <c r="CB39" s="977"/>
      <c r="CC39" s="14"/>
      <c r="CE39" s="17"/>
      <c r="CF39" s="975"/>
      <c r="CG39" s="976"/>
      <c r="CH39" s="977"/>
      <c r="CI39" s="14"/>
      <c r="CJ39" s="403"/>
      <c r="CM39" s="402"/>
      <c r="CN39" s="17"/>
      <c r="CO39" s="975"/>
      <c r="CP39" s="976"/>
      <c r="CQ39" s="977"/>
      <c r="CR39" s="14"/>
      <c r="CT39" s="17"/>
      <c r="CU39" s="975"/>
      <c r="CV39" s="976"/>
      <c r="CW39" s="977"/>
      <c r="CX39" s="14"/>
      <c r="CY39" s="403"/>
      <c r="DB39" s="402"/>
      <c r="DC39" s="17"/>
      <c r="DD39" s="975"/>
      <c r="DE39" s="976"/>
      <c r="DF39" s="977"/>
      <c r="DG39" s="14"/>
      <c r="DI39" s="17"/>
      <c r="DJ39" s="975"/>
      <c r="DK39" s="976"/>
      <c r="DL39" s="977"/>
      <c r="DM39" s="14"/>
      <c r="DN39" s="403"/>
      <c r="DQ39" s="402"/>
      <c r="DR39" s="17"/>
      <c r="DS39" s="975"/>
      <c r="DT39" s="976"/>
      <c r="DU39" s="977"/>
      <c r="DV39" s="14"/>
      <c r="DX39" s="17"/>
      <c r="DY39" s="975"/>
      <c r="DZ39" s="976"/>
      <c r="EA39" s="977"/>
      <c r="EB39" s="14"/>
      <c r="EC39" s="403"/>
      <c r="EF39" s="402"/>
      <c r="EG39" s="905"/>
      <c r="EH39" s="1092"/>
      <c r="EI39" s="1092"/>
      <c r="EJ39" s="1092"/>
      <c r="EK39" s="14"/>
      <c r="EL39" s="904"/>
      <c r="EM39" s="905"/>
      <c r="EN39" s="1092"/>
      <c r="EO39" s="1092"/>
      <c r="EP39" s="1092"/>
      <c r="EQ39" s="14"/>
      <c r="ER39" s="403"/>
    </row>
    <row r="40" spans="1:148" ht="13.5" customHeight="1" thickBot="1" x14ac:dyDescent="0.25">
      <c r="A40" s="721" t="s">
        <v>263</v>
      </c>
      <c r="B40" s="722"/>
      <c r="C40" s="186">
        <f>IFERROR(SUM(S8:S11,AJ17:AJ20,AP17:AP20,AY17:AY20,BE17:BE20,BN17:BN20,BT17:BT20,CC17:CC20,CI17:CI20,CR17:CR20,CX17:CX20,DG17:DG20,DM17:DM20,DV17:DV20,EB17:EB20)/SUM(S8:S11,AJ17:AJ20,AP17:AP20,AY17:AY20,BE17:BE20,BN17:BN20,BT17:BT20,CC17:CC20,CI17:CI20,CO17:CQ20,CX17:CX20,DG17:DG20,DM17:DM20,DV17:DV20,EB17:EB20,S13:S34,AJ22:AJ35,AP22:AP35,AY22:AY35,BE22:BE35,BN22:BN35,BT22:BT35,CC22:CC35,CI22:CI35,CR22:CR35,CX22:CX35,DG22:DG35,DM22:DM35,DV22:DV35,EB22:EB35),0)</f>
        <v>0</v>
      </c>
      <c r="D40" s="740" t="s">
        <v>318</v>
      </c>
      <c r="E40" s="198">
        <v>0</v>
      </c>
      <c r="F40" s="199"/>
      <c r="G40" s="972"/>
      <c r="H40" s="973"/>
      <c r="I40" s="973"/>
      <c r="J40" s="973"/>
      <c r="K40" s="974"/>
      <c r="L40" s="960"/>
      <c r="M40" s="961"/>
      <c r="N40" s="12">
        <v>0</v>
      </c>
      <c r="O40" s="918"/>
      <c r="P40" s="975"/>
      <c r="Q40" s="976"/>
      <c r="R40" s="977"/>
      <c r="S40" s="14"/>
      <c r="T40" s="959"/>
      <c r="U40" s="959"/>
      <c r="V40" s="189"/>
      <c r="W40" s="12"/>
      <c r="X40" s="483"/>
      <c r="Y40" s="191"/>
      <c r="Z40" s="189"/>
      <c r="AA40" s="12"/>
      <c r="AD40" s="402"/>
      <c r="AE40" s="987"/>
      <c r="AF40" s="988"/>
      <c r="AG40" s="975"/>
      <c r="AH40" s="976"/>
      <c r="AI40" s="977"/>
      <c r="AJ40" s="14"/>
      <c r="AK40" s="403"/>
      <c r="AL40" s="17"/>
      <c r="AM40" s="975"/>
      <c r="AN40" s="976"/>
      <c r="AO40" s="977"/>
      <c r="AP40" s="14"/>
      <c r="AQ40" s="403"/>
      <c r="AT40" s="402"/>
      <c r="AU40" s="17"/>
      <c r="AV40" s="975"/>
      <c r="AW40" s="976"/>
      <c r="AX40" s="977"/>
      <c r="AY40" s="14"/>
      <c r="AZ40" s="399"/>
      <c r="BA40" s="17"/>
      <c r="BB40" s="975"/>
      <c r="BC40" s="976"/>
      <c r="BD40" s="977"/>
      <c r="BE40" s="14"/>
      <c r="BF40" s="403"/>
      <c r="BI40" s="402"/>
      <c r="BJ40" s="17"/>
      <c r="BK40" s="975"/>
      <c r="BL40" s="976"/>
      <c r="BM40" s="977"/>
      <c r="BN40" s="14"/>
      <c r="BP40" s="17"/>
      <c r="BQ40" s="975"/>
      <c r="BR40" s="976"/>
      <c r="BS40" s="977"/>
      <c r="BT40" s="14"/>
      <c r="BU40" s="403"/>
      <c r="BX40" s="402"/>
      <c r="BY40" s="17"/>
      <c r="BZ40" s="975"/>
      <c r="CA40" s="976"/>
      <c r="CB40" s="977"/>
      <c r="CC40" s="14"/>
      <c r="CE40" s="17"/>
      <c r="CF40" s="975"/>
      <c r="CG40" s="976"/>
      <c r="CH40" s="977"/>
      <c r="CI40" s="14"/>
      <c r="CJ40" s="403"/>
      <c r="CM40" s="402"/>
      <c r="CN40" s="17"/>
      <c r="CO40" s="975"/>
      <c r="CP40" s="976"/>
      <c r="CQ40" s="977"/>
      <c r="CR40" s="14"/>
      <c r="CT40" s="17"/>
      <c r="CU40" s="975"/>
      <c r="CV40" s="976"/>
      <c r="CW40" s="977"/>
      <c r="CX40" s="14"/>
      <c r="CY40" s="403"/>
      <c r="DB40" s="402"/>
      <c r="DC40" s="17"/>
      <c r="DD40" s="975"/>
      <c r="DE40" s="976"/>
      <c r="DF40" s="977"/>
      <c r="DG40" s="14"/>
      <c r="DI40" s="17"/>
      <c r="DJ40" s="975"/>
      <c r="DK40" s="976"/>
      <c r="DL40" s="977"/>
      <c r="DM40" s="14"/>
      <c r="DN40" s="403"/>
      <c r="DQ40" s="402"/>
      <c r="DR40" s="17"/>
      <c r="DS40" s="975"/>
      <c r="DT40" s="976"/>
      <c r="DU40" s="977"/>
      <c r="DV40" s="14"/>
      <c r="DX40" s="17"/>
      <c r="DY40" s="975"/>
      <c r="DZ40" s="976"/>
      <c r="EA40" s="977"/>
      <c r="EB40" s="14"/>
      <c r="EC40" s="403"/>
      <c r="EF40" s="402"/>
      <c r="EG40" s="905"/>
      <c r="EH40" s="1092"/>
      <c r="EI40" s="1092"/>
      <c r="EJ40" s="1092"/>
      <c r="EK40" s="14"/>
      <c r="EL40" s="904"/>
      <c r="EM40" s="905"/>
      <c r="EN40" s="1092"/>
      <c r="EO40" s="1092"/>
      <c r="EP40" s="1092"/>
      <c r="EQ40" s="14"/>
      <c r="ER40" s="403"/>
    </row>
    <row r="41" spans="1:148" ht="13.5" customHeight="1" thickBot="1" x14ac:dyDescent="0.25">
      <c r="A41" s="931" t="s">
        <v>257</v>
      </c>
      <c r="B41" s="932"/>
      <c r="C41" s="932"/>
      <c r="D41" s="932"/>
      <c r="E41" s="932"/>
      <c r="F41" s="932"/>
      <c r="G41" s="972"/>
      <c r="H41" s="973"/>
      <c r="I41" s="973"/>
      <c r="J41" s="973"/>
      <c r="K41" s="974"/>
      <c r="L41" s="960"/>
      <c r="M41" s="961"/>
      <c r="N41" s="12">
        <v>0</v>
      </c>
      <c r="O41" s="918"/>
      <c r="P41" s="975"/>
      <c r="Q41" s="976"/>
      <c r="R41" s="977"/>
      <c r="S41" s="14"/>
      <c r="T41" s="959"/>
      <c r="U41" s="959"/>
      <c r="V41" s="189"/>
      <c r="W41" s="12"/>
      <c r="X41" s="483"/>
      <c r="Y41" s="193"/>
      <c r="Z41" s="194"/>
      <c r="AA41" s="12"/>
      <c r="AB41" s="424"/>
      <c r="AC41" s="424"/>
      <c r="AD41" s="402"/>
      <c r="AE41" s="987"/>
      <c r="AF41" s="988"/>
      <c r="AG41" s="975"/>
      <c r="AH41" s="976"/>
      <c r="AI41" s="977"/>
      <c r="AJ41" s="14"/>
      <c r="AK41" s="403"/>
      <c r="AL41" s="17"/>
      <c r="AM41" s="975"/>
      <c r="AN41" s="976"/>
      <c r="AO41" s="977"/>
      <c r="AP41" s="14"/>
      <c r="AQ41" s="403"/>
      <c r="AT41" s="402"/>
      <c r="AU41" s="17"/>
      <c r="AV41" s="975"/>
      <c r="AW41" s="976"/>
      <c r="AX41" s="977"/>
      <c r="AY41" s="14"/>
      <c r="AZ41" s="399"/>
      <c r="BA41" s="17"/>
      <c r="BB41" s="975"/>
      <c r="BC41" s="976"/>
      <c r="BD41" s="977"/>
      <c r="BE41" s="14"/>
      <c r="BF41" s="403"/>
      <c r="BI41" s="402"/>
      <c r="BJ41" s="17"/>
      <c r="BK41" s="975"/>
      <c r="BL41" s="976"/>
      <c r="BM41" s="977"/>
      <c r="BN41" s="14"/>
      <c r="BP41" s="17"/>
      <c r="BQ41" s="975"/>
      <c r="BR41" s="976"/>
      <c r="BS41" s="977"/>
      <c r="BT41" s="14"/>
      <c r="BU41" s="403"/>
      <c r="BX41" s="402"/>
      <c r="BY41" s="17"/>
      <c r="BZ41" s="975"/>
      <c r="CA41" s="976"/>
      <c r="CB41" s="977"/>
      <c r="CC41" s="14"/>
      <c r="CE41" s="17"/>
      <c r="CF41" s="975"/>
      <c r="CG41" s="976"/>
      <c r="CH41" s="977"/>
      <c r="CI41" s="14"/>
      <c r="CJ41" s="403"/>
      <c r="CM41" s="402"/>
      <c r="CN41" s="17"/>
      <c r="CO41" s="975"/>
      <c r="CP41" s="976"/>
      <c r="CQ41" s="977"/>
      <c r="CR41" s="14"/>
      <c r="CT41" s="17"/>
      <c r="CU41" s="975"/>
      <c r="CV41" s="976"/>
      <c r="CW41" s="977"/>
      <c r="CX41" s="14"/>
      <c r="CY41" s="403"/>
      <c r="DB41" s="402"/>
      <c r="DC41" s="17"/>
      <c r="DD41" s="975"/>
      <c r="DE41" s="976"/>
      <c r="DF41" s="977"/>
      <c r="DG41" s="14"/>
      <c r="DI41" s="17"/>
      <c r="DJ41" s="975"/>
      <c r="DK41" s="976"/>
      <c r="DL41" s="977"/>
      <c r="DM41" s="14"/>
      <c r="DN41" s="403"/>
      <c r="DQ41" s="402"/>
      <c r="DR41" s="17"/>
      <c r="DS41" s="975"/>
      <c r="DT41" s="976"/>
      <c r="DU41" s="977"/>
      <c r="DV41" s="14"/>
      <c r="DX41" s="17"/>
      <c r="DY41" s="975"/>
      <c r="DZ41" s="976"/>
      <c r="EA41" s="977"/>
      <c r="EB41" s="14"/>
      <c r="EC41" s="403"/>
      <c r="EF41" s="402"/>
      <c r="EG41" s="905"/>
      <c r="EH41" s="1087"/>
      <c r="EI41" s="1088"/>
      <c r="EJ41" s="1088"/>
      <c r="EK41" s="14"/>
      <c r="EL41" s="904"/>
      <c r="EM41" s="905"/>
      <c r="EN41" s="1087"/>
      <c r="EO41" s="1088"/>
      <c r="EP41" s="1088"/>
      <c r="EQ41" s="14"/>
      <c r="ER41" s="403"/>
    </row>
    <row r="42" spans="1:148" ht="13.5" customHeight="1" thickBot="1" x14ac:dyDescent="0.25">
      <c r="A42" s="933"/>
      <c r="B42" s="934"/>
      <c r="C42" s="934"/>
      <c r="D42" s="934"/>
      <c r="E42" s="934"/>
      <c r="F42" s="934"/>
      <c r="G42" s="487" t="s">
        <v>70</v>
      </c>
      <c r="H42" s="488"/>
      <c r="I42" s="488"/>
      <c r="J42" s="488"/>
      <c r="K42" s="488"/>
      <c r="L42" s="489"/>
      <c r="M42" s="490"/>
      <c r="N42" s="12">
        <v>0</v>
      </c>
      <c r="O42" s="207"/>
      <c r="P42" s="975"/>
      <c r="Q42" s="976"/>
      <c r="R42" s="977"/>
      <c r="S42" s="20"/>
      <c r="T42" s="981"/>
      <c r="U42" s="981"/>
      <c r="V42" s="190"/>
      <c r="W42" s="12"/>
      <c r="X42" s="491"/>
      <c r="Y42" s="208" t="s">
        <v>258</v>
      </c>
      <c r="Z42" s="11"/>
      <c r="AA42" s="15">
        <f>SUM(W31:W42,AA31:AA41,EK7:EK46,EQ7:EQ46)</f>
        <v>0</v>
      </c>
      <c r="AB42" s="22"/>
      <c r="AC42" s="22"/>
      <c r="AD42" s="402"/>
      <c r="AE42" s="985"/>
      <c r="AF42" s="986"/>
      <c r="AG42" s="975"/>
      <c r="AH42" s="976"/>
      <c r="AI42" s="977"/>
      <c r="AJ42" s="14"/>
      <c r="AK42" s="403"/>
      <c r="AL42" s="17"/>
      <c r="AM42" s="975"/>
      <c r="AN42" s="976"/>
      <c r="AO42" s="977"/>
      <c r="AP42" s="14"/>
      <c r="AQ42" s="403"/>
      <c r="AT42" s="402"/>
      <c r="AU42" s="17"/>
      <c r="AV42" s="975"/>
      <c r="AW42" s="976"/>
      <c r="AX42" s="977"/>
      <c r="AY42" s="14"/>
      <c r="AZ42" s="399"/>
      <c r="BA42" s="17"/>
      <c r="BB42" s="975"/>
      <c r="BC42" s="976"/>
      <c r="BD42" s="977"/>
      <c r="BE42" s="14"/>
      <c r="BF42" s="403"/>
      <c r="BI42" s="402"/>
      <c r="BJ42" s="17"/>
      <c r="BK42" s="975"/>
      <c r="BL42" s="976"/>
      <c r="BM42" s="977"/>
      <c r="BN42" s="14"/>
      <c r="BP42" s="17"/>
      <c r="BQ42" s="975"/>
      <c r="BR42" s="976"/>
      <c r="BS42" s="977"/>
      <c r="BT42" s="14"/>
      <c r="BU42" s="403"/>
      <c r="BX42" s="402"/>
      <c r="BY42" s="17"/>
      <c r="BZ42" s="975"/>
      <c r="CA42" s="976"/>
      <c r="CB42" s="977"/>
      <c r="CC42" s="14"/>
      <c r="CE42" s="17"/>
      <c r="CF42" s="975"/>
      <c r="CG42" s="976"/>
      <c r="CH42" s="977"/>
      <c r="CI42" s="14"/>
      <c r="CJ42" s="403"/>
      <c r="CM42" s="402"/>
      <c r="CN42" s="17"/>
      <c r="CO42" s="975"/>
      <c r="CP42" s="976"/>
      <c r="CQ42" s="977"/>
      <c r="CR42" s="14"/>
      <c r="CT42" s="17"/>
      <c r="CU42" s="975"/>
      <c r="CV42" s="976"/>
      <c r="CW42" s="977"/>
      <c r="CX42" s="14"/>
      <c r="CY42" s="403"/>
      <c r="DB42" s="402"/>
      <c r="DC42" s="17"/>
      <c r="DD42" s="975"/>
      <c r="DE42" s="976"/>
      <c r="DF42" s="977"/>
      <c r="DG42" s="14"/>
      <c r="DI42" s="17"/>
      <c r="DJ42" s="975"/>
      <c r="DK42" s="976"/>
      <c r="DL42" s="977"/>
      <c r="DM42" s="14"/>
      <c r="DN42" s="403"/>
      <c r="DQ42" s="402"/>
      <c r="DR42" s="17"/>
      <c r="DS42" s="975"/>
      <c r="DT42" s="976"/>
      <c r="DU42" s="977"/>
      <c r="DV42" s="14"/>
      <c r="DX42" s="17"/>
      <c r="DY42" s="975"/>
      <c r="DZ42" s="976"/>
      <c r="EA42" s="977"/>
      <c r="EB42" s="14"/>
      <c r="EC42" s="403"/>
      <c r="EF42" s="402"/>
      <c r="EG42" s="905"/>
      <c r="EH42" s="1087"/>
      <c r="EI42" s="1088"/>
      <c r="EJ42" s="1088"/>
      <c r="EK42" s="14"/>
      <c r="EL42" s="904"/>
      <c r="EM42" s="905"/>
      <c r="EN42" s="1087"/>
      <c r="EO42" s="1088"/>
      <c r="EP42" s="1088"/>
      <c r="EQ42" s="14"/>
      <c r="ER42" s="403"/>
    </row>
    <row r="43" spans="1:148" ht="13.5" customHeight="1" thickBot="1" x14ac:dyDescent="0.25">
      <c r="A43" s="933"/>
      <c r="B43" s="934"/>
      <c r="C43" s="934"/>
      <c r="D43" s="934"/>
      <c r="E43" s="934"/>
      <c r="F43" s="934"/>
      <c r="G43" s="966" t="s">
        <v>258</v>
      </c>
      <c r="H43" s="967"/>
      <c r="I43" s="967"/>
      <c r="J43" s="967"/>
      <c r="K43" s="967"/>
      <c r="L43" s="967"/>
      <c r="M43" s="968"/>
      <c r="N43" s="478">
        <f>SUM(N35:N42)</f>
        <v>9.3000000000000007</v>
      </c>
      <c r="O43" s="208" t="s">
        <v>259</v>
      </c>
      <c r="P43" s="978"/>
      <c r="Q43" s="979"/>
      <c r="R43" s="980"/>
      <c r="S43" s="23">
        <f>SUM(S35,AJ36,AP36,AY36,BE36,BN36,BT36,CC36,CI36,CR36,CX36,DG36,DM36,DV36,EB36,SUM(S37:S42),SUM(AJ38:AJ44),SUM(AP38:AP44),SUM(AY38:AY44),SUM(BE38:BE44),SUM(BN38:BN44),SUM(BT38:BT44),SUM(CC38:CC44),SUM(CI38:CI44),SUM(CR38:CR44),SUM(CX38:CX44),SUM(DG38:DG44),SUM(DM38:DM44),SUM(DV38:DV44),SUM(EB38:EB44))</f>
        <v>0</v>
      </c>
      <c r="T43" s="969"/>
      <c r="U43" s="970"/>
      <c r="V43" s="970"/>
      <c r="W43" s="970"/>
      <c r="X43" s="970"/>
      <c r="Y43" s="970"/>
      <c r="Z43" s="970"/>
      <c r="AA43" s="971"/>
      <c r="AB43" s="24"/>
      <c r="AC43" s="24"/>
      <c r="AD43" s="402"/>
      <c r="AE43" s="987"/>
      <c r="AF43" s="988"/>
      <c r="AG43" s="975"/>
      <c r="AH43" s="976"/>
      <c r="AI43" s="977"/>
      <c r="AJ43" s="14"/>
      <c r="AK43" s="403"/>
      <c r="AL43" s="17"/>
      <c r="AM43" s="975"/>
      <c r="AN43" s="976"/>
      <c r="AO43" s="977"/>
      <c r="AP43" s="14"/>
      <c r="AQ43" s="403"/>
      <c r="AT43" s="402"/>
      <c r="AU43" s="17"/>
      <c r="AV43" s="975"/>
      <c r="AW43" s="976"/>
      <c r="AX43" s="977"/>
      <c r="AY43" s="14"/>
      <c r="AZ43" s="399"/>
      <c r="BA43" s="17"/>
      <c r="BB43" s="975"/>
      <c r="BC43" s="976"/>
      <c r="BD43" s="977"/>
      <c r="BE43" s="14"/>
      <c r="BF43" s="403"/>
      <c r="BI43" s="402"/>
      <c r="BJ43" s="17"/>
      <c r="BK43" s="975"/>
      <c r="BL43" s="976"/>
      <c r="BM43" s="977"/>
      <c r="BN43" s="14"/>
      <c r="BP43" s="17"/>
      <c r="BQ43" s="975"/>
      <c r="BR43" s="976"/>
      <c r="BS43" s="977"/>
      <c r="BT43" s="14"/>
      <c r="BU43" s="403"/>
      <c r="BX43" s="402"/>
      <c r="BY43" s="17"/>
      <c r="BZ43" s="975"/>
      <c r="CA43" s="976"/>
      <c r="CB43" s="977"/>
      <c r="CC43" s="14"/>
      <c r="CE43" s="17"/>
      <c r="CF43" s="975"/>
      <c r="CG43" s="976"/>
      <c r="CH43" s="977"/>
      <c r="CI43" s="14"/>
      <c r="CJ43" s="403"/>
      <c r="CM43" s="402"/>
      <c r="CN43" s="17"/>
      <c r="CO43" s="975"/>
      <c r="CP43" s="976"/>
      <c r="CQ43" s="977"/>
      <c r="CR43" s="14"/>
      <c r="CT43" s="17"/>
      <c r="CU43" s="975"/>
      <c r="CV43" s="976"/>
      <c r="CW43" s="977"/>
      <c r="CX43" s="14"/>
      <c r="CY43" s="403"/>
      <c r="DB43" s="402"/>
      <c r="DC43" s="17"/>
      <c r="DD43" s="975"/>
      <c r="DE43" s="976"/>
      <c r="DF43" s="977"/>
      <c r="DG43" s="14"/>
      <c r="DI43" s="17"/>
      <c r="DJ43" s="975"/>
      <c r="DK43" s="976"/>
      <c r="DL43" s="977"/>
      <c r="DM43" s="14"/>
      <c r="DN43" s="403"/>
      <c r="DQ43" s="402"/>
      <c r="DR43" s="17"/>
      <c r="DS43" s="975"/>
      <c r="DT43" s="976"/>
      <c r="DU43" s="977"/>
      <c r="DV43" s="14"/>
      <c r="DX43" s="17"/>
      <c r="DY43" s="975"/>
      <c r="DZ43" s="976"/>
      <c r="EA43" s="977"/>
      <c r="EB43" s="14"/>
      <c r="EC43" s="403"/>
      <c r="EF43" s="402"/>
      <c r="EG43" s="905"/>
      <c r="EH43" s="1087"/>
      <c r="EI43" s="1088"/>
      <c r="EJ43" s="1088"/>
      <c r="EK43" s="14"/>
      <c r="EM43" s="905"/>
      <c r="EN43" s="1087"/>
      <c r="EO43" s="1088"/>
      <c r="EP43" s="1088"/>
      <c r="EQ43" s="14"/>
      <c r="ER43" s="403"/>
    </row>
    <row r="44" spans="1:148" ht="13.5" customHeight="1" thickBot="1" x14ac:dyDescent="0.25">
      <c r="A44" s="935"/>
      <c r="B44" s="936"/>
      <c r="C44" s="936"/>
      <c r="D44" s="936"/>
      <c r="E44" s="936"/>
      <c r="F44" s="936"/>
      <c r="G44" s="404"/>
      <c r="H44" s="395"/>
      <c r="I44" s="395"/>
      <c r="J44" s="395"/>
      <c r="K44" s="395"/>
      <c r="L44" s="395"/>
      <c r="M44" s="395"/>
      <c r="N44" s="397"/>
      <c r="O44" s="482" t="s">
        <v>69</v>
      </c>
      <c r="P44" s="395"/>
      <c r="Q44" s="395"/>
      <c r="R44" s="395"/>
      <c r="S44" s="405" t="s">
        <v>243</v>
      </c>
      <c r="T44" s="492"/>
      <c r="U44" s="395"/>
      <c r="V44" s="395"/>
      <c r="W44" s="395"/>
      <c r="X44" s="405" t="s">
        <v>242</v>
      </c>
      <c r="Y44" s="405"/>
      <c r="Z44" s="493"/>
      <c r="AA44" s="494"/>
      <c r="AB44" s="415"/>
      <c r="AC44" s="415"/>
      <c r="AD44" s="402"/>
      <c r="AE44" s="989"/>
      <c r="AF44" s="990"/>
      <c r="AG44" s="982"/>
      <c r="AH44" s="983"/>
      <c r="AI44" s="984"/>
      <c r="AJ44" s="20"/>
      <c r="AK44" s="403"/>
      <c r="AL44" s="25"/>
      <c r="AM44" s="982"/>
      <c r="AN44" s="983"/>
      <c r="AO44" s="984"/>
      <c r="AP44" s="20"/>
      <c r="AQ44" s="403"/>
      <c r="AT44" s="402"/>
      <c r="AU44" s="25"/>
      <c r="AV44" s="982"/>
      <c r="AW44" s="983"/>
      <c r="AX44" s="984"/>
      <c r="AY44" s="20"/>
      <c r="AZ44" s="399"/>
      <c r="BA44" s="25"/>
      <c r="BB44" s="982"/>
      <c r="BC44" s="983"/>
      <c r="BD44" s="984"/>
      <c r="BE44" s="20"/>
      <c r="BF44" s="403"/>
      <c r="BI44" s="402"/>
      <c r="BJ44" s="25"/>
      <c r="BK44" s="982"/>
      <c r="BL44" s="983"/>
      <c r="BM44" s="984"/>
      <c r="BN44" s="20"/>
      <c r="BP44" s="25"/>
      <c r="BQ44" s="982"/>
      <c r="BR44" s="983"/>
      <c r="BS44" s="984"/>
      <c r="BT44" s="20"/>
      <c r="BU44" s="403"/>
      <c r="BX44" s="402"/>
      <c r="BY44" s="25"/>
      <c r="BZ44" s="982"/>
      <c r="CA44" s="983"/>
      <c r="CB44" s="984"/>
      <c r="CC44" s="20"/>
      <c r="CE44" s="25"/>
      <c r="CF44" s="982"/>
      <c r="CG44" s="983"/>
      <c r="CH44" s="984"/>
      <c r="CI44" s="20"/>
      <c r="CJ44" s="403"/>
      <c r="CM44" s="402"/>
      <c r="CN44" s="25"/>
      <c r="CO44" s="982"/>
      <c r="CP44" s="983"/>
      <c r="CQ44" s="984"/>
      <c r="CR44" s="20"/>
      <c r="CT44" s="25"/>
      <c r="CU44" s="982"/>
      <c r="CV44" s="983"/>
      <c r="CW44" s="984"/>
      <c r="CX44" s="20"/>
      <c r="CY44" s="403"/>
      <c r="DB44" s="402"/>
      <c r="DC44" s="25"/>
      <c r="DD44" s="982"/>
      <c r="DE44" s="983"/>
      <c r="DF44" s="984"/>
      <c r="DG44" s="20"/>
      <c r="DI44" s="25"/>
      <c r="DJ44" s="982"/>
      <c r="DK44" s="983"/>
      <c r="DL44" s="984"/>
      <c r="DM44" s="20"/>
      <c r="DN44" s="403"/>
      <c r="DQ44" s="402"/>
      <c r="DR44" s="25"/>
      <c r="DS44" s="982"/>
      <c r="DT44" s="983"/>
      <c r="DU44" s="984"/>
      <c r="DV44" s="20"/>
      <c r="DX44" s="25"/>
      <c r="DY44" s="982"/>
      <c r="DZ44" s="983"/>
      <c r="EA44" s="984"/>
      <c r="EB44" s="20"/>
      <c r="EC44" s="403"/>
      <c r="EF44" s="402"/>
      <c r="EG44" s="909"/>
      <c r="EH44" s="1086"/>
      <c r="EI44" s="1086"/>
      <c r="EJ44" s="1086"/>
      <c r="EK44" s="911"/>
      <c r="EM44" s="909"/>
      <c r="EN44" s="1086"/>
      <c r="EO44" s="1086"/>
      <c r="EP44" s="1086"/>
      <c r="EQ44" s="911"/>
      <c r="ER44" s="403"/>
    </row>
    <row r="45" spans="1:148" ht="13.5" customHeight="1" x14ac:dyDescent="0.2">
      <c r="A45" s="935"/>
      <c r="B45" s="936"/>
      <c r="C45" s="936"/>
      <c r="D45" s="936"/>
      <c r="E45" s="936"/>
      <c r="F45" s="936"/>
      <c r="G45" s="402"/>
      <c r="H45" s="399"/>
      <c r="I45" s="399"/>
      <c r="J45" s="399"/>
      <c r="K45" s="399"/>
      <c r="L45" s="399"/>
      <c r="M45" s="399"/>
      <c r="N45" s="403"/>
      <c r="O45" s="939"/>
      <c r="P45" s="940"/>
      <c r="Q45" s="941"/>
      <c r="R45" s="399"/>
      <c r="S45" s="939"/>
      <c r="T45" s="940"/>
      <c r="U45" s="940"/>
      <c r="V45" s="941"/>
      <c r="W45" s="399"/>
      <c r="X45" s="939"/>
      <c r="Y45" s="940"/>
      <c r="Z45" s="940"/>
      <c r="AA45" s="941"/>
      <c r="AD45" s="402"/>
      <c r="AE45" s="399"/>
      <c r="AF45" s="399"/>
      <c r="AG45" s="399"/>
      <c r="AH45" s="399"/>
      <c r="AI45" s="399"/>
      <c r="AJ45" s="399"/>
      <c r="AK45" s="399"/>
      <c r="AL45" s="399"/>
      <c r="AM45" s="399"/>
      <c r="AN45" s="399"/>
      <c r="AO45" s="399"/>
      <c r="AP45" s="399"/>
      <c r="AQ45" s="403"/>
      <c r="AT45" s="402"/>
      <c r="AU45" s="399"/>
      <c r="AV45" s="399"/>
      <c r="AW45" s="399"/>
      <c r="AX45" s="399"/>
      <c r="AY45" s="399"/>
      <c r="AZ45" s="399"/>
      <c r="BA45" s="399"/>
      <c r="BB45" s="399"/>
      <c r="BC45" s="399"/>
      <c r="BD45" s="399"/>
      <c r="BE45" s="399"/>
      <c r="BF45" s="403"/>
      <c r="BI45" s="402"/>
      <c r="BU45" s="403"/>
      <c r="BX45" s="402"/>
      <c r="CJ45" s="403"/>
      <c r="CM45" s="402"/>
      <c r="CY45" s="403"/>
      <c r="DB45" s="402"/>
      <c r="DN45" s="403"/>
      <c r="DQ45" s="402"/>
      <c r="EC45" s="403"/>
      <c r="EF45" s="402"/>
      <c r="EG45" s="905"/>
      <c r="EH45" s="1087"/>
      <c r="EI45" s="1088"/>
      <c r="EJ45" s="1088"/>
      <c r="EK45" s="14"/>
      <c r="EM45" s="905"/>
      <c r="EN45" s="1087"/>
      <c r="EO45" s="1088"/>
      <c r="EP45" s="1088"/>
      <c r="EQ45" s="14"/>
      <c r="ER45" s="403"/>
    </row>
    <row r="46" spans="1:148" ht="13.5" customHeight="1" thickBot="1" x14ac:dyDescent="0.25">
      <c r="A46" s="935"/>
      <c r="B46" s="936"/>
      <c r="C46" s="936"/>
      <c r="D46" s="936"/>
      <c r="E46" s="936"/>
      <c r="F46" s="936"/>
      <c r="G46" s="402"/>
      <c r="H46" s="399"/>
      <c r="I46" s="399"/>
      <c r="J46" s="399"/>
      <c r="K46" s="399"/>
      <c r="L46" s="399"/>
      <c r="M46" s="399"/>
      <c r="N46" s="403"/>
      <c r="O46" s="942"/>
      <c r="P46" s="943"/>
      <c r="Q46" s="944"/>
      <c r="R46" s="399"/>
      <c r="S46" s="942"/>
      <c r="T46" s="943"/>
      <c r="U46" s="943"/>
      <c r="V46" s="944"/>
      <c r="W46" s="399"/>
      <c r="X46" s="942"/>
      <c r="Y46" s="943"/>
      <c r="Z46" s="943"/>
      <c r="AA46" s="944"/>
      <c r="AD46" s="402"/>
      <c r="AE46" s="399"/>
      <c r="AF46" s="399"/>
      <c r="AG46" s="399"/>
      <c r="AH46" s="399"/>
      <c r="AI46" s="399"/>
      <c r="AJ46" s="399"/>
      <c r="AK46" s="399"/>
      <c r="AL46" s="399"/>
      <c r="AM46" s="399"/>
      <c r="AN46" s="399"/>
      <c r="AO46" s="399"/>
      <c r="AP46" s="399"/>
      <c r="AQ46" s="403"/>
      <c r="AT46" s="402"/>
      <c r="AU46" s="399"/>
      <c r="AV46" s="399"/>
      <c r="AW46" s="399"/>
      <c r="AX46" s="399"/>
      <c r="AY46" s="399"/>
      <c r="AZ46" s="399"/>
      <c r="BA46" s="399"/>
      <c r="BB46" s="399"/>
      <c r="BC46" s="399"/>
      <c r="BD46" s="399"/>
      <c r="BE46" s="399"/>
      <c r="BF46" s="403"/>
      <c r="BI46" s="402"/>
      <c r="BU46" s="403"/>
      <c r="BX46" s="402"/>
      <c r="CJ46" s="403"/>
      <c r="CM46" s="402"/>
      <c r="CY46" s="403"/>
      <c r="DB46" s="402"/>
      <c r="DN46" s="403"/>
      <c r="DQ46" s="402"/>
      <c r="EC46" s="403"/>
      <c r="EF46" s="402"/>
      <c r="EG46" s="915"/>
      <c r="EH46" s="1093"/>
      <c r="EI46" s="1093"/>
      <c r="EJ46" s="1093"/>
      <c r="EK46" s="20"/>
      <c r="EM46" s="915"/>
      <c r="EN46" s="1093"/>
      <c r="EO46" s="1093"/>
      <c r="EP46" s="1093"/>
      <c r="EQ46" s="20"/>
      <c r="ER46" s="403"/>
    </row>
    <row r="47" spans="1:148" ht="13.5" customHeight="1" x14ac:dyDescent="0.2">
      <c r="A47" s="935"/>
      <c r="B47" s="936"/>
      <c r="C47" s="936"/>
      <c r="D47" s="936"/>
      <c r="E47" s="936"/>
      <c r="F47" s="936"/>
      <c r="G47" s="402"/>
      <c r="H47" s="399"/>
      <c r="I47" s="399"/>
      <c r="J47" s="399"/>
      <c r="K47" s="399"/>
      <c r="L47" s="399"/>
      <c r="M47" s="399"/>
      <c r="N47" s="403"/>
      <c r="O47" s="942"/>
      <c r="P47" s="943"/>
      <c r="Q47" s="944"/>
      <c r="R47" s="399"/>
      <c r="S47" s="942"/>
      <c r="T47" s="943"/>
      <c r="U47" s="943"/>
      <c r="V47" s="944"/>
      <c r="W47" s="399"/>
      <c r="X47" s="942"/>
      <c r="Y47" s="943"/>
      <c r="Z47" s="943"/>
      <c r="AA47" s="944"/>
      <c r="AD47" s="402"/>
      <c r="AE47" s="399"/>
      <c r="AF47" s="399"/>
      <c r="AG47" s="399"/>
      <c r="AH47" s="399"/>
      <c r="AI47" s="399"/>
      <c r="AJ47" s="399"/>
      <c r="AK47" s="399"/>
      <c r="AL47" s="399"/>
      <c r="AM47" s="399"/>
      <c r="AN47" s="399"/>
      <c r="AO47" s="399"/>
      <c r="AP47" s="399"/>
      <c r="AQ47" s="403"/>
      <c r="AT47" s="402"/>
      <c r="AU47" s="399"/>
      <c r="AV47" s="399"/>
      <c r="AW47" s="399"/>
      <c r="AX47" s="399"/>
      <c r="AY47" s="399"/>
      <c r="AZ47" s="399"/>
      <c r="BA47" s="399"/>
      <c r="BB47" s="399"/>
      <c r="BC47" s="399"/>
      <c r="BD47" s="399"/>
      <c r="BE47" s="399"/>
      <c r="BF47" s="403"/>
      <c r="BI47" s="402"/>
      <c r="BU47" s="403"/>
      <c r="BX47" s="402"/>
      <c r="CJ47" s="403"/>
      <c r="CM47" s="402"/>
      <c r="CY47" s="403"/>
      <c r="DB47" s="402"/>
      <c r="DC47" s="399"/>
      <c r="DD47" s="399"/>
      <c r="DE47" s="399"/>
      <c r="DF47" s="399"/>
      <c r="DG47" s="399"/>
      <c r="DH47" s="399"/>
      <c r="DI47" s="399"/>
      <c r="DJ47" s="399"/>
      <c r="DK47" s="399"/>
      <c r="DL47" s="399"/>
      <c r="DM47" s="399"/>
      <c r="DN47" s="403"/>
      <c r="DQ47" s="402"/>
      <c r="EC47" s="403"/>
      <c r="EF47" s="402"/>
      <c r="ER47" s="403"/>
    </row>
    <row r="48" spans="1:148" ht="13.5" customHeight="1" thickBot="1" x14ac:dyDescent="0.25">
      <c r="A48" s="935"/>
      <c r="B48" s="936"/>
      <c r="C48" s="936"/>
      <c r="D48" s="936"/>
      <c r="E48" s="936"/>
      <c r="F48" s="936"/>
      <c r="G48" s="402"/>
      <c r="H48" s="399"/>
      <c r="I48" s="399"/>
      <c r="J48" s="399"/>
      <c r="K48" s="399"/>
      <c r="L48" s="399"/>
      <c r="M48" s="399"/>
      <c r="N48" s="403"/>
      <c r="O48" s="945"/>
      <c r="P48" s="946"/>
      <c r="Q48" s="947"/>
      <c r="R48" s="399"/>
      <c r="S48" s="945"/>
      <c r="T48" s="946"/>
      <c r="U48" s="946"/>
      <c r="V48" s="947"/>
      <c r="W48" s="399"/>
      <c r="X48" s="945"/>
      <c r="Y48" s="946"/>
      <c r="Z48" s="946"/>
      <c r="AA48" s="947"/>
      <c r="AD48" s="402"/>
      <c r="AE48" s="399"/>
      <c r="AF48" s="399"/>
      <c r="AG48" s="399"/>
      <c r="AH48" s="399"/>
      <c r="AI48" s="399"/>
      <c r="AJ48" s="399"/>
      <c r="AK48" s="399"/>
      <c r="AL48" s="399"/>
      <c r="AM48" s="399"/>
      <c r="AN48" s="399"/>
      <c r="AO48" s="399"/>
      <c r="AP48" s="399"/>
      <c r="AQ48" s="403"/>
      <c r="AT48" s="402"/>
      <c r="AU48" s="399"/>
      <c r="AV48" s="399"/>
      <c r="AW48" s="399"/>
      <c r="AX48" s="399"/>
      <c r="AY48" s="399"/>
      <c r="AZ48" s="399"/>
      <c r="BA48" s="399"/>
      <c r="BB48" s="399"/>
      <c r="BC48" s="399"/>
      <c r="BD48" s="399"/>
      <c r="BE48" s="399"/>
      <c r="BF48" s="403"/>
      <c r="BI48" s="402"/>
      <c r="BU48" s="403"/>
      <c r="BX48" s="402"/>
      <c r="CJ48" s="403"/>
      <c r="CM48" s="402"/>
      <c r="CY48" s="403"/>
      <c r="DB48" s="402"/>
      <c r="DC48" s="399"/>
      <c r="DD48" s="399"/>
      <c r="DE48" s="399"/>
      <c r="DF48" s="399"/>
      <c r="DG48" s="399"/>
      <c r="DH48" s="399"/>
      <c r="DI48" s="399"/>
      <c r="DJ48" s="399"/>
      <c r="DK48" s="399"/>
      <c r="DL48" s="399"/>
      <c r="DM48" s="399"/>
      <c r="DN48" s="403"/>
      <c r="DQ48" s="402"/>
      <c r="EC48" s="403"/>
      <c r="EF48" s="402"/>
      <c r="ER48" s="403"/>
    </row>
    <row r="49" spans="1:148" ht="24" customHeight="1" thickBot="1" x14ac:dyDescent="0.25">
      <c r="A49" s="937"/>
      <c r="B49" s="938"/>
      <c r="C49" s="938"/>
      <c r="D49" s="938"/>
      <c r="E49" s="938"/>
      <c r="F49" s="938"/>
      <c r="G49" s="495"/>
      <c r="H49" s="401"/>
      <c r="I49" s="401"/>
      <c r="J49" s="401"/>
      <c r="K49" s="401"/>
      <c r="L49" s="401"/>
      <c r="M49" s="401"/>
      <c r="N49" s="496"/>
      <c r="O49" s="956" t="s">
        <v>260</v>
      </c>
      <c r="P49" s="957"/>
      <c r="Q49" s="957"/>
      <c r="R49" s="401"/>
      <c r="S49" s="957" t="s">
        <v>260</v>
      </c>
      <c r="T49" s="957"/>
      <c r="U49" s="957"/>
      <c r="V49" s="957"/>
      <c r="W49" s="401"/>
      <c r="X49" s="957" t="s">
        <v>260</v>
      </c>
      <c r="Y49" s="957"/>
      <c r="Z49" s="957"/>
      <c r="AA49" s="958"/>
      <c r="AB49" s="402"/>
      <c r="AD49" s="495"/>
      <c r="AE49" s="401"/>
      <c r="AF49" s="401"/>
      <c r="AG49" s="401"/>
      <c r="AH49" s="401"/>
      <c r="AI49" s="401"/>
      <c r="AJ49" s="401"/>
      <c r="AK49" s="401"/>
      <c r="AL49" s="401"/>
      <c r="AM49" s="401"/>
      <c r="AN49" s="401"/>
      <c r="AO49" s="401"/>
      <c r="AP49" s="401"/>
      <c r="AQ49" s="496"/>
      <c r="AT49" s="495"/>
      <c r="AU49" s="401"/>
      <c r="AV49" s="401"/>
      <c r="AW49" s="401"/>
      <c r="AX49" s="401"/>
      <c r="AY49" s="401"/>
      <c r="AZ49" s="401"/>
      <c r="BA49" s="401"/>
      <c r="BB49" s="401"/>
      <c r="BC49" s="401"/>
      <c r="BD49" s="401"/>
      <c r="BE49" s="401"/>
      <c r="BF49" s="496"/>
      <c r="BI49" s="495"/>
      <c r="BJ49" s="401"/>
      <c r="BK49" s="401"/>
      <c r="BL49" s="401"/>
      <c r="BM49" s="401"/>
      <c r="BN49" s="401"/>
      <c r="BO49" s="401"/>
      <c r="BP49" s="401"/>
      <c r="BQ49" s="401"/>
      <c r="BR49" s="401"/>
      <c r="BS49" s="401"/>
      <c r="BT49" s="401"/>
      <c r="BU49" s="496"/>
      <c r="BX49" s="495"/>
      <c r="BY49" s="401"/>
      <c r="BZ49" s="401"/>
      <c r="CA49" s="401"/>
      <c r="CB49" s="401"/>
      <c r="CC49" s="401"/>
      <c r="CD49" s="401"/>
      <c r="CE49" s="401"/>
      <c r="CF49" s="401"/>
      <c r="CG49" s="401"/>
      <c r="CH49" s="401"/>
      <c r="CI49" s="401"/>
      <c r="CJ49" s="496"/>
      <c r="CM49" s="495"/>
      <c r="CN49" s="401"/>
      <c r="CO49" s="401"/>
      <c r="CP49" s="401"/>
      <c r="CQ49" s="401"/>
      <c r="CR49" s="401"/>
      <c r="CS49" s="401"/>
      <c r="CT49" s="401"/>
      <c r="CU49" s="401"/>
      <c r="CV49" s="401"/>
      <c r="CW49" s="401"/>
      <c r="CX49" s="401"/>
      <c r="CY49" s="496"/>
      <c r="DB49" s="495"/>
      <c r="DC49" s="401"/>
      <c r="DD49" s="401"/>
      <c r="DE49" s="401"/>
      <c r="DF49" s="401"/>
      <c r="DG49" s="401"/>
      <c r="DH49" s="401"/>
      <c r="DI49" s="401"/>
      <c r="DJ49" s="401"/>
      <c r="DK49" s="401"/>
      <c r="DL49" s="401"/>
      <c r="DM49" s="401"/>
      <c r="DN49" s="496"/>
      <c r="DQ49" s="495"/>
      <c r="DR49" s="401"/>
      <c r="DS49" s="401"/>
      <c r="DT49" s="401"/>
      <c r="DU49" s="401"/>
      <c r="DV49" s="401"/>
      <c r="DW49" s="401"/>
      <c r="DX49" s="401"/>
      <c r="DY49" s="401"/>
      <c r="DZ49" s="401"/>
      <c r="EA49" s="401"/>
      <c r="EB49" s="401"/>
      <c r="EC49" s="496"/>
      <c r="EF49" s="495"/>
      <c r="EG49" s="401"/>
      <c r="EH49" s="401"/>
      <c r="EI49" s="401"/>
      <c r="EJ49" s="401"/>
      <c r="EK49" s="401"/>
      <c r="EL49" s="401"/>
      <c r="EM49" s="401"/>
      <c r="EN49" s="401"/>
      <c r="EO49" s="401"/>
      <c r="EP49" s="401"/>
      <c r="EQ49" s="401"/>
      <c r="ER49" s="496"/>
    </row>
    <row r="53" spans="1:148" ht="13.5" customHeight="1" x14ac:dyDescent="0.2"/>
    <row r="57" spans="1:148" x14ac:dyDescent="0.2">
      <c r="AX57" s="400" t="s">
        <v>261</v>
      </c>
    </row>
  </sheetData>
  <sheetProtection algorithmName="SHA-512" hashValue="7IgIRzC+05DONcrlwFJE5D9J9iykyZWezH+37gELnRxDCNbtqtiS2FOD9NQj/ZnpxFYVCy41Y61z/CH4lLBoOw==" saltValue="tKT6dTik4NhdEPG8dRcLBg==" spinCount="100000" sheet="1" objects="1" scenarios="1"/>
  <protectedRanges>
    <protectedRange sqref="E38" name="Range1"/>
  </protectedRanges>
  <dataConsolidate/>
  <customSheetViews>
    <customSheetView guid="{57FA4457-47DD-4456-873C-906485C18231}" scale="75" showGridLines="0" showRuler="0" topLeftCell="A13">
      <selection activeCell="S40" sqref="S40"/>
      <colBreaks count="1" manualBreakCount="1">
        <brk id="14" max="42" man="1"/>
      </colBreaks>
      <pageMargins left="0.25" right="0.23" top="0.25" bottom="0.25" header="0.25" footer="0.25"/>
      <printOptions horizontalCentered="1" verticalCentered="1"/>
      <pageSetup scale="94" orientation="landscape" horizontalDpi="180" r:id="rId1"/>
      <headerFooter alignWithMargins="0"/>
    </customSheetView>
    <customSheetView guid="{B0091C41-EE02-11D4-8442-006008C996CE}" scale="75" showGridLines="0" showRuler="0">
      <selection activeCell="F10" sqref="F10"/>
      <pageMargins left="0.32" right="0.22" top="0.2" bottom="0.38" header="0.5" footer="0.5"/>
      <printOptions horizontalCentered="1" verticalCentered="1"/>
      <pageSetup orientation="landscape" horizontalDpi="180" verticalDpi="4294967292" r:id="rId2"/>
      <headerFooter alignWithMargins="0"/>
    </customSheetView>
    <customSheetView guid="{ECCE3A32-9AC0-11D4-851E-004743612101}" scale="75" showPageBreaks="1" showGridLines="0" showRuler="0" topLeftCell="F15">
      <selection activeCell="N35" sqref="N35"/>
      <pageMargins left="0.32" right="0.22" top="0.2" bottom="0.21" header="0.22" footer="0.32"/>
      <printOptions horizontalCentered="1" verticalCentered="1"/>
      <pageSetup scale="95" orientation="landscape" horizontalDpi="180" verticalDpi="4294967292" r:id="rId3"/>
      <headerFooter alignWithMargins="0"/>
    </customSheetView>
    <customSheetView guid="{C9B35251-F11B-11D3-8402-005004D440AC}" scale="75" showPageBreaks="1" showGridLines="0" printArea="1" showRuler="0">
      <selection activeCell="F10" sqref="F10"/>
      <pageMargins left="0.32" right="0.22" top="0.2" bottom="0.38" header="0.5" footer="0.5"/>
      <printOptions horizontalCentered="1" verticalCentered="1"/>
      <pageSetup orientation="landscape" horizontalDpi="180" verticalDpi="4294967292" r:id="rId4"/>
      <headerFooter alignWithMargins="0"/>
    </customSheetView>
  </customSheetViews>
  <mergeCells count="688">
    <mergeCell ref="A37:D37"/>
    <mergeCell ref="EM5:EQ5"/>
    <mergeCell ref="EN6:EP6"/>
    <mergeCell ref="EN7:EP7"/>
    <mergeCell ref="EN8:EP8"/>
    <mergeCell ref="EN9:EP9"/>
    <mergeCell ref="EN10:EP10"/>
    <mergeCell ref="EN11:EP11"/>
    <mergeCell ref="EN45:EP45"/>
    <mergeCell ref="EN36:EP36"/>
    <mergeCell ref="EH37:EJ37"/>
    <mergeCell ref="EN37:EP37"/>
    <mergeCell ref="EH38:EJ38"/>
    <mergeCell ref="EN38:EP38"/>
    <mergeCell ref="EH39:EJ39"/>
    <mergeCell ref="EN39:EP39"/>
    <mergeCell ref="EH40:EJ40"/>
    <mergeCell ref="EN40:EP40"/>
    <mergeCell ref="EN31:EP31"/>
    <mergeCell ref="EH32:EJ32"/>
    <mergeCell ref="EN32:EP32"/>
    <mergeCell ref="EH33:EJ33"/>
    <mergeCell ref="EN33:EP33"/>
    <mergeCell ref="EH34:EJ34"/>
    <mergeCell ref="EN46:EP46"/>
    <mergeCell ref="EG5:EK5"/>
    <mergeCell ref="EH6:EJ6"/>
    <mergeCell ref="EH7:EJ7"/>
    <mergeCell ref="EH8:EJ8"/>
    <mergeCell ref="EH9:EJ9"/>
    <mergeCell ref="EH10:EJ10"/>
    <mergeCell ref="EH11:EJ11"/>
    <mergeCell ref="EH45:EJ45"/>
    <mergeCell ref="EH46:EJ46"/>
    <mergeCell ref="EH41:EJ41"/>
    <mergeCell ref="EN41:EP41"/>
    <mergeCell ref="EH42:EJ42"/>
    <mergeCell ref="EN42:EP42"/>
    <mergeCell ref="EH43:EJ43"/>
    <mergeCell ref="EN43:EP43"/>
    <mergeCell ref="EH44:EJ44"/>
    <mergeCell ref="EN44:EP44"/>
    <mergeCell ref="EH12:EJ12"/>
    <mergeCell ref="EH13:EJ13"/>
    <mergeCell ref="EH14:EJ14"/>
    <mergeCell ref="EN12:EP12"/>
    <mergeCell ref="EN13:EP13"/>
    <mergeCell ref="EN14:EP14"/>
    <mergeCell ref="EN34:EP34"/>
    <mergeCell ref="EH35:EJ35"/>
    <mergeCell ref="EN35:EP35"/>
    <mergeCell ref="EN26:EP26"/>
    <mergeCell ref="EH27:EJ27"/>
    <mergeCell ref="EN27:EP27"/>
    <mergeCell ref="EH28:EJ28"/>
    <mergeCell ref="EN28:EP28"/>
    <mergeCell ref="EH29:EJ29"/>
    <mergeCell ref="EN29:EP29"/>
    <mergeCell ref="EH30:EJ30"/>
    <mergeCell ref="EN30:EP30"/>
    <mergeCell ref="EN21:EP21"/>
    <mergeCell ref="EH22:EJ22"/>
    <mergeCell ref="EN22:EP22"/>
    <mergeCell ref="EH23:EJ23"/>
    <mergeCell ref="EN23:EP23"/>
    <mergeCell ref="EH24:EJ24"/>
    <mergeCell ref="EN24:EP24"/>
    <mergeCell ref="EH25:EJ25"/>
    <mergeCell ref="EN25:EP25"/>
    <mergeCell ref="EH15:EJ15"/>
    <mergeCell ref="EN15:EP15"/>
    <mergeCell ref="EH16:EJ16"/>
    <mergeCell ref="EN16:EP16"/>
    <mergeCell ref="EH17:EJ17"/>
    <mergeCell ref="EN17:EP17"/>
    <mergeCell ref="EH18:EJ18"/>
    <mergeCell ref="EN18:EP18"/>
    <mergeCell ref="EH19:EJ19"/>
    <mergeCell ref="EN19:EP19"/>
    <mergeCell ref="EH20:EJ20"/>
    <mergeCell ref="EN20:EP20"/>
    <mergeCell ref="EH21:EJ21"/>
    <mergeCell ref="EH31:EJ31"/>
    <mergeCell ref="EH36:EJ36"/>
    <mergeCell ref="EH26:EJ26"/>
    <mergeCell ref="T5:X5"/>
    <mergeCell ref="T6:X6"/>
    <mergeCell ref="T7:X7"/>
    <mergeCell ref="Y5:Z5"/>
    <mergeCell ref="Y6:Z6"/>
    <mergeCell ref="Y7:Z7"/>
    <mergeCell ref="T36:U36"/>
    <mergeCell ref="DJ34:DL34"/>
    <mergeCell ref="AG27:AI27"/>
    <mergeCell ref="CU22:CW22"/>
    <mergeCell ref="CU23:CW23"/>
    <mergeCell ref="DJ35:DL35"/>
    <mergeCell ref="DJ36:DL36"/>
    <mergeCell ref="DX11:EB11"/>
    <mergeCell ref="DX12:EB14"/>
    <mergeCell ref="DY15:EA15"/>
    <mergeCell ref="DY16:EA16"/>
    <mergeCell ref="DY17:EA17"/>
    <mergeCell ref="D1:L5"/>
    <mergeCell ref="O2:S2"/>
    <mergeCell ref="P24:R24"/>
    <mergeCell ref="P21:R21"/>
    <mergeCell ref="P15:R15"/>
    <mergeCell ref="Y4:Z4"/>
    <mergeCell ref="T11:X11"/>
    <mergeCell ref="Y11:Z11"/>
    <mergeCell ref="T18:V18"/>
    <mergeCell ref="X18:Z18"/>
    <mergeCell ref="T24:V24"/>
    <mergeCell ref="X24:Z24"/>
    <mergeCell ref="A8:E8"/>
    <mergeCell ref="Y12:Z12"/>
    <mergeCell ref="Y13:Z13"/>
    <mergeCell ref="Y14:Z14"/>
    <mergeCell ref="P7:R7"/>
    <mergeCell ref="P9:R9"/>
    <mergeCell ref="P10:R10"/>
    <mergeCell ref="P11:R11"/>
    <mergeCell ref="P16:R16"/>
    <mergeCell ref="P17:R17"/>
    <mergeCell ref="P36:R36"/>
    <mergeCell ref="T32:U32"/>
    <mergeCell ref="T33:U33"/>
    <mergeCell ref="T34:U34"/>
    <mergeCell ref="T35:U35"/>
    <mergeCell ref="T13:X13"/>
    <mergeCell ref="T12:X12"/>
    <mergeCell ref="T14:X14"/>
    <mergeCell ref="T25:V25"/>
    <mergeCell ref="T26:V26"/>
    <mergeCell ref="P23:R23"/>
    <mergeCell ref="P22:R22"/>
    <mergeCell ref="P12:R12"/>
    <mergeCell ref="P14:R14"/>
    <mergeCell ref="P27:R27"/>
    <mergeCell ref="P28:R28"/>
    <mergeCell ref="X19:Z19"/>
    <mergeCell ref="X20:Z20"/>
    <mergeCell ref="T31:U31"/>
    <mergeCell ref="P13:R13"/>
    <mergeCell ref="P18:R18"/>
    <mergeCell ref="P19:R19"/>
    <mergeCell ref="P20:R20"/>
    <mergeCell ref="P35:R35"/>
    <mergeCell ref="L35:M35"/>
    <mergeCell ref="P34:R34"/>
    <mergeCell ref="P29:R29"/>
    <mergeCell ref="P32:R32"/>
    <mergeCell ref="P33:R33"/>
    <mergeCell ref="T29:AA29"/>
    <mergeCell ref="G26:K26"/>
    <mergeCell ref="G27:K27"/>
    <mergeCell ref="L26:M26"/>
    <mergeCell ref="A35:D35"/>
    <mergeCell ref="A36:D36"/>
    <mergeCell ref="CU24:CW24"/>
    <mergeCell ref="CU25:CW25"/>
    <mergeCell ref="CU26:CW26"/>
    <mergeCell ref="CU27:CW27"/>
    <mergeCell ref="CU28:CW28"/>
    <mergeCell ref="CU29:CW29"/>
    <mergeCell ref="CU30:CW30"/>
    <mergeCell ref="BQ33:BS33"/>
    <mergeCell ref="BK33:BM33"/>
    <mergeCell ref="BB31:BD31"/>
    <mergeCell ref="BB32:BD32"/>
    <mergeCell ref="BB33:BD33"/>
    <mergeCell ref="CU34:CW34"/>
    <mergeCell ref="BZ34:CB34"/>
    <mergeCell ref="BB34:BD34"/>
    <mergeCell ref="X25:Z25"/>
    <mergeCell ref="X26:Z26"/>
    <mergeCell ref="G30:K30"/>
    <mergeCell ref="CU35:CW35"/>
    <mergeCell ref="CU36:CW36"/>
    <mergeCell ref="L28:M28"/>
    <mergeCell ref="G31:M31"/>
    <mergeCell ref="AI3:AP3"/>
    <mergeCell ref="AI4:AP9"/>
    <mergeCell ref="AE36:AF36"/>
    <mergeCell ref="AE37:AF37"/>
    <mergeCell ref="AE17:AF17"/>
    <mergeCell ref="AE22:AF22"/>
    <mergeCell ref="AE38:AF38"/>
    <mergeCell ref="AE18:AF18"/>
    <mergeCell ref="AE19:AF19"/>
    <mergeCell ref="AE20:AF20"/>
    <mergeCell ref="AE23:AF23"/>
    <mergeCell ref="AE24:AF24"/>
    <mergeCell ref="AE25:AF25"/>
    <mergeCell ref="AE26:AF26"/>
    <mergeCell ref="AE27:AF27"/>
    <mergeCell ref="AE28:AF28"/>
    <mergeCell ref="AM23:AO23"/>
    <mergeCell ref="AG23:AI23"/>
    <mergeCell ref="AG24:AI24"/>
    <mergeCell ref="AG25:AI25"/>
    <mergeCell ref="AG26:AI26"/>
    <mergeCell ref="AE21:AF21"/>
    <mergeCell ref="AG31:AI31"/>
    <mergeCell ref="AE30:AF30"/>
    <mergeCell ref="DJ37:DL37"/>
    <mergeCell ref="DJ38:DL38"/>
    <mergeCell ref="DJ22:DL22"/>
    <mergeCell ref="DJ23:DL23"/>
    <mergeCell ref="DJ24:DL24"/>
    <mergeCell ref="DJ25:DL25"/>
    <mergeCell ref="DJ26:DL26"/>
    <mergeCell ref="DJ27:DL27"/>
    <mergeCell ref="DJ28:DL28"/>
    <mergeCell ref="DJ29:DL29"/>
    <mergeCell ref="DJ30:DL30"/>
    <mergeCell ref="DJ31:DL31"/>
    <mergeCell ref="DJ32:DL32"/>
    <mergeCell ref="DJ33:DL33"/>
    <mergeCell ref="DJ43:DL43"/>
    <mergeCell ref="DJ44:DL44"/>
    <mergeCell ref="DD41:DF41"/>
    <mergeCell ref="DD42:DF42"/>
    <mergeCell ref="DD43:DF43"/>
    <mergeCell ref="DD44:DF44"/>
    <mergeCell ref="DY43:EA43"/>
    <mergeCell ref="DY44:EA44"/>
    <mergeCell ref="DY39:EA39"/>
    <mergeCell ref="DY40:EA40"/>
    <mergeCell ref="DY41:EA41"/>
    <mergeCell ref="DY42:EA42"/>
    <mergeCell ref="DS43:DU43"/>
    <mergeCell ref="DS44:DU44"/>
    <mergeCell ref="DS39:DU39"/>
    <mergeCell ref="DS40:DU40"/>
    <mergeCell ref="DS41:DU41"/>
    <mergeCell ref="DS42:DU42"/>
    <mergeCell ref="DJ39:DL39"/>
    <mergeCell ref="DJ40:DL40"/>
    <mergeCell ref="DJ41:DL41"/>
    <mergeCell ref="DJ42:DL42"/>
    <mergeCell ref="DY18:EA18"/>
    <mergeCell ref="DY19:EA19"/>
    <mergeCell ref="DY20:EA20"/>
    <mergeCell ref="DY21:EA21"/>
    <mergeCell ref="DY22:EA22"/>
    <mergeCell ref="DY23:EA23"/>
    <mergeCell ref="DY24:EA24"/>
    <mergeCell ref="DY25:EA25"/>
    <mergeCell ref="DY26:EA26"/>
    <mergeCell ref="DY27:EA27"/>
    <mergeCell ref="DY28:EA28"/>
    <mergeCell ref="DY29:EA29"/>
    <mergeCell ref="DY30:EA30"/>
    <mergeCell ref="DY31:EA31"/>
    <mergeCell ref="DY32:EA32"/>
    <mergeCell ref="DY33:EA33"/>
    <mergeCell ref="DY34:EA34"/>
    <mergeCell ref="DS34:DU34"/>
    <mergeCell ref="DS35:DU35"/>
    <mergeCell ref="DS36:DU36"/>
    <mergeCell ref="DS37:DU37"/>
    <mergeCell ref="DS38:DU38"/>
    <mergeCell ref="DS31:DU31"/>
    <mergeCell ref="DS32:DU32"/>
    <mergeCell ref="DS33:DU33"/>
    <mergeCell ref="DY35:EA35"/>
    <mergeCell ref="DY36:EA36"/>
    <mergeCell ref="DY37:EA37"/>
    <mergeCell ref="DY38:EA38"/>
    <mergeCell ref="DR11:DV11"/>
    <mergeCell ref="DR12:DV14"/>
    <mergeCell ref="DS15:DU15"/>
    <mergeCell ref="DS16:DU16"/>
    <mergeCell ref="DS17:DU17"/>
    <mergeCell ref="DS18:DU18"/>
    <mergeCell ref="DS19:DU19"/>
    <mergeCell ref="DS20:DU20"/>
    <mergeCell ref="DS21:DU21"/>
    <mergeCell ref="DS22:DU22"/>
    <mergeCell ref="DS23:DU23"/>
    <mergeCell ref="DS24:DU24"/>
    <mergeCell ref="DS25:DU25"/>
    <mergeCell ref="DS26:DU26"/>
    <mergeCell ref="DS27:DU27"/>
    <mergeCell ref="DS28:DU28"/>
    <mergeCell ref="DS29:DU29"/>
    <mergeCell ref="DS30:DU30"/>
    <mergeCell ref="DI11:DM11"/>
    <mergeCell ref="DI12:DM14"/>
    <mergeCell ref="DJ15:DL15"/>
    <mergeCell ref="DJ16:DL16"/>
    <mergeCell ref="DJ17:DL17"/>
    <mergeCell ref="DJ18:DL18"/>
    <mergeCell ref="DJ19:DL19"/>
    <mergeCell ref="DJ20:DL20"/>
    <mergeCell ref="DJ21:DL21"/>
    <mergeCell ref="CU43:CW43"/>
    <mergeCell ref="CU44:CW44"/>
    <mergeCell ref="DC11:DG11"/>
    <mergeCell ref="DC12:DG14"/>
    <mergeCell ref="DD15:DF15"/>
    <mergeCell ref="DD16:DF16"/>
    <mergeCell ref="DD17:DF17"/>
    <mergeCell ref="DD18:DF18"/>
    <mergeCell ref="DD19:DF19"/>
    <mergeCell ref="DD20:DF20"/>
    <mergeCell ref="DD21:DF21"/>
    <mergeCell ref="DD22:DF22"/>
    <mergeCell ref="DD23:DF23"/>
    <mergeCell ref="DD24:DF24"/>
    <mergeCell ref="DD25:DF25"/>
    <mergeCell ref="DD26:DF26"/>
    <mergeCell ref="DD27:DF27"/>
    <mergeCell ref="DD28:DF28"/>
    <mergeCell ref="DD29:DF29"/>
    <mergeCell ref="DD38:DF38"/>
    <mergeCell ref="DD30:DF30"/>
    <mergeCell ref="DD31:DF31"/>
    <mergeCell ref="CU31:CW31"/>
    <mergeCell ref="CU32:CW32"/>
    <mergeCell ref="CU41:CW41"/>
    <mergeCell ref="CU42:CW42"/>
    <mergeCell ref="DD32:DF32"/>
    <mergeCell ref="DD33:DF33"/>
    <mergeCell ref="DD34:DF34"/>
    <mergeCell ref="DD35:DF35"/>
    <mergeCell ref="DD36:DF36"/>
    <mergeCell ref="DD37:DF37"/>
    <mergeCell ref="DD39:DF39"/>
    <mergeCell ref="DD40:DF40"/>
    <mergeCell ref="CU40:CW40"/>
    <mergeCell ref="CU38:CW38"/>
    <mergeCell ref="CU39:CW39"/>
    <mergeCell ref="CU33:CW33"/>
    <mergeCell ref="CU37:CW37"/>
    <mergeCell ref="CT11:CX11"/>
    <mergeCell ref="CT12:CX14"/>
    <mergeCell ref="CU15:CW15"/>
    <mergeCell ref="CU16:CW16"/>
    <mergeCell ref="CU17:CW17"/>
    <mergeCell ref="CU18:CW18"/>
    <mergeCell ref="CU19:CW19"/>
    <mergeCell ref="CU20:CW20"/>
    <mergeCell ref="CU21:CW21"/>
    <mergeCell ref="CO36:CQ36"/>
    <mergeCell ref="CO22:CQ22"/>
    <mergeCell ref="CO23:CQ23"/>
    <mergeCell ref="CO24:CQ24"/>
    <mergeCell ref="CO25:CQ25"/>
    <mergeCell ref="CO26:CQ26"/>
    <mergeCell ref="CO27:CQ27"/>
    <mergeCell ref="CO28:CQ28"/>
    <mergeCell ref="CO29:CQ29"/>
    <mergeCell ref="CO30:CQ30"/>
    <mergeCell ref="CO31:CQ31"/>
    <mergeCell ref="CO32:CQ32"/>
    <mergeCell ref="CO33:CQ33"/>
    <mergeCell ref="CO34:CQ34"/>
    <mergeCell ref="CO35:CQ35"/>
    <mergeCell ref="CO37:CQ37"/>
    <mergeCell ref="CO38:CQ38"/>
    <mergeCell ref="CO39:CQ39"/>
    <mergeCell ref="CO40:CQ40"/>
    <mergeCell ref="CO41:CQ41"/>
    <mergeCell ref="CO42:CQ42"/>
    <mergeCell ref="CO43:CQ43"/>
    <mergeCell ref="CO44:CQ44"/>
    <mergeCell ref="CF44:CH44"/>
    <mergeCell ref="CN11:CR11"/>
    <mergeCell ref="CN12:CR14"/>
    <mergeCell ref="CO15:CQ15"/>
    <mergeCell ref="CO16:CQ16"/>
    <mergeCell ref="CO17:CQ17"/>
    <mergeCell ref="CO18:CQ18"/>
    <mergeCell ref="CO19:CQ19"/>
    <mergeCell ref="CO20:CQ20"/>
    <mergeCell ref="CO21:CQ21"/>
    <mergeCell ref="CF35:CH35"/>
    <mergeCell ref="CF36:CH36"/>
    <mergeCell ref="CF37:CH37"/>
    <mergeCell ref="CF38:CH38"/>
    <mergeCell ref="CF39:CH39"/>
    <mergeCell ref="CF40:CH40"/>
    <mergeCell ref="CF41:CH41"/>
    <mergeCell ref="CF42:CH42"/>
    <mergeCell ref="CF43:CH43"/>
    <mergeCell ref="BZ43:CB43"/>
    <mergeCell ref="BZ44:CB44"/>
    <mergeCell ref="CE11:CI11"/>
    <mergeCell ref="CE12:CI14"/>
    <mergeCell ref="CF15:CH15"/>
    <mergeCell ref="CF16:CH16"/>
    <mergeCell ref="CF17:CH17"/>
    <mergeCell ref="CF18:CH18"/>
    <mergeCell ref="CF19:CH19"/>
    <mergeCell ref="CF20:CH20"/>
    <mergeCell ref="CF21:CH21"/>
    <mergeCell ref="CF22:CH22"/>
    <mergeCell ref="CF23:CH23"/>
    <mergeCell ref="CF24:CH24"/>
    <mergeCell ref="CF25:CH25"/>
    <mergeCell ref="CF26:CH26"/>
    <mergeCell ref="CF27:CH27"/>
    <mergeCell ref="CF28:CH28"/>
    <mergeCell ref="CF29:CH29"/>
    <mergeCell ref="CF30:CH30"/>
    <mergeCell ref="CF31:CH31"/>
    <mergeCell ref="CF32:CH32"/>
    <mergeCell ref="CF33:CH33"/>
    <mergeCell ref="CF34:CH34"/>
    <mergeCell ref="BZ36:CB36"/>
    <mergeCell ref="BZ37:CB37"/>
    <mergeCell ref="BZ38:CB38"/>
    <mergeCell ref="BZ39:CB39"/>
    <mergeCell ref="BZ40:CB40"/>
    <mergeCell ref="BZ41:CB41"/>
    <mergeCell ref="BZ42:CB42"/>
    <mergeCell ref="BQ42:BS42"/>
    <mergeCell ref="BQ35:BS35"/>
    <mergeCell ref="BQ36:BS36"/>
    <mergeCell ref="BQ37:BS37"/>
    <mergeCell ref="BQ38:BS38"/>
    <mergeCell ref="BQ39:BS39"/>
    <mergeCell ref="BQ40:BS40"/>
    <mergeCell ref="BQ41:BS41"/>
    <mergeCell ref="BQ44:BS44"/>
    <mergeCell ref="BY11:CC11"/>
    <mergeCell ref="BY12:CC14"/>
    <mergeCell ref="BZ15:CB15"/>
    <mergeCell ref="BZ16:CB16"/>
    <mergeCell ref="BZ17:CB17"/>
    <mergeCell ref="BZ18:CB18"/>
    <mergeCell ref="BZ19:CB19"/>
    <mergeCell ref="BZ20:CB20"/>
    <mergeCell ref="BZ21:CB21"/>
    <mergeCell ref="BZ22:CB22"/>
    <mergeCell ref="BZ23:CB23"/>
    <mergeCell ref="BZ24:CB24"/>
    <mergeCell ref="BZ25:CB25"/>
    <mergeCell ref="BZ26:CB26"/>
    <mergeCell ref="BZ27:CB27"/>
    <mergeCell ref="BZ28:CB28"/>
    <mergeCell ref="BZ29:CB29"/>
    <mergeCell ref="BZ30:CB30"/>
    <mergeCell ref="BZ31:CB31"/>
    <mergeCell ref="BZ32:CB32"/>
    <mergeCell ref="BZ33:CB33"/>
    <mergeCell ref="BQ34:BS34"/>
    <mergeCell ref="BZ35:CB35"/>
    <mergeCell ref="BK35:BM35"/>
    <mergeCell ref="BK36:BM36"/>
    <mergeCell ref="BK37:BM37"/>
    <mergeCell ref="BK38:BM38"/>
    <mergeCell ref="BK39:BM39"/>
    <mergeCell ref="BK40:BM40"/>
    <mergeCell ref="BK42:BM42"/>
    <mergeCell ref="BQ43:BS43"/>
    <mergeCell ref="BK43:BM43"/>
    <mergeCell ref="BK44:BM44"/>
    <mergeCell ref="BP11:BT11"/>
    <mergeCell ref="BP12:BT14"/>
    <mergeCell ref="BQ15:BS15"/>
    <mergeCell ref="BQ16:BS16"/>
    <mergeCell ref="BQ17:BS17"/>
    <mergeCell ref="BQ18:BS18"/>
    <mergeCell ref="BQ19:BS19"/>
    <mergeCell ref="BQ20:BS20"/>
    <mergeCell ref="BQ21:BS21"/>
    <mergeCell ref="BQ22:BS22"/>
    <mergeCell ref="BQ23:BS23"/>
    <mergeCell ref="BQ24:BS24"/>
    <mergeCell ref="BQ25:BS25"/>
    <mergeCell ref="BQ26:BS26"/>
    <mergeCell ref="BQ27:BS27"/>
    <mergeCell ref="BQ28:BS28"/>
    <mergeCell ref="BQ29:BS29"/>
    <mergeCell ref="BQ30:BS30"/>
    <mergeCell ref="BQ31:BS31"/>
    <mergeCell ref="BQ32:BS32"/>
    <mergeCell ref="BK32:BM32"/>
    <mergeCell ref="BK41:BM41"/>
    <mergeCell ref="BK34:BM34"/>
    <mergeCell ref="BB40:BD40"/>
    <mergeCell ref="BB41:BD41"/>
    <mergeCell ref="BB42:BD42"/>
    <mergeCell ref="BB43:BD43"/>
    <mergeCell ref="BB44:BD44"/>
    <mergeCell ref="BJ11:BN11"/>
    <mergeCell ref="BJ12:BN14"/>
    <mergeCell ref="BK15:BM15"/>
    <mergeCell ref="BK16:BM16"/>
    <mergeCell ref="BK17:BM17"/>
    <mergeCell ref="BK18:BM18"/>
    <mergeCell ref="BK19:BM19"/>
    <mergeCell ref="BK20:BM20"/>
    <mergeCell ref="BK21:BM21"/>
    <mergeCell ref="BK22:BM22"/>
    <mergeCell ref="BK23:BM23"/>
    <mergeCell ref="BK24:BM24"/>
    <mergeCell ref="BK25:BM25"/>
    <mergeCell ref="BK26:BM26"/>
    <mergeCell ref="BK27:BM27"/>
    <mergeCell ref="BK28:BM28"/>
    <mergeCell ref="BK29:BM29"/>
    <mergeCell ref="BK30:BM30"/>
    <mergeCell ref="BK31:BM31"/>
    <mergeCell ref="BB35:BD35"/>
    <mergeCell ref="BB36:BD36"/>
    <mergeCell ref="BB37:BD37"/>
    <mergeCell ref="BB38:BD38"/>
    <mergeCell ref="BB39:BD39"/>
    <mergeCell ref="BB22:BD22"/>
    <mergeCell ref="BB23:BD23"/>
    <mergeCell ref="BB24:BD24"/>
    <mergeCell ref="BB25:BD25"/>
    <mergeCell ref="BB26:BD26"/>
    <mergeCell ref="BB27:BD27"/>
    <mergeCell ref="BB28:BD28"/>
    <mergeCell ref="BB29:BD29"/>
    <mergeCell ref="BB30:BD30"/>
    <mergeCell ref="AE31:AF31"/>
    <mergeCell ref="AG32:AI32"/>
    <mergeCell ref="AG33:AI33"/>
    <mergeCell ref="AG34:AI34"/>
    <mergeCell ref="BA11:BE11"/>
    <mergeCell ref="BA12:BE14"/>
    <mergeCell ref="BB15:BD15"/>
    <mergeCell ref="BB16:BD16"/>
    <mergeCell ref="BB17:BD17"/>
    <mergeCell ref="BB18:BD18"/>
    <mergeCell ref="BB19:BD19"/>
    <mergeCell ref="BB20:BD20"/>
    <mergeCell ref="BB21:BD21"/>
    <mergeCell ref="AL11:AP11"/>
    <mergeCell ref="AL12:AP14"/>
    <mergeCell ref="AM15:AO15"/>
    <mergeCell ref="AM16:AO16"/>
    <mergeCell ref="AM17:AO17"/>
    <mergeCell ref="AM18:AO18"/>
    <mergeCell ref="AM19:AO19"/>
    <mergeCell ref="AV28:AX28"/>
    <mergeCell ref="AV29:AX29"/>
    <mergeCell ref="AU11:AY11"/>
    <mergeCell ref="AE11:AJ11"/>
    <mergeCell ref="AE12:AJ14"/>
    <mergeCell ref="AG15:AI15"/>
    <mergeCell ref="AG16:AI16"/>
    <mergeCell ref="AG17:AI17"/>
    <mergeCell ref="AG18:AI18"/>
    <mergeCell ref="AG19:AI19"/>
    <mergeCell ref="AG20:AI20"/>
    <mergeCell ref="AG21:AI21"/>
    <mergeCell ref="AE15:AF15"/>
    <mergeCell ref="AE16:AF16"/>
    <mergeCell ref="AG28:AI28"/>
    <mergeCell ref="AG29:AI29"/>
    <mergeCell ref="AG30:AI30"/>
    <mergeCell ref="AE32:AF32"/>
    <mergeCell ref="AE33:AF33"/>
    <mergeCell ref="AE34:AF34"/>
    <mergeCell ref="AE35:AF35"/>
    <mergeCell ref="AE29:AF29"/>
    <mergeCell ref="M3:N3"/>
    <mergeCell ref="L27:M27"/>
    <mergeCell ref="P30:R30"/>
    <mergeCell ref="P31:R31"/>
    <mergeCell ref="M16:N16"/>
    <mergeCell ref="O3:S5"/>
    <mergeCell ref="L29:M29"/>
    <mergeCell ref="L30:M30"/>
    <mergeCell ref="P25:R25"/>
    <mergeCell ref="P26:R26"/>
    <mergeCell ref="P6:R6"/>
    <mergeCell ref="I17:L17"/>
    <mergeCell ref="G28:K28"/>
    <mergeCell ref="G29:K29"/>
    <mergeCell ref="P8:R8"/>
    <mergeCell ref="T4:X4"/>
    <mergeCell ref="AU12:AY14"/>
    <mergeCell ref="AV15:AX15"/>
    <mergeCell ref="AV16:AX16"/>
    <mergeCell ref="AV17:AX17"/>
    <mergeCell ref="AV18:AX18"/>
    <mergeCell ref="AV19:AX19"/>
    <mergeCell ref="AV20:AX20"/>
    <mergeCell ref="AV21:AX21"/>
    <mergeCell ref="AM20:AO20"/>
    <mergeCell ref="AM21:AO21"/>
    <mergeCell ref="AG22:AI22"/>
    <mergeCell ref="AM22:AO22"/>
    <mergeCell ref="AV22:AX22"/>
    <mergeCell ref="AV23:AX23"/>
    <mergeCell ref="AV24:AX24"/>
    <mergeCell ref="AV25:AX25"/>
    <mergeCell ref="AV26:AX26"/>
    <mergeCell ref="AV27:AX27"/>
    <mergeCell ref="AM27:AO27"/>
    <mergeCell ref="AM25:AO25"/>
    <mergeCell ref="AM24:AO24"/>
    <mergeCell ref="AM31:AO31"/>
    <mergeCell ref="AV30:AX30"/>
    <mergeCell ref="AV31:AX31"/>
    <mergeCell ref="AM28:AO28"/>
    <mergeCell ref="AM29:AO29"/>
    <mergeCell ref="AM26:AO26"/>
    <mergeCell ref="AM30:AO30"/>
    <mergeCell ref="AM34:AO34"/>
    <mergeCell ref="AM35:AO35"/>
    <mergeCell ref="AV32:AX32"/>
    <mergeCell ref="AV33:AX33"/>
    <mergeCell ref="AV34:AX34"/>
    <mergeCell ref="AM32:AO32"/>
    <mergeCell ref="AM33:AO33"/>
    <mergeCell ref="AG35:AI35"/>
    <mergeCell ref="AG36:AI36"/>
    <mergeCell ref="AM43:AO43"/>
    <mergeCell ref="AM36:AO36"/>
    <mergeCell ref="AM37:AO37"/>
    <mergeCell ref="AV43:AX43"/>
    <mergeCell ref="AV35:AX35"/>
    <mergeCell ref="AV36:AX36"/>
    <mergeCell ref="AV37:AX37"/>
    <mergeCell ref="AG37:AI37"/>
    <mergeCell ref="AG43:AI43"/>
    <mergeCell ref="AG44:AI44"/>
    <mergeCell ref="AG38:AI38"/>
    <mergeCell ref="AG39:AI39"/>
    <mergeCell ref="AG40:AI40"/>
    <mergeCell ref="AG41:AI41"/>
    <mergeCell ref="AE39:AF39"/>
    <mergeCell ref="AG42:AI42"/>
    <mergeCell ref="T41:U41"/>
    <mergeCell ref="AE43:AF43"/>
    <mergeCell ref="AE41:AF41"/>
    <mergeCell ref="AE42:AF42"/>
    <mergeCell ref="AE40:AF40"/>
    <mergeCell ref="AE44:AF44"/>
    <mergeCell ref="AV44:AX44"/>
    <mergeCell ref="AV38:AX38"/>
    <mergeCell ref="AV39:AX39"/>
    <mergeCell ref="AM44:AO44"/>
    <mergeCell ref="AM38:AO38"/>
    <mergeCell ref="AM39:AO39"/>
    <mergeCell ref="AM40:AO40"/>
    <mergeCell ref="AM41:AO41"/>
    <mergeCell ref="AM42:AO42"/>
    <mergeCell ref="AV40:AX40"/>
    <mergeCell ref="AV41:AX41"/>
    <mergeCell ref="AV42:AX42"/>
    <mergeCell ref="P42:R42"/>
    <mergeCell ref="G40:K40"/>
    <mergeCell ref="P40:R40"/>
    <mergeCell ref="T39:U39"/>
    <mergeCell ref="G39:K39"/>
    <mergeCell ref="P39:R39"/>
    <mergeCell ref="T42:U42"/>
    <mergeCell ref="T37:U37"/>
    <mergeCell ref="T38:U38"/>
    <mergeCell ref="G38:K38"/>
    <mergeCell ref="P38:R38"/>
    <mergeCell ref="G37:K37"/>
    <mergeCell ref="P37:R37"/>
    <mergeCell ref="A41:F49"/>
    <mergeCell ref="O45:Q48"/>
    <mergeCell ref="S45:V48"/>
    <mergeCell ref="T30:U30"/>
    <mergeCell ref="T19:V19"/>
    <mergeCell ref="T20:V20"/>
    <mergeCell ref="X45:AA48"/>
    <mergeCell ref="O49:Q49"/>
    <mergeCell ref="S49:V49"/>
    <mergeCell ref="X49:AA49"/>
    <mergeCell ref="T40:U40"/>
    <mergeCell ref="L41:M41"/>
    <mergeCell ref="G35:K35"/>
    <mergeCell ref="G36:K36"/>
    <mergeCell ref="L36:M36"/>
    <mergeCell ref="L37:M37"/>
    <mergeCell ref="L38:M38"/>
    <mergeCell ref="L39:M39"/>
    <mergeCell ref="L40:M40"/>
    <mergeCell ref="G43:M43"/>
    <mergeCell ref="T43:AA43"/>
    <mergeCell ref="G41:K41"/>
    <mergeCell ref="P41:R41"/>
    <mergeCell ref="P43:R43"/>
  </mergeCells>
  <phoneticPr fontId="0" type="noConversion"/>
  <conditionalFormatting sqref="F37">
    <cfRule type="expression" dxfId="9" priority="1">
      <formula>AND(F37&lt;0,ABS(F37)&gt;(ABS(F33)*0.1))</formula>
    </cfRule>
  </conditionalFormatting>
  <dataValidations xWindow="429" yWindow="549" count="27">
    <dataValidation showInputMessage="1" showErrorMessage="1" sqref="AL23:AL27 BP17:BP20 BP42:BP43 BP29:BP40 BP22:BP27 BJ17:BJ20 BJ42:BJ43 BJ29:BJ40 BJ22:BJ27 BA17:BA20 BA42:BA43 BA29:BA40 BA22:BA27 AF19:AF20 AE29:AF35 DX22:DX27 AL29:AL40 AL42:AL43 AE42:AF43 O20:O34 AE22:AF27 AF38:AF40 O8:O11 O13:O18 AU17:AU20 AU42:AU43 AU29:AU40 BY17:BY20 BY42:BY43 BY29:BY40 BY22:BY27 CE17:CE20 CE42:CE43 CE29:CE40 CE22:CE27 CN17:CN20 CN42:CN43 CN29:CN40 CN22:CN27 CT17:CT20 CT42:CT43 CT29:CT40 CT22:CT27 DC17:DC20 DC42:DC43 DC29:DC40 DC22:DC27 DI17:DI20 DI42:DI43 DI29:DI40 DI22:DI27 DR17:DR20 DR42:DR43 DR29:DR40 DR22:DR27 DX17:DX20 DX42:DX43 DX29:DX40 AL17:AL20 AE37:AE40 AE17:AE20 AU23:AU27"/>
    <dataValidation type="list" allowBlank="1" showInputMessage="1" showErrorMessage="1" promptTitle="Note:" prompt="Please select from the drop down menu."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his number comes from Block E._x000a_" sqref="E16"/>
    <dataValidation allowBlank="1" showInputMessage="1" showErrorMessage="1" promptTitle="Note:" prompt="This amount is the total of all acknowledged LTR from FINCEN. This amount should carry over from cell AA42. Report collections based on the date of deposit listed on acknowledgement letter." sqref="M17"/>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CF38:CH44 CO38:CQ44 CU38:CW44 DD38:DF44 DJ38:DL44 DS38:DU44 DY38:EA44 P37:R42 AG38:AI44 AM38:AO44 AV38:AX44 BB38:BD44 BK38:BM44 BQ38:BS44 BZ38:CB44">
      <formula1>IF(OR(LEFT(P37)="Z",LEFT(P37)="U",LEFT(P37)="G",LEFT(P37)="M",MID(P37,1,2)="26",MID(P37,1,2)="20",MID(P37,1,2)="32"),OR(LEN(P37)=14,LEN(P37)=16,AND(LEN(P37)=16,MID(P37,9,1)="B")))</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G'.  For MILSTRIP orders use 'M'." sqref="P8:R11 AG17:AI20 DS17:DU20 AM17:AO20 AV17:AX20 BB17:BD20 BK17:BM20 BQ17:BS20 BZ17:CB20 CF17:CH20 CO17:CQ20 CU17:CW20 DD17:DF20 DJ17:DL20 DY17:EA20">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DT23:DU35 Q14:R34 AH23:AI35 BC23:BD35 BL23:BM35 BR23:BS35 CA23:CB35 CG23:CH35 CP23:CQ35 CV23:CW35 DE23:DF35 DK23:DL35 P13:P34 AG22:AG35 AM23:AO35 DZ23:EA35 BB22:BB35 BK22:BK35 BQ22:BQ35 BZ22:BZ35 CF22:CF35 CO22:CO35 CU22:CU35 DD22:DD35 DJ22:DJ35 DS22:DS35 DY22:DY35 AV23:AX35">
      <formula1>IF(OR(AND(OR(MID(P13,1,2)="32",MID(P13,1,2)="UN"),MID(P13,9,1)="B"),MID(P13,1,2)="26",MID(P13,1,2)="20"),LEN(P13)=16)</formula1>
    </dataValidation>
    <dataValidation allowBlank="1" showInputMessage="1" showErrorMessage="1" prompt="This number comes from Block K._x000a_" sqref="E15"/>
    <dataValidation allowBlank="1" showInputMessage="1" showErrorMessage="1" prompt="This number comes from Block J." sqref="E14"/>
    <dataValidation allowBlank="1" showInputMessage="1" showErrorMessage="1" prompt="This number comes from Block G." sqref="F12"/>
    <dataValidation allowBlank="1" showInputMessage="1" showErrorMessage="1" prompt="This number comes from Block I." sqref="E17"/>
    <dataValidation allowBlank="1" showInputMessage="1" showErrorMessage="1" prompt="This number comes from Block F." sqref="F21"/>
    <dataValidation allowBlank="1" showInputMessage="1" showErrorMessage="1" prompt="This number comes from Block H." sqref="F11"/>
    <dataValidation type="custom" allowBlank="1" showInputMessage="1" showErrorMessage="1" sqref="B26:B31 E26:E31 F10 E18 F36 E40 N10 N13:N14 M18:M20 N26:N30 AA31:AA41 AA4:AA7 AA11:AA14 W18:W20 AA18:AA20 AA24:AA26 W24:W26 W31:W42 N38:N42 EK13:EK44 EQ13:EQ44">
      <formula1>ISNUMBER(B4)</formula1>
    </dataValidation>
    <dataValidation allowBlank="1" showInputMessage="1" showErrorMessage="1" promptTitle="Note:" prompt="Unit must update the From Period field on the Menu tab." sqref="M8"/>
    <dataValidation allowBlank="1" showInputMessage="1" showErrorMessage="1" promptTitle="Note:" prompt="Unit must update the To Period field on the Menu tab." sqref="N8"/>
    <dataValidation type="decimal" allowBlank="1" showInputMessage="1" showErrorMessage="1" sqref="S8:S11 S13:S34 S37:S42 AJ17:AJ20 AP22:AP35 AJ38:AJ44 AP38:AP44 EB17:EB20 AP17:AP20 AY17:AY20 AY22:AY35 AY38:AY44 BE17:BE20 BE22:BE35 BE38:BE44 BN38:BN44 BN22:BN35 BN17:BN20 BT17:BT20 BT22:BT35 BT38:BT44 CC17:CC20 CC22:CC35 CC38:CC44 CI38:CI44 CI22:CI35 CI17:CI20 CR17:CR20 CR22:CR35 CR38:CR44 CX38:CX44 CX22:CX35 CX17:CX20 DG17:DG20 DG22:DG35 DG38:DG44 DM38:DM44 DM22:DM35 DM17:DM20 DV17:DV20 DV22:DV35 DV38:DV44 EB38:EB44 EB22:EB35 AJ22:AJ35">
      <formula1>-1000000</formula1>
      <formula2>1000000</formula2>
    </dataValidation>
    <dataValidation type="custom" allowBlank="1" showInputMessage="1" showErrorMessage="1" promptTitle="Note" prompt="This value is brought over from tab CG-3123, cell AU114." sqref="N37">
      <formula1>ISNUMBER(N37)</formula1>
    </dataValidation>
    <dataValidation type="custom" allowBlank="1" showInputMessage="1" showErrorMessage="1" promptTitle="Note:" prompt="This value is brought over from tab CG-3123, cell AU76." sqref="N36">
      <formula1>ISNUMBER(N36)</formula1>
    </dataValidation>
    <dataValidation type="custom" allowBlank="1" showInputMessage="1" showErrorMessage="1" promptTitle="Note:" prompt="This value is brought over from tab CG-3123, cell AU38." sqref="N35">
      <formula1>ISNUMBER(N35)</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orientation="landscape" horizontalDpi="180" verticalDpi="4294967292" r:id="rId5"/>
  <headerFooter alignWithMargins="0"/>
  <colBreaks count="9" manualBreakCount="9">
    <brk id="14" max="48" man="1"/>
    <brk id="28" max="48" man="1"/>
    <brk id="44" max="48" man="1"/>
    <brk id="59" max="48" man="1"/>
    <brk id="74" max="48" man="1"/>
    <brk id="89" max="48" man="1"/>
    <brk id="104" max="48" man="1"/>
    <brk id="119" max="48" man="1"/>
    <brk id="134" max="48" man="1"/>
  </colBreaks>
  <ignoredErrors>
    <ignoredError sqref="A32" numberStoredAsText="1"/>
  </ignoredErrors>
  <drawing r:id="rId6"/>
  <legacyDrawing r:id="rId7"/>
  <controls>
    <mc:AlternateContent xmlns:mc="http://schemas.openxmlformats.org/markup-compatibility/2006">
      <mc:Choice Requires="x14">
        <control shapeId="1029" r:id="rId8" name="CommandButton1">
          <controlPr defaultSize="0" autoFill="0" autoLine="0" r:id="rId9">
            <anchor moveWithCells="1">
              <from>
                <xdr:col>8</xdr:col>
                <xdr:colOff>200025</xdr:colOff>
                <xdr:row>43</xdr:row>
                <xdr:rowOff>76200</xdr:rowOff>
              </from>
              <to>
                <xdr:col>13</xdr:col>
                <xdr:colOff>209550</xdr:colOff>
                <xdr:row>48</xdr:row>
                <xdr:rowOff>171450</xdr:rowOff>
              </to>
            </anchor>
          </controlPr>
        </control>
      </mc:Choice>
      <mc:Fallback>
        <control shapeId="1029" r:id="rId8" name="CommandButton1"/>
      </mc:Fallback>
    </mc:AlternateContent>
    <mc:AlternateContent xmlns:mc="http://schemas.openxmlformats.org/markup-compatibility/2006">
      <mc:Choice Requires="x14">
        <control shapeId="1025" r:id="rId10" name="Check Box 1">
          <controlPr defaultSize="0" autoFill="0" autoLine="0" autoPict="0">
            <anchor moveWithCells="1">
              <from>
                <xdr:col>6</xdr:col>
                <xdr:colOff>133350</xdr:colOff>
                <xdr:row>6</xdr:row>
                <xdr:rowOff>123825</xdr:rowOff>
              </from>
              <to>
                <xdr:col>7</xdr:col>
                <xdr:colOff>104775</xdr:colOff>
                <xdr:row>8</xdr:row>
                <xdr:rowOff>0</xdr:rowOff>
              </to>
            </anchor>
          </controlPr>
        </control>
      </mc:Choice>
    </mc:AlternateContent>
    <mc:AlternateContent xmlns:mc="http://schemas.openxmlformats.org/markup-compatibility/2006">
      <mc:Choice Requires="x14">
        <control shapeId="1026" r:id="rId11" name="Check Box 2">
          <controlPr defaultSize="0" autoFill="0" autoLine="0" autoPict="0">
            <anchor moveWithCells="1">
              <from>
                <xdr:col>8</xdr:col>
                <xdr:colOff>85725</xdr:colOff>
                <xdr:row>6</xdr:row>
                <xdr:rowOff>123825</xdr:rowOff>
              </from>
              <to>
                <xdr:col>9</xdr:col>
                <xdr:colOff>0</xdr:colOff>
                <xdr:row>8</xdr:row>
                <xdr:rowOff>0</xdr:rowOff>
              </to>
            </anchor>
          </controlPr>
        </control>
      </mc:Choice>
    </mc:AlternateContent>
    <mc:AlternateContent xmlns:mc="http://schemas.openxmlformats.org/markup-compatibility/2006">
      <mc:Choice Requires="x14">
        <control shapeId="1027" r:id="rId12" name="Check Box 3">
          <controlPr defaultSize="0" autoFill="0" autoLine="0" autoPict="0">
            <anchor moveWithCells="1">
              <from>
                <xdr:col>10</xdr:col>
                <xdr:colOff>76200</xdr:colOff>
                <xdr:row>6</xdr:row>
                <xdr:rowOff>123825</xdr:rowOff>
              </from>
              <to>
                <xdr:col>10</xdr:col>
                <xdr:colOff>314325</xdr:colOff>
                <xdr:row>8</xdr:row>
                <xdr:rowOff>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43" transitionEvaluation="1" codeName="Sheet3"/>
  <dimension ref="A1:BL447"/>
  <sheetViews>
    <sheetView showGridLines="0" topLeftCell="A43" zoomScale="80" zoomScaleNormal="80" zoomScaleSheetLayoutView="80" workbookViewId="0">
      <selection activeCell="AN83" sqref="AN83"/>
    </sheetView>
  </sheetViews>
  <sheetFormatPr defaultColWidth="11" defaultRowHeight="12.75" x14ac:dyDescent="0.2"/>
  <cols>
    <col min="1" max="1" width="2.5703125" style="28" customWidth="1"/>
    <col min="2" max="2" width="12.140625" style="28" customWidth="1"/>
    <col min="3" max="3" width="7.85546875" style="28" customWidth="1"/>
    <col min="4" max="4" width="5.5703125" style="28" customWidth="1"/>
    <col min="5" max="5" width="1.7109375" style="28" customWidth="1"/>
    <col min="6" max="6" width="8.7109375" style="28" customWidth="1"/>
    <col min="7" max="7" width="4.140625" style="28" customWidth="1"/>
    <col min="8" max="8" width="1.5703125" style="28" customWidth="1"/>
    <col min="9" max="9" width="10" style="28" customWidth="1"/>
    <col min="10" max="10" width="3.42578125" style="28" customWidth="1"/>
    <col min="11" max="11" width="1.7109375" style="28" customWidth="1"/>
    <col min="12" max="12" width="9.42578125" style="28" customWidth="1"/>
    <col min="13" max="13" width="3.7109375" style="28" customWidth="1"/>
    <col min="14" max="14" width="1.5703125" style="28" customWidth="1"/>
    <col min="15" max="15" width="9.7109375" style="28" customWidth="1"/>
    <col min="16" max="16" width="4.140625" style="28" customWidth="1"/>
    <col min="17" max="17" width="1.7109375" style="28" customWidth="1"/>
    <col min="18" max="18" width="7.85546875" style="28" customWidth="1"/>
    <col min="19" max="19" width="4" style="28" customWidth="1"/>
    <col min="20" max="20" width="2.7109375" style="28" customWidth="1"/>
    <col min="21" max="21" width="7.28515625" style="28" customWidth="1"/>
    <col min="22" max="23" width="12.42578125" style="28" customWidth="1"/>
    <col min="24" max="24" width="4.140625" style="53" customWidth="1"/>
    <col min="25" max="25" width="11" style="53"/>
    <col min="26" max="26" width="12" style="53" bestFit="1" customWidth="1"/>
    <col min="27" max="29" width="8.7109375" style="53" customWidth="1"/>
    <col min="30" max="30" width="21.5703125" style="53" bestFit="1" customWidth="1"/>
    <col min="31" max="31" width="17.28515625" style="53" bestFit="1" customWidth="1"/>
    <col min="32" max="33" width="8.7109375" style="53" customWidth="1"/>
    <col min="34" max="34" width="6.42578125" style="53" customWidth="1"/>
    <col min="35" max="36" width="8.7109375" style="53" customWidth="1"/>
    <col min="37" max="37" width="11" style="249"/>
    <col min="38" max="38" width="13.85546875" style="249" customWidth="1"/>
    <col min="39" max="41" width="11" style="249"/>
    <col min="42" max="42" width="12.85546875" style="249" customWidth="1"/>
    <col min="43" max="43" width="11" style="249"/>
    <col min="44" max="44" width="11" style="249" customWidth="1"/>
    <col min="45" max="47" width="11" style="249"/>
    <col min="48" max="48" width="29.5703125" style="839" customWidth="1"/>
    <col min="49" max="49" width="2.7109375" style="28" customWidth="1"/>
    <col min="50" max="50" width="13.28515625" style="28" customWidth="1"/>
    <col min="51" max="56" width="11" style="28"/>
    <col min="57" max="57" width="2.7109375" style="28" customWidth="1"/>
    <col min="58" max="58" width="13.28515625" style="28" customWidth="1"/>
    <col min="59" max="16384" width="11" style="28"/>
  </cols>
  <sheetData>
    <row r="1" spans="1:64" ht="12.75" customHeight="1" x14ac:dyDescent="0.2">
      <c r="A1" s="1100" t="s">
        <v>0</v>
      </c>
      <c r="B1" s="1068"/>
      <c r="C1" s="1101"/>
      <c r="D1" s="1137" t="s">
        <v>235</v>
      </c>
      <c r="E1" s="1011"/>
      <c r="F1" s="1011"/>
      <c r="G1" s="1011"/>
      <c r="H1" s="1011"/>
      <c r="I1" s="1011"/>
      <c r="J1" s="1011"/>
      <c r="K1" s="1011"/>
      <c r="L1" s="1011"/>
      <c r="M1" s="1011"/>
      <c r="N1" s="1011"/>
      <c r="O1" s="1011"/>
      <c r="P1" s="1011"/>
      <c r="Q1" s="1011"/>
      <c r="R1" s="1011"/>
      <c r="S1" s="1011"/>
      <c r="T1" s="1011"/>
      <c r="U1" s="1011"/>
      <c r="V1" s="1011"/>
      <c r="W1" s="1012"/>
      <c r="X1" s="28"/>
      <c r="Y1" s="497"/>
      <c r="Z1" s="26"/>
      <c r="AA1" s="37" t="s">
        <v>249</v>
      </c>
      <c r="AB1" s="37" t="s">
        <v>250</v>
      </c>
      <c r="AC1" s="37" t="s">
        <v>251</v>
      </c>
      <c r="AD1" s="37"/>
      <c r="AE1" s="27"/>
      <c r="AF1" s="28"/>
      <c r="AG1" s="28"/>
      <c r="AH1" s="27"/>
      <c r="AI1" s="28"/>
      <c r="AJ1" s="28"/>
      <c r="AK1" s="28"/>
      <c r="AL1" s="27"/>
      <c r="AM1" s="28"/>
      <c r="AN1" s="28"/>
      <c r="AO1" s="27"/>
      <c r="AP1" s="28"/>
      <c r="AQ1" s="28"/>
      <c r="AR1" s="28"/>
      <c r="AS1" s="28"/>
      <c r="AT1" s="28"/>
      <c r="AU1" s="1125" t="s">
        <v>98</v>
      </c>
      <c r="AV1" s="1125"/>
      <c r="AW1" s="1126"/>
      <c r="BD1" s="1125" t="s">
        <v>98</v>
      </c>
      <c r="BE1" s="1126"/>
      <c r="BF1" s="31"/>
    </row>
    <row r="2" spans="1:64" ht="12.75" customHeight="1" x14ac:dyDescent="0.2">
      <c r="A2" s="1102" t="s">
        <v>236</v>
      </c>
      <c r="B2" s="1071"/>
      <c r="C2" s="1103"/>
      <c r="D2" s="1138"/>
      <c r="E2" s="1139"/>
      <c r="F2" s="1139"/>
      <c r="G2" s="1139"/>
      <c r="H2" s="1139"/>
      <c r="I2" s="1139"/>
      <c r="J2" s="1139"/>
      <c r="K2" s="1139"/>
      <c r="L2" s="1139"/>
      <c r="M2" s="1139"/>
      <c r="N2" s="1139"/>
      <c r="O2" s="1139"/>
      <c r="P2" s="1139"/>
      <c r="Q2" s="1139"/>
      <c r="R2" s="1139"/>
      <c r="S2" s="1139"/>
      <c r="T2" s="1139"/>
      <c r="U2" s="1139"/>
      <c r="V2" s="1139"/>
      <c r="W2" s="1140"/>
      <c r="X2" s="28"/>
      <c r="Y2" s="29"/>
      <c r="Z2" s="26"/>
      <c r="AA2" s="498">
        <v>12.17</v>
      </c>
      <c r="AB2" s="498">
        <v>0</v>
      </c>
      <c r="AC2" s="498">
        <v>0</v>
      </c>
      <c r="AD2" s="30"/>
      <c r="AE2" s="28"/>
      <c r="AF2" s="28"/>
      <c r="AG2" s="28"/>
      <c r="AH2" s="28"/>
      <c r="AI2" s="28"/>
      <c r="AJ2" s="28"/>
      <c r="AK2" s="28"/>
      <c r="AL2" s="31" t="s">
        <v>487</v>
      </c>
      <c r="AM2" s="28"/>
      <c r="AN2" s="28"/>
      <c r="AO2" s="28"/>
      <c r="AP2" s="28"/>
      <c r="AQ2" s="28"/>
      <c r="AR2" s="28"/>
      <c r="AS2" s="28"/>
      <c r="AT2" s="28"/>
      <c r="AU2" s="1125" t="s">
        <v>98</v>
      </c>
      <c r="AV2" s="1125"/>
      <c r="AW2" s="1126"/>
      <c r="AX2" s="32"/>
      <c r="BD2" s="1125" t="s">
        <v>98</v>
      </c>
      <c r="BE2" s="1126"/>
      <c r="BF2" s="31" t="s">
        <v>525</v>
      </c>
    </row>
    <row r="3" spans="1:64" ht="12" customHeight="1" x14ac:dyDescent="0.2">
      <c r="A3" s="1102" t="s">
        <v>3</v>
      </c>
      <c r="B3" s="1071"/>
      <c r="C3" s="1103"/>
      <c r="D3" s="1138"/>
      <c r="E3" s="1139"/>
      <c r="F3" s="1139"/>
      <c r="G3" s="1139"/>
      <c r="H3" s="1139"/>
      <c r="I3" s="1139"/>
      <c r="J3" s="1139"/>
      <c r="K3" s="1139"/>
      <c r="L3" s="1139"/>
      <c r="M3" s="1139"/>
      <c r="N3" s="1139"/>
      <c r="O3" s="1139"/>
      <c r="P3" s="1139"/>
      <c r="Q3" s="1139"/>
      <c r="R3" s="1139"/>
      <c r="S3" s="1139"/>
      <c r="T3" s="1139"/>
      <c r="U3" s="1139"/>
      <c r="V3" s="1139"/>
      <c r="W3" s="1140"/>
      <c r="X3" s="28"/>
      <c r="Y3" s="28"/>
      <c r="Z3" s="33"/>
      <c r="AA3" s="33"/>
      <c r="AB3" s="33"/>
      <c r="AC3" s="33"/>
      <c r="AD3" s="33"/>
      <c r="AE3" s="33"/>
      <c r="AF3" s="33"/>
      <c r="AG3" s="33"/>
      <c r="AH3" s="33"/>
      <c r="AI3" s="33"/>
      <c r="AJ3" s="33"/>
      <c r="AK3" s="28"/>
      <c r="AL3" s="28" t="s">
        <v>268</v>
      </c>
      <c r="AM3" s="842">
        <v>2.5499999999999998</v>
      </c>
      <c r="AN3" s="842">
        <v>4.6500000000000004</v>
      </c>
      <c r="AO3" s="842">
        <v>4.6500000000000004</v>
      </c>
      <c r="AP3" s="35"/>
      <c r="AQ3" s="35"/>
      <c r="AR3" s="35"/>
      <c r="AS3" s="28"/>
      <c r="AT3" s="31" t="s">
        <v>43</v>
      </c>
      <c r="AU3" s="31" t="s">
        <v>43</v>
      </c>
      <c r="AV3" s="883" t="s">
        <v>519</v>
      </c>
      <c r="AW3" s="727" t="s">
        <v>98</v>
      </c>
      <c r="AX3" s="34"/>
      <c r="BE3" s="727" t="s">
        <v>98</v>
      </c>
    </row>
    <row r="4" spans="1:64" ht="12" customHeight="1" x14ac:dyDescent="0.2">
      <c r="A4" s="1104" t="s">
        <v>584</v>
      </c>
      <c r="B4" s="1105"/>
      <c r="C4" s="1106"/>
      <c r="D4" s="1141"/>
      <c r="E4" s="1142"/>
      <c r="F4" s="1142"/>
      <c r="G4" s="1142"/>
      <c r="H4" s="1142"/>
      <c r="I4" s="1142"/>
      <c r="J4" s="1142"/>
      <c r="K4" s="1142"/>
      <c r="L4" s="1142"/>
      <c r="M4" s="1142"/>
      <c r="N4" s="1142"/>
      <c r="O4" s="1142"/>
      <c r="P4" s="1142"/>
      <c r="Q4" s="1142"/>
      <c r="R4" s="1142"/>
      <c r="S4" s="1142"/>
      <c r="T4" s="1142"/>
      <c r="U4" s="1142"/>
      <c r="V4" s="1142"/>
      <c r="W4" s="1143"/>
      <c r="X4" s="28"/>
      <c r="Y4" s="28"/>
      <c r="Z4" s="31"/>
      <c r="AA4" s="28"/>
      <c r="AB4" s="28"/>
      <c r="AC4" s="28"/>
      <c r="AD4" s="28"/>
      <c r="AE4" s="28"/>
      <c r="AF4" s="28"/>
      <c r="AG4" s="35"/>
      <c r="AH4" s="28"/>
      <c r="AI4" s="28"/>
      <c r="AJ4" s="28"/>
      <c r="AK4" s="28"/>
      <c r="AL4" s="28"/>
      <c r="AM4" s="35">
        <v>0.2</v>
      </c>
      <c r="AN4" s="35">
        <v>0.4</v>
      </c>
      <c r="AO4" s="35">
        <v>0.4</v>
      </c>
      <c r="AP4" s="843"/>
      <c r="AQ4" s="843"/>
      <c r="AR4" s="843"/>
      <c r="AS4" s="36"/>
      <c r="AT4" s="31" t="s">
        <v>100</v>
      </c>
      <c r="AU4" s="31" t="s">
        <v>101</v>
      </c>
      <c r="AV4" s="37" t="s">
        <v>520</v>
      </c>
      <c r="AW4" s="727" t="s">
        <v>98</v>
      </c>
      <c r="AX4" s="34"/>
      <c r="BE4" s="727" t="s">
        <v>98</v>
      </c>
    </row>
    <row r="5" spans="1:64" x14ac:dyDescent="0.2">
      <c r="A5" s="499" t="s">
        <v>6</v>
      </c>
      <c r="B5" s="500"/>
      <c r="C5" s="30"/>
      <c r="D5" s="30"/>
      <c r="E5" s="30"/>
      <c r="F5" s="30"/>
      <c r="G5" s="30"/>
      <c r="H5" s="30"/>
      <c r="I5" s="30"/>
      <c r="J5" s="501"/>
      <c r="K5" s="220" t="s">
        <v>102</v>
      </c>
      <c r="L5" s="30"/>
      <c r="M5" s="220"/>
      <c r="N5" s="209"/>
      <c r="O5" s="209"/>
      <c r="P5" s="209"/>
      <c r="Q5" s="209"/>
      <c r="R5" s="209"/>
      <c r="S5" s="209"/>
      <c r="T5" s="209"/>
      <c r="U5" s="209"/>
      <c r="V5" s="209"/>
      <c r="W5" s="502"/>
      <c r="X5" s="28"/>
      <c r="Y5" s="728"/>
      <c r="Z5" s="28"/>
      <c r="AA5" s="28"/>
      <c r="AB5" s="28"/>
      <c r="AC5" s="28"/>
      <c r="AD5" s="31"/>
      <c r="AE5" s="28"/>
      <c r="AF5" s="28"/>
      <c r="AG5" s="35"/>
      <c r="AH5" s="28"/>
      <c r="AI5" s="28"/>
      <c r="AJ5" s="28"/>
      <c r="AK5" s="28"/>
      <c r="AL5" s="28"/>
      <c r="AM5" s="37" t="s">
        <v>103</v>
      </c>
      <c r="AN5" s="37" t="s">
        <v>104</v>
      </c>
      <c r="AO5" s="37" t="s">
        <v>105</v>
      </c>
      <c r="AP5" s="834"/>
      <c r="AQ5" s="220"/>
      <c r="AR5" s="220"/>
      <c r="AS5" s="30"/>
      <c r="AT5" s="28"/>
      <c r="AU5" s="28"/>
      <c r="AV5" s="37"/>
      <c r="AW5" s="727" t="s">
        <v>98</v>
      </c>
      <c r="AX5" s="34"/>
      <c r="AY5" s="37" t="s">
        <v>103</v>
      </c>
      <c r="AZ5" s="37" t="s">
        <v>104</v>
      </c>
      <c r="BA5" s="37" t="s">
        <v>105</v>
      </c>
      <c r="BE5" s="727" t="s">
        <v>98</v>
      </c>
      <c r="BF5" s="27"/>
      <c r="BG5" s="37" t="s">
        <v>103</v>
      </c>
      <c r="BH5" s="37" t="s">
        <v>104</v>
      </c>
      <c r="BI5" s="37" t="s">
        <v>105</v>
      </c>
      <c r="BJ5" s="37"/>
      <c r="BK5" s="37"/>
      <c r="BL5" s="37"/>
    </row>
    <row r="6" spans="1:64" x14ac:dyDescent="0.2">
      <c r="A6" s="1144" t="str">
        <f>Menu!F3</f>
        <v>USCGC BUSTED</v>
      </c>
      <c r="B6" s="1145"/>
      <c r="C6" s="1145"/>
      <c r="D6" s="1145"/>
      <c r="E6" s="1145"/>
      <c r="F6" s="1145"/>
      <c r="G6" s="1145"/>
      <c r="H6" s="1145"/>
      <c r="I6" s="1145"/>
      <c r="J6" s="1111"/>
      <c r="K6" s="1146" t="str">
        <f>Menu!F4</f>
        <v>07-13908</v>
      </c>
      <c r="L6" s="1147"/>
      <c r="M6" s="1147"/>
      <c r="N6" s="1147"/>
      <c r="O6" s="1147"/>
      <c r="P6" s="1147"/>
      <c r="Q6" s="1147"/>
      <c r="R6" s="1147"/>
      <c r="S6" s="1147"/>
      <c r="T6" s="1147"/>
      <c r="U6" s="1147"/>
      <c r="V6" s="1147"/>
      <c r="W6" s="1148"/>
      <c r="X6" s="28"/>
      <c r="Y6" s="28"/>
      <c r="Z6" s="27"/>
      <c r="AA6" s="27"/>
      <c r="AB6" s="27"/>
      <c r="AC6" s="27"/>
      <c r="AD6" s="27"/>
      <c r="AE6" s="27"/>
      <c r="AF6" s="28"/>
      <c r="AG6" s="29"/>
      <c r="AH6" s="33"/>
      <c r="AI6" s="33"/>
      <c r="AJ6" s="33"/>
      <c r="AK6" s="28"/>
      <c r="AL6" s="38">
        <f>(Z10)</f>
        <v>43586</v>
      </c>
      <c r="AM6" s="829"/>
      <c r="AN6" s="829"/>
      <c r="AO6" s="829"/>
      <c r="AP6" s="28"/>
      <c r="AQ6" s="28"/>
      <c r="AR6" s="28"/>
      <c r="AS6" s="28"/>
      <c r="AT6" s="28">
        <f>((AM6*$AM$4)+(AN6*$AN$4)+(AO6*$AO$4)+(AP6*$AP$4)+(AQ6*$AQ$4)+(AR6*$AR$4))</f>
        <v>0</v>
      </c>
      <c r="AU6" s="35">
        <f t="shared" ref="AU6:AU36" si="0">((AM6*$AM$3)+(AN6*$AN$3)+(AO6*$AO$3)+(AP6*$AP$3)+(AQ6*$AQ$3)+(AR6*$AR$3))</f>
        <v>0</v>
      </c>
      <c r="AV6" s="884" t="str">
        <f>IF(OR('CG-3123'!AR192&lt;&gt;'Meal Sign In-Data Entry'!P5,'CG-3123'!AR193&lt;&gt;'Meal Sign In-Data Entry'!P6,'CG-3123'!AR194&lt;&gt;'Meal Sign In-Data Entry'!P7),"N",IF(AND(AR192="",AR193="",AR194=""),"","Y"))</f>
        <v>Y</v>
      </c>
      <c r="AW6" s="824" t="s">
        <v>98</v>
      </c>
      <c r="AX6" s="38">
        <f>($Z$10)</f>
        <v>43586</v>
      </c>
      <c r="AY6" s="27"/>
      <c r="AZ6" s="27"/>
      <c r="BA6" s="27"/>
      <c r="BB6" s="55"/>
      <c r="BC6" s="27"/>
      <c r="BD6" s="27"/>
      <c r="BE6" s="727" t="s">
        <v>98</v>
      </c>
      <c r="BF6" s="38">
        <f>($Z$10)</f>
        <v>43586</v>
      </c>
      <c r="BG6" s="27"/>
      <c r="BH6" s="27"/>
      <c r="BI6" s="27"/>
      <c r="BJ6" s="27"/>
      <c r="BK6" s="27"/>
      <c r="BL6" s="27"/>
    </row>
    <row r="7" spans="1:64" ht="15.75" x14ac:dyDescent="0.2">
      <c r="A7" s="226" t="s">
        <v>106</v>
      </c>
      <c r="B7" s="220"/>
      <c r="C7" s="209" t="s">
        <v>107</v>
      </c>
      <c r="D7" s="30"/>
      <c r="E7" s="30"/>
      <c r="F7" s="209"/>
      <c r="G7" s="209"/>
      <c r="H7" s="209"/>
      <c r="I7" s="209"/>
      <c r="J7" s="209"/>
      <c r="K7" s="221"/>
      <c r="L7" s="220" t="s">
        <v>108</v>
      </c>
      <c r="M7" s="220"/>
      <c r="N7" s="209"/>
      <c r="O7" s="209"/>
      <c r="P7" s="209" t="s">
        <v>109</v>
      </c>
      <c r="Q7" s="209"/>
      <c r="R7" s="209"/>
      <c r="S7" s="209"/>
      <c r="T7" s="209"/>
      <c r="U7" s="209"/>
      <c r="V7" s="209"/>
      <c r="W7" s="502"/>
      <c r="X7" s="28"/>
      <c r="Y7" s="28"/>
      <c r="Z7" s="33"/>
      <c r="AA7" s="40"/>
      <c r="AB7" s="41" t="s">
        <v>110</v>
      </c>
      <c r="AC7" s="42"/>
      <c r="AD7" s="41" t="s">
        <v>111</v>
      </c>
      <c r="AE7" s="41" t="s">
        <v>110</v>
      </c>
      <c r="AF7" s="41"/>
      <c r="AG7" s="44"/>
      <c r="AH7" s="41"/>
      <c r="AI7" s="45"/>
      <c r="AJ7" s="28"/>
      <c r="AK7" s="28"/>
      <c r="AL7" s="38">
        <f t="shared" ref="AL7:AL22" si="1">(Z11)</f>
        <v>43587</v>
      </c>
      <c r="AM7" s="829"/>
      <c r="AN7" s="829"/>
      <c r="AO7" s="829"/>
      <c r="AP7" s="28"/>
      <c r="AQ7" s="28"/>
      <c r="AR7" s="28"/>
      <c r="AS7" s="28"/>
      <c r="AT7" s="28">
        <f t="shared" ref="AT7:AT36" si="2">((AM7*$AM$4)+(AN7*$AN$4)+(AO7*$AO$4)+(AP7*$AP$4)+(AQ7*$AQ$4)+(AR7*$AR$4))</f>
        <v>0</v>
      </c>
      <c r="AU7" s="35">
        <f t="shared" si="0"/>
        <v>0</v>
      </c>
      <c r="AV7" s="884" t="str">
        <f>IF(OR('CG-3123'!AR195&lt;&gt;'Meal Sign In-Data Entry'!P8,'CG-3123'!AR196&lt;&gt;'Meal Sign In-Data Entry'!P9,'CG-3123'!AR197&lt;&gt;'Meal Sign In-Data Entry'!P10),"N",IF(AND(AR195="",AR196="",AR197=""),"","Y"))</f>
        <v/>
      </c>
      <c r="AW7" s="824" t="s">
        <v>98</v>
      </c>
      <c r="AX7" s="38">
        <f t="shared" ref="AX7:AX36" si="3">(AX6)+1</f>
        <v>43587</v>
      </c>
      <c r="AY7" s="27"/>
      <c r="AZ7" s="27"/>
      <c r="BA7" s="27"/>
      <c r="BB7" s="55"/>
      <c r="BC7" s="27"/>
      <c r="BD7" s="27"/>
      <c r="BE7" s="727" t="s">
        <v>98</v>
      </c>
      <c r="BF7" s="38">
        <f t="shared" ref="BF7:BF36" si="4">(BF6)+1</f>
        <v>43587</v>
      </c>
      <c r="BG7" s="27"/>
      <c r="BH7" s="27"/>
      <c r="BI7" s="27"/>
      <c r="BJ7" s="27"/>
      <c r="BK7" s="27"/>
      <c r="BL7" s="27"/>
    </row>
    <row r="8" spans="1:64" ht="15.75" x14ac:dyDescent="0.2">
      <c r="A8" s="503" t="s">
        <v>535</v>
      </c>
      <c r="B8" s="209"/>
      <c r="C8" s="209"/>
      <c r="D8" s="209"/>
      <c r="E8" s="209"/>
      <c r="F8" s="209"/>
      <c r="G8" s="209"/>
      <c r="H8" s="209"/>
      <c r="I8" s="209"/>
      <c r="J8" s="209"/>
      <c r="K8" s="221"/>
      <c r="L8" s="220" t="s">
        <v>113</v>
      </c>
      <c r="M8" s="209"/>
      <c r="N8" s="209"/>
      <c r="O8" s="209"/>
      <c r="P8" s="209"/>
      <c r="Q8" s="209"/>
      <c r="R8" s="209"/>
      <c r="S8" s="209"/>
      <c r="T8" s="209"/>
      <c r="U8" s="209"/>
      <c r="V8" s="209"/>
      <c r="W8" s="502"/>
      <c r="X8" s="28"/>
      <c r="Y8" s="28"/>
      <c r="Z8" s="33"/>
      <c r="AA8" s="41" t="s">
        <v>238</v>
      </c>
      <c r="AB8" s="41" t="s">
        <v>115</v>
      </c>
      <c r="AC8" s="43" t="s">
        <v>116</v>
      </c>
      <c r="AD8" s="41" t="s">
        <v>117</v>
      </c>
      <c r="AE8" s="41" t="s">
        <v>118</v>
      </c>
      <c r="AF8" s="41"/>
      <c r="AG8" s="41" t="s">
        <v>119</v>
      </c>
      <c r="AH8" s="41" t="s">
        <v>120</v>
      </c>
      <c r="AI8" s="43" t="s">
        <v>121</v>
      </c>
      <c r="AJ8" s="43" t="s">
        <v>122</v>
      </c>
      <c r="AK8" s="28"/>
      <c r="AL8" s="38">
        <f t="shared" si="1"/>
        <v>43588</v>
      </c>
      <c r="AM8" s="829"/>
      <c r="AN8" s="829"/>
      <c r="AO8" s="829"/>
      <c r="AP8" s="28"/>
      <c r="AQ8" s="28"/>
      <c r="AR8" s="28"/>
      <c r="AS8" s="28"/>
      <c r="AT8" s="28">
        <f t="shared" si="2"/>
        <v>0</v>
      </c>
      <c r="AU8" s="35">
        <f t="shared" si="0"/>
        <v>0</v>
      </c>
      <c r="AV8" s="884" t="str">
        <f>IF(OR('CG-3123'!AR198&lt;&gt;'Meal Sign In-Data Entry'!P11,'CG-3123'!AR199&lt;&gt;'Meal Sign In-Data Entry'!P12,'CG-3123'!AR200&lt;&gt;'Meal Sign In-Data Entry'!P13),"N",IF(AND(AR198="",AR199="",AR200=""),"","Y"))</f>
        <v/>
      </c>
      <c r="AW8" s="824" t="s">
        <v>98</v>
      </c>
      <c r="AX8" s="38">
        <f t="shared" si="3"/>
        <v>43588</v>
      </c>
      <c r="AY8" s="27"/>
      <c r="AZ8" s="27"/>
      <c r="BA8" s="27"/>
      <c r="BB8" s="55"/>
      <c r="BC8" s="27"/>
      <c r="BD8" s="27"/>
      <c r="BE8" s="727" t="s">
        <v>98</v>
      </c>
      <c r="BF8" s="38">
        <f t="shared" si="4"/>
        <v>43588</v>
      </c>
      <c r="BG8" s="27"/>
      <c r="BH8" s="27"/>
      <c r="BI8" s="27"/>
      <c r="BJ8" s="27"/>
      <c r="BK8" s="27"/>
      <c r="BL8" s="27"/>
    </row>
    <row r="9" spans="1:64" x14ac:dyDescent="0.2">
      <c r="A9" s="503" t="s">
        <v>536</v>
      </c>
      <c r="B9" s="209"/>
      <c r="C9" s="209"/>
      <c r="D9" s="209"/>
      <c r="E9" s="209"/>
      <c r="F9" s="209"/>
      <c r="G9" s="209"/>
      <c r="H9" s="209"/>
      <c r="I9" s="209"/>
      <c r="J9" s="209"/>
      <c r="K9" s="221"/>
      <c r="L9" s="220" t="s">
        <v>315</v>
      </c>
      <c r="M9" s="209"/>
      <c r="N9" s="209"/>
      <c r="O9" s="209"/>
      <c r="P9" s="209"/>
      <c r="Q9" s="209"/>
      <c r="R9" s="209"/>
      <c r="S9" s="209"/>
      <c r="T9" s="209"/>
      <c r="U9" s="209"/>
      <c r="V9" s="209"/>
      <c r="W9" s="502"/>
      <c r="X9" s="28"/>
      <c r="Y9" s="28"/>
      <c r="Z9" s="46" t="s">
        <v>123</v>
      </c>
      <c r="AA9" s="46" t="s">
        <v>123</v>
      </c>
      <c r="AB9" s="47" t="s">
        <v>123</v>
      </c>
      <c r="AC9" s="47" t="s">
        <v>123</v>
      </c>
      <c r="AD9" s="47" t="s">
        <v>123</v>
      </c>
      <c r="AE9" s="47" t="s">
        <v>123</v>
      </c>
      <c r="AF9" s="47" t="s">
        <v>123</v>
      </c>
      <c r="AG9" s="47" t="s">
        <v>123</v>
      </c>
      <c r="AH9" s="47" t="s">
        <v>123</v>
      </c>
      <c r="AI9" s="47" t="s">
        <v>123</v>
      </c>
      <c r="AJ9" s="47" t="s">
        <v>123</v>
      </c>
      <c r="AK9" s="53"/>
      <c r="AL9" s="38">
        <f t="shared" si="1"/>
        <v>43589</v>
      </c>
      <c r="AM9" s="829"/>
      <c r="AN9" s="829"/>
      <c r="AO9" s="829"/>
      <c r="AP9" s="28"/>
      <c r="AQ9" s="28"/>
      <c r="AR9" s="28"/>
      <c r="AS9" s="28"/>
      <c r="AT9" s="28">
        <f t="shared" si="2"/>
        <v>0</v>
      </c>
      <c r="AU9" s="35">
        <f t="shared" si="0"/>
        <v>0</v>
      </c>
      <c r="AV9" s="884" t="str">
        <f>IF(OR('CG-3123'!AR201&lt;&gt;'Meal Sign In-Data Entry'!P14,'CG-3123'!AR202&lt;&gt;'Meal Sign In-Data Entry'!P15,'CG-3123'!AR203&lt;&gt;'Meal Sign In-Data Entry'!P16),"N",IF(AND(AR201="",AR202="",AR203=""),"","Y"))</f>
        <v/>
      </c>
      <c r="AW9" s="824" t="s">
        <v>98</v>
      </c>
      <c r="AX9" s="38">
        <f t="shared" si="3"/>
        <v>43589</v>
      </c>
      <c r="AY9" s="27"/>
      <c r="AZ9" s="27"/>
      <c r="BA9" s="27"/>
      <c r="BB9" s="55"/>
      <c r="BC9" s="27"/>
      <c r="BD9" s="27"/>
      <c r="BE9" s="727" t="s">
        <v>98</v>
      </c>
      <c r="BF9" s="38">
        <f t="shared" si="4"/>
        <v>43589</v>
      </c>
      <c r="BG9" s="27"/>
      <c r="BH9" s="27"/>
      <c r="BI9" s="27"/>
      <c r="BJ9" s="27"/>
      <c r="BK9" s="27"/>
      <c r="BL9" s="27"/>
    </row>
    <row r="10" spans="1:64" x14ac:dyDescent="0.2">
      <c r="A10" s="1119"/>
      <c r="B10" s="1120"/>
      <c r="C10" s="1120"/>
      <c r="D10" s="1120"/>
      <c r="E10" s="1120"/>
      <c r="F10" s="1120"/>
      <c r="G10" s="1120"/>
      <c r="H10" s="1120"/>
      <c r="I10" s="1120"/>
      <c r="J10" s="1120"/>
      <c r="K10" s="222"/>
      <c r="L10" s="225"/>
      <c r="M10" s="730"/>
      <c r="N10" s="730"/>
      <c r="O10" s="730"/>
      <c r="P10" s="730"/>
      <c r="Q10" s="730"/>
      <c r="R10" s="730"/>
      <c r="S10" s="730"/>
      <c r="T10" s="730"/>
      <c r="U10" s="730"/>
      <c r="V10" s="730"/>
      <c r="W10" s="504"/>
      <c r="X10" s="53" t="s">
        <v>124</v>
      </c>
      <c r="Z10" s="51">
        <f>Menu!F5</f>
        <v>43586</v>
      </c>
      <c r="AA10" s="200">
        <v>15</v>
      </c>
      <c r="AB10" s="48"/>
      <c r="AC10" s="48"/>
      <c r="AD10" s="49">
        <f>($AT$6+$AT$44+$AT$82+$AT$120)</f>
        <v>0.8</v>
      </c>
      <c r="AE10" s="49">
        <f t="shared" ref="AE10:AE40" si="5">(AY44*$AM$4)+(AZ44*$AN$4)+(BA44*$AO$4)+(BB44*$AP$4)+(BC44*$AQ$4)+(BD44*$AR$4)</f>
        <v>0</v>
      </c>
      <c r="AF10" s="393"/>
      <c r="AG10" s="49">
        <f t="shared" ref="AG10:AG40" si="6">(AY82*$AM$4)+(AZ82*$AN$4)+(BA82*$AO$4)+(BB82*$AP$4)+(BC82*$AQ$4)+(BD82*$AR$4)</f>
        <v>0</v>
      </c>
      <c r="AH10" s="49">
        <f t="shared" ref="AH10:AH30" si="7">(BG6*$AM$4)+(BH6*$AN$4)+(BI6*$AO$4)+(BJ6*$AP$4)+(BK6*$AQ$4)+(BL6*$AR$4)</f>
        <v>0</v>
      </c>
      <c r="AI10" s="49">
        <f t="shared" ref="AI10:AI40" si="8">($BG44*$AM$4)+($BH44*$AN$4)+($BI44*$AO$4)+($BJ44*$AP$4)+($BK44*$AQ$4)+($BL44*$AR$4)</f>
        <v>0</v>
      </c>
      <c r="AJ10" s="27">
        <v>12.17</v>
      </c>
      <c r="AK10" s="50">
        <f t="shared" ref="AK10:AK40" si="9">(AU6+AU44+AU82)</f>
        <v>9.3000000000000007</v>
      </c>
      <c r="AL10" s="38">
        <f t="shared" si="1"/>
        <v>43590</v>
      </c>
      <c r="AM10" s="829"/>
      <c r="AN10" s="829"/>
      <c r="AO10" s="829"/>
      <c r="AP10" s="28"/>
      <c r="AQ10" s="28"/>
      <c r="AR10" s="28"/>
      <c r="AS10" s="28"/>
      <c r="AT10" s="28">
        <f t="shared" si="2"/>
        <v>0</v>
      </c>
      <c r="AU10" s="35">
        <f t="shared" si="0"/>
        <v>0</v>
      </c>
      <c r="AV10" s="884" t="str">
        <f>IF(OR('CG-3123'!AR204&lt;&gt;'Meal Sign In-Data Entry'!P17,'CG-3123'!AR205&lt;&gt;'Meal Sign In-Data Entry'!P18,'CG-3123'!AR206&lt;&gt;'Meal Sign In-Data Entry'!P19),"N",IF(AND(AR204="",AR205="",AR206=""),"","Y"))</f>
        <v/>
      </c>
      <c r="AW10" s="824" t="s">
        <v>98</v>
      </c>
      <c r="AX10" s="38">
        <f t="shared" si="3"/>
        <v>43590</v>
      </c>
      <c r="AY10" s="27"/>
      <c r="AZ10" s="27"/>
      <c r="BA10" s="27"/>
      <c r="BB10" s="55"/>
      <c r="BC10" s="27"/>
      <c r="BD10" s="27"/>
      <c r="BE10" s="727" t="s">
        <v>98</v>
      </c>
      <c r="BF10" s="38">
        <f t="shared" si="4"/>
        <v>43590</v>
      </c>
      <c r="BG10" s="27"/>
      <c r="BH10" s="27"/>
      <c r="BI10" s="27"/>
      <c r="BJ10" s="27"/>
      <c r="BK10" s="27"/>
      <c r="BL10" s="27"/>
    </row>
    <row r="11" spans="1:64" x14ac:dyDescent="0.2">
      <c r="A11" s="226" t="s">
        <v>68</v>
      </c>
      <c r="B11" s="220"/>
      <c r="C11" s="221"/>
      <c r="D11" s="220" t="s">
        <v>125</v>
      </c>
      <c r="E11" s="220"/>
      <c r="F11" s="221"/>
      <c r="G11" s="505"/>
      <c r="H11" s="505"/>
      <c r="I11" s="505"/>
      <c r="J11" s="505"/>
      <c r="K11" s="505"/>
      <c r="L11" s="505"/>
      <c r="M11" s="506"/>
      <c r="N11" s="506"/>
      <c r="O11" s="506"/>
      <c r="P11" s="506"/>
      <c r="Q11" s="506"/>
      <c r="R11" s="506"/>
      <c r="S11" s="505"/>
      <c r="T11" s="505"/>
      <c r="U11" s="505"/>
      <c r="V11" s="505"/>
      <c r="W11" s="507"/>
      <c r="X11" s="53" t="s">
        <v>97</v>
      </c>
      <c r="Z11" s="51">
        <f t="shared" ref="Z11:Z40" si="10">(Z10)+1</f>
        <v>43587</v>
      </c>
      <c r="AA11" s="48">
        <v>15</v>
      </c>
      <c r="AB11" s="200"/>
      <c r="AC11" s="200"/>
      <c r="AD11" s="49">
        <f>(AT7+AT45+AT83+AT121)</f>
        <v>0</v>
      </c>
      <c r="AE11" s="49">
        <f t="shared" si="5"/>
        <v>0</v>
      </c>
      <c r="AF11" s="247"/>
      <c r="AG11" s="49">
        <f t="shared" si="6"/>
        <v>0</v>
      </c>
      <c r="AH11" s="49">
        <f t="shared" si="7"/>
        <v>0</v>
      </c>
      <c r="AI11" s="49">
        <f t="shared" si="8"/>
        <v>0</v>
      </c>
      <c r="AJ11" s="27">
        <v>12.17</v>
      </c>
      <c r="AK11" s="50">
        <f t="shared" si="9"/>
        <v>0</v>
      </c>
      <c r="AL11" s="38">
        <f t="shared" si="1"/>
        <v>43591</v>
      </c>
      <c r="AM11" s="829"/>
      <c r="AN11" s="829"/>
      <c r="AO11" s="829"/>
      <c r="AP11" s="28"/>
      <c r="AQ11" s="28"/>
      <c r="AR11" s="28"/>
      <c r="AS11" s="28"/>
      <c r="AT11" s="28">
        <f t="shared" si="2"/>
        <v>0</v>
      </c>
      <c r="AU11" s="35">
        <f t="shared" si="0"/>
        <v>0</v>
      </c>
      <c r="AV11" s="884" t="str">
        <f>IF(OR('CG-3123'!AR207&lt;&gt;'Meal Sign In-Data Entry'!P20,'CG-3123'!AR208&lt;&gt;'Meal Sign In-Data Entry'!P21,'CG-3123'!AR209&lt;&gt;'Meal Sign In-Data Entry'!P22),"N",IF(AND(AR207="",AR208="",AR209=""),"","Y"))</f>
        <v/>
      </c>
      <c r="AW11" s="824" t="s">
        <v>98</v>
      </c>
      <c r="AX11" s="38">
        <f t="shared" si="3"/>
        <v>43591</v>
      </c>
      <c r="AY11" s="27"/>
      <c r="AZ11" s="27"/>
      <c r="BA11" s="27"/>
      <c r="BB11" s="55"/>
      <c r="BC11" s="27"/>
      <c r="BD11" s="27"/>
      <c r="BE11" s="727" t="s">
        <v>98</v>
      </c>
      <c r="BF11" s="38">
        <f t="shared" si="4"/>
        <v>43591</v>
      </c>
      <c r="BG11" s="27"/>
      <c r="BH11" s="27"/>
      <c r="BI11" s="27"/>
      <c r="BJ11" s="27"/>
      <c r="BK11" s="27"/>
      <c r="BL11" s="27"/>
    </row>
    <row r="12" spans="1:64" x14ac:dyDescent="0.2">
      <c r="A12" s="1107">
        <v>43586</v>
      </c>
      <c r="B12" s="1108"/>
      <c r="C12" s="223" t="s">
        <v>126</v>
      </c>
      <c r="D12" s="1116" t="str">
        <f>Menu!F7</f>
        <v>AFLOAT</v>
      </c>
      <c r="E12" s="1117"/>
      <c r="F12" s="1118"/>
      <c r="G12" s="738"/>
      <c r="H12" s="738" t="s">
        <v>127</v>
      </c>
      <c r="I12" s="508"/>
      <c r="J12" s="738"/>
      <c r="K12" s="738" t="s">
        <v>128</v>
      </c>
      <c r="L12" s="738"/>
      <c r="M12" s="741"/>
      <c r="N12" s="509"/>
      <c r="O12" s="509"/>
      <c r="P12" s="506"/>
      <c r="Q12" s="506"/>
      <c r="R12" s="510"/>
      <c r="S12" s="738"/>
      <c r="T12" s="511"/>
      <c r="U12" s="738" t="s">
        <v>385</v>
      </c>
      <c r="V12" s="730"/>
      <c r="W12" s="504"/>
      <c r="X12" s="53" t="s">
        <v>130</v>
      </c>
      <c r="Z12" s="51">
        <f t="shared" si="10"/>
        <v>43588</v>
      </c>
      <c r="AA12" s="48">
        <v>15</v>
      </c>
      <c r="AB12" s="200"/>
      <c r="AC12" s="200"/>
      <c r="AD12" s="49">
        <f>(AT8+AT46+AT84+AT122)</f>
        <v>0</v>
      </c>
      <c r="AE12" s="49">
        <f t="shared" si="5"/>
        <v>0</v>
      </c>
      <c r="AF12" s="247"/>
      <c r="AG12" s="49">
        <f t="shared" si="6"/>
        <v>0</v>
      </c>
      <c r="AH12" s="49">
        <f t="shared" si="7"/>
        <v>0</v>
      </c>
      <c r="AI12" s="49">
        <f t="shared" si="8"/>
        <v>0</v>
      </c>
      <c r="AJ12" s="27">
        <v>12.17</v>
      </c>
      <c r="AK12" s="50">
        <f t="shared" si="9"/>
        <v>0</v>
      </c>
      <c r="AL12" s="38">
        <f t="shared" si="1"/>
        <v>43592</v>
      </c>
      <c r="AM12" s="829"/>
      <c r="AN12" s="829"/>
      <c r="AO12" s="829"/>
      <c r="AP12" s="28"/>
      <c r="AQ12" s="28"/>
      <c r="AR12" s="28"/>
      <c r="AS12" s="28"/>
      <c r="AT12" s="28">
        <f t="shared" si="2"/>
        <v>0</v>
      </c>
      <c r="AU12" s="35">
        <f t="shared" si="0"/>
        <v>0</v>
      </c>
      <c r="AV12" s="884" t="str">
        <f>IF(OR('CG-3123'!AR210&lt;&gt;'Meal Sign In-Data Entry'!P23,'CG-3123'!AR211&lt;&gt;'Meal Sign In-Data Entry'!P24,'CG-3123'!AR212&lt;&gt;'Meal Sign In-Data Entry'!P25),"N",IF(AND(AR210="",AR211="",AR212=""),"","Y"))</f>
        <v/>
      </c>
      <c r="AW12" s="824" t="s">
        <v>98</v>
      </c>
      <c r="AX12" s="38">
        <f t="shared" si="3"/>
        <v>43592</v>
      </c>
      <c r="AY12" s="27"/>
      <c r="AZ12" s="27"/>
      <c r="BA12" s="27"/>
      <c r="BB12" s="55"/>
      <c r="BC12" s="27"/>
      <c r="BD12" s="27"/>
      <c r="BE12" s="727" t="s">
        <v>98</v>
      </c>
      <c r="BF12" s="38">
        <f t="shared" si="4"/>
        <v>43592</v>
      </c>
      <c r="BG12" s="27"/>
      <c r="BH12" s="27"/>
      <c r="BI12" s="27"/>
      <c r="BJ12" s="27"/>
      <c r="BK12" s="27"/>
      <c r="BL12" s="27"/>
    </row>
    <row r="13" spans="1:64" x14ac:dyDescent="0.2">
      <c r="A13" s="224" t="s">
        <v>131</v>
      </c>
      <c r="B13" s="225"/>
      <c r="C13" s="730"/>
      <c r="D13" s="730"/>
      <c r="E13" s="730"/>
      <c r="F13" s="222"/>
      <c r="G13" s="1121" t="s">
        <v>99</v>
      </c>
      <c r="H13" s="1113"/>
      <c r="I13" s="1122"/>
      <c r="J13" s="1121" t="s">
        <v>99</v>
      </c>
      <c r="K13" s="1113"/>
      <c r="L13" s="1113"/>
      <c r="M13" s="1123"/>
      <c r="N13" s="1124"/>
      <c r="O13" s="1124"/>
      <c r="P13" s="506"/>
      <c r="Q13" s="506"/>
      <c r="R13" s="510"/>
      <c r="S13" s="1112" t="s">
        <v>43</v>
      </c>
      <c r="T13" s="1113"/>
      <c r="U13" s="1113"/>
      <c r="V13" s="1113"/>
      <c r="W13" s="1114"/>
      <c r="X13" s="53" t="s">
        <v>132</v>
      </c>
      <c r="Z13" s="51">
        <f t="shared" si="10"/>
        <v>43589</v>
      </c>
      <c r="AA13" s="48">
        <v>15</v>
      </c>
      <c r="AB13" s="200"/>
      <c r="AC13" s="200"/>
      <c r="AD13" s="49">
        <f>(AT9+AT47+AT85+AT123)</f>
        <v>0</v>
      </c>
      <c r="AE13" s="49">
        <f t="shared" si="5"/>
        <v>0</v>
      </c>
      <c r="AF13" s="247"/>
      <c r="AG13" s="49">
        <f t="shared" si="6"/>
        <v>0</v>
      </c>
      <c r="AH13" s="49">
        <f t="shared" si="7"/>
        <v>0</v>
      </c>
      <c r="AI13" s="49">
        <f t="shared" si="8"/>
        <v>0</v>
      </c>
      <c r="AJ13" s="27">
        <v>12.17</v>
      </c>
      <c r="AK13" s="50">
        <f t="shared" si="9"/>
        <v>0</v>
      </c>
      <c r="AL13" s="38">
        <f t="shared" si="1"/>
        <v>43593</v>
      </c>
      <c r="AM13" s="829"/>
      <c r="AN13" s="829"/>
      <c r="AO13" s="829"/>
      <c r="AP13" s="28"/>
      <c r="AQ13" s="28"/>
      <c r="AR13" s="28"/>
      <c r="AS13" s="28"/>
      <c r="AT13" s="28">
        <f t="shared" si="2"/>
        <v>0</v>
      </c>
      <c r="AU13" s="35">
        <f t="shared" si="0"/>
        <v>0</v>
      </c>
      <c r="AV13" s="884" t="str">
        <f>IF(OR('CG-3123'!AR213&lt;&gt;'Meal Sign In-Data Entry'!P26,'CG-3123'!AR214&lt;&gt;'Meal Sign In-Data Entry'!P27,'CG-3123'!AR215&lt;&gt;'Meal Sign In-Data Entry'!P28),"N",IF(AND(AR213="",AR214="",AR215=""),"","Y"))</f>
        <v/>
      </c>
      <c r="AW13" s="824" t="s">
        <v>98</v>
      </c>
      <c r="AX13" s="38">
        <f t="shared" si="3"/>
        <v>43593</v>
      </c>
      <c r="AY13" s="27"/>
      <c r="AZ13" s="27"/>
      <c r="BA13" s="27"/>
      <c r="BB13" s="55"/>
      <c r="BC13" s="27"/>
      <c r="BD13" s="27"/>
      <c r="BE13" s="727" t="s">
        <v>98</v>
      </c>
      <c r="BF13" s="38">
        <f t="shared" si="4"/>
        <v>43593</v>
      </c>
      <c r="BG13" s="27"/>
      <c r="BH13" s="27"/>
      <c r="BI13" s="27"/>
      <c r="BJ13" s="27"/>
      <c r="BK13" s="27"/>
      <c r="BL13" s="27"/>
    </row>
    <row r="14" spans="1:64" x14ac:dyDescent="0.2">
      <c r="A14" s="226" t="s">
        <v>133</v>
      </c>
      <c r="B14" s="209"/>
      <c r="C14" s="221"/>
      <c r="D14" s="220" t="s">
        <v>134</v>
      </c>
      <c r="E14" s="209"/>
      <c r="F14" s="221"/>
      <c r="G14" s="1150">
        <f>IFERROR(IF(VLOOKUP($A$12,$Z$10:$AJ$40,11)=$AA$2,$AA$2,IF(VLOOKUP($A$12,$Z$10:$AJ$40,11)=$AB$2,$AB$2,0)),0)</f>
        <v>12.17</v>
      </c>
      <c r="H14" s="1139"/>
      <c r="I14" s="1151"/>
      <c r="J14" s="1150">
        <f>IFERROR(IF(VLOOKUP($A$12,$Z$10:$AJ$40,11)=AC2,AC2,0),0)</f>
        <v>0</v>
      </c>
      <c r="K14" s="1139"/>
      <c r="L14" s="1139"/>
      <c r="M14" s="1152"/>
      <c r="N14" s="1124"/>
      <c r="O14" s="1124"/>
      <c r="P14" s="506"/>
      <c r="Q14" s="506"/>
      <c r="R14" s="510"/>
      <c r="S14" s="1153" t="s">
        <v>334</v>
      </c>
      <c r="T14" s="1139"/>
      <c r="U14" s="1139"/>
      <c r="V14" s="1139"/>
      <c r="W14" s="1140"/>
      <c r="X14" s="53" t="s">
        <v>135</v>
      </c>
      <c r="Z14" s="51">
        <f t="shared" si="10"/>
        <v>43590</v>
      </c>
      <c r="AA14" s="48">
        <v>16</v>
      </c>
      <c r="AB14" s="200"/>
      <c r="AC14" s="200"/>
      <c r="AD14" s="49">
        <f t="shared" ref="AD14:AD40" si="11">(AT10+AT48+AT86+AT124)</f>
        <v>0</v>
      </c>
      <c r="AE14" s="49">
        <f t="shared" si="5"/>
        <v>0</v>
      </c>
      <c r="AF14" s="247"/>
      <c r="AG14" s="49">
        <f t="shared" si="6"/>
        <v>0</v>
      </c>
      <c r="AH14" s="49">
        <f t="shared" si="7"/>
        <v>0</v>
      </c>
      <c r="AI14" s="49">
        <f t="shared" si="8"/>
        <v>0</v>
      </c>
      <c r="AJ14" s="27">
        <v>12.17</v>
      </c>
      <c r="AK14" s="50">
        <f t="shared" si="9"/>
        <v>0</v>
      </c>
      <c r="AL14" s="38">
        <f t="shared" si="1"/>
        <v>43594</v>
      </c>
      <c r="AM14" s="829"/>
      <c r="AN14" s="829"/>
      <c r="AO14" s="829"/>
      <c r="AP14" s="28"/>
      <c r="AQ14" s="28"/>
      <c r="AR14" s="28"/>
      <c r="AS14" s="28"/>
      <c r="AT14" s="28">
        <f t="shared" si="2"/>
        <v>0</v>
      </c>
      <c r="AU14" s="35">
        <f t="shared" si="0"/>
        <v>0</v>
      </c>
      <c r="AV14" s="884" t="str">
        <f>IF(OR('CG-3123'!AR216&lt;&gt;'Meal Sign In-Data Entry'!P29,'CG-3123'!AR217&lt;&gt;'Meal Sign In-Data Entry'!P30,'CG-3123'!AR218&lt;&gt;'Meal Sign In-Data Entry'!P31),"N",IF(AND(AR216="",AR217="",AR218=""),"","Y"))</f>
        <v/>
      </c>
      <c r="AW14" s="824" t="s">
        <v>98</v>
      </c>
      <c r="AX14" s="38">
        <f t="shared" si="3"/>
        <v>43594</v>
      </c>
      <c r="AY14" s="27"/>
      <c r="AZ14" s="27"/>
      <c r="BA14" s="27"/>
      <c r="BB14" s="55"/>
      <c r="BC14" s="27"/>
      <c r="BD14" s="27"/>
      <c r="BE14" s="727" t="s">
        <v>98</v>
      </c>
      <c r="BF14" s="38">
        <f t="shared" si="4"/>
        <v>43594</v>
      </c>
      <c r="BG14" s="27"/>
      <c r="BH14" s="27"/>
      <c r="BI14" s="27"/>
      <c r="BJ14" s="27"/>
      <c r="BK14" s="27"/>
      <c r="BL14" s="27"/>
    </row>
    <row r="15" spans="1:64" x14ac:dyDescent="0.2">
      <c r="A15" s="1109">
        <f>Menu!F5</f>
        <v>43586</v>
      </c>
      <c r="B15" s="1110"/>
      <c r="C15" s="1111"/>
      <c r="D15" s="1115">
        <f>Menu!F6</f>
        <v>43616</v>
      </c>
      <c r="E15" s="1110"/>
      <c r="F15" s="1111"/>
      <c r="G15" s="512" t="s">
        <v>136</v>
      </c>
      <c r="H15" s="512"/>
      <c r="I15" s="513"/>
      <c r="J15" s="512" t="s">
        <v>136</v>
      </c>
      <c r="K15" s="512"/>
      <c r="L15" s="512"/>
      <c r="M15" s="514"/>
      <c r="N15" s="515"/>
      <c r="O15" s="515"/>
      <c r="P15" s="506"/>
      <c r="Q15" s="506"/>
      <c r="R15" s="510"/>
      <c r="S15" s="1149" t="s">
        <v>386</v>
      </c>
      <c r="T15" s="1142"/>
      <c r="U15" s="1142"/>
      <c r="V15" s="1142"/>
      <c r="W15" s="1143"/>
      <c r="X15" s="28"/>
      <c r="Y15" s="28"/>
      <c r="Z15" s="51">
        <f t="shared" si="10"/>
        <v>43591</v>
      </c>
      <c r="AA15" s="48">
        <v>16</v>
      </c>
      <c r="AB15" s="200"/>
      <c r="AC15" s="200"/>
      <c r="AD15" s="49">
        <f t="shared" si="11"/>
        <v>0</v>
      </c>
      <c r="AE15" s="49">
        <f t="shared" si="5"/>
        <v>0</v>
      </c>
      <c r="AF15" s="247"/>
      <c r="AG15" s="49">
        <f t="shared" si="6"/>
        <v>0</v>
      </c>
      <c r="AH15" s="49">
        <f t="shared" si="7"/>
        <v>0</v>
      </c>
      <c r="AI15" s="49">
        <f t="shared" si="8"/>
        <v>0</v>
      </c>
      <c r="AJ15" s="27">
        <v>12.17</v>
      </c>
      <c r="AK15" s="50">
        <f t="shared" si="9"/>
        <v>0</v>
      </c>
      <c r="AL15" s="38">
        <f t="shared" si="1"/>
        <v>43595</v>
      </c>
      <c r="AM15" s="829"/>
      <c r="AN15" s="829"/>
      <c r="AO15" s="829"/>
      <c r="AP15" s="28"/>
      <c r="AQ15" s="28"/>
      <c r="AR15" s="28"/>
      <c r="AS15" s="28"/>
      <c r="AT15" s="28">
        <f t="shared" si="2"/>
        <v>0</v>
      </c>
      <c r="AU15" s="35">
        <f t="shared" si="0"/>
        <v>0</v>
      </c>
      <c r="AV15" s="884" t="str">
        <f>IF(OR('CG-3123'!AR219&lt;&gt;'Meal Sign In-Data Entry'!P32,'CG-3123'!AR220&lt;&gt;'Meal Sign In-Data Entry'!P33,'CG-3123'!AR221&lt;&gt;'Meal Sign In-Data Entry'!P34),"N",IF(AND(AR219="",AR220="",AR221=""),"","Y"))</f>
        <v/>
      </c>
      <c r="AW15" s="824" t="s">
        <v>98</v>
      </c>
      <c r="AX15" s="38">
        <f t="shared" si="3"/>
        <v>43595</v>
      </c>
      <c r="AY15" s="27"/>
      <c r="AZ15" s="27"/>
      <c r="BA15" s="27"/>
      <c r="BB15" s="55"/>
      <c r="BC15" s="27"/>
      <c r="BD15" s="27"/>
      <c r="BE15" s="727" t="s">
        <v>98</v>
      </c>
      <c r="BF15" s="38">
        <f t="shared" si="4"/>
        <v>43595</v>
      </c>
      <c r="BG15" s="27"/>
      <c r="BH15" s="27"/>
      <c r="BI15" s="27"/>
      <c r="BJ15" s="27"/>
      <c r="BK15" s="27"/>
      <c r="BL15" s="27"/>
    </row>
    <row r="16" spans="1:64" ht="12" customHeight="1" x14ac:dyDescent="0.2">
      <c r="A16" s="516" t="s">
        <v>137</v>
      </c>
      <c r="B16" s="225" t="s">
        <v>138</v>
      </c>
      <c r="C16" s="730"/>
      <c r="D16" s="730"/>
      <c r="E16" s="730"/>
      <c r="F16" s="222"/>
      <c r="G16" s="517"/>
      <c r="H16" s="517"/>
      <c r="I16" s="518">
        <f>IF(G14&gt;0,VLOOKUP($A$12,$Z$10:$AJ$40,2),0)</f>
        <v>15</v>
      </c>
      <c r="J16" s="519"/>
      <c r="K16" s="519"/>
      <c r="L16" s="519">
        <f>IF(J14&gt;0,VLOOKUP($A$12,$Z$10:$AJ$40,2),0)</f>
        <v>0</v>
      </c>
      <c r="M16" s="520"/>
      <c r="N16" s="521"/>
      <c r="O16" s="521"/>
      <c r="P16" s="506"/>
      <c r="Q16" s="506"/>
      <c r="R16" s="510"/>
      <c r="S16" s="1134">
        <f>(I16+L16)</f>
        <v>15</v>
      </c>
      <c r="T16" s="1135"/>
      <c r="U16" s="1135"/>
      <c r="V16" s="738" t="str">
        <f>IF(S16&gt;0,"/","")</f>
        <v>/</v>
      </c>
      <c r="W16" s="522">
        <f>ROUND(((I16*$G$14)+(L16*$J$14)),3)</f>
        <v>182.55</v>
      </c>
      <c r="X16" s="28"/>
      <c r="Y16" s="28"/>
      <c r="Z16" s="51">
        <f t="shared" si="10"/>
        <v>43592</v>
      </c>
      <c r="AA16" s="48">
        <v>16</v>
      </c>
      <c r="AB16" s="200"/>
      <c r="AC16" s="200"/>
      <c r="AD16" s="49">
        <f t="shared" si="11"/>
        <v>0</v>
      </c>
      <c r="AE16" s="49">
        <f t="shared" si="5"/>
        <v>0</v>
      </c>
      <c r="AF16" s="247"/>
      <c r="AG16" s="49">
        <f t="shared" si="6"/>
        <v>0</v>
      </c>
      <c r="AH16" s="49">
        <f t="shared" si="7"/>
        <v>0</v>
      </c>
      <c r="AI16" s="49">
        <f t="shared" si="8"/>
        <v>0</v>
      </c>
      <c r="AJ16" s="27">
        <v>12.17</v>
      </c>
      <c r="AK16" s="50">
        <f t="shared" si="9"/>
        <v>0</v>
      </c>
      <c r="AL16" s="38">
        <f t="shared" si="1"/>
        <v>43596</v>
      </c>
      <c r="AM16" s="829"/>
      <c r="AN16" s="829"/>
      <c r="AO16" s="829"/>
      <c r="AP16" s="28"/>
      <c r="AQ16" s="28"/>
      <c r="AR16" s="28"/>
      <c r="AS16" s="28"/>
      <c r="AT16" s="28">
        <f t="shared" si="2"/>
        <v>0</v>
      </c>
      <c r="AU16" s="35">
        <f t="shared" si="0"/>
        <v>0</v>
      </c>
      <c r="AV16" s="884" t="str">
        <f>IF(OR('CG-3123'!AR222&lt;&gt;'Meal Sign In-Data Entry'!P35,'CG-3123'!AR223&lt;&gt;'Meal Sign In-Data Entry'!P36,'CG-3123'!AR224&lt;&gt;'Meal Sign In-Data Entry'!P37),"N",IF(AND(AR222="",AR223="",AR224=""),"","Y"))</f>
        <v/>
      </c>
      <c r="AW16" s="824" t="s">
        <v>98</v>
      </c>
      <c r="AX16" s="38">
        <f t="shared" si="3"/>
        <v>43596</v>
      </c>
      <c r="AY16" s="27"/>
      <c r="AZ16" s="27"/>
      <c r="BA16" s="27"/>
      <c r="BB16" s="55"/>
      <c r="BC16" s="27"/>
      <c r="BD16" s="27"/>
      <c r="BE16" s="727" t="s">
        <v>98</v>
      </c>
      <c r="BF16" s="38">
        <f t="shared" si="4"/>
        <v>43596</v>
      </c>
      <c r="BG16" s="27"/>
      <c r="BH16" s="27"/>
      <c r="BI16" s="27"/>
      <c r="BJ16" s="27"/>
      <c r="BK16" s="27"/>
      <c r="BL16" s="27"/>
    </row>
    <row r="17" spans="1:64" ht="12" customHeight="1" x14ac:dyDescent="0.2">
      <c r="A17" s="516" t="s">
        <v>139</v>
      </c>
      <c r="B17" s="225" t="s">
        <v>311</v>
      </c>
      <c r="C17" s="730"/>
      <c r="D17" s="730"/>
      <c r="E17" s="730"/>
      <c r="F17" s="222"/>
      <c r="G17" s="517"/>
      <c r="H17" s="517"/>
      <c r="I17" s="518">
        <f>IF($G$14&gt;0,VLOOKUP($A$12,$Z$10:$AJ$40,3),0)</f>
        <v>0</v>
      </c>
      <c r="J17" s="519"/>
      <c r="K17" s="519"/>
      <c r="L17" s="519">
        <f>IF(J14&gt;0,VLOOKUP($A$12,$Z$10:$AJ$40,3),0)</f>
        <v>0</v>
      </c>
      <c r="M17" s="520"/>
      <c r="N17" s="521"/>
      <c r="O17" s="521"/>
      <c r="P17" s="506"/>
      <c r="Q17" s="506"/>
      <c r="R17" s="510"/>
      <c r="S17" s="1134">
        <f t="shared" ref="S17:S24" si="12">(I17+L17)</f>
        <v>0</v>
      </c>
      <c r="T17" s="1135"/>
      <c r="U17" s="1135"/>
      <c r="V17" s="738" t="str">
        <f t="shared" ref="V17:V24" si="13">IF(S17&gt;0,"/","")</f>
        <v/>
      </c>
      <c r="W17" s="522">
        <f>ROUND(((I17*$G$14)+(L17*$J$14)),3)</f>
        <v>0</v>
      </c>
      <c r="X17" s="28"/>
      <c r="Y17" s="28"/>
      <c r="Z17" s="51">
        <f t="shared" si="10"/>
        <v>43593</v>
      </c>
      <c r="AA17" s="48">
        <v>16</v>
      </c>
      <c r="AB17" s="200"/>
      <c r="AC17" s="200"/>
      <c r="AD17" s="49">
        <f t="shared" si="11"/>
        <v>0</v>
      </c>
      <c r="AE17" s="49">
        <f t="shared" si="5"/>
        <v>0</v>
      </c>
      <c r="AF17" s="247"/>
      <c r="AG17" s="49">
        <f t="shared" si="6"/>
        <v>0</v>
      </c>
      <c r="AH17" s="49">
        <f t="shared" si="7"/>
        <v>0</v>
      </c>
      <c r="AI17" s="49">
        <f t="shared" si="8"/>
        <v>0</v>
      </c>
      <c r="AJ17" s="27">
        <v>12.17</v>
      </c>
      <c r="AK17" s="50">
        <f t="shared" si="9"/>
        <v>0</v>
      </c>
      <c r="AL17" s="38">
        <f t="shared" si="1"/>
        <v>43597</v>
      </c>
      <c r="AM17" s="829"/>
      <c r="AN17" s="829"/>
      <c r="AO17" s="829"/>
      <c r="AP17" s="28"/>
      <c r="AQ17" s="28"/>
      <c r="AR17" s="28"/>
      <c r="AS17" s="28"/>
      <c r="AT17" s="28">
        <f t="shared" si="2"/>
        <v>0</v>
      </c>
      <c r="AU17" s="35">
        <f t="shared" si="0"/>
        <v>0</v>
      </c>
      <c r="AV17" s="884" t="str">
        <f>IF(OR('CG-3123'!AR225&lt;&gt;'Meal Sign In-Data Entry'!P38,'CG-3123'!AR226&lt;&gt;'Meal Sign In-Data Entry'!P39,'CG-3123'!AR227&lt;&gt;'Meal Sign In-Data Entry'!P40),"N",IF(AND(AR225="",AR226="",AR227=""),"","Y"))</f>
        <v/>
      </c>
      <c r="AW17" s="824" t="s">
        <v>98</v>
      </c>
      <c r="AX17" s="38">
        <f t="shared" si="3"/>
        <v>43597</v>
      </c>
      <c r="AY17" s="27"/>
      <c r="AZ17" s="27"/>
      <c r="BA17" s="27"/>
      <c r="BB17" s="55"/>
      <c r="BC17" s="27"/>
      <c r="BD17" s="27"/>
      <c r="BE17" s="727" t="s">
        <v>98</v>
      </c>
      <c r="BF17" s="38">
        <f t="shared" si="4"/>
        <v>43597</v>
      </c>
      <c r="BG17" s="27"/>
      <c r="BH17" s="27"/>
      <c r="BI17" s="27"/>
      <c r="BJ17" s="27"/>
      <c r="BK17" s="27"/>
      <c r="BL17" s="27"/>
    </row>
    <row r="18" spans="1:64" ht="12" customHeight="1" x14ac:dyDescent="0.2">
      <c r="A18" s="516" t="s">
        <v>140</v>
      </c>
      <c r="B18" s="225" t="s">
        <v>141</v>
      </c>
      <c r="C18" s="730"/>
      <c r="D18" s="730"/>
      <c r="E18" s="730"/>
      <c r="F18" s="222"/>
      <c r="G18" s="517"/>
      <c r="H18" s="517"/>
      <c r="I18" s="518">
        <f>IF(G14&gt;0,VLOOKUP($A$12,$Z$10:$AJ$40,4),0)</f>
        <v>0</v>
      </c>
      <c r="J18" s="519"/>
      <c r="K18" s="519"/>
      <c r="L18" s="519">
        <f>IF(J14&gt;0,VLOOKUP($A$12,$Z$10:$AJ$40,4),0)</f>
        <v>0</v>
      </c>
      <c r="M18" s="520"/>
      <c r="N18" s="521"/>
      <c r="O18" s="521"/>
      <c r="P18" s="506"/>
      <c r="Q18" s="506"/>
      <c r="R18" s="510"/>
      <c r="S18" s="1134">
        <f t="shared" si="12"/>
        <v>0</v>
      </c>
      <c r="T18" s="1135"/>
      <c r="U18" s="1135"/>
      <c r="V18" s="738" t="str">
        <f t="shared" si="13"/>
        <v/>
      </c>
      <c r="W18" s="522">
        <f>ROUND(((I18*$G$14)+(L18*$J$14)),3)</f>
        <v>0</v>
      </c>
      <c r="X18" s="28"/>
      <c r="Y18" s="28"/>
      <c r="Z18" s="51">
        <f t="shared" si="10"/>
        <v>43594</v>
      </c>
      <c r="AA18" s="48">
        <v>15</v>
      </c>
      <c r="AB18" s="200"/>
      <c r="AC18" s="200"/>
      <c r="AD18" s="49">
        <f t="shared" si="11"/>
        <v>0</v>
      </c>
      <c r="AE18" s="49">
        <f t="shared" si="5"/>
        <v>0</v>
      </c>
      <c r="AF18" s="247"/>
      <c r="AG18" s="49">
        <f t="shared" si="6"/>
        <v>0</v>
      </c>
      <c r="AH18" s="49">
        <f t="shared" si="7"/>
        <v>0</v>
      </c>
      <c r="AI18" s="49">
        <f t="shared" si="8"/>
        <v>0</v>
      </c>
      <c r="AJ18" s="27">
        <v>12.17</v>
      </c>
      <c r="AK18" s="50">
        <f t="shared" si="9"/>
        <v>0</v>
      </c>
      <c r="AL18" s="38">
        <f t="shared" si="1"/>
        <v>43598</v>
      </c>
      <c r="AM18" s="829"/>
      <c r="AN18" s="829"/>
      <c r="AO18" s="829"/>
      <c r="AP18" s="28"/>
      <c r="AQ18" s="28"/>
      <c r="AR18" s="28"/>
      <c r="AS18" s="28"/>
      <c r="AT18" s="28">
        <f t="shared" si="2"/>
        <v>0</v>
      </c>
      <c r="AU18" s="35">
        <f t="shared" si="0"/>
        <v>0</v>
      </c>
      <c r="AV18" s="884" t="str">
        <f>IF(OR('CG-3123'!AR228&lt;&gt;'Meal Sign In-Data Entry'!P41,'CG-3123'!AR229&lt;&gt;'Meal Sign In-Data Entry'!P42,'CG-3123'!AR230&lt;&gt;'Meal Sign In-Data Entry'!P43),"N",IF(AND(AR228="",AR229="",AR230=""),"","Y"))</f>
        <v/>
      </c>
      <c r="AW18" s="824" t="s">
        <v>98</v>
      </c>
      <c r="AX18" s="38">
        <f t="shared" si="3"/>
        <v>43598</v>
      </c>
      <c r="AY18" s="27"/>
      <c r="AZ18" s="27"/>
      <c r="BA18" s="27"/>
      <c r="BB18" s="55"/>
      <c r="BC18" s="27"/>
      <c r="BD18" s="27"/>
      <c r="BE18" s="727" t="s">
        <v>98</v>
      </c>
      <c r="BF18" s="38">
        <f t="shared" si="4"/>
        <v>43598</v>
      </c>
      <c r="BG18" s="27"/>
      <c r="BH18" s="27"/>
      <c r="BI18" s="27"/>
      <c r="BJ18" s="27"/>
      <c r="BK18" s="27"/>
      <c r="BL18" s="27"/>
    </row>
    <row r="19" spans="1:64" ht="12" customHeight="1" x14ac:dyDescent="0.2">
      <c r="A19" s="516" t="s">
        <v>142</v>
      </c>
      <c r="B19" s="225" t="s">
        <v>143</v>
      </c>
      <c r="C19" s="730"/>
      <c r="D19" s="730"/>
      <c r="E19" s="730"/>
      <c r="F19" s="222"/>
      <c r="G19" s="517"/>
      <c r="H19" s="517"/>
      <c r="I19" s="518">
        <f>IF(G14&gt;0,VLOOKUP($A$12,$Z$10:$AJ$40,5),0)</f>
        <v>0.8</v>
      </c>
      <c r="J19" s="519"/>
      <c r="K19" s="519"/>
      <c r="L19" s="519">
        <f>IF(J14&gt;0,VLOOKUP($A$12,$Z$10:$AJ$40,5),0)</f>
        <v>0</v>
      </c>
      <c r="M19" s="520"/>
      <c r="N19" s="521"/>
      <c r="O19" s="521"/>
      <c r="P19" s="506"/>
      <c r="Q19" s="506"/>
      <c r="R19" s="510"/>
      <c r="S19" s="1134">
        <f t="shared" si="12"/>
        <v>0.8</v>
      </c>
      <c r="T19" s="1135"/>
      <c r="U19" s="1135"/>
      <c r="V19" s="738" t="str">
        <f t="shared" si="13"/>
        <v>/</v>
      </c>
      <c r="W19" s="522">
        <f>ROUND(((I19*$G$14)+(L19*$J$14)),3)</f>
        <v>9.7360000000000007</v>
      </c>
      <c r="X19" s="28"/>
      <c r="Y19" s="28"/>
      <c r="Z19" s="51">
        <f t="shared" si="10"/>
        <v>43595</v>
      </c>
      <c r="AA19" s="48">
        <v>15</v>
      </c>
      <c r="AB19" s="200"/>
      <c r="AC19" s="200"/>
      <c r="AD19" s="49">
        <f t="shared" si="11"/>
        <v>0</v>
      </c>
      <c r="AE19" s="49">
        <f t="shared" si="5"/>
        <v>0</v>
      </c>
      <c r="AF19" s="247"/>
      <c r="AG19" s="49">
        <f t="shared" si="6"/>
        <v>0</v>
      </c>
      <c r="AH19" s="49">
        <f t="shared" si="7"/>
        <v>0</v>
      </c>
      <c r="AI19" s="49">
        <f t="shared" si="8"/>
        <v>0</v>
      </c>
      <c r="AJ19" s="27">
        <v>12.17</v>
      </c>
      <c r="AK19" s="50">
        <f t="shared" si="9"/>
        <v>0</v>
      </c>
      <c r="AL19" s="38">
        <f t="shared" si="1"/>
        <v>43599</v>
      </c>
      <c r="AM19" s="829"/>
      <c r="AN19" s="829"/>
      <c r="AO19" s="829"/>
      <c r="AP19" s="28"/>
      <c r="AQ19" s="28"/>
      <c r="AR19" s="28"/>
      <c r="AS19" s="28"/>
      <c r="AT19" s="28">
        <f t="shared" si="2"/>
        <v>0</v>
      </c>
      <c r="AU19" s="35">
        <f t="shared" si="0"/>
        <v>0</v>
      </c>
      <c r="AV19" s="884" t="str">
        <f>IF(OR('CG-3123'!AR231&lt;&gt;'Meal Sign In-Data Entry'!P44,'CG-3123'!AR232&lt;&gt;'Meal Sign In-Data Entry'!P45,'CG-3123'!AR233&lt;&gt;'Meal Sign In-Data Entry'!P46),"N",IF(AND(AR231="",AR232="",AR233=""),"","Y"))</f>
        <v/>
      </c>
      <c r="AW19" s="824" t="s">
        <v>98</v>
      </c>
      <c r="AX19" s="38">
        <f t="shared" si="3"/>
        <v>43599</v>
      </c>
      <c r="AY19" s="27"/>
      <c r="AZ19" s="27"/>
      <c r="BA19" s="27"/>
      <c r="BB19" s="55"/>
      <c r="BC19" s="27"/>
      <c r="BD19" s="27"/>
      <c r="BE19" s="727" t="s">
        <v>98</v>
      </c>
      <c r="BF19" s="38">
        <f t="shared" si="4"/>
        <v>43599</v>
      </c>
      <c r="BG19" s="27"/>
      <c r="BH19" s="27"/>
      <c r="BI19" s="27"/>
      <c r="BJ19" s="27"/>
      <c r="BK19" s="27"/>
      <c r="BL19" s="27"/>
    </row>
    <row r="20" spans="1:64" ht="12" customHeight="1" x14ac:dyDescent="0.2">
      <c r="A20" s="516" t="s">
        <v>144</v>
      </c>
      <c r="B20" s="220" t="s">
        <v>312</v>
      </c>
      <c r="C20" s="209"/>
      <c r="D20" s="209"/>
      <c r="E20" s="209"/>
      <c r="F20" s="221"/>
      <c r="G20" s="523"/>
      <c r="H20" s="523"/>
      <c r="I20" s="524">
        <f>IF(G14&gt;0,VLOOKUP($A$12,$Z$10:$AJ$40,6),0)</f>
        <v>0</v>
      </c>
      <c r="J20" s="525"/>
      <c r="K20" s="525"/>
      <c r="L20" s="525">
        <f>IF(J14&gt;0,VLOOKUP($A$12,$Z$10:$AJ$40,6),0)</f>
        <v>0</v>
      </c>
      <c r="M20" s="520"/>
      <c r="N20" s="521"/>
      <c r="O20" s="521"/>
      <c r="P20" s="506"/>
      <c r="Q20" s="506"/>
      <c r="R20" s="510"/>
      <c r="S20" s="1129">
        <f t="shared" si="12"/>
        <v>0</v>
      </c>
      <c r="T20" s="1130"/>
      <c r="U20" s="1130"/>
      <c r="V20" s="739" t="str">
        <f t="shared" si="13"/>
        <v/>
      </c>
      <c r="W20" s="522">
        <f>ROUND(((I20*$G$14)+(L20*$J$14)),3)</f>
        <v>0</v>
      </c>
      <c r="X20" s="28"/>
      <c r="Y20" s="28"/>
      <c r="Z20" s="51">
        <f t="shared" si="10"/>
        <v>43596</v>
      </c>
      <c r="AA20" s="48">
        <v>15</v>
      </c>
      <c r="AB20" s="200"/>
      <c r="AC20" s="200"/>
      <c r="AD20" s="49">
        <f t="shared" si="11"/>
        <v>0</v>
      </c>
      <c r="AE20" s="49">
        <f t="shared" si="5"/>
        <v>0</v>
      </c>
      <c r="AF20" s="247"/>
      <c r="AG20" s="49">
        <f t="shared" si="6"/>
        <v>0</v>
      </c>
      <c r="AH20" s="49">
        <f t="shared" si="7"/>
        <v>0</v>
      </c>
      <c r="AI20" s="49">
        <f t="shared" si="8"/>
        <v>0</v>
      </c>
      <c r="AJ20" s="27">
        <v>12.17</v>
      </c>
      <c r="AK20" s="50">
        <f t="shared" si="9"/>
        <v>0</v>
      </c>
      <c r="AL20" s="38">
        <f t="shared" si="1"/>
        <v>43600</v>
      </c>
      <c r="AM20" s="829"/>
      <c r="AN20" s="829"/>
      <c r="AO20" s="829"/>
      <c r="AP20" s="28"/>
      <c r="AQ20" s="28"/>
      <c r="AR20" s="28"/>
      <c r="AS20" s="28"/>
      <c r="AT20" s="28">
        <f t="shared" si="2"/>
        <v>0</v>
      </c>
      <c r="AU20" s="35">
        <f t="shared" si="0"/>
        <v>0</v>
      </c>
      <c r="AV20" s="884" t="str">
        <f>IF(OR('CG-3123'!AR234&lt;&gt;'Meal Sign In-Data Entry'!P47,'CG-3123'!AR235&lt;&gt;'Meal Sign In-Data Entry'!P48,'CG-3123'!AR236&lt;&gt;'Meal Sign In-Data Entry'!P49),"N",IF(AND(AR234="",AR235="",AR236=""),"","Y"))</f>
        <v/>
      </c>
      <c r="AW20" s="824" t="s">
        <v>98</v>
      </c>
      <c r="AX20" s="38">
        <f t="shared" si="3"/>
        <v>43600</v>
      </c>
      <c r="AY20" s="27"/>
      <c r="AZ20" s="27"/>
      <c r="BA20" s="27"/>
      <c r="BB20" s="55"/>
      <c r="BC20" s="27"/>
      <c r="BD20" s="27"/>
      <c r="BE20" s="727" t="s">
        <v>98</v>
      </c>
      <c r="BF20" s="38">
        <f t="shared" si="4"/>
        <v>43600</v>
      </c>
      <c r="BG20" s="27"/>
      <c r="BH20" s="27"/>
      <c r="BI20" s="27"/>
      <c r="BJ20" s="27"/>
      <c r="BK20" s="27"/>
      <c r="BL20" s="27"/>
    </row>
    <row r="21" spans="1:64" ht="12" customHeight="1" x14ac:dyDescent="0.2">
      <c r="A21" s="526" t="s">
        <v>145</v>
      </c>
      <c r="B21" s="527"/>
      <c r="C21" s="528"/>
      <c r="D21" s="528"/>
      <c r="E21" s="528"/>
      <c r="F21" s="528"/>
      <c r="G21" s="529"/>
      <c r="H21" s="529"/>
      <c r="I21" s="530"/>
      <c r="J21" s="530"/>
      <c r="K21" s="530"/>
      <c r="L21" s="530"/>
      <c r="M21" s="521"/>
      <c r="N21" s="521"/>
      <c r="O21" s="521"/>
      <c r="P21" s="506"/>
      <c r="Q21" s="506"/>
      <c r="R21" s="506"/>
      <c r="S21" s="1131"/>
      <c r="T21" s="1132"/>
      <c r="U21" s="1132"/>
      <c r="V21" s="531"/>
      <c r="W21" s="532"/>
      <c r="X21" s="28"/>
      <c r="Y21" s="28"/>
      <c r="Z21" s="51">
        <f t="shared" si="10"/>
        <v>43597</v>
      </c>
      <c r="AA21" s="48">
        <v>15</v>
      </c>
      <c r="AB21" s="200"/>
      <c r="AC21" s="200"/>
      <c r="AD21" s="49">
        <f t="shared" si="11"/>
        <v>0</v>
      </c>
      <c r="AE21" s="49">
        <f t="shared" si="5"/>
        <v>0</v>
      </c>
      <c r="AF21" s="247"/>
      <c r="AG21" s="49">
        <f t="shared" si="6"/>
        <v>0</v>
      </c>
      <c r="AH21" s="49">
        <f t="shared" si="7"/>
        <v>0</v>
      </c>
      <c r="AI21" s="49">
        <f t="shared" si="8"/>
        <v>0</v>
      </c>
      <c r="AJ21" s="27">
        <v>12.17</v>
      </c>
      <c r="AK21" s="50">
        <f t="shared" si="9"/>
        <v>0</v>
      </c>
      <c r="AL21" s="38">
        <f t="shared" si="1"/>
        <v>43601</v>
      </c>
      <c r="AM21" s="829"/>
      <c r="AN21" s="829"/>
      <c r="AO21" s="829"/>
      <c r="AP21" s="28"/>
      <c r="AQ21" s="28"/>
      <c r="AR21" s="28"/>
      <c r="AS21" s="28"/>
      <c r="AT21" s="28">
        <f t="shared" si="2"/>
        <v>0</v>
      </c>
      <c r="AU21" s="35">
        <f t="shared" si="0"/>
        <v>0</v>
      </c>
      <c r="AV21" s="884" t="str">
        <f>IF(OR('CG-3123'!AR237&lt;&gt;'Meal Sign In-Data Entry'!P50,'CG-3123'!AR238&lt;&gt;'Meal Sign In-Data Entry'!P51,'CG-3123'!AR239&lt;&gt;'Meal Sign In-Data Entry'!P52),"N",IF(AND(AR237="",AR238="",AR239=""),"","Y"))</f>
        <v/>
      </c>
      <c r="AW21" s="824" t="s">
        <v>98</v>
      </c>
      <c r="AX21" s="38">
        <f t="shared" si="3"/>
        <v>43601</v>
      </c>
      <c r="AY21" s="27"/>
      <c r="AZ21" s="27"/>
      <c r="BA21" s="27"/>
      <c r="BB21" s="55"/>
      <c r="BC21" s="27"/>
      <c r="BD21" s="27"/>
      <c r="BE21" s="727" t="s">
        <v>98</v>
      </c>
      <c r="BF21" s="38">
        <f t="shared" si="4"/>
        <v>43601</v>
      </c>
      <c r="BG21" s="27"/>
      <c r="BH21" s="27"/>
      <c r="BI21" s="27"/>
      <c r="BJ21" s="27"/>
      <c r="BK21" s="27"/>
      <c r="BL21" s="27"/>
    </row>
    <row r="22" spans="1:64" ht="12" customHeight="1" x14ac:dyDescent="0.2">
      <c r="A22" s="516" t="s">
        <v>146</v>
      </c>
      <c r="B22" s="225" t="s">
        <v>387</v>
      </c>
      <c r="C22" s="730"/>
      <c r="D22" s="730"/>
      <c r="E22" s="730"/>
      <c r="F22" s="222"/>
      <c r="G22" s="517"/>
      <c r="H22" s="517"/>
      <c r="I22" s="518">
        <f>IF(G14&gt;0,VLOOKUP($A$12,$Z$10:$AJ$40,8),0)</f>
        <v>0</v>
      </c>
      <c r="J22" s="519"/>
      <c r="K22" s="519"/>
      <c r="L22" s="519">
        <f>IF(J14&gt;0,VLOOKUP($A$12,$Z$10:$AJ$40,8),0)</f>
        <v>0</v>
      </c>
      <c r="M22" s="520"/>
      <c r="N22" s="521"/>
      <c r="O22" s="521"/>
      <c r="P22" s="506"/>
      <c r="Q22" s="506"/>
      <c r="R22" s="510"/>
      <c r="S22" s="1133">
        <f t="shared" si="12"/>
        <v>0</v>
      </c>
      <c r="T22" s="1105"/>
      <c r="U22" s="1105"/>
      <c r="V22" s="738" t="str">
        <f t="shared" si="13"/>
        <v/>
      </c>
      <c r="W22" s="522">
        <f>ROUND(((I22*$G$14)+(L22*$J$14)),3)</f>
        <v>0</v>
      </c>
      <c r="X22" s="28"/>
      <c r="Y22" s="28"/>
      <c r="Z22" s="51">
        <f t="shared" si="10"/>
        <v>43598</v>
      </c>
      <c r="AA22" s="48">
        <v>15</v>
      </c>
      <c r="AB22" s="200"/>
      <c r="AC22" s="200"/>
      <c r="AD22" s="49">
        <f t="shared" si="11"/>
        <v>0</v>
      </c>
      <c r="AE22" s="49">
        <f t="shared" si="5"/>
        <v>0</v>
      </c>
      <c r="AF22" s="247"/>
      <c r="AG22" s="49">
        <f t="shared" si="6"/>
        <v>0</v>
      </c>
      <c r="AH22" s="49">
        <f t="shared" si="7"/>
        <v>0</v>
      </c>
      <c r="AI22" s="49">
        <f t="shared" si="8"/>
        <v>0</v>
      </c>
      <c r="AJ22" s="27">
        <v>12.17</v>
      </c>
      <c r="AK22" s="50">
        <f t="shared" si="9"/>
        <v>0</v>
      </c>
      <c r="AL22" s="38">
        <f t="shared" si="1"/>
        <v>43602</v>
      </c>
      <c r="AM22" s="829"/>
      <c r="AN22" s="829"/>
      <c r="AO22" s="829"/>
      <c r="AP22" s="28"/>
      <c r="AQ22" s="28"/>
      <c r="AR22" s="28"/>
      <c r="AS22" s="28"/>
      <c r="AT22" s="28">
        <f t="shared" si="2"/>
        <v>0</v>
      </c>
      <c r="AU22" s="35">
        <f t="shared" si="0"/>
        <v>0</v>
      </c>
      <c r="AV22" s="884" t="str">
        <f>IF(OR('CG-3123'!AR240&lt;&gt;'Meal Sign In-Data Entry'!P53,'CG-3123'!AR241&lt;&gt;'Meal Sign In-Data Entry'!P54,'CG-3123'!AR242&lt;&gt;'Meal Sign In-Data Entry'!P55),"N",IF(AND(AR240="",AR241="",AR242=""),"","Y"))</f>
        <v/>
      </c>
      <c r="AW22" s="824" t="s">
        <v>98</v>
      </c>
      <c r="AX22" s="38">
        <f t="shared" si="3"/>
        <v>43602</v>
      </c>
      <c r="AY22" s="27"/>
      <c r="AZ22" s="27"/>
      <c r="BA22" s="27"/>
      <c r="BB22" s="55"/>
      <c r="BC22" s="27"/>
      <c r="BD22" s="27"/>
      <c r="BE22" s="727" t="s">
        <v>98</v>
      </c>
      <c r="BF22" s="38">
        <f t="shared" si="4"/>
        <v>43602</v>
      </c>
      <c r="BG22" s="27"/>
      <c r="BH22" s="27"/>
      <c r="BI22" s="27"/>
      <c r="BJ22" s="27"/>
      <c r="BK22" s="27"/>
      <c r="BL22" s="27"/>
    </row>
    <row r="23" spans="1:64" ht="12" customHeight="1" x14ac:dyDescent="0.2">
      <c r="A23" s="516"/>
      <c r="B23" s="225" t="s">
        <v>388</v>
      </c>
      <c r="C23" s="730"/>
      <c r="D23" s="730"/>
      <c r="E23" s="730"/>
      <c r="F23" s="222"/>
      <c r="G23" s="517"/>
      <c r="H23" s="517"/>
      <c r="I23" s="518">
        <f>IF(G14&gt;0,VLOOKUP($A$12,$Z$10:$AJ$40,9),0)</f>
        <v>0</v>
      </c>
      <c r="J23" s="519"/>
      <c r="K23" s="519"/>
      <c r="L23" s="519">
        <f>IF(J14&gt;0,VLOOKUP($A$12,$Z$10:$AJ$40,9),0)</f>
        <v>0</v>
      </c>
      <c r="M23" s="520"/>
      <c r="N23" s="521"/>
      <c r="O23" s="521"/>
      <c r="P23" s="506"/>
      <c r="Q23" s="506"/>
      <c r="R23" s="510"/>
      <c r="S23" s="1134">
        <f>(I23+L23)</f>
        <v>0</v>
      </c>
      <c r="T23" s="1135"/>
      <c r="U23" s="1135"/>
      <c r="V23" s="738" t="str">
        <f t="shared" si="13"/>
        <v/>
      </c>
      <c r="W23" s="522">
        <f>ROUND(((I23*$G$14)+(L23*$J$14)),3)</f>
        <v>0</v>
      </c>
      <c r="X23" s="28"/>
      <c r="Y23" s="28"/>
      <c r="Z23" s="51">
        <f t="shared" si="10"/>
        <v>43599</v>
      </c>
      <c r="AA23" s="48">
        <v>15</v>
      </c>
      <c r="AB23" s="200"/>
      <c r="AC23" s="200"/>
      <c r="AD23" s="49">
        <f t="shared" si="11"/>
        <v>0</v>
      </c>
      <c r="AE23" s="49">
        <f t="shared" si="5"/>
        <v>0</v>
      </c>
      <c r="AF23" s="247"/>
      <c r="AG23" s="49">
        <f t="shared" si="6"/>
        <v>0</v>
      </c>
      <c r="AH23" s="49">
        <f t="shared" si="7"/>
        <v>0</v>
      </c>
      <c r="AI23" s="49">
        <f t="shared" si="8"/>
        <v>0</v>
      </c>
      <c r="AJ23" s="27">
        <v>12.17</v>
      </c>
      <c r="AK23" s="50">
        <f t="shared" si="9"/>
        <v>0</v>
      </c>
      <c r="AL23" s="38">
        <f t="shared" ref="AL23:AL36" si="14">(Z27)</f>
        <v>43603</v>
      </c>
      <c r="AM23" s="829"/>
      <c r="AN23" s="829"/>
      <c r="AO23" s="829"/>
      <c r="AP23" s="28"/>
      <c r="AQ23" s="28"/>
      <c r="AR23" s="28"/>
      <c r="AS23" s="28"/>
      <c r="AT23" s="28">
        <f t="shared" si="2"/>
        <v>0</v>
      </c>
      <c r="AU23" s="35">
        <f t="shared" si="0"/>
        <v>0</v>
      </c>
      <c r="AV23" s="884" t="str">
        <f>IF(OR('CG-3123'!AR243&lt;&gt;'Meal Sign In-Data Entry'!P56,'CG-3123'!AR244&lt;&gt;'Meal Sign In-Data Entry'!P57,'CG-3123'!AR245&lt;&gt;'Meal Sign In-Data Entry'!P58),"N",IF(AND(AR243="",AR244="",AR245=""),"","Y"))</f>
        <v/>
      </c>
      <c r="AW23" s="824" t="s">
        <v>98</v>
      </c>
      <c r="AX23" s="38">
        <f t="shared" si="3"/>
        <v>43603</v>
      </c>
      <c r="AY23" s="27"/>
      <c r="AZ23" s="27"/>
      <c r="BA23" s="27"/>
      <c r="BB23" s="55"/>
      <c r="BC23" s="27"/>
      <c r="BD23" s="27"/>
      <c r="BE23" s="727" t="s">
        <v>98</v>
      </c>
      <c r="BF23" s="38">
        <f t="shared" si="4"/>
        <v>43603</v>
      </c>
      <c r="BG23" s="27"/>
      <c r="BH23" s="27"/>
      <c r="BI23" s="27"/>
      <c r="BJ23" s="27"/>
      <c r="BK23" s="27"/>
      <c r="BL23" s="27"/>
    </row>
    <row r="24" spans="1:64" ht="12" customHeight="1" x14ac:dyDescent="0.2">
      <c r="A24" s="516" t="s">
        <v>147</v>
      </c>
      <c r="B24" s="225" t="s">
        <v>389</v>
      </c>
      <c r="C24" s="730"/>
      <c r="D24" s="730"/>
      <c r="E24" s="730"/>
      <c r="F24" s="222"/>
      <c r="G24" s="517"/>
      <c r="H24" s="517"/>
      <c r="I24" s="518">
        <f>IF(G14&gt;0,VLOOKUP($A$12,$Z$10:$AJ$40,10),0)</f>
        <v>0</v>
      </c>
      <c r="J24" s="519"/>
      <c r="K24" s="519"/>
      <c r="L24" s="519">
        <f>IF(J14&gt;0,VLOOKUP($A$12,$Z$10:$AJ$40,10),0)</f>
        <v>0</v>
      </c>
      <c r="M24" s="520"/>
      <c r="N24" s="521"/>
      <c r="O24" s="521"/>
      <c r="P24" s="506"/>
      <c r="Q24" s="506"/>
      <c r="R24" s="510"/>
      <c r="S24" s="1134">
        <f t="shared" si="12"/>
        <v>0</v>
      </c>
      <c r="T24" s="1135"/>
      <c r="U24" s="1135"/>
      <c r="V24" s="738" t="str">
        <f t="shared" si="13"/>
        <v/>
      </c>
      <c r="W24" s="522">
        <f>ROUND(((I24*$G$14)+(L24*$J$14)),3)</f>
        <v>0</v>
      </c>
      <c r="X24" s="28"/>
      <c r="Y24" s="28"/>
      <c r="Z24" s="51">
        <f t="shared" si="10"/>
        <v>43600</v>
      </c>
      <c r="AA24" s="48">
        <v>15</v>
      </c>
      <c r="AB24" s="200"/>
      <c r="AC24" s="200"/>
      <c r="AD24" s="49">
        <f t="shared" si="11"/>
        <v>0</v>
      </c>
      <c r="AE24" s="49">
        <f t="shared" si="5"/>
        <v>0</v>
      </c>
      <c r="AF24" s="247"/>
      <c r="AG24" s="49">
        <f t="shared" si="6"/>
        <v>0</v>
      </c>
      <c r="AH24" s="49">
        <f t="shared" si="7"/>
        <v>0</v>
      </c>
      <c r="AI24" s="49">
        <f t="shared" si="8"/>
        <v>0</v>
      </c>
      <c r="AJ24" s="27">
        <v>12.17</v>
      </c>
      <c r="AK24" s="50">
        <f t="shared" si="9"/>
        <v>0</v>
      </c>
      <c r="AL24" s="38">
        <f t="shared" si="14"/>
        <v>43604</v>
      </c>
      <c r="AM24" s="829"/>
      <c r="AN24" s="829"/>
      <c r="AO24" s="829"/>
      <c r="AP24" s="28"/>
      <c r="AQ24" s="28"/>
      <c r="AR24" s="28"/>
      <c r="AS24" s="28"/>
      <c r="AT24" s="28">
        <f t="shared" si="2"/>
        <v>0</v>
      </c>
      <c r="AU24" s="35">
        <f t="shared" si="0"/>
        <v>0</v>
      </c>
      <c r="AV24" s="884" t="str">
        <f>IF(OR('CG-3123'!AR246&lt;&gt;'Meal Sign In-Data Entry'!P59,'CG-3123'!AR247&lt;&gt;'Meal Sign In-Data Entry'!P60,'CG-3123'!AR248&lt;&gt;'Meal Sign In-Data Entry'!P61),"N",IF(AND(AR246="",AR247="",AR248=""),"","Y"))</f>
        <v/>
      </c>
      <c r="AW24" s="824" t="s">
        <v>98</v>
      </c>
      <c r="AX24" s="38">
        <f t="shared" si="3"/>
        <v>43604</v>
      </c>
      <c r="AY24" s="27"/>
      <c r="AZ24" s="27"/>
      <c r="BA24" s="27"/>
      <c r="BB24" s="55"/>
      <c r="BC24" s="27"/>
      <c r="BD24" s="27"/>
      <c r="BE24" s="727" t="s">
        <v>98</v>
      </c>
      <c r="BF24" s="38">
        <f t="shared" si="4"/>
        <v>43604</v>
      </c>
      <c r="BG24" s="27"/>
      <c r="BH24" s="27"/>
      <c r="BI24" s="27"/>
      <c r="BJ24" s="27"/>
      <c r="BK24" s="27"/>
      <c r="BL24" s="27"/>
    </row>
    <row r="25" spans="1:64" ht="13.5" thickBot="1" x14ac:dyDescent="0.25">
      <c r="A25" s="533"/>
      <c r="B25" s="534" t="s">
        <v>425</v>
      </c>
      <c r="C25" s="535"/>
      <c r="D25" s="535"/>
      <c r="E25" s="535"/>
      <c r="F25" s="536"/>
      <c r="G25" s="537"/>
      <c r="H25" s="537"/>
      <c r="I25" s="538">
        <f>SUM(I16:I24)</f>
        <v>15.8</v>
      </c>
      <c r="J25" s="539"/>
      <c r="K25" s="539"/>
      <c r="L25" s="539">
        <f>SUM(L16:L24)</f>
        <v>0</v>
      </c>
      <c r="M25" s="540"/>
      <c r="N25" s="541"/>
      <c r="O25" s="541"/>
      <c r="P25" s="542"/>
      <c r="Q25" s="542"/>
      <c r="R25" s="543"/>
      <c r="S25" s="1129">
        <f>ROUND(SUM(S16:S24),2)</f>
        <v>15.8</v>
      </c>
      <c r="T25" s="1130"/>
      <c r="U25" s="1130"/>
      <c r="V25" s="544" t="s">
        <v>148</v>
      </c>
      <c r="W25" s="545">
        <f>ROUND(SUM(W16:W24),2)</f>
        <v>192.29</v>
      </c>
      <c r="X25" s="28"/>
      <c r="Y25" s="28"/>
      <c r="Z25" s="51">
        <f t="shared" si="10"/>
        <v>43601</v>
      </c>
      <c r="AA25" s="48">
        <v>14</v>
      </c>
      <c r="AB25" s="200"/>
      <c r="AC25" s="200"/>
      <c r="AD25" s="49">
        <f t="shared" si="11"/>
        <v>0</v>
      </c>
      <c r="AE25" s="49">
        <f t="shared" si="5"/>
        <v>0</v>
      </c>
      <c r="AF25" s="247"/>
      <c r="AG25" s="49">
        <f t="shared" si="6"/>
        <v>0</v>
      </c>
      <c r="AH25" s="49">
        <f t="shared" si="7"/>
        <v>0</v>
      </c>
      <c r="AI25" s="49">
        <f t="shared" si="8"/>
        <v>0</v>
      </c>
      <c r="AJ25" s="27">
        <v>12.17</v>
      </c>
      <c r="AK25" s="50">
        <f t="shared" si="9"/>
        <v>0</v>
      </c>
      <c r="AL25" s="38">
        <f t="shared" si="14"/>
        <v>43605</v>
      </c>
      <c r="AM25" s="829"/>
      <c r="AN25" s="829"/>
      <c r="AO25" s="829"/>
      <c r="AP25" s="28"/>
      <c r="AQ25" s="28"/>
      <c r="AR25" s="28"/>
      <c r="AS25" s="28"/>
      <c r="AT25" s="28">
        <f t="shared" si="2"/>
        <v>0</v>
      </c>
      <c r="AU25" s="35">
        <f t="shared" si="0"/>
        <v>0</v>
      </c>
      <c r="AV25" s="884" t="str">
        <f>IF(OR('CG-3123'!AR249&lt;&gt;'Meal Sign In-Data Entry'!P62,'CG-3123'!AR250&lt;&gt;'Meal Sign In-Data Entry'!P63,'CG-3123'!AR251&lt;&gt;'Meal Sign In-Data Entry'!P64),"N",IF(AND(AR249="",AR250="",AR251=""),"","Y"))</f>
        <v/>
      </c>
      <c r="AW25" s="824" t="s">
        <v>98</v>
      </c>
      <c r="AX25" s="38">
        <f t="shared" si="3"/>
        <v>43605</v>
      </c>
      <c r="AY25" s="27"/>
      <c r="AZ25" s="27"/>
      <c r="BA25" s="27"/>
      <c r="BB25" s="55"/>
      <c r="BC25" s="27"/>
      <c r="BD25" s="27"/>
      <c r="BE25" s="727" t="s">
        <v>98</v>
      </c>
      <c r="BF25" s="38">
        <f t="shared" si="4"/>
        <v>43605</v>
      </c>
      <c r="BG25" s="27"/>
      <c r="BH25" s="27"/>
      <c r="BI25" s="27"/>
      <c r="BJ25" s="27"/>
      <c r="BK25" s="27"/>
      <c r="BL25" s="27"/>
    </row>
    <row r="26" spans="1:64" x14ac:dyDescent="0.2">
      <c r="A26" s="516" t="s">
        <v>137</v>
      </c>
      <c r="B26" s="505"/>
      <c r="C26" s="505"/>
      <c r="D26" s="546"/>
      <c r="E26" s="730"/>
      <c r="F26" s="730"/>
      <c r="G26" s="730"/>
      <c r="H26" s="225" t="s">
        <v>149</v>
      </c>
      <c r="I26" s="49"/>
      <c r="J26" s="730"/>
      <c r="K26" s="730"/>
      <c r="L26" s="730"/>
      <c r="M26" s="730"/>
      <c r="N26" s="730"/>
      <c r="O26" s="730"/>
      <c r="P26" s="730"/>
      <c r="Q26" s="730"/>
      <c r="R26" s="730"/>
      <c r="S26" s="547"/>
      <c r="T26" s="1127"/>
      <c r="U26" s="1128"/>
      <c r="V26" s="1136"/>
      <c r="W26" s="1069"/>
      <c r="X26" s="28"/>
      <c r="Y26" s="28"/>
      <c r="Z26" s="51">
        <f t="shared" si="10"/>
        <v>43602</v>
      </c>
      <c r="AA26" s="48">
        <v>14</v>
      </c>
      <c r="AB26" s="200"/>
      <c r="AC26" s="200"/>
      <c r="AD26" s="49">
        <f t="shared" si="11"/>
        <v>0</v>
      </c>
      <c r="AE26" s="49">
        <f t="shared" si="5"/>
        <v>0</v>
      </c>
      <c r="AF26" s="247"/>
      <c r="AG26" s="49">
        <f t="shared" si="6"/>
        <v>0</v>
      </c>
      <c r="AH26" s="49">
        <f t="shared" si="7"/>
        <v>0</v>
      </c>
      <c r="AI26" s="49">
        <f t="shared" si="8"/>
        <v>0</v>
      </c>
      <c r="AJ26" s="27">
        <v>12.17</v>
      </c>
      <c r="AK26" s="50">
        <f t="shared" si="9"/>
        <v>0</v>
      </c>
      <c r="AL26" s="38">
        <f t="shared" si="14"/>
        <v>43606</v>
      </c>
      <c r="AM26" s="829"/>
      <c r="AN26" s="829"/>
      <c r="AO26" s="829"/>
      <c r="AP26" s="28"/>
      <c r="AQ26" s="28"/>
      <c r="AR26" s="28"/>
      <c r="AS26" s="28"/>
      <c r="AT26" s="28">
        <f t="shared" si="2"/>
        <v>0</v>
      </c>
      <c r="AU26" s="35">
        <f t="shared" si="0"/>
        <v>0</v>
      </c>
      <c r="AV26" s="884" t="str">
        <f>IF(OR('CG-3123'!AR252&lt;&gt;'Meal Sign In-Data Entry'!P65,'CG-3123'!AR253&lt;&gt;'Meal Sign In-Data Entry'!P66,'CG-3123'!AR254&lt;&gt;'Meal Sign In-Data Entry'!P67),"N",IF(AND(AR252="",AR253="",AR254=""),"","Y"))</f>
        <v/>
      </c>
      <c r="AW26" s="824" t="s">
        <v>98</v>
      </c>
      <c r="AX26" s="38">
        <f t="shared" si="3"/>
        <v>43606</v>
      </c>
      <c r="AY26" s="27"/>
      <c r="AZ26" s="27"/>
      <c r="BA26" s="27"/>
      <c r="BB26" s="55"/>
      <c r="BC26" s="27"/>
      <c r="BD26" s="27"/>
      <c r="BE26" s="727" t="s">
        <v>98</v>
      </c>
      <c r="BF26" s="38">
        <f t="shared" si="4"/>
        <v>43606</v>
      </c>
      <c r="BG26" s="27"/>
      <c r="BH26" s="27"/>
      <c r="BI26" s="27"/>
      <c r="BJ26" s="27"/>
      <c r="BK26" s="27"/>
      <c r="BL26" s="27"/>
    </row>
    <row r="27" spans="1:64" x14ac:dyDescent="0.2">
      <c r="A27" s="516" t="s">
        <v>139</v>
      </c>
      <c r="B27" s="225" t="s">
        <v>150</v>
      </c>
      <c r="C27" s="548"/>
      <c r="D27" s="225"/>
      <c r="E27" s="738" t="s">
        <v>151</v>
      </c>
      <c r="F27" s="548"/>
      <c r="G27" s="225"/>
      <c r="H27" s="738" t="s">
        <v>152</v>
      </c>
      <c r="I27" s="508"/>
      <c r="J27" s="888"/>
      <c r="K27" s="889"/>
      <c r="L27" s="890"/>
      <c r="M27" s="225"/>
      <c r="N27" s="738" t="s">
        <v>153</v>
      </c>
      <c r="O27" s="508"/>
      <c r="P27" s="225"/>
      <c r="Q27" s="738" t="s">
        <v>154</v>
      </c>
      <c r="R27" s="508"/>
      <c r="S27" s="738"/>
      <c r="T27" s="738" t="s">
        <v>155</v>
      </c>
      <c r="U27" s="549"/>
      <c r="V27" s="1071"/>
      <c r="W27" s="1072"/>
      <c r="X27" s="28"/>
      <c r="Y27" s="28"/>
      <c r="Z27" s="51">
        <f t="shared" si="10"/>
        <v>43603</v>
      </c>
      <c r="AA27" s="200">
        <v>15</v>
      </c>
      <c r="AB27" s="200"/>
      <c r="AC27" s="200"/>
      <c r="AD27" s="49">
        <f t="shared" si="11"/>
        <v>0</v>
      </c>
      <c r="AE27" s="49">
        <f t="shared" si="5"/>
        <v>0</v>
      </c>
      <c r="AF27" s="247"/>
      <c r="AG27" s="49">
        <f t="shared" si="6"/>
        <v>0</v>
      </c>
      <c r="AH27" s="49">
        <f t="shared" si="7"/>
        <v>0</v>
      </c>
      <c r="AI27" s="49">
        <f t="shared" si="8"/>
        <v>0</v>
      </c>
      <c r="AJ27" s="27">
        <v>12.17</v>
      </c>
      <c r="AK27" s="50">
        <f t="shared" si="9"/>
        <v>0</v>
      </c>
      <c r="AL27" s="38">
        <f t="shared" si="14"/>
        <v>43607</v>
      </c>
      <c r="AM27" s="829"/>
      <c r="AN27" s="829"/>
      <c r="AO27" s="829"/>
      <c r="AP27" s="28"/>
      <c r="AQ27" s="28"/>
      <c r="AR27" s="28"/>
      <c r="AS27" s="28"/>
      <c r="AT27" s="28">
        <f t="shared" si="2"/>
        <v>0</v>
      </c>
      <c r="AU27" s="35">
        <f t="shared" si="0"/>
        <v>0</v>
      </c>
      <c r="AV27" s="884" t="str">
        <f>IF(OR('CG-3123'!AR255&lt;&gt;'Meal Sign In-Data Entry'!P68,'CG-3123'!AR256&lt;&gt;'Meal Sign In-Data Entry'!P69,'CG-3123'!AR257&lt;&gt;'Meal Sign In-Data Entry'!P70),"N",IF(AND(AR255="",AR256="",AR257=""),"","Y"))</f>
        <v/>
      </c>
      <c r="AW27" s="824" t="s">
        <v>98</v>
      </c>
      <c r="AX27" s="38">
        <f t="shared" si="3"/>
        <v>43607</v>
      </c>
      <c r="AY27" s="27"/>
      <c r="AZ27" s="27"/>
      <c r="BA27" s="27"/>
      <c r="BB27" s="55"/>
      <c r="BC27" s="27"/>
      <c r="BD27" s="27"/>
      <c r="BE27" s="727" t="s">
        <v>98</v>
      </c>
      <c r="BF27" s="38">
        <f t="shared" si="4"/>
        <v>43607</v>
      </c>
      <c r="BG27" s="27"/>
      <c r="BH27" s="27"/>
      <c r="BI27" s="27"/>
      <c r="BJ27" s="27"/>
      <c r="BK27" s="27"/>
      <c r="BL27" s="27"/>
    </row>
    <row r="28" spans="1:64" x14ac:dyDescent="0.2">
      <c r="A28" s="516" t="s">
        <v>140</v>
      </c>
      <c r="B28" s="225" t="s">
        <v>156</v>
      </c>
      <c r="C28" s="550">
        <f>$AM$4</f>
        <v>0.2</v>
      </c>
      <c r="D28" s="730">
        <f>IFERROR(VLOOKUP($A$12,$AL$157:$AR$187,2),0)</f>
        <v>0</v>
      </c>
      <c r="E28" s="738" t="s">
        <v>157</v>
      </c>
      <c r="F28" s="551">
        <f>ROUND(C28*D28,2)</f>
        <v>0</v>
      </c>
      <c r="G28" s="730">
        <f>IFERROR(VLOOKUP($A$12,$AX$44:$BD$74,2),0)</f>
        <v>0</v>
      </c>
      <c r="H28" s="738" t="s">
        <v>157</v>
      </c>
      <c r="I28" s="513">
        <f>ROUND(C28*G28,2)</f>
        <v>0</v>
      </c>
      <c r="J28" s="891"/>
      <c r="K28" s="892"/>
      <c r="L28" s="893"/>
      <c r="M28" s="730">
        <f>IFERROR(VLOOKUP($A$12,$AX$82:$BD$112,2),0)</f>
        <v>0</v>
      </c>
      <c r="N28" s="738" t="s">
        <v>157</v>
      </c>
      <c r="O28" s="513">
        <f>ROUND(C28*M28,2)</f>
        <v>0</v>
      </c>
      <c r="P28" s="730">
        <f>IFERROR(VLOOKUP($A$12,$BF$6:$BL$36,2),0)</f>
        <v>0</v>
      </c>
      <c r="Q28" s="738" t="s">
        <v>157</v>
      </c>
      <c r="R28" s="513">
        <f>ROUND(C28*P28,2)</f>
        <v>0</v>
      </c>
      <c r="S28" s="730">
        <f>IFERROR(VLOOKUP($A$12,$BF$44:$BL$74,2),0)</f>
        <v>0</v>
      </c>
      <c r="T28" s="738" t="s">
        <v>157</v>
      </c>
      <c r="U28" s="552">
        <f>ROUND(C28*S28,2)</f>
        <v>0</v>
      </c>
      <c r="V28" s="1071"/>
      <c r="W28" s="1072"/>
      <c r="X28" s="28"/>
      <c r="Y28" s="28"/>
      <c r="Z28" s="51">
        <f t="shared" si="10"/>
        <v>43604</v>
      </c>
      <c r="AA28" s="200">
        <v>15</v>
      </c>
      <c r="AB28" s="200"/>
      <c r="AC28" s="200"/>
      <c r="AD28" s="49">
        <f t="shared" si="11"/>
        <v>0</v>
      </c>
      <c r="AE28" s="49">
        <f t="shared" si="5"/>
        <v>0</v>
      </c>
      <c r="AF28" s="247"/>
      <c r="AG28" s="49">
        <f t="shared" si="6"/>
        <v>0</v>
      </c>
      <c r="AH28" s="49">
        <f t="shared" si="7"/>
        <v>0</v>
      </c>
      <c r="AI28" s="49">
        <f t="shared" si="8"/>
        <v>0</v>
      </c>
      <c r="AJ28" s="27">
        <v>12.17</v>
      </c>
      <c r="AK28" s="50">
        <f t="shared" si="9"/>
        <v>0</v>
      </c>
      <c r="AL28" s="38">
        <f t="shared" si="14"/>
        <v>43608</v>
      </c>
      <c r="AM28" s="829"/>
      <c r="AN28" s="829"/>
      <c r="AO28" s="829"/>
      <c r="AP28" s="28"/>
      <c r="AQ28" s="28"/>
      <c r="AR28" s="28"/>
      <c r="AS28" s="28"/>
      <c r="AT28" s="28">
        <f t="shared" si="2"/>
        <v>0</v>
      </c>
      <c r="AU28" s="35">
        <f t="shared" si="0"/>
        <v>0</v>
      </c>
      <c r="AV28" s="884" t="str">
        <f>IF(OR('CG-3123'!AR258&lt;&gt;'Meal Sign In-Data Entry'!P71,'CG-3123'!AR259&lt;&gt;'Meal Sign In-Data Entry'!P72,'CG-3123'!AR260&lt;&gt;'Meal Sign In-Data Entry'!P73),"N",IF(AND(AR258="",AR259="",AR260=""),"","Y"))</f>
        <v/>
      </c>
      <c r="AW28" s="824" t="s">
        <v>98</v>
      </c>
      <c r="AX28" s="38">
        <f t="shared" si="3"/>
        <v>43608</v>
      </c>
      <c r="AY28" s="27"/>
      <c r="AZ28" s="27"/>
      <c r="BA28" s="27"/>
      <c r="BB28" s="55"/>
      <c r="BC28" s="27"/>
      <c r="BD28" s="27"/>
      <c r="BE28" s="727" t="s">
        <v>98</v>
      </c>
      <c r="BF28" s="38">
        <f t="shared" si="4"/>
        <v>43608</v>
      </c>
      <c r="BG28" s="27"/>
      <c r="BH28" s="27"/>
      <c r="BI28" s="27"/>
      <c r="BJ28" s="27"/>
      <c r="BK28" s="27"/>
      <c r="BL28" s="27"/>
    </row>
    <row r="29" spans="1:64" x14ac:dyDescent="0.2">
      <c r="A29" s="516" t="s">
        <v>142</v>
      </c>
      <c r="B29" s="225" t="s">
        <v>158</v>
      </c>
      <c r="C29" s="550">
        <f>$AN$4</f>
        <v>0.4</v>
      </c>
      <c r="D29" s="730">
        <f>IFERROR(VLOOKUP($A$12,$AL$157:$AR$187,3),0)</f>
        <v>2</v>
      </c>
      <c r="E29" s="738" t="s">
        <v>157</v>
      </c>
      <c r="F29" s="551">
        <f t="shared" ref="F29:F30" si="15">ROUND(C29*D29,2)</f>
        <v>0.8</v>
      </c>
      <c r="G29" s="730">
        <f>IFERROR(VLOOKUP($A$12,$AX$44:$BD$74,3),0)</f>
        <v>0</v>
      </c>
      <c r="H29" s="738" t="s">
        <v>157</v>
      </c>
      <c r="I29" s="513">
        <f t="shared" ref="I29:I30" si="16">ROUND(C29*G29,2)</f>
        <v>0</v>
      </c>
      <c r="J29" s="891"/>
      <c r="K29" s="892"/>
      <c r="L29" s="893"/>
      <c r="M29" s="730">
        <f>IFERROR(VLOOKUP($A$12,$AX$82:$BD$112,3),0)</f>
        <v>0</v>
      </c>
      <c r="N29" s="738" t="s">
        <v>157</v>
      </c>
      <c r="O29" s="513">
        <f t="shared" ref="O29:O30" si="17">ROUND(C29*M29,2)</f>
        <v>0</v>
      </c>
      <c r="P29" s="730">
        <f>IFERROR(VLOOKUP($A$12,$BF$6:$BL$36,3),0)</f>
        <v>0</v>
      </c>
      <c r="Q29" s="738" t="s">
        <v>157</v>
      </c>
      <c r="R29" s="513">
        <f t="shared" ref="R29:R30" si="18">ROUND(C29*P29,2)</f>
        <v>0</v>
      </c>
      <c r="S29" s="730">
        <f>IFERROR(VLOOKUP($A$12,$BF$44:$BL$74,3),0)</f>
        <v>0</v>
      </c>
      <c r="T29" s="738" t="s">
        <v>157</v>
      </c>
      <c r="U29" s="552">
        <f t="shared" ref="U29:U30" si="19">ROUND(C29*S29,2)</f>
        <v>0</v>
      </c>
      <c r="V29" s="1071"/>
      <c r="W29" s="1072"/>
      <c r="X29" s="30"/>
      <c r="Y29" s="28"/>
      <c r="Z29" s="51">
        <f t="shared" si="10"/>
        <v>43605</v>
      </c>
      <c r="AA29" s="200">
        <v>15</v>
      </c>
      <c r="AB29" s="200"/>
      <c r="AC29" s="200"/>
      <c r="AD29" s="49">
        <f t="shared" si="11"/>
        <v>0</v>
      </c>
      <c r="AE29" s="49">
        <f t="shared" si="5"/>
        <v>0</v>
      </c>
      <c r="AF29" s="247"/>
      <c r="AG29" s="49">
        <f t="shared" si="6"/>
        <v>0</v>
      </c>
      <c r="AH29" s="49">
        <f t="shared" si="7"/>
        <v>0</v>
      </c>
      <c r="AI29" s="49">
        <f t="shared" si="8"/>
        <v>0</v>
      </c>
      <c r="AJ29" s="27">
        <v>12.17</v>
      </c>
      <c r="AK29" s="50">
        <f t="shared" si="9"/>
        <v>0</v>
      </c>
      <c r="AL29" s="38">
        <f t="shared" si="14"/>
        <v>43609</v>
      </c>
      <c r="AM29" s="829"/>
      <c r="AN29" s="829"/>
      <c r="AO29" s="829"/>
      <c r="AP29" s="28"/>
      <c r="AQ29" s="28"/>
      <c r="AR29" s="28"/>
      <c r="AS29" s="28"/>
      <c r="AT29" s="28">
        <f t="shared" si="2"/>
        <v>0</v>
      </c>
      <c r="AU29" s="35">
        <f t="shared" si="0"/>
        <v>0</v>
      </c>
      <c r="AV29" s="884" t="str">
        <f>IF(OR('CG-3123'!AR261&lt;&gt;'Meal Sign In-Data Entry'!P74,'CG-3123'!AR262&lt;&gt;'Meal Sign In-Data Entry'!P75,'CG-3123'!AR263&lt;&gt;'Meal Sign In-Data Entry'!P76),"N",IF(AND(AR261="",AR262="",AR263=""),"","Y"))</f>
        <v/>
      </c>
      <c r="AW29" s="824" t="s">
        <v>98</v>
      </c>
      <c r="AX29" s="38">
        <f t="shared" si="3"/>
        <v>43609</v>
      </c>
      <c r="AY29" s="27"/>
      <c r="AZ29" s="27"/>
      <c r="BA29" s="27"/>
      <c r="BB29" s="55"/>
      <c r="BC29" s="27"/>
      <c r="BD29" s="27"/>
      <c r="BE29" s="727" t="s">
        <v>98</v>
      </c>
      <c r="BF29" s="38">
        <f t="shared" si="4"/>
        <v>43609</v>
      </c>
      <c r="BG29" s="27"/>
      <c r="BH29" s="27"/>
      <c r="BI29" s="27"/>
      <c r="BJ29" s="27"/>
      <c r="BK29" s="27"/>
      <c r="BL29" s="27"/>
    </row>
    <row r="30" spans="1:64" x14ac:dyDescent="0.2">
      <c r="A30" s="516" t="s">
        <v>144</v>
      </c>
      <c r="B30" s="225" t="s">
        <v>252</v>
      </c>
      <c r="C30" s="550">
        <f>$AO$4</f>
        <v>0.4</v>
      </c>
      <c r="D30" s="730">
        <f>IFERROR(VLOOKUP($A$12,$AL$157:$AR$187,4),0)</f>
        <v>0</v>
      </c>
      <c r="E30" s="738" t="s">
        <v>157</v>
      </c>
      <c r="F30" s="551">
        <f t="shared" si="15"/>
        <v>0</v>
      </c>
      <c r="G30" s="730">
        <f>IFERROR(VLOOKUP($A$12,$AX$44:$BD$74,4),0)</f>
        <v>0</v>
      </c>
      <c r="H30" s="738" t="s">
        <v>157</v>
      </c>
      <c r="I30" s="513">
        <f t="shared" si="16"/>
        <v>0</v>
      </c>
      <c r="J30" s="891"/>
      <c r="K30" s="892"/>
      <c r="L30" s="893"/>
      <c r="M30" s="730">
        <f>IFERROR(VLOOKUP($A$12,$AX$82:$BD$112,4),0)</f>
        <v>0</v>
      </c>
      <c r="N30" s="738" t="s">
        <v>157</v>
      </c>
      <c r="O30" s="513">
        <f t="shared" si="17"/>
        <v>0</v>
      </c>
      <c r="P30" s="730">
        <f>IFERROR(VLOOKUP($A$12,$BF$6:$BL$36,4),0)</f>
        <v>0</v>
      </c>
      <c r="Q30" s="738" t="s">
        <v>157</v>
      </c>
      <c r="R30" s="513">
        <f t="shared" si="18"/>
        <v>0</v>
      </c>
      <c r="S30" s="730">
        <f>IFERROR(VLOOKUP($A$12,$BF$44:$BL$74,4),0)</f>
        <v>0</v>
      </c>
      <c r="T30" s="738" t="s">
        <v>157</v>
      </c>
      <c r="U30" s="552">
        <f t="shared" si="19"/>
        <v>0</v>
      </c>
      <c r="V30" s="1071"/>
      <c r="W30" s="1072"/>
      <c r="X30" s="28"/>
      <c r="Y30" s="28"/>
      <c r="Z30" s="51">
        <f t="shared" si="10"/>
        <v>43606</v>
      </c>
      <c r="AA30" s="200">
        <v>15</v>
      </c>
      <c r="AB30" s="200"/>
      <c r="AC30" s="200"/>
      <c r="AD30" s="49">
        <f t="shared" si="11"/>
        <v>0</v>
      </c>
      <c r="AE30" s="49">
        <f t="shared" si="5"/>
        <v>0</v>
      </c>
      <c r="AF30" s="247"/>
      <c r="AG30" s="49">
        <f t="shared" si="6"/>
        <v>0</v>
      </c>
      <c r="AH30" s="49">
        <f t="shared" si="7"/>
        <v>0</v>
      </c>
      <c r="AI30" s="49">
        <f t="shared" si="8"/>
        <v>0</v>
      </c>
      <c r="AJ30" s="27">
        <v>12.17</v>
      </c>
      <c r="AK30" s="50">
        <f t="shared" si="9"/>
        <v>0</v>
      </c>
      <c r="AL30" s="38">
        <f t="shared" si="14"/>
        <v>43610</v>
      </c>
      <c r="AM30" s="829"/>
      <c r="AN30" s="829"/>
      <c r="AO30" s="829"/>
      <c r="AP30" s="28"/>
      <c r="AQ30" s="28"/>
      <c r="AR30" s="28"/>
      <c r="AS30" s="28"/>
      <c r="AT30" s="28">
        <f t="shared" si="2"/>
        <v>0</v>
      </c>
      <c r="AU30" s="35">
        <f t="shared" si="0"/>
        <v>0</v>
      </c>
      <c r="AV30" s="884" t="str">
        <f>IF(OR('CG-3123'!AR264&lt;&gt;'Meal Sign In-Data Entry'!P77,'CG-3123'!AR265&lt;&gt;'Meal Sign In-Data Entry'!P78,'CG-3123'!AR266&lt;&gt;'Meal Sign In-Data Entry'!P79),"N",IF(AND(AR264="",AR265="",AR266=""),"","Y"))</f>
        <v/>
      </c>
      <c r="AW30" s="824" t="s">
        <v>98</v>
      </c>
      <c r="AX30" s="38">
        <f t="shared" si="3"/>
        <v>43610</v>
      </c>
      <c r="AY30" s="27"/>
      <c r="AZ30" s="27"/>
      <c r="BA30" s="27"/>
      <c r="BB30" s="55"/>
      <c r="BC30" s="27"/>
      <c r="BD30" s="27"/>
      <c r="BE30" s="727" t="s">
        <v>98</v>
      </c>
      <c r="BF30" s="38">
        <f t="shared" si="4"/>
        <v>43610</v>
      </c>
      <c r="BG30" s="27"/>
      <c r="BH30" s="27"/>
      <c r="BI30" s="27"/>
      <c r="BJ30" s="27"/>
      <c r="BK30" s="27"/>
      <c r="BL30" s="27"/>
    </row>
    <row r="31" spans="1:64" x14ac:dyDescent="0.2">
      <c r="A31" s="516" t="s">
        <v>145</v>
      </c>
      <c r="B31" s="225"/>
      <c r="C31" s="550"/>
      <c r="D31" s="730"/>
      <c r="E31" s="738"/>
      <c r="F31" s="553"/>
      <c r="G31" s="730"/>
      <c r="H31" s="738"/>
      <c r="I31" s="513"/>
      <c r="J31" s="891"/>
      <c r="K31" s="892"/>
      <c r="L31" s="893"/>
      <c r="M31" s="730"/>
      <c r="N31" s="738"/>
      <c r="O31" s="513"/>
      <c r="P31" s="730"/>
      <c r="Q31" s="738"/>
      <c r="R31" s="513"/>
      <c r="S31" s="730"/>
      <c r="T31" s="738"/>
      <c r="U31" s="552"/>
      <c r="V31" s="1071"/>
      <c r="W31" s="1072"/>
      <c r="X31" s="28"/>
      <c r="Y31" s="28"/>
      <c r="Z31" s="51">
        <f t="shared" si="10"/>
        <v>43607</v>
      </c>
      <c r="AA31" s="200">
        <v>15</v>
      </c>
      <c r="AB31" s="200"/>
      <c r="AC31" s="200"/>
      <c r="AD31" s="49">
        <f t="shared" si="11"/>
        <v>0</v>
      </c>
      <c r="AE31" s="49">
        <f t="shared" si="5"/>
        <v>0</v>
      </c>
      <c r="AF31" s="247"/>
      <c r="AG31" s="49">
        <f t="shared" si="6"/>
        <v>0</v>
      </c>
      <c r="AH31" s="49">
        <f t="shared" ref="AH31:AH40" si="20">(BG27*$AM$4)+(BH27*$AN$4)+(BI27*$AO$4)+(BJ27*$AP$4)+(BK27*$AQ$4)+(BL27*$AR$4)</f>
        <v>0</v>
      </c>
      <c r="AI31" s="49">
        <f t="shared" si="8"/>
        <v>0</v>
      </c>
      <c r="AJ31" s="27">
        <v>12.17</v>
      </c>
      <c r="AK31" s="50">
        <f t="shared" si="9"/>
        <v>0</v>
      </c>
      <c r="AL31" s="38">
        <f t="shared" si="14"/>
        <v>43611</v>
      </c>
      <c r="AM31" s="829"/>
      <c r="AN31" s="829"/>
      <c r="AO31" s="829"/>
      <c r="AP31" s="28"/>
      <c r="AQ31" s="28"/>
      <c r="AR31" s="28"/>
      <c r="AS31" s="28"/>
      <c r="AT31" s="28">
        <f t="shared" si="2"/>
        <v>0</v>
      </c>
      <c r="AU31" s="35">
        <f t="shared" si="0"/>
        <v>0</v>
      </c>
      <c r="AV31" s="884" t="str">
        <f>IF(OR('CG-3123'!AR267&lt;&gt;'Meal Sign In-Data Entry'!P80,'CG-3123'!AR268&lt;&gt;'Meal Sign In-Data Entry'!P81,'CG-3123'!AR269&lt;&gt;'Meal Sign In-Data Entry'!P82),"N",IF(AND(AR267="",AR268="",AR269=""),"","Y"))</f>
        <v/>
      </c>
      <c r="AW31" s="824" t="s">
        <v>98</v>
      </c>
      <c r="AX31" s="38">
        <f t="shared" si="3"/>
        <v>43611</v>
      </c>
      <c r="AY31" s="27"/>
      <c r="AZ31" s="27"/>
      <c r="BA31" s="27"/>
      <c r="BB31" s="55"/>
      <c r="BC31" s="27"/>
      <c r="BD31" s="27"/>
      <c r="BE31" s="727" t="s">
        <v>98</v>
      </c>
      <c r="BF31" s="38">
        <f t="shared" si="4"/>
        <v>43611</v>
      </c>
      <c r="BG31" s="27"/>
      <c r="BH31" s="27"/>
      <c r="BI31" s="27"/>
      <c r="BJ31" s="27"/>
      <c r="BK31" s="27"/>
      <c r="BL31" s="27"/>
    </row>
    <row r="32" spans="1:64" x14ac:dyDescent="0.2">
      <c r="A32" s="516" t="s">
        <v>146</v>
      </c>
      <c r="B32" s="225"/>
      <c r="C32" s="550"/>
      <c r="D32" s="730"/>
      <c r="E32" s="738"/>
      <c r="F32" s="553"/>
      <c r="G32" s="730"/>
      <c r="H32" s="738"/>
      <c r="I32" s="513"/>
      <c r="J32" s="891"/>
      <c r="K32" s="892"/>
      <c r="L32" s="893"/>
      <c r="M32" s="730"/>
      <c r="N32" s="738"/>
      <c r="O32" s="513"/>
      <c r="P32" s="730"/>
      <c r="Q32" s="738"/>
      <c r="R32" s="513"/>
      <c r="S32" s="730"/>
      <c r="T32" s="738"/>
      <c r="U32" s="552"/>
      <c r="V32" s="1071"/>
      <c r="W32" s="1072"/>
      <c r="X32" s="28"/>
      <c r="Y32" s="28"/>
      <c r="Z32" s="51">
        <f t="shared" si="10"/>
        <v>43608</v>
      </c>
      <c r="AA32" s="200">
        <v>15</v>
      </c>
      <c r="AB32" s="200"/>
      <c r="AC32" s="200"/>
      <c r="AD32" s="49">
        <f t="shared" si="11"/>
        <v>0</v>
      </c>
      <c r="AE32" s="49">
        <f t="shared" si="5"/>
        <v>0</v>
      </c>
      <c r="AF32" s="247"/>
      <c r="AG32" s="49">
        <f t="shared" si="6"/>
        <v>0</v>
      </c>
      <c r="AH32" s="49">
        <f t="shared" si="20"/>
        <v>0</v>
      </c>
      <c r="AI32" s="49">
        <f t="shared" si="8"/>
        <v>0</v>
      </c>
      <c r="AJ32" s="27">
        <v>12.17</v>
      </c>
      <c r="AK32" s="50">
        <f t="shared" si="9"/>
        <v>0</v>
      </c>
      <c r="AL32" s="38">
        <f t="shared" si="14"/>
        <v>43612</v>
      </c>
      <c r="AM32" s="829"/>
      <c r="AN32" s="829"/>
      <c r="AO32" s="829"/>
      <c r="AP32" s="28"/>
      <c r="AQ32" s="28"/>
      <c r="AR32" s="28"/>
      <c r="AS32" s="28"/>
      <c r="AT32" s="28">
        <f t="shared" si="2"/>
        <v>0</v>
      </c>
      <c r="AU32" s="35">
        <f t="shared" si="0"/>
        <v>0</v>
      </c>
      <c r="AV32" s="884" t="str">
        <f>IF(OR('CG-3123'!AR270&lt;&gt;'Meal Sign In-Data Entry'!P83,'CG-3123'!AR271&lt;&gt;'Meal Sign In-Data Entry'!P84,'CG-3123'!AR272&lt;&gt;'Meal Sign In-Data Entry'!P85),"N",IF(AND(AR270="",AR271="",AR272=""),"","Y"))</f>
        <v/>
      </c>
      <c r="AW32" s="824" t="s">
        <v>98</v>
      </c>
      <c r="AX32" s="38">
        <f t="shared" si="3"/>
        <v>43612</v>
      </c>
      <c r="AY32" s="27"/>
      <c r="AZ32" s="27"/>
      <c r="BA32" s="27"/>
      <c r="BB32" s="55"/>
      <c r="BC32" s="27"/>
      <c r="BD32" s="27"/>
      <c r="BE32" s="727" t="s">
        <v>98</v>
      </c>
      <c r="BF32" s="38">
        <f t="shared" si="4"/>
        <v>43612</v>
      </c>
      <c r="BG32" s="27"/>
      <c r="BH32" s="27"/>
      <c r="BI32" s="27"/>
      <c r="BJ32" s="27"/>
      <c r="BK32" s="27"/>
      <c r="BL32" s="27"/>
    </row>
    <row r="33" spans="1:64" x14ac:dyDescent="0.2">
      <c r="A33" s="516"/>
      <c r="B33" s="225"/>
      <c r="C33" s="550"/>
      <c r="D33" s="730"/>
      <c r="E33" s="738"/>
      <c r="F33" s="553"/>
      <c r="G33" s="730"/>
      <c r="H33" s="738"/>
      <c r="I33" s="513"/>
      <c r="J33" s="891"/>
      <c r="K33" s="892"/>
      <c r="L33" s="893"/>
      <c r="M33" s="730"/>
      <c r="N33" s="738"/>
      <c r="O33" s="513"/>
      <c r="P33" s="730"/>
      <c r="Q33" s="738"/>
      <c r="R33" s="513"/>
      <c r="S33" s="730"/>
      <c r="T33" s="738"/>
      <c r="U33" s="552"/>
      <c r="V33" s="1071"/>
      <c r="W33" s="1072"/>
      <c r="X33" s="28"/>
      <c r="Y33" s="28"/>
      <c r="Z33" s="51">
        <f t="shared" si="10"/>
        <v>43609</v>
      </c>
      <c r="AA33" s="200">
        <v>15</v>
      </c>
      <c r="AB33" s="200"/>
      <c r="AC33" s="200"/>
      <c r="AD33" s="49">
        <f t="shared" si="11"/>
        <v>0</v>
      </c>
      <c r="AE33" s="49">
        <f t="shared" si="5"/>
        <v>0</v>
      </c>
      <c r="AF33" s="247"/>
      <c r="AG33" s="49">
        <f t="shared" si="6"/>
        <v>0</v>
      </c>
      <c r="AH33" s="49">
        <f t="shared" si="20"/>
        <v>0</v>
      </c>
      <c r="AI33" s="49">
        <f t="shared" si="8"/>
        <v>0</v>
      </c>
      <c r="AJ33" s="27">
        <v>12.17</v>
      </c>
      <c r="AK33" s="50">
        <f t="shared" si="9"/>
        <v>0</v>
      </c>
      <c r="AL33" s="38">
        <f t="shared" si="14"/>
        <v>43613</v>
      </c>
      <c r="AM33" s="829"/>
      <c r="AN33" s="829"/>
      <c r="AO33" s="829"/>
      <c r="AP33" s="28"/>
      <c r="AQ33" s="28"/>
      <c r="AR33" s="28"/>
      <c r="AS33" s="28"/>
      <c r="AT33" s="28">
        <f t="shared" si="2"/>
        <v>0</v>
      </c>
      <c r="AU33" s="35">
        <f t="shared" si="0"/>
        <v>0</v>
      </c>
      <c r="AV33" s="884" t="str">
        <f>IF(OR('CG-3123'!AR273&lt;&gt;'Meal Sign In-Data Entry'!P86,'CG-3123'!AR274&lt;&gt;'Meal Sign In-Data Entry'!P87,'CG-3123'!AR275&lt;&gt;'Meal Sign In-Data Entry'!P88),"N",IF(AND(AR273="",AR274="",AR275=""),"","Y"))</f>
        <v/>
      </c>
      <c r="AW33" s="824" t="s">
        <v>98</v>
      </c>
      <c r="AX33" s="38">
        <f t="shared" si="3"/>
        <v>43613</v>
      </c>
      <c r="AY33" s="27"/>
      <c r="AZ33" s="27"/>
      <c r="BA33" s="27"/>
      <c r="BB33" s="55"/>
      <c r="BC33" s="27"/>
      <c r="BD33" s="27"/>
      <c r="BE33" s="727" t="s">
        <v>98</v>
      </c>
      <c r="BF33" s="38">
        <f t="shared" si="4"/>
        <v>43613</v>
      </c>
      <c r="BG33" s="27"/>
      <c r="BH33" s="27"/>
      <c r="BI33" s="27"/>
      <c r="BJ33" s="27"/>
      <c r="BK33" s="27"/>
      <c r="BL33" s="27"/>
    </row>
    <row r="34" spans="1:64" ht="13.5" thickBot="1" x14ac:dyDescent="0.25">
      <c r="A34" s="554" t="s">
        <v>159</v>
      </c>
      <c r="B34" s="537" t="s">
        <v>160</v>
      </c>
      <c r="C34" s="555"/>
      <c r="D34" s="542"/>
      <c r="E34" s="543"/>
      <c r="F34" s="556">
        <f>SUM(F28:F33)</f>
        <v>0.8</v>
      </c>
      <c r="G34" s="542"/>
      <c r="H34" s="543"/>
      <c r="I34" s="556">
        <f>SUM(I28:I33)</f>
        <v>0</v>
      </c>
      <c r="J34" s="542"/>
      <c r="K34" s="542"/>
      <c r="L34" s="895">
        <f>SUM(L28:L33)</f>
        <v>0</v>
      </c>
      <c r="M34" s="542"/>
      <c r="N34" s="543"/>
      <c r="O34" s="556">
        <f>SUM(O28:O33)</f>
        <v>0</v>
      </c>
      <c r="P34" s="542"/>
      <c r="Q34" s="543"/>
      <c r="R34" s="556">
        <f>SUM(R28:R33)</f>
        <v>0</v>
      </c>
      <c r="S34" s="542"/>
      <c r="T34" s="543"/>
      <c r="U34" s="556">
        <f>SUM(U28:U33)</f>
        <v>0</v>
      </c>
      <c r="V34" s="1074"/>
      <c r="W34" s="1075"/>
      <c r="X34" s="28"/>
      <c r="Y34" s="28"/>
      <c r="Z34" s="51">
        <f t="shared" si="10"/>
        <v>43610</v>
      </c>
      <c r="AA34" s="200">
        <v>16</v>
      </c>
      <c r="AB34" s="200"/>
      <c r="AC34" s="200"/>
      <c r="AD34" s="49">
        <f t="shared" si="11"/>
        <v>0</v>
      </c>
      <c r="AE34" s="49">
        <f t="shared" si="5"/>
        <v>0</v>
      </c>
      <c r="AF34" s="247"/>
      <c r="AG34" s="49">
        <f t="shared" si="6"/>
        <v>0</v>
      </c>
      <c r="AH34" s="49">
        <f t="shared" si="20"/>
        <v>0</v>
      </c>
      <c r="AI34" s="49">
        <f t="shared" si="8"/>
        <v>0</v>
      </c>
      <c r="AJ34" s="27">
        <v>12.17</v>
      </c>
      <c r="AK34" s="50">
        <f t="shared" si="9"/>
        <v>0</v>
      </c>
      <c r="AL34" s="38">
        <f t="shared" si="14"/>
        <v>43614</v>
      </c>
      <c r="AM34" s="829"/>
      <c r="AN34" s="829"/>
      <c r="AO34" s="829"/>
      <c r="AP34" s="28"/>
      <c r="AQ34" s="28"/>
      <c r="AR34" s="28"/>
      <c r="AS34" s="28"/>
      <c r="AT34" s="28">
        <f t="shared" si="2"/>
        <v>0</v>
      </c>
      <c r="AU34" s="35">
        <f t="shared" si="0"/>
        <v>0</v>
      </c>
      <c r="AV34" s="884" t="str">
        <f>IF(OR('CG-3123'!AR276&lt;&gt;'Meal Sign In-Data Entry'!P89,'CG-3123'!AR277&lt;&gt;'Meal Sign In-Data Entry'!P90,'CG-3123'!AR278&lt;&gt;'Meal Sign In-Data Entry'!P91),"N",IF(AND(AR276="",AR277="",AR278=""),"","Y"))</f>
        <v/>
      </c>
      <c r="AW34" s="824" t="s">
        <v>98</v>
      </c>
      <c r="AX34" s="38">
        <f t="shared" si="3"/>
        <v>43614</v>
      </c>
      <c r="AY34" s="27"/>
      <c r="AZ34" s="27"/>
      <c r="BA34" s="27"/>
      <c r="BB34" s="55"/>
      <c r="BC34" s="27"/>
      <c r="BD34" s="27"/>
      <c r="BE34" s="727" t="s">
        <v>98</v>
      </c>
      <c r="BF34" s="38">
        <f t="shared" si="4"/>
        <v>43614</v>
      </c>
      <c r="BG34" s="27"/>
      <c r="BH34" s="27"/>
      <c r="BI34" s="27"/>
      <c r="BJ34" s="27"/>
      <c r="BK34" s="27"/>
      <c r="BL34" s="27"/>
    </row>
    <row r="35" spans="1:64" ht="12" customHeight="1" x14ac:dyDescent="0.2">
      <c r="A35" s="557" t="s">
        <v>162</v>
      </c>
      <c r="B35" s="558"/>
      <c r="C35" s="558"/>
      <c r="D35" s="558"/>
      <c r="E35" s="558"/>
      <c r="F35" s="558"/>
      <c r="G35" s="558"/>
      <c r="H35" s="558"/>
      <c r="I35" s="558"/>
      <c r="J35" s="558"/>
      <c r="K35" s="558"/>
      <c r="L35" s="558"/>
      <c r="M35" s="558"/>
      <c r="N35" s="558"/>
      <c r="O35" s="558"/>
      <c r="P35" s="558"/>
      <c r="Q35" s="558"/>
      <c r="R35" s="558"/>
      <c r="S35" s="1154" t="s">
        <v>399</v>
      </c>
      <c r="T35" s="1155"/>
      <c r="U35" s="1156"/>
      <c r="V35" s="1157">
        <f>IFERROR(INDEX(AU6:AU36,MATCH(A12,AL6:AL36,0)),0) + IFERROR(INDEX(AU44:AU74,MATCH(A12,AL44:AL74,0)),0) + IFERROR(INDEX(AU82:AU112,MATCH(A12,AL82:AL112,0)),0) + IFERROR(INDEX(AU120:AU150,MATCH(A12,AL120:AL150,0)),0)</f>
        <v>9.3000000000000007</v>
      </c>
      <c r="W35" s="1158"/>
      <c r="X35" s="28"/>
      <c r="Y35" s="28"/>
      <c r="Z35" s="51">
        <f t="shared" si="10"/>
        <v>43611</v>
      </c>
      <c r="AA35" s="200">
        <v>16</v>
      </c>
      <c r="AB35" s="200"/>
      <c r="AC35" s="200"/>
      <c r="AD35" s="49">
        <f t="shared" si="11"/>
        <v>0</v>
      </c>
      <c r="AE35" s="49">
        <f t="shared" si="5"/>
        <v>0</v>
      </c>
      <c r="AF35" s="247"/>
      <c r="AG35" s="49">
        <f t="shared" si="6"/>
        <v>0</v>
      </c>
      <c r="AH35" s="49">
        <f t="shared" si="20"/>
        <v>0</v>
      </c>
      <c r="AI35" s="49">
        <f t="shared" si="8"/>
        <v>0</v>
      </c>
      <c r="AJ35" s="27">
        <v>12.17</v>
      </c>
      <c r="AK35" s="50">
        <f t="shared" si="9"/>
        <v>0</v>
      </c>
      <c r="AL35" s="38">
        <f t="shared" si="14"/>
        <v>43615</v>
      </c>
      <c r="AM35" s="829"/>
      <c r="AN35" s="829"/>
      <c r="AO35" s="829"/>
      <c r="AP35" s="28"/>
      <c r="AQ35" s="28"/>
      <c r="AR35" s="28"/>
      <c r="AS35" s="28"/>
      <c r="AT35" s="28">
        <f t="shared" si="2"/>
        <v>0</v>
      </c>
      <c r="AU35" s="35">
        <f t="shared" si="0"/>
        <v>0</v>
      </c>
      <c r="AV35" s="884" t="str">
        <f>IF(OR('CG-3123'!AR279&lt;&gt;'Meal Sign In-Data Entry'!P92,'CG-3123'!AR280&lt;&gt;'Meal Sign In-Data Entry'!P93,'CG-3123'!AR281&lt;&gt;'Meal Sign In-Data Entry'!P94),"N",IF(AND(AR279="",AR280="",AR281=""),"","Y"))</f>
        <v/>
      </c>
      <c r="AW35" s="824" t="s">
        <v>98</v>
      </c>
      <c r="AX35" s="38">
        <f t="shared" si="3"/>
        <v>43615</v>
      </c>
      <c r="AY35" s="27"/>
      <c r="AZ35" s="27"/>
      <c r="BA35" s="27"/>
      <c r="BB35" s="55"/>
      <c r="BC35" s="27"/>
      <c r="BD35" s="27"/>
      <c r="BE35" s="727" t="s">
        <v>98</v>
      </c>
      <c r="BF35" s="38">
        <f t="shared" si="4"/>
        <v>43615</v>
      </c>
      <c r="BG35" s="27"/>
      <c r="BH35" s="27"/>
      <c r="BI35" s="27"/>
      <c r="BJ35" s="27"/>
      <c r="BK35" s="27"/>
      <c r="BL35" s="27"/>
    </row>
    <row r="36" spans="1:64" ht="12" customHeight="1" x14ac:dyDescent="0.2">
      <c r="A36" s="1159"/>
      <c r="B36" s="1160"/>
      <c r="C36" s="1160"/>
      <c r="D36" s="1160"/>
      <c r="E36" s="1160"/>
      <c r="F36" s="1160"/>
      <c r="G36" s="1160"/>
      <c r="H36" s="1160"/>
      <c r="I36" s="1160"/>
      <c r="J36" s="1160"/>
      <c r="K36" s="1160"/>
      <c r="L36" s="1160"/>
      <c r="M36" s="1160"/>
      <c r="N36" s="1160"/>
      <c r="O36" s="1160"/>
      <c r="P36" s="1160"/>
      <c r="Q36" s="1160"/>
      <c r="R36" s="1160"/>
      <c r="S36" s="1160"/>
      <c r="T36" s="1160"/>
      <c r="U36" s="1160"/>
      <c r="V36" s="1160"/>
      <c r="W36" s="1161"/>
      <c r="X36" s="28"/>
      <c r="Y36" s="28"/>
      <c r="Z36" s="51">
        <f t="shared" si="10"/>
        <v>43612</v>
      </c>
      <c r="AA36" s="200">
        <v>16</v>
      </c>
      <c r="AB36" s="200"/>
      <c r="AC36" s="200"/>
      <c r="AD36" s="49">
        <f t="shared" si="11"/>
        <v>0</v>
      </c>
      <c r="AE36" s="49">
        <f t="shared" si="5"/>
        <v>0</v>
      </c>
      <c r="AF36" s="247"/>
      <c r="AG36" s="49">
        <f t="shared" si="6"/>
        <v>0</v>
      </c>
      <c r="AH36" s="49">
        <f t="shared" si="20"/>
        <v>0</v>
      </c>
      <c r="AI36" s="49">
        <f t="shared" si="8"/>
        <v>0</v>
      </c>
      <c r="AJ36" s="27">
        <v>12.17</v>
      </c>
      <c r="AK36" s="50">
        <f t="shared" si="9"/>
        <v>0</v>
      </c>
      <c r="AL36" s="38">
        <f t="shared" si="14"/>
        <v>43616</v>
      </c>
      <c r="AM36" s="829"/>
      <c r="AN36" s="829"/>
      <c r="AO36" s="829"/>
      <c r="AP36" s="28"/>
      <c r="AQ36" s="28"/>
      <c r="AR36" s="28"/>
      <c r="AS36" s="28"/>
      <c r="AT36" s="28">
        <f t="shared" si="2"/>
        <v>0</v>
      </c>
      <c r="AU36" s="35">
        <f t="shared" si="0"/>
        <v>0</v>
      </c>
      <c r="AV36" s="884" t="str">
        <f>IF(OR('CG-3123'!AR282&lt;&gt;'Meal Sign In-Data Entry'!P95,'CG-3123'!AR283&lt;&gt;'Meal Sign In-Data Entry'!P96,'CG-3123'!AR284&lt;&gt;'Meal Sign In-Data Entry'!P97),"N",IF(AND(AR282="",AR283="",AR284=""),"","Y"))</f>
        <v/>
      </c>
      <c r="AW36" s="824" t="s">
        <v>98</v>
      </c>
      <c r="AX36" s="38">
        <f t="shared" si="3"/>
        <v>43616</v>
      </c>
      <c r="AY36" s="27"/>
      <c r="AZ36" s="27"/>
      <c r="BA36" s="27"/>
      <c r="BB36" s="55"/>
      <c r="BC36" s="27"/>
      <c r="BD36" s="27"/>
      <c r="BE36" s="727" t="s">
        <v>98</v>
      </c>
      <c r="BF36" s="38">
        <f t="shared" si="4"/>
        <v>43616</v>
      </c>
      <c r="BG36" s="27"/>
      <c r="BH36" s="27"/>
      <c r="BI36" s="27"/>
      <c r="BJ36" s="27"/>
      <c r="BK36" s="27"/>
      <c r="BL36" s="27"/>
    </row>
    <row r="37" spans="1:64" x14ac:dyDescent="0.2">
      <c r="A37" s="1159"/>
      <c r="B37" s="1160"/>
      <c r="C37" s="1160"/>
      <c r="D37" s="1160"/>
      <c r="E37" s="1160"/>
      <c r="F37" s="1160"/>
      <c r="G37" s="1160"/>
      <c r="H37" s="1160"/>
      <c r="I37" s="1160"/>
      <c r="J37" s="1160"/>
      <c r="K37" s="1160"/>
      <c r="L37" s="1160"/>
      <c r="M37" s="1160"/>
      <c r="N37" s="1160"/>
      <c r="O37" s="1160"/>
      <c r="P37" s="1160"/>
      <c r="Q37" s="1160"/>
      <c r="R37" s="1160"/>
      <c r="S37" s="1160"/>
      <c r="T37" s="1160"/>
      <c r="U37" s="1160"/>
      <c r="V37" s="1160"/>
      <c r="W37" s="1161"/>
      <c r="X37" s="28"/>
      <c r="Y37" s="28"/>
      <c r="Z37" s="51">
        <f t="shared" si="10"/>
        <v>43613</v>
      </c>
      <c r="AA37" s="200">
        <v>16</v>
      </c>
      <c r="AB37" s="200"/>
      <c r="AC37" s="200"/>
      <c r="AD37" s="49">
        <f t="shared" si="11"/>
        <v>0</v>
      </c>
      <c r="AE37" s="49">
        <f t="shared" si="5"/>
        <v>0</v>
      </c>
      <c r="AF37" s="247"/>
      <c r="AG37" s="49">
        <f t="shared" si="6"/>
        <v>0</v>
      </c>
      <c r="AH37" s="49">
        <f t="shared" si="20"/>
        <v>0</v>
      </c>
      <c r="AI37" s="49">
        <f t="shared" si="8"/>
        <v>0</v>
      </c>
      <c r="AJ37" s="27">
        <v>12.17</v>
      </c>
      <c r="AK37" s="50">
        <f t="shared" si="9"/>
        <v>0</v>
      </c>
      <c r="AL37" s="52" t="s">
        <v>161</v>
      </c>
      <c r="AM37" s="52" t="s">
        <v>161</v>
      </c>
      <c r="AN37" s="52" t="s">
        <v>161</v>
      </c>
      <c r="AO37" s="52" t="s">
        <v>161</v>
      </c>
      <c r="AP37" s="52" t="s">
        <v>161</v>
      </c>
      <c r="AQ37" s="52" t="s">
        <v>161</v>
      </c>
      <c r="AR37" s="52" t="s">
        <v>161</v>
      </c>
      <c r="AS37" s="52" t="s">
        <v>161</v>
      </c>
      <c r="AT37" s="52" t="s">
        <v>161</v>
      </c>
      <c r="AU37" s="52" t="s">
        <v>161</v>
      </c>
      <c r="AV37" s="37"/>
      <c r="AW37" s="727" t="s">
        <v>98</v>
      </c>
      <c r="AX37" s="52" t="s">
        <v>161</v>
      </c>
      <c r="AY37" s="52" t="s">
        <v>161</v>
      </c>
      <c r="AZ37" s="52" t="s">
        <v>161</v>
      </c>
      <c r="BA37" s="52" t="s">
        <v>161</v>
      </c>
      <c r="BB37" s="52" t="s">
        <v>161</v>
      </c>
      <c r="BC37" s="52" t="s">
        <v>161</v>
      </c>
      <c r="BD37" s="52" t="s">
        <v>161</v>
      </c>
      <c r="BE37" s="727" t="s">
        <v>98</v>
      </c>
      <c r="BF37" s="52" t="s">
        <v>161</v>
      </c>
      <c r="BG37" s="52" t="s">
        <v>161</v>
      </c>
      <c r="BH37" s="52" t="s">
        <v>161</v>
      </c>
      <c r="BI37" s="52" t="s">
        <v>161</v>
      </c>
      <c r="BJ37" s="52" t="s">
        <v>161</v>
      </c>
      <c r="BK37" s="52" t="s">
        <v>161</v>
      </c>
      <c r="BL37" s="52" t="s">
        <v>161</v>
      </c>
    </row>
    <row r="38" spans="1:64" ht="12" customHeight="1" x14ac:dyDescent="0.2">
      <c r="A38" s="1159"/>
      <c r="B38" s="1160"/>
      <c r="C38" s="1160"/>
      <c r="D38" s="1160"/>
      <c r="E38" s="1160"/>
      <c r="F38" s="1160"/>
      <c r="G38" s="1160"/>
      <c r="H38" s="1160"/>
      <c r="I38" s="1160"/>
      <c r="J38" s="1160"/>
      <c r="K38" s="1160"/>
      <c r="L38" s="1160"/>
      <c r="M38" s="1160"/>
      <c r="N38" s="1160"/>
      <c r="O38" s="1160"/>
      <c r="P38" s="1160"/>
      <c r="Q38" s="1160"/>
      <c r="R38" s="1160"/>
      <c r="S38" s="1160"/>
      <c r="T38" s="1160"/>
      <c r="U38" s="1160"/>
      <c r="V38" s="1160"/>
      <c r="W38" s="1161"/>
      <c r="X38" s="28"/>
      <c r="Y38" s="28"/>
      <c r="Z38" s="51">
        <f t="shared" si="10"/>
        <v>43614</v>
      </c>
      <c r="AA38" s="200">
        <v>16</v>
      </c>
      <c r="AB38" s="200"/>
      <c r="AC38" s="200"/>
      <c r="AD38" s="49">
        <f t="shared" si="11"/>
        <v>0</v>
      </c>
      <c r="AE38" s="49">
        <f t="shared" si="5"/>
        <v>0</v>
      </c>
      <c r="AF38" s="247"/>
      <c r="AG38" s="49">
        <f t="shared" si="6"/>
        <v>0</v>
      </c>
      <c r="AH38" s="49">
        <f t="shared" si="20"/>
        <v>0</v>
      </c>
      <c r="AI38" s="49">
        <f t="shared" si="8"/>
        <v>0</v>
      </c>
      <c r="AJ38" s="27">
        <v>12.17</v>
      </c>
      <c r="AK38" s="50">
        <f t="shared" si="9"/>
        <v>0</v>
      </c>
      <c r="AL38" s="755" t="s">
        <v>43</v>
      </c>
      <c r="AM38" s="28">
        <f t="shared" ref="AM38:AS38" si="21">SUM(AM6:AM36)</f>
        <v>0</v>
      </c>
      <c r="AN38" s="28">
        <f t="shared" si="21"/>
        <v>0</v>
      </c>
      <c r="AO38" s="28">
        <f t="shared" si="21"/>
        <v>0</v>
      </c>
      <c r="AP38" s="28">
        <f t="shared" si="21"/>
        <v>0</v>
      </c>
      <c r="AQ38" s="28">
        <f t="shared" si="21"/>
        <v>0</v>
      </c>
      <c r="AR38" s="28">
        <f t="shared" si="21"/>
        <v>0</v>
      </c>
      <c r="AS38" s="28">
        <f t="shared" si="21"/>
        <v>0</v>
      </c>
      <c r="AT38" s="28">
        <f>SUM(AT6:AT36)</f>
        <v>0</v>
      </c>
      <c r="AU38" s="35">
        <f>SUM(AU6:AU36)</f>
        <v>0</v>
      </c>
      <c r="AV38" s="828"/>
      <c r="AW38" s="754" t="s">
        <v>98</v>
      </c>
      <c r="AX38" s="755" t="s">
        <v>43</v>
      </c>
      <c r="AY38" s="28">
        <f t="shared" ref="AY38:BD38" si="22">SUM(AY6:AY36)</f>
        <v>0</v>
      </c>
      <c r="AZ38" s="28">
        <f t="shared" si="22"/>
        <v>0</v>
      </c>
      <c r="BA38" s="28">
        <f t="shared" si="22"/>
        <v>0</v>
      </c>
      <c r="BB38" s="28">
        <f t="shared" si="22"/>
        <v>0</v>
      </c>
      <c r="BC38" s="28">
        <f t="shared" si="22"/>
        <v>0</v>
      </c>
      <c r="BD38" s="28">
        <f t="shared" si="22"/>
        <v>0</v>
      </c>
      <c r="BE38" s="754" t="s">
        <v>98</v>
      </c>
      <c r="BF38" s="755" t="s">
        <v>43</v>
      </c>
      <c r="BG38" s="28">
        <f t="shared" ref="BG38:BL38" si="23">SUM(BG6:BG36)</f>
        <v>0</v>
      </c>
      <c r="BH38" s="28">
        <f t="shared" si="23"/>
        <v>0</v>
      </c>
      <c r="BI38" s="28">
        <f t="shared" si="23"/>
        <v>0</v>
      </c>
      <c r="BJ38" s="28">
        <f t="shared" si="23"/>
        <v>0</v>
      </c>
      <c r="BK38" s="28">
        <f t="shared" si="23"/>
        <v>0</v>
      </c>
      <c r="BL38" s="28">
        <f t="shared" si="23"/>
        <v>0</v>
      </c>
    </row>
    <row r="39" spans="1:64" x14ac:dyDescent="0.2">
      <c r="A39" s="1159"/>
      <c r="B39" s="1160"/>
      <c r="C39" s="1160"/>
      <c r="D39" s="1160"/>
      <c r="E39" s="1160"/>
      <c r="F39" s="1160"/>
      <c r="G39" s="1160"/>
      <c r="H39" s="1160"/>
      <c r="I39" s="1160"/>
      <c r="J39" s="1160"/>
      <c r="K39" s="1160"/>
      <c r="L39" s="1160"/>
      <c r="M39" s="1160"/>
      <c r="N39" s="1160"/>
      <c r="O39" s="1160"/>
      <c r="P39" s="1160"/>
      <c r="Q39" s="1160"/>
      <c r="R39" s="1160"/>
      <c r="S39" s="1160"/>
      <c r="T39" s="1160"/>
      <c r="U39" s="1160"/>
      <c r="V39" s="1160"/>
      <c r="W39" s="1161"/>
      <c r="X39" s="28"/>
      <c r="Y39" s="28"/>
      <c r="Z39" s="51">
        <f t="shared" si="10"/>
        <v>43615</v>
      </c>
      <c r="AA39" s="200">
        <v>16</v>
      </c>
      <c r="AB39" s="200"/>
      <c r="AC39" s="200"/>
      <c r="AD39" s="49">
        <f t="shared" si="11"/>
        <v>0</v>
      </c>
      <c r="AE39" s="49">
        <f t="shared" si="5"/>
        <v>0</v>
      </c>
      <c r="AF39" s="247"/>
      <c r="AG39" s="49">
        <f t="shared" si="6"/>
        <v>0</v>
      </c>
      <c r="AH39" s="49">
        <f t="shared" si="20"/>
        <v>0</v>
      </c>
      <c r="AI39" s="49">
        <f t="shared" si="8"/>
        <v>0</v>
      </c>
      <c r="AJ39" s="27">
        <v>12.17</v>
      </c>
      <c r="AK39" s="50">
        <f t="shared" si="9"/>
        <v>0</v>
      </c>
      <c r="AL39" s="28"/>
      <c r="AM39" s="28"/>
      <c r="AN39" s="28"/>
      <c r="AO39" s="28"/>
      <c r="AP39" s="28"/>
      <c r="AQ39" s="28"/>
      <c r="AR39" s="28"/>
      <c r="AS39" s="28"/>
      <c r="AT39" s="28"/>
      <c r="AU39" s="28"/>
      <c r="AV39" s="37"/>
      <c r="AW39" s="727" t="s">
        <v>98</v>
      </c>
      <c r="BE39" s="727" t="s">
        <v>98</v>
      </c>
    </row>
    <row r="40" spans="1:64" x14ac:dyDescent="0.2">
      <c r="A40" s="1159"/>
      <c r="B40" s="1160"/>
      <c r="C40" s="1160"/>
      <c r="D40" s="1160"/>
      <c r="E40" s="1160"/>
      <c r="F40" s="1160"/>
      <c r="G40" s="1160"/>
      <c r="H40" s="1160"/>
      <c r="I40" s="1160"/>
      <c r="J40" s="1160"/>
      <c r="K40" s="1160"/>
      <c r="L40" s="1160"/>
      <c r="M40" s="1160"/>
      <c r="N40" s="1160"/>
      <c r="O40" s="1160"/>
      <c r="P40" s="1160"/>
      <c r="Q40" s="1160"/>
      <c r="R40" s="1160"/>
      <c r="S40" s="1160"/>
      <c r="T40" s="1160"/>
      <c r="U40" s="1160"/>
      <c r="V40" s="1160"/>
      <c r="W40" s="1161"/>
      <c r="X40" s="28"/>
      <c r="Y40" s="28"/>
      <c r="Z40" s="51">
        <f t="shared" si="10"/>
        <v>43616</v>
      </c>
      <c r="AA40" s="200">
        <v>16</v>
      </c>
      <c r="AB40" s="200"/>
      <c r="AC40" s="200"/>
      <c r="AD40" s="49">
        <f t="shared" si="11"/>
        <v>0</v>
      </c>
      <c r="AE40" s="49">
        <f t="shared" si="5"/>
        <v>0</v>
      </c>
      <c r="AF40" s="248"/>
      <c r="AG40" s="49">
        <f t="shared" si="6"/>
        <v>0</v>
      </c>
      <c r="AH40" s="49">
        <f t="shared" si="20"/>
        <v>0</v>
      </c>
      <c r="AI40" s="49">
        <f t="shared" si="8"/>
        <v>0</v>
      </c>
      <c r="AJ40" s="27">
        <v>12.17</v>
      </c>
      <c r="AK40" s="50">
        <f t="shared" si="9"/>
        <v>0</v>
      </c>
      <c r="AL40" s="31" t="s">
        <v>488</v>
      </c>
      <c r="AM40" s="28"/>
      <c r="AN40" s="28"/>
      <c r="AO40" s="28"/>
      <c r="AP40" s="28"/>
      <c r="AQ40" s="28"/>
      <c r="AR40" s="28"/>
      <c r="AS40" s="28"/>
      <c r="AT40" s="28"/>
      <c r="AU40" s="28"/>
      <c r="AV40" s="37"/>
      <c r="AW40" s="727" t="s">
        <v>98</v>
      </c>
      <c r="AX40" s="31" t="s">
        <v>524</v>
      </c>
      <c r="BE40" s="727" t="s">
        <v>98</v>
      </c>
      <c r="BF40" s="31" t="s">
        <v>526</v>
      </c>
    </row>
    <row r="41" spans="1:64" x14ac:dyDescent="0.2">
      <c r="A41" s="1159"/>
      <c r="B41" s="1160"/>
      <c r="C41" s="1160"/>
      <c r="D41" s="1160"/>
      <c r="E41" s="1160"/>
      <c r="F41" s="1160"/>
      <c r="G41" s="1160"/>
      <c r="H41" s="1160"/>
      <c r="I41" s="1160"/>
      <c r="J41" s="1160"/>
      <c r="K41" s="1160"/>
      <c r="L41" s="1160"/>
      <c r="M41" s="1160"/>
      <c r="N41" s="1160"/>
      <c r="O41" s="1160"/>
      <c r="P41" s="1160"/>
      <c r="Q41" s="1160"/>
      <c r="R41" s="1160"/>
      <c r="S41" s="1160"/>
      <c r="T41" s="1160"/>
      <c r="U41" s="1160"/>
      <c r="V41" s="1160"/>
      <c r="W41" s="1161"/>
      <c r="Y41" s="249"/>
      <c r="Z41" s="253"/>
      <c r="AA41" s="253"/>
      <c r="AB41" s="54"/>
      <c r="AC41" s="54"/>
      <c r="AD41" s="54"/>
      <c r="AE41" s="54"/>
      <c r="AF41" s="54"/>
      <c r="AG41" s="54"/>
      <c r="AH41" s="54"/>
      <c r="AI41" s="54"/>
      <c r="AJ41" s="54"/>
      <c r="AK41" s="53"/>
      <c r="AL41" s="28" t="s">
        <v>268</v>
      </c>
      <c r="AM41" s="842">
        <v>4.0999999999999996</v>
      </c>
      <c r="AN41" s="842">
        <v>7.7</v>
      </c>
      <c r="AO41" s="842">
        <v>7.7</v>
      </c>
      <c r="AP41" s="35"/>
      <c r="AQ41" s="35"/>
      <c r="AR41" s="35"/>
      <c r="AS41" s="28"/>
      <c r="AT41" s="31" t="s">
        <v>43</v>
      </c>
      <c r="AU41" s="31" t="s">
        <v>43</v>
      </c>
      <c r="AV41" s="37" t="s">
        <v>518</v>
      </c>
      <c r="AW41" s="727" t="s">
        <v>98</v>
      </c>
      <c r="AX41" s="31"/>
      <c r="BE41" s="727" t="s">
        <v>98</v>
      </c>
    </row>
    <row r="42" spans="1:64" x14ac:dyDescent="0.2">
      <c r="A42" s="1159"/>
      <c r="B42" s="1160"/>
      <c r="C42" s="1160"/>
      <c r="D42" s="1160"/>
      <c r="E42" s="1160"/>
      <c r="F42" s="1160"/>
      <c r="G42" s="1160"/>
      <c r="H42" s="1160"/>
      <c r="I42" s="1160"/>
      <c r="J42" s="1160"/>
      <c r="K42" s="1160"/>
      <c r="L42" s="1160"/>
      <c r="M42" s="1160"/>
      <c r="N42" s="1160"/>
      <c r="O42" s="1160"/>
      <c r="P42" s="1160"/>
      <c r="Q42" s="1160"/>
      <c r="R42" s="1160"/>
      <c r="S42" s="1160"/>
      <c r="T42" s="1160"/>
      <c r="U42" s="1160"/>
      <c r="V42" s="1160"/>
      <c r="W42" s="1161"/>
      <c r="Z42" s="53">
        <f>(Z40)+1</f>
        <v>43617</v>
      </c>
      <c r="AK42" s="53"/>
      <c r="AL42" s="28"/>
      <c r="AM42" s="820">
        <f>AM4</f>
        <v>0.2</v>
      </c>
      <c r="AN42" s="820">
        <f>AN4</f>
        <v>0.4</v>
      </c>
      <c r="AO42" s="820">
        <f>AO4</f>
        <v>0.4</v>
      </c>
      <c r="AP42" s="28"/>
      <c r="AQ42" s="28"/>
      <c r="AR42" s="28"/>
      <c r="AS42" s="31"/>
      <c r="AT42" s="31" t="s">
        <v>100</v>
      </c>
      <c r="AU42" s="31" t="s">
        <v>101</v>
      </c>
      <c r="AV42" s="37" t="s">
        <v>449</v>
      </c>
      <c r="AW42" s="727" t="s">
        <v>98</v>
      </c>
      <c r="BE42" s="727" t="s">
        <v>98</v>
      </c>
    </row>
    <row r="43" spans="1:64" x14ac:dyDescent="0.2">
      <c r="A43" s="1159"/>
      <c r="B43" s="1160"/>
      <c r="C43" s="1160"/>
      <c r="D43" s="1160"/>
      <c r="E43" s="1160"/>
      <c r="F43" s="1160"/>
      <c r="G43" s="1160"/>
      <c r="H43" s="1160"/>
      <c r="I43" s="1160"/>
      <c r="J43" s="1160"/>
      <c r="K43" s="1160"/>
      <c r="L43" s="1160"/>
      <c r="M43" s="1160"/>
      <c r="N43" s="1160"/>
      <c r="O43" s="1160"/>
      <c r="P43" s="1160"/>
      <c r="Q43" s="1160"/>
      <c r="R43" s="1160"/>
      <c r="S43" s="1160"/>
      <c r="T43" s="1160"/>
      <c r="U43" s="1160"/>
      <c r="V43" s="1160"/>
      <c r="W43" s="1161"/>
      <c r="Z43" s="53">
        <f t="shared" ref="Z43:Z50" si="24">(Z42)+1</f>
        <v>43618</v>
      </c>
      <c r="AK43" s="53"/>
      <c r="AL43" s="28"/>
      <c r="AM43" s="37" t="s">
        <v>103</v>
      </c>
      <c r="AN43" s="37" t="s">
        <v>104</v>
      </c>
      <c r="AO43" s="37" t="s">
        <v>105</v>
      </c>
      <c r="AP43" s="37"/>
      <c r="AQ43" s="37"/>
      <c r="AR43" s="37"/>
      <c r="AS43" s="28"/>
      <c r="AT43" s="28"/>
      <c r="AU43" s="28"/>
      <c r="AV43" s="37"/>
      <c r="AW43" s="727" t="s">
        <v>98</v>
      </c>
      <c r="AX43" s="27"/>
      <c r="AY43" s="37" t="s">
        <v>103</v>
      </c>
      <c r="AZ43" s="37" t="s">
        <v>104</v>
      </c>
      <c r="BA43" s="37" t="s">
        <v>105</v>
      </c>
      <c r="BB43" s="37"/>
      <c r="BC43" s="37"/>
      <c r="BD43" s="37"/>
      <c r="BE43" s="727" t="s">
        <v>98</v>
      </c>
      <c r="BF43" s="27"/>
      <c r="BG43" s="37" t="s">
        <v>103</v>
      </c>
      <c r="BH43" s="37" t="s">
        <v>104</v>
      </c>
      <c r="BI43" s="37" t="s">
        <v>105</v>
      </c>
      <c r="BJ43" s="37"/>
      <c r="BK43" s="37"/>
      <c r="BL43" s="37"/>
    </row>
    <row r="44" spans="1:64" x14ac:dyDescent="0.2">
      <c r="A44" s="1159"/>
      <c r="B44" s="1160"/>
      <c r="C44" s="1160"/>
      <c r="D44" s="1160"/>
      <c r="E44" s="1160"/>
      <c r="F44" s="1160"/>
      <c r="G44" s="1160"/>
      <c r="H44" s="1160"/>
      <c r="I44" s="1160"/>
      <c r="J44" s="1160"/>
      <c r="K44" s="1160"/>
      <c r="L44" s="1160"/>
      <c r="M44" s="1160"/>
      <c r="N44" s="1160"/>
      <c r="O44" s="1160"/>
      <c r="P44" s="1160"/>
      <c r="Q44" s="1160"/>
      <c r="R44" s="1160"/>
      <c r="S44" s="1160"/>
      <c r="T44" s="1160"/>
      <c r="U44" s="1160"/>
      <c r="V44" s="1160"/>
      <c r="W44" s="1161"/>
      <c r="Z44" s="53">
        <f t="shared" si="24"/>
        <v>43619</v>
      </c>
      <c r="AK44" s="53"/>
      <c r="AL44" s="38">
        <f t="shared" ref="AL44:AL74" si="25">(AL6)</f>
        <v>43586</v>
      </c>
      <c r="AM44" s="829"/>
      <c r="AN44" s="829"/>
      <c r="AO44" s="829"/>
      <c r="AP44" s="28"/>
      <c r="AQ44" s="28"/>
      <c r="AR44" s="28"/>
      <c r="AS44" s="28"/>
      <c r="AT44" s="28">
        <f t="shared" ref="AT44:AT74" si="26">((AM44*$AM$4)+(AN44*$AN$4)+(AO44*$AO$4)+(AP44*$AP$4)+(AQ44*$AQ$4)+(AR44*$AR$4))</f>
        <v>0</v>
      </c>
      <c r="AU44" s="35">
        <f t="shared" ref="AU44:AU74" si="27">((AM44*$AM$41)+(AN44*$AN$41)+(AO44*$AO$41)+(AP44*$AP$41)+(AQ44*$AQ$41)+(AR44*$AR$41))</f>
        <v>0</v>
      </c>
      <c r="AV44" s="884" t="str">
        <f>IF(OR('CG-3123'!AS192&lt;&gt;'Meal Sign In-Data Entry'!Q5,'CG-3123'!AS193&lt;&gt;'Meal Sign In-Data Entry'!Q6,'CG-3123'!AS194&lt;&gt;'Meal Sign In-Data Entry'!Q7),"N",IF(AND(AS192="",AS193="",AS194=""),"","Y"))</f>
        <v/>
      </c>
      <c r="AW44" s="727" t="s">
        <v>98</v>
      </c>
      <c r="AX44" s="38">
        <f>(Z10)</f>
        <v>43586</v>
      </c>
      <c r="AY44" s="27"/>
      <c r="AZ44" s="27"/>
      <c r="BA44" s="27"/>
      <c r="BB44" s="27"/>
      <c r="BC44" s="27"/>
      <c r="BD44" s="27"/>
      <c r="BE44" s="727" t="s">
        <v>98</v>
      </c>
      <c r="BF44" s="38">
        <f>($Z$10)</f>
        <v>43586</v>
      </c>
      <c r="BG44" s="27"/>
      <c r="BH44" s="27"/>
      <c r="BI44" s="27"/>
      <c r="BJ44" s="27"/>
      <c r="BK44" s="27"/>
      <c r="BL44" s="27"/>
    </row>
    <row r="45" spans="1:64" x14ac:dyDescent="0.2">
      <c r="A45" s="1159"/>
      <c r="B45" s="1160"/>
      <c r="C45" s="1160"/>
      <c r="D45" s="1160"/>
      <c r="E45" s="1160"/>
      <c r="F45" s="1160"/>
      <c r="G45" s="1160"/>
      <c r="H45" s="1160"/>
      <c r="I45" s="1160"/>
      <c r="J45" s="1160"/>
      <c r="K45" s="1160"/>
      <c r="L45" s="1160"/>
      <c r="M45" s="1160"/>
      <c r="N45" s="1160"/>
      <c r="O45" s="1160"/>
      <c r="P45" s="1160"/>
      <c r="Q45" s="1160"/>
      <c r="R45" s="1160"/>
      <c r="S45" s="1160"/>
      <c r="T45" s="1160"/>
      <c r="U45" s="1160"/>
      <c r="V45" s="1160"/>
      <c r="W45" s="1161"/>
      <c r="Z45" s="53">
        <f t="shared" si="24"/>
        <v>43620</v>
      </c>
      <c r="AK45" s="53"/>
      <c r="AL45" s="38">
        <f t="shared" si="25"/>
        <v>43587</v>
      </c>
      <c r="AM45" s="829"/>
      <c r="AN45" s="829"/>
      <c r="AO45" s="829"/>
      <c r="AP45" s="28"/>
      <c r="AQ45" s="28"/>
      <c r="AR45" s="28"/>
      <c r="AS45" s="28"/>
      <c r="AT45" s="28">
        <f t="shared" si="26"/>
        <v>0</v>
      </c>
      <c r="AU45" s="35">
        <f t="shared" si="27"/>
        <v>0</v>
      </c>
      <c r="AV45" s="884" t="str">
        <f>IF(OR('CG-3123'!AS195&lt;&gt;'Meal Sign In-Data Entry'!Q8,'CG-3123'!AS196&lt;&gt;'Meal Sign In-Data Entry'!Q9,'CG-3123'!AS197&lt;&gt;'Meal Sign In-Data Entry'!Q10),"N",IF(AND(AS195="",AS196="",AS197=""),"","Y"))</f>
        <v/>
      </c>
      <c r="AW45" s="727" t="s">
        <v>98</v>
      </c>
      <c r="AX45" s="38">
        <f t="shared" ref="AX45:AX74" si="28">(AX44)+1</f>
        <v>43587</v>
      </c>
      <c r="AY45" s="27"/>
      <c r="AZ45" s="27"/>
      <c r="BA45" s="27"/>
      <c r="BB45" s="27"/>
      <c r="BC45" s="27"/>
      <c r="BD45" s="27"/>
      <c r="BE45" s="727" t="s">
        <v>98</v>
      </c>
      <c r="BF45" s="38">
        <f t="shared" ref="BF45:BF74" si="29">(BF44)+1</f>
        <v>43587</v>
      </c>
      <c r="BG45" s="27"/>
      <c r="BH45" s="27"/>
      <c r="BI45" s="27"/>
      <c r="BJ45" s="27"/>
      <c r="BK45" s="27"/>
      <c r="BL45" s="27"/>
    </row>
    <row r="46" spans="1:64" x14ac:dyDescent="0.2">
      <c r="A46" s="1159"/>
      <c r="B46" s="1160"/>
      <c r="C46" s="1160"/>
      <c r="D46" s="1160"/>
      <c r="E46" s="1160"/>
      <c r="F46" s="1160"/>
      <c r="G46" s="1160"/>
      <c r="H46" s="1160"/>
      <c r="I46" s="1160"/>
      <c r="J46" s="1160"/>
      <c r="K46" s="1160"/>
      <c r="L46" s="1160"/>
      <c r="M46" s="1160"/>
      <c r="N46" s="1160"/>
      <c r="O46" s="1160"/>
      <c r="P46" s="1160"/>
      <c r="Q46" s="1160"/>
      <c r="R46" s="1160"/>
      <c r="S46" s="1160"/>
      <c r="T46" s="1160"/>
      <c r="U46" s="1160"/>
      <c r="V46" s="1160"/>
      <c r="W46" s="1161"/>
      <c r="Z46" s="53">
        <f t="shared" si="24"/>
        <v>43621</v>
      </c>
      <c r="AK46" s="53"/>
      <c r="AL46" s="38">
        <f t="shared" si="25"/>
        <v>43588</v>
      </c>
      <c r="AM46" s="829"/>
      <c r="AN46" s="829"/>
      <c r="AO46" s="829"/>
      <c r="AP46" s="28"/>
      <c r="AQ46" s="28"/>
      <c r="AR46" s="28"/>
      <c r="AS46" s="28"/>
      <c r="AT46" s="28">
        <f t="shared" si="26"/>
        <v>0</v>
      </c>
      <c r="AU46" s="35">
        <f t="shared" si="27"/>
        <v>0</v>
      </c>
      <c r="AV46" s="884" t="str">
        <f>IF(OR('CG-3123'!AS198&lt;&gt;'Meal Sign In-Data Entry'!Q11,'CG-3123'!AS199&lt;&gt;'Meal Sign In-Data Entry'!Q12,'CG-3123'!AS200&lt;&gt;'Meal Sign In-Data Entry'!Q13),"N",IF(AND(AS198="",AS199="",AS200=""),"","Y"))</f>
        <v/>
      </c>
      <c r="AW46" s="727" t="s">
        <v>98</v>
      </c>
      <c r="AX46" s="38">
        <f t="shared" si="28"/>
        <v>43588</v>
      </c>
      <c r="AY46" s="27"/>
      <c r="AZ46" s="27"/>
      <c r="BA46" s="27"/>
      <c r="BB46" s="27"/>
      <c r="BC46" s="27"/>
      <c r="BD46" s="27"/>
      <c r="BE46" s="727" t="s">
        <v>98</v>
      </c>
      <c r="BF46" s="38">
        <f t="shared" si="29"/>
        <v>43588</v>
      </c>
      <c r="BG46" s="27"/>
      <c r="BH46" s="27"/>
      <c r="BI46" s="27"/>
      <c r="BJ46" s="27"/>
      <c r="BK46" s="27"/>
      <c r="BL46" s="27"/>
    </row>
    <row r="47" spans="1:64" x14ac:dyDescent="0.2">
      <c r="A47" s="1159"/>
      <c r="B47" s="1160"/>
      <c r="C47" s="1160"/>
      <c r="D47" s="1160"/>
      <c r="E47" s="1160"/>
      <c r="F47" s="1160"/>
      <c r="G47" s="1160"/>
      <c r="H47" s="1160"/>
      <c r="I47" s="1160"/>
      <c r="J47" s="1160"/>
      <c r="K47" s="1160"/>
      <c r="L47" s="1160"/>
      <c r="M47" s="1160"/>
      <c r="N47" s="1160"/>
      <c r="O47" s="1160"/>
      <c r="P47" s="1160"/>
      <c r="Q47" s="1160"/>
      <c r="R47" s="1160"/>
      <c r="S47" s="1160"/>
      <c r="T47" s="1160"/>
      <c r="U47" s="1160"/>
      <c r="V47" s="1160"/>
      <c r="W47" s="1161"/>
      <c r="Z47" s="53">
        <f t="shared" si="24"/>
        <v>43622</v>
      </c>
      <c r="AK47" s="53"/>
      <c r="AL47" s="38">
        <f t="shared" si="25"/>
        <v>43589</v>
      </c>
      <c r="AM47" s="829"/>
      <c r="AN47" s="829"/>
      <c r="AO47" s="829"/>
      <c r="AP47" s="28"/>
      <c r="AQ47" s="28"/>
      <c r="AR47" s="28"/>
      <c r="AS47" s="28"/>
      <c r="AT47" s="28">
        <f t="shared" si="26"/>
        <v>0</v>
      </c>
      <c r="AU47" s="35">
        <f t="shared" si="27"/>
        <v>0</v>
      </c>
      <c r="AV47" s="884" t="str">
        <f>IF(OR('CG-3123'!AS201&lt;&gt;'Meal Sign In-Data Entry'!Q14,'CG-3123'!AS202&lt;&gt;'Meal Sign In-Data Entry'!Q15,'CG-3123'!AS203&lt;&gt;'Meal Sign In-Data Entry'!Q16),"N",IF(AND(AS201="",AS202="",AS203=""),"","Y"))</f>
        <v/>
      </c>
      <c r="AW47" s="727" t="s">
        <v>98</v>
      </c>
      <c r="AX47" s="38">
        <f t="shared" si="28"/>
        <v>43589</v>
      </c>
      <c r="AY47" s="27"/>
      <c r="AZ47" s="27"/>
      <c r="BA47" s="27"/>
      <c r="BB47" s="27"/>
      <c r="BC47" s="27"/>
      <c r="BD47" s="27"/>
      <c r="BE47" s="727" t="s">
        <v>98</v>
      </c>
      <c r="BF47" s="38">
        <f t="shared" si="29"/>
        <v>43589</v>
      </c>
      <c r="BG47" s="27"/>
      <c r="BH47" s="27"/>
      <c r="BI47" s="27"/>
      <c r="BJ47" s="27"/>
      <c r="BK47" s="27"/>
      <c r="BL47" s="27"/>
    </row>
    <row r="48" spans="1:64" x14ac:dyDescent="0.2">
      <c r="A48" s="1159"/>
      <c r="B48" s="1160"/>
      <c r="C48" s="1160"/>
      <c r="D48" s="1160"/>
      <c r="E48" s="1160"/>
      <c r="F48" s="1160"/>
      <c r="G48" s="1160"/>
      <c r="H48" s="1160"/>
      <c r="I48" s="1160"/>
      <c r="J48" s="1160"/>
      <c r="K48" s="1160"/>
      <c r="L48" s="1160"/>
      <c r="M48" s="1160"/>
      <c r="N48" s="1160"/>
      <c r="O48" s="1160"/>
      <c r="P48" s="1160"/>
      <c r="Q48" s="1160"/>
      <c r="R48" s="1160"/>
      <c r="S48" s="1160"/>
      <c r="T48" s="1160"/>
      <c r="U48" s="1160"/>
      <c r="V48" s="1160"/>
      <c r="W48" s="1161"/>
      <c r="Z48" s="53">
        <f t="shared" si="24"/>
        <v>43623</v>
      </c>
      <c r="AK48" s="53"/>
      <c r="AL48" s="38">
        <f t="shared" si="25"/>
        <v>43590</v>
      </c>
      <c r="AM48" s="829"/>
      <c r="AN48" s="829"/>
      <c r="AO48" s="829"/>
      <c r="AP48" s="28"/>
      <c r="AQ48" s="28"/>
      <c r="AR48" s="28"/>
      <c r="AS48" s="28"/>
      <c r="AT48" s="28">
        <f t="shared" si="26"/>
        <v>0</v>
      </c>
      <c r="AU48" s="35">
        <f t="shared" si="27"/>
        <v>0</v>
      </c>
      <c r="AV48" s="884" t="str">
        <f>IF(OR('CG-3123'!AS204&lt;&gt;'Meal Sign In-Data Entry'!Q17,'CG-3123'!AS205&lt;&gt;'Meal Sign In-Data Entry'!Q18,'CG-3123'!AS206&lt;&gt;'Meal Sign In-Data Entry'!Q19),"N",IF(AND(AS204="",AS205="",AS206=""),"","Y"))</f>
        <v/>
      </c>
      <c r="AW48" s="727" t="s">
        <v>98</v>
      </c>
      <c r="AX48" s="38">
        <f t="shared" si="28"/>
        <v>43590</v>
      </c>
      <c r="AY48" s="27"/>
      <c r="AZ48" s="27"/>
      <c r="BA48" s="27"/>
      <c r="BB48" s="27"/>
      <c r="BC48" s="27"/>
      <c r="BD48" s="27"/>
      <c r="BE48" s="727" t="s">
        <v>98</v>
      </c>
      <c r="BF48" s="38">
        <f t="shared" si="29"/>
        <v>43590</v>
      </c>
      <c r="BG48" s="27"/>
      <c r="BH48" s="27"/>
      <c r="BI48" s="27"/>
      <c r="BJ48" s="27"/>
      <c r="BK48" s="27"/>
      <c r="BL48" s="27"/>
    </row>
    <row r="49" spans="1:64" x14ac:dyDescent="0.2">
      <c r="A49" s="1159"/>
      <c r="B49" s="1160"/>
      <c r="C49" s="1160"/>
      <c r="D49" s="1160"/>
      <c r="E49" s="1160"/>
      <c r="F49" s="1160"/>
      <c r="G49" s="1160"/>
      <c r="H49" s="1160"/>
      <c r="I49" s="1160"/>
      <c r="J49" s="1160"/>
      <c r="K49" s="1160"/>
      <c r="L49" s="1160"/>
      <c r="M49" s="1160"/>
      <c r="N49" s="1160"/>
      <c r="O49" s="1160"/>
      <c r="P49" s="1160"/>
      <c r="Q49" s="1160"/>
      <c r="R49" s="1160"/>
      <c r="S49" s="1160"/>
      <c r="T49" s="1160"/>
      <c r="U49" s="1160"/>
      <c r="V49" s="1160"/>
      <c r="W49" s="1161"/>
      <c r="Z49" s="53">
        <f t="shared" si="24"/>
        <v>43624</v>
      </c>
      <c r="AK49" s="53"/>
      <c r="AL49" s="38">
        <f t="shared" si="25"/>
        <v>43591</v>
      </c>
      <c r="AM49" s="829"/>
      <c r="AN49" s="829"/>
      <c r="AO49" s="829"/>
      <c r="AP49" s="28"/>
      <c r="AQ49" s="28"/>
      <c r="AR49" s="28"/>
      <c r="AS49" s="28"/>
      <c r="AT49" s="28">
        <f t="shared" si="26"/>
        <v>0</v>
      </c>
      <c r="AU49" s="35">
        <f t="shared" si="27"/>
        <v>0</v>
      </c>
      <c r="AV49" s="884" t="str">
        <f>IF(OR('CG-3123'!AS207&lt;&gt;'Meal Sign In-Data Entry'!Q20,'CG-3123'!AS208&lt;&gt;'Meal Sign In-Data Entry'!Q21,'CG-3123'!AS209&lt;&gt;'Meal Sign In-Data Entry'!Q22),"N",IF(AND(AS207="",AS208="",AS209=""),"","Y"))</f>
        <v/>
      </c>
      <c r="AW49" s="727" t="s">
        <v>98</v>
      </c>
      <c r="AX49" s="38">
        <f t="shared" si="28"/>
        <v>43591</v>
      </c>
      <c r="AY49" s="27"/>
      <c r="AZ49" s="27"/>
      <c r="BA49" s="27"/>
      <c r="BB49" s="27"/>
      <c r="BC49" s="27"/>
      <c r="BD49" s="27"/>
      <c r="BE49" s="727" t="s">
        <v>98</v>
      </c>
      <c r="BF49" s="38">
        <f t="shared" si="29"/>
        <v>43591</v>
      </c>
      <c r="BG49" s="27"/>
      <c r="BH49" s="27"/>
      <c r="BI49" s="27"/>
      <c r="BJ49" s="27"/>
      <c r="BK49" s="27"/>
      <c r="BL49" s="27"/>
    </row>
    <row r="50" spans="1:64" x14ac:dyDescent="0.2">
      <c r="A50" s="1159"/>
      <c r="B50" s="1160"/>
      <c r="C50" s="1160"/>
      <c r="D50" s="1160"/>
      <c r="E50" s="1160"/>
      <c r="F50" s="1160"/>
      <c r="G50" s="1160"/>
      <c r="H50" s="1160"/>
      <c r="I50" s="1160"/>
      <c r="J50" s="1160"/>
      <c r="K50" s="1160"/>
      <c r="L50" s="1160"/>
      <c r="M50" s="1160"/>
      <c r="N50" s="1160"/>
      <c r="O50" s="1160"/>
      <c r="P50" s="1160"/>
      <c r="Q50" s="1160"/>
      <c r="R50" s="1160"/>
      <c r="S50" s="1160"/>
      <c r="T50" s="1160"/>
      <c r="U50" s="1160"/>
      <c r="V50" s="1160"/>
      <c r="W50" s="1161"/>
      <c r="Z50" s="53">
        <f t="shared" si="24"/>
        <v>43625</v>
      </c>
      <c r="AK50" s="53"/>
      <c r="AL50" s="38">
        <f t="shared" si="25"/>
        <v>43592</v>
      </c>
      <c r="AM50" s="829"/>
      <c r="AN50" s="829"/>
      <c r="AO50" s="829"/>
      <c r="AP50" s="28"/>
      <c r="AQ50" s="28"/>
      <c r="AR50" s="28"/>
      <c r="AS50" s="28"/>
      <c r="AT50" s="28">
        <f t="shared" si="26"/>
        <v>0</v>
      </c>
      <c r="AU50" s="35">
        <f t="shared" si="27"/>
        <v>0</v>
      </c>
      <c r="AV50" s="884" t="str">
        <f>IF(OR('CG-3123'!AS210&lt;&gt;'Meal Sign In-Data Entry'!Q23,'CG-3123'!AS211&lt;&gt;'Meal Sign In-Data Entry'!Q24,'CG-3123'!AS212&lt;&gt;'Meal Sign In-Data Entry'!Q25),"N",IF(AND(AS210="",AS211="",AS212=""),"","Y"))</f>
        <v/>
      </c>
      <c r="AW50" s="727" t="s">
        <v>98</v>
      </c>
      <c r="AX50" s="38">
        <f t="shared" si="28"/>
        <v>43592</v>
      </c>
      <c r="AY50" s="27"/>
      <c r="AZ50" s="27"/>
      <c r="BA50" s="27"/>
      <c r="BB50" s="27"/>
      <c r="BC50" s="27"/>
      <c r="BD50" s="27"/>
      <c r="BE50" s="727" t="s">
        <v>98</v>
      </c>
      <c r="BF50" s="38">
        <f t="shared" si="29"/>
        <v>43592</v>
      </c>
      <c r="BG50" s="27"/>
      <c r="BH50" s="27"/>
      <c r="BI50" s="27"/>
      <c r="BJ50" s="27"/>
      <c r="BK50" s="27"/>
      <c r="BL50" s="27"/>
    </row>
    <row r="51" spans="1:64" x14ac:dyDescent="0.2">
      <c r="A51" s="1159"/>
      <c r="B51" s="1160"/>
      <c r="C51" s="1160"/>
      <c r="D51" s="1160"/>
      <c r="E51" s="1160"/>
      <c r="F51" s="1160"/>
      <c r="G51" s="1160"/>
      <c r="H51" s="1160"/>
      <c r="I51" s="1160"/>
      <c r="J51" s="1160"/>
      <c r="K51" s="1160"/>
      <c r="L51" s="1160"/>
      <c r="M51" s="1160"/>
      <c r="N51" s="1185"/>
      <c r="O51" s="1186"/>
      <c r="P51" s="1184" t="s">
        <v>400</v>
      </c>
      <c r="Q51" s="1175"/>
      <c r="R51" s="1175"/>
      <c r="S51" s="1175" t="s">
        <v>482</v>
      </c>
      <c r="T51" s="1175"/>
      <c r="U51" s="1176"/>
      <c r="V51" s="835" t="s">
        <v>477</v>
      </c>
      <c r="W51" s="844" t="s">
        <v>483</v>
      </c>
      <c r="AA51" s="53">
        <v>4.55</v>
      </c>
      <c r="AK51" s="53"/>
      <c r="AL51" s="38">
        <f t="shared" si="25"/>
        <v>43593</v>
      </c>
      <c r="AM51" s="829"/>
      <c r="AN51" s="829"/>
      <c r="AO51" s="829"/>
      <c r="AP51" s="28"/>
      <c r="AQ51" s="28"/>
      <c r="AR51" s="28"/>
      <c r="AS51" s="28"/>
      <c r="AT51" s="28">
        <f t="shared" si="26"/>
        <v>0</v>
      </c>
      <c r="AU51" s="35">
        <f t="shared" si="27"/>
        <v>0</v>
      </c>
      <c r="AV51" s="884" t="str">
        <f>IF(OR('CG-3123'!AS213&lt;&gt;'Meal Sign In-Data Entry'!Q26,'CG-3123'!AS214&lt;&gt;'Meal Sign In-Data Entry'!Q27,'CG-3123'!AS215&lt;&gt;'Meal Sign In-Data Entry'!Q28),"N",IF(AND(AS213="",AS214="",AS215=""),"","Y"))</f>
        <v/>
      </c>
      <c r="AW51" s="727" t="s">
        <v>98</v>
      </c>
      <c r="AX51" s="38">
        <f t="shared" si="28"/>
        <v>43593</v>
      </c>
      <c r="AY51" s="27"/>
      <c r="AZ51" s="27"/>
      <c r="BA51" s="27"/>
      <c r="BB51" s="27"/>
      <c r="BC51" s="27"/>
      <c r="BD51" s="27"/>
      <c r="BE51" s="727" t="s">
        <v>98</v>
      </c>
      <c r="BF51" s="38">
        <f t="shared" si="29"/>
        <v>43593</v>
      </c>
      <c r="BG51" s="27"/>
      <c r="BH51" s="27"/>
      <c r="BI51" s="27"/>
      <c r="BJ51" s="27"/>
      <c r="BK51" s="27"/>
      <c r="BL51" s="27"/>
    </row>
    <row r="52" spans="1:64" x14ac:dyDescent="0.2">
      <c r="A52" s="1159"/>
      <c r="B52" s="1160"/>
      <c r="C52" s="1160"/>
      <c r="D52" s="1160"/>
      <c r="E52" s="1160"/>
      <c r="F52" s="1160"/>
      <c r="G52" s="1160"/>
      <c r="H52" s="1160"/>
      <c r="I52" s="1160"/>
      <c r="J52" s="1160"/>
      <c r="K52" s="1160"/>
      <c r="L52" s="1160"/>
      <c r="M52" s="1160"/>
      <c r="N52" s="1187" t="s">
        <v>156</v>
      </c>
      <c r="O52" s="1187"/>
      <c r="P52" s="1174" t="str">
        <f>CONCATENATE(TEXT(IFERROR(INDEX(AM6:AM36,MATCH(A12,AL6:AL36,0)),0),"0")," = ",TEXT(IFERROR(INDEX(AM6:AM36,MATCH(A12,AL6:AL36,0)),0)*$AM$4,".00"))</f>
        <v>0 = .00</v>
      </c>
      <c r="Q52" s="1175"/>
      <c r="R52" s="1175"/>
      <c r="S52" s="1174" t="str">
        <f>CONCATENATE(TEXT(IFERROR(INDEX(AM44:AM74,MATCH(A12,AL44:AL74,0)),0),"0")," = ",TEXT(IFERROR(INDEX(AM44:AM74,MATCH(A12,AL44:AL74,0)),0)*$AM$4,".00"))</f>
        <v>0 = .00</v>
      </c>
      <c r="T52" s="1175"/>
      <c r="U52" s="1176"/>
      <c r="V52" s="836" t="str">
        <f>CONCATENATE(TEXT(IFERROR(INDEX(AM82:AM112,MATCH(A12,AL82:AL112,0)),0),"0")," = ",TEXT(IFERROR(INDEX(AM82:AM112,MATCH(A12,AL82:AL112,0)),0)*$AM$4,".00"))</f>
        <v>0 = .00</v>
      </c>
      <c r="W52" s="845" t="str">
        <f>CONCATENATE(TEXT(IFERROR(INDEX(AM120:AM150,MATCH(A12,AL120:AL150,0)),0),"0")," = ",TEXT(IFERROR(INDEX(AM120:AM150,MATCH(A12,AL120:AL150,0)),0)*$AM$4,".00"))</f>
        <v>0 = .00</v>
      </c>
      <c r="AB52" s="559" t="s">
        <v>110</v>
      </c>
      <c r="AD52" s="559" t="s">
        <v>111</v>
      </c>
      <c r="AE52" s="559" t="s">
        <v>110</v>
      </c>
      <c r="AF52" s="559"/>
      <c r="AK52" s="53"/>
      <c r="AL52" s="38">
        <f t="shared" si="25"/>
        <v>43594</v>
      </c>
      <c r="AM52" s="829"/>
      <c r="AN52" s="829"/>
      <c r="AO52" s="829"/>
      <c r="AP52" s="28"/>
      <c r="AQ52" s="28"/>
      <c r="AR52" s="28"/>
      <c r="AS52" s="28"/>
      <c r="AT52" s="28">
        <f t="shared" si="26"/>
        <v>0</v>
      </c>
      <c r="AU52" s="35">
        <f t="shared" si="27"/>
        <v>0</v>
      </c>
      <c r="AV52" s="884" t="str">
        <f>IF(OR('CG-3123'!AS216&lt;&gt;'Meal Sign In-Data Entry'!Q29,'CG-3123'!AS217&lt;&gt;'Meal Sign In-Data Entry'!Q30,'CG-3123'!AS218&lt;&gt;'Meal Sign In-Data Entry'!Q31),"N",IF(AND(AS216="",AS217="",AS218=""),"","Y"))</f>
        <v/>
      </c>
      <c r="AW52" s="727" t="s">
        <v>98</v>
      </c>
      <c r="AX52" s="38">
        <f t="shared" si="28"/>
        <v>43594</v>
      </c>
      <c r="AY52" s="27"/>
      <c r="AZ52" s="27"/>
      <c r="BA52" s="27"/>
      <c r="BB52" s="27"/>
      <c r="BC52" s="27"/>
      <c r="BD52" s="27"/>
      <c r="BE52" s="727" t="s">
        <v>98</v>
      </c>
      <c r="BF52" s="38">
        <f t="shared" si="29"/>
        <v>43594</v>
      </c>
      <c r="BG52" s="27"/>
      <c r="BH52" s="27"/>
      <c r="BI52" s="27"/>
      <c r="BJ52" s="27"/>
      <c r="BK52" s="27"/>
      <c r="BL52" s="27"/>
    </row>
    <row r="53" spans="1:64" x14ac:dyDescent="0.2">
      <c r="A53" s="1159"/>
      <c r="B53" s="1160"/>
      <c r="C53" s="1160"/>
      <c r="D53" s="1160"/>
      <c r="E53" s="1160"/>
      <c r="F53" s="1160"/>
      <c r="G53" s="1160"/>
      <c r="H53" s="1160"/>
      <c r="I53" s="1160"/>
      <c r="J53" s="1160"/>
      <c r="K53" s="1160"/>
      <c r="L53" s="1160"/>
      <c r="M53" s="1160"/>
      <c r="N53" s="1176" t="s">
        <v>158</v>
      </c>
      <c r="O53" s="1184"/>
      <c r="P53" s="1175" t="str">
        <f>CONCATENATE(TEXT(IFERROR(INDEX(AN6:AN36,MATCH(A12,AL6:AL36,0)),0),"0")," = ",TEXT(IFERROR(INDEX(AN6:AN36,MATCH(A12,AL6:AL36,0)),0)*$AN$4,".00"))</f>
        <v>0 = .00</v>
      </c>
      <c r="Q53" s="1175"/>
      <c r="R53" s="1175"/>
      <c r="S53" s="1174" t="str">
        <f>CONCATENATE(TEXT(IFERROR(INDEX(AN44:AN74,MATCH(A12,AL44:AL74,0)),0),"0")," = ",TEXT(IFERROR(INDEX(AN44:AN74,MATCH(A12,AL44:AL74,0)),0)*$AN$4,".00"))</f>
        <v>0 = .00</v>
      </c>
      <c r="T53" s="1175"/>
      <c r="U53" s="1176"/>
      <c r="V53" s="835" t="str">
        <f>CONCATENATE(TEXT(IFERROR(INDEX(AN82:AN112,MATCH(A12,AL82:AL112,0)),0),"0")," = ",TEXT(IFERROR(INDEX(AN82:AN112,MATCH(A12,AL82:AL112,0)),0)*$AN$4,".00"))</f>
        <v>2 = .80</v>
      </c>
      <c r="W53" s="845" t="str">
        <f>CONCATENATE(TEXT(IFERROR(INDEX(AN120:AN150,MATCH(A12,AL120:AL150,0)),0),"0")," = ",TEXT(IFERROR(INDEX(AN120:AN150,MATCH(A12,AL120:AL150,0)),0)*$AN$4,".00"))</f>
        <v>0 = .00</v>
      </c>
      <c r="AA53" s="559" t="s">
        <v>114</v>
      </c>
      <c r="AB53" s="559" t="s">
        <v>115</v>
      </c>
      <c r="AC53" s="559" t="s">
        <v>116</v>
      </c>
      <c r="AD53" s="559" t="s">
        <v>117</v>
      </c>
      <c r="AE53" s="559" t="s">
        <v>118</v>
      </c>
      <c r="AF53" s="559"/>
      <c r="AG53" s="559" t="s">
        <v>119</v>
      </c>
      <c r="AH53" s="559" t="s">
        <v>120</v>
      </c>
      <c r="AI53" s="559" t="s">
        <v>121</v>
      </c>
      <c r="AK53" s="53"/>
      <c r="AL53" s="38">
        <f t="shared" si="25"/>
        <v>43595</v>
      </c>
      <c r="AM53" s="829"/>
      <c r="AN53" s="829"/>
      <c r="AO53" s="829"/>
      <c r="AP53" s="28"/>
      <c r="AQ53" s="28"/>
      <c r="AR53" s="28"/>
      <c r="AS53" s="28"/>
      <c r="AT53" s="28">
        <f t="shared" si="26"/>
        <v>0</v>
      </c>
      <c r="AU53" s="35">
        <f t="shared" si="27"/>
        <v>0</v>
      </c>
      <c r="AV53" s="884" t="str">
        <f>IF(OR('CG-3123'!AS219&lt;&gt;'Meal Sign In-Data Entry'!Q32,'CG-3123'!AS220&lt;&gt;'Meal Sign In-Data Entry'!Q33,'CG-3123'!AS221&lt;&gt;'Meal Sign In-Data Entry'!Q34),"N",IF(AND(AS219="",AS220="",AS221=""),"","Y"))</f>
        <v/>
      </c>
      <c r="AW53" s="727" t="s">
        <v>98</v>
      </c>
      <c r="AX53" s="38">
        <f t="shared" si="28"/>
        <v>43595</v>
      </c>
      <c r="AY53" s="27"/>
      <c r="AZ53" s="27"/>
      <c r="BA53" s="27"/>
      <c r="BB53" s="27"/>
      <c r="BC53" s="27"/>
      <c r="BD53" s="27"/>
      <c r="BE53" s="727" t="s">
        <v>98</v>
      </c>
      <c r="BF53" s="38">
        <f t="shared" si="29"/>
        <v>43595</v>
      </c>
      <c r="BG53" s="27"/>
      <c r="BH53" s="27"/>
      <c r="BI53" s="27"/>
      <c r="BJ53" s="27"/>
      <c r="BK53" s="27"/>
      <c r="BL53" s="27"/>
    </row>
    <row r="54" spans="1:64" ht="13.5" thickBot="1" x14ac:dyDescent="0.25">
      <c r="A54" s="1162"/>
      <c r="B54" s="1163"/>
      <c r="C54" s="1163"/>
      <c r="D54" s="1163"/>
      <c r="E54" s="1163"/>
      <c r="F54" s="1163"/>
      <c r="G54" s="1163"/>
      <c r="H54" s="1163"/>
      <c r="I54" s="1163"/>
      <c r="J54" s="1163"/>
      <c r="K54" s="1163"/>
      <c r="L54" s="1163"/>
      <c r="M54" s="1163"/>
      <c r="N54" s="1177" t="s">
        <v>252</v>
      </c>
      <c r="O54" s="1177"/>
      <c r="P54" s="1177" t="str">
        <f>CONCATENATE(TEXT(IFERROR(INDEX(AO6:AO36,MATCH(A12,AL6:AL36,0)),0),"0")," = ",TEXT(IFERROR(INDEX(AO6:AO36,MATCH(A12,AL6:AL36,0)),0)*$AO$4,".00"))</f>
        <v>0 = .00</v>
      </c>
      <c r="Q54" s="1177"/>
      <c r="R54" s="1177"/>
      <c r="S54" s="1178" t="str">
        <f>CONCATENATE(TEXT(IFERROR(INDEX(AO44:AO74,MATCH(A12,AL44:AL74,0)),0),"0")," = ",TEXT(IFERROR(INDEX(AO44:AO74,MATCH(A12,AL44:AL74,0)),0)*$AO$4,".00"))</f>
        <v>0 = .00</v>
      </c>
      <c r="T54" s="1177"/>
      <c r="U54" s="1179"/>
      <c r="V54" s="837" t="str">
        <f>CONCATENATE(TEXT(IFERROR(INDEX(AO82:AO112,MATCH(A12,AL82:AL112,0)),0),"0")," = ",TEXT(IFERROR(INDEX(AO82:AO112,MATCH(A12,AL82:AL112,0)),0)*$AO$4,".00"))</f>
        <v>0 = .00</v>
      </c>
      <c r="W54" s="846" t="str">
        <f>CONCATENATE(TEXT(IFERROR(INDEX(AO120:AO150,MATCH(A12,AL120:AL150,0)),0),"0")," = ",TEXT(IFERROR(INDEX(AO120:AO150,MATCH(A12,AL120:AL150,0)),0)*$AO$4,".00"))</f>
        <v>0 = .00</v>
      </c>
      <c r="AA54" s="560" t="s">
        <v>123</v>
      </c>
      <c r="AB54" s="560" t="s">
        <v>123</v>
      </c>
      <c r="AC54" s="560" t="s">
        <v>123</v>
      </c>
      <c r="AD54" s="560" t="s">
        <v>123</v>
      </c>
      <c r="AE54" s="560" t="s">
        <v>123</v>
      </c>
      <c r="AF54" s="560"/>
      <c r="AG54" s="560" t="s">
        <v>123</v>
      </c>
      <c r="AH54" s="560" t="s">
        <v>123</v>
      </c>
      <c r="AI54" s="560" t="s">
        <v>123</v>
      </c>
      <c r="AK54" s="53"/>
      <c r="AL54" s="38">
        <f t="shared" si="25"/>
        <v>43596</v>
      </c>
      <c r="AM54" s="829"/>
      <c r="AN54" s="829"/>
      <c r="AO54" s="829"/>
      <c r="AP54" s="28"/>
      <c r="AQ54" s="28"/>
      <c r="AR54" s="28"/>
      <c r="AS54" s="28"/>
      <c r="AT54" s="28">
        <f t="shared" si="26"/>
        <v>0</v>
      </c>
      <c r="AU54" s="35">
        <f t="shared" si="27"/>
        <v>0</v>
      </c>
      <c r="AV54" s="884" t="str">
        <f>IF(OR('CG-3123'!AS222&lt;&gt;'Meal Sign In-Data Entry'!Q35,'CG-3123'!AS223&lt;&gt;'Meal Sign In-Data Entry'!Q36,'CG-3123'!AS224&lt;&gt;'Meal Sign In-Data Entry'!Q37),"N",IF(AND(AS222="",AS223="",AS224=""),"","Y"))</f>
        <v/>
      </c>
      <c r="AW54" s="727" t="s">
        <v>98</v>
      </c>
      <c r="AX54" s="38">
        <f t="shared" si="28"/>
        <v>43596</v>
      </c>
      <c r="AY54" s="27"/>
      <c r="AZ54" s="27"/>
      <c r="BA54" s="27"/>
      <c r="BB54" s="27"/>
      <c r="BC54" s="27"/>
      <c r="BD54" s="27"/>
      <c r="BE54" s="727" t="s">
        <v>98</v>
      </c>
      <c r="BF54" s="38">
        <f t="shared" si="29"/>
        <v>43596</v>
      </c>
      <c r="BG54" s="27"/>
      <c r="BH54" s="27"/>
      <c r="BI54" s="27"/>
      <c r="BJ54" s="27"/>
      <c r="BK54" s="27"/>
      <c r="BL54" s="27"/>
    </row>
    <row r="55" spans="1:64" x14ac:dyDescent="0.2">
      <c r="A55" s="809" t="s">
        <v>163</v>
      </c>
      <c r="B55" s="209"/>
      <c r="C55" s="810" t="s">
        <v>164</v>
      </c>
      <c r="D55" s="209"/>
      <c r="E55" s="209"/>
      <c r="F55" s="209"/>
      <c r="G55" s="209"/>
      <c r="H55" s="209"/>
      <c r="I55" s="209"/>
      <c r="J55" s="209"/>
      <c r="K55" s="209"/>
      <c r="L55" s="209"/>
      <c r="M55" s="209"/>
      <c r="N55" s="209"/>
      <c r="O55" s="209"/>
      <c r="P55" s="209"/>
      <c r="Q55" s="209"/>
      <c r="R55" s="209"/>
      <c r="S55" s="209"/>
      <c r="T55" s="209"/>
      <c r="U55" s="209"/>
      <c r="V55" s="209"/>
      <c r="W55" s="502"/>
      <c r="AA55" s="53">
        <f t="shared" ref="AA55:AA85" si="30">IF(AJ10=$AA$2,AA10,IF(AJ10=$AB$2,AA10,0))</f>
        <v>15</v>
      </c>
      <c r="AB55" s="53">
        <f t="shared" ref="AB55:AB85" si="31">IF(AJ10=$AA$2,AB10,IF(AJ10=$AB$2,AB10,0))</f>
        <v>0</v>
      </c>
      <c r="AC55" s="53">
        <f t="shared" ref="AC55:AC85" si="32">IF(AJ10=$AA$2,AC10,IF(AJ10=$AB$2,AC10,0))</f>
        <v>0</v>
      </c>
      <c r="AD55" s="53">
        <f t="shared" ref="AD55:AD85" si="33">IF(AJ10=$AA$2,AD10,IF(AJ10=$AB$2,AD10,0))</f>
        <v>0.8</v>
      </c>
      <c r="AE55" s="53">
        <f t="shared" ref="AE55:AE85" si="34">IF(AJ10=$AA$2,AE10,IF(AJ10=$AB$2,AE10,0))</f>
        <v>0</v>
      </c>
      <c r="AG55" s="53">
        <f t="shared" ref="AG55:AG85" si="35">IF(AJ10=$AA$2,AG10,IF(AJ10=$AB$2,AG10,0))</f>
        <v>0</v>
      </c>
      <c r="AH55" s="53">
        <f t="shared" ref="AH55:AH85" si="36">IF(AJ10=$AA$2,AH10,IF(AJ10=$AB$2,AH10,0))</f>
        <v>0</v>
      </c>
      <c r="AI55" s="53">
        <f t="shared" ref="AI55:AI85" si="37">IF(AJ10=$AA$2,AI10,IF(AJ10=$AB$2,AI10,0))</f>
        <v>0</v>
      </c>
      <c r="AK55" s="53"/>
      <c r="AL55" s="38">
        <f t="shared" si="25"/>
        <v>43597</v>
      </c>
      <c r="AM55" s="829"/>
      <c r="AN55" s="829"/>
      <c r="AO55" s="829"/>
      <c r="AP55" s="28"/>
      <c r="AQ55" s="28"/>
      <c r="AR55" s="28"/>
      <c r="AS55" s="28"/>
      <c r="AT55" s="28">
        <f t="shared" si="26"/>
        <v>0</v>
      </c>
      <c r="AU55" s="35">
        <f t="shared" si="27"/>
        <v>0</v>
      </c>
      <c r="AV55" s="884" t="str">
        <f>IF(OR('CG-3123'!AS225&lt;&gt;'Meal Sign In-Data Entry'!Q38,'CG-3123'!AS226&lt;&gt;'Meal Sign In-Data Entry'!Q39,'CG-3123'!AS227&lt;&gt;'Meal Sign In-Data Entry'!Q40),"N",IF(AND(AS225="",AS226="",AS227=""),"","Y"))</f>
        <v/>
      </c>
      <c r="AW55" s="727" t="s">
        <v>98</v>
      </c>
      <c r="AX55" s="38">
        <f t="shared" si="28"/>
        <v>43597</v>
      </c>
      <c r="AY55" s="27"/>
      <c r="AZ55" s="27"/>
      <c r="BA55" s="27"/>
      <c r="BB55" s="27"/>
      <c r="BC55" s="27"/>
      <c r="BD55" s="27"/>
      <c r="BE55" s="727" t="s">
        <v>98</v>
      </c>
      <c r="BF55" s="38">
        <f t="shared" si="29"/>
        <v>43597</v>
      </c>
      <c r="BG55" s="27"/>
      <c r="BH55" s="27"/>
      <c r="BI55" s="27"/>
      <c r="BJ55" s="27"/>
      <c r="BK55" s="27"/>
      <c r="BL55" s="27"/>
    </row>
    <row r="56" spans="1:64" x14ac:dyDescent="0.2">
      <c r="A56" s="1165"/>
      <c r="B56" s="1071"/>
      <c r="C56" s="1071"/>
      <c r="D56" s="1071"/>
      <c r="E56" s="1071"/>
      <c r="F56" s="1071"/>
      <c r="G56" s="1071"/>
      <c r="H56" s="1071"/>
      <c r="I56" s="1071"/>
      <c r="J56" s="1071"/>
      <c r="K56" s="1071"/>
      <c r="L56" s="1071"/>
      <c r="M56" s="1071"/>
      <c r="N56" s="1071"/>
      <c r="O56" s="1071"/>
      <c r="P56" s="1071"/>
      <c r="Q56" s="1071"/>
      <c r="R56" s="1071"/>
      <c r="S56" s="1071"/>
      <c r="T56" s="1071"/>
      <c r="U56" s="1071"/>
      <c r="V56" s="1071"/>
      <c r="W56" s="1072"/>
      <c r="AA56" s="53">
        <f t="shared" si="30"/>
        <v>15</v>
      </c>
      <c r="AB56" s="53">
        <f t="shared" si="31"/>
        <v>0</v>
      </c>
      <c r="AC56" s="53">
        <f t="shared" si="32"/>
        <v>0</v>
      </c>
      <c r="AD56" s="53">
        <f t="shared" si="33"/>
        <v>0</v>
      </c>
      <c r="AE56" s="53">
        <f t="shared" si="34"/>
        <v>0</v>
      </c>
      <c r="AG56" s="53">
        <f t="shared" si="35"/>
        <v>0</v>
      </c>
      <c r="AH56" s="53">
        <f t="shared" si="36"/>
        <v>0</v>
      </c>
      <c r="AI56" s="53">
        <f t="shared" si="37"/>
        <v>0</v>
      </c>
      <c r="AK56" s="53"/>
      <c r="AL56" s="38">
        <f t="shared" si="25"/>
        <v>43598</v>
      </c>
      <c r="AM56" s="829"/>
      <c r="AN56" s="829"/>
      <c r="AO56" s="829"/>
      <c r="AP56" s="28"/>
      <c r="AQ56" s="28"/>
      <c r="AR56" s="28"/>
      <c r="AS56" s="28"/>
      <c r="AT56" s="28">
        <f t="shared" si="26"/>
        <v>0</v>
      </c>
      <c r="AU56" s="35">
        <f t="shared" si="27"/>
        <v>0</v>
      </c>
      <c r="AV56" s="884" t="str">
        <f>IF(OR('CG-3123'!AS228&lt;&gt;'Meal Sign In-Data Entry'!Q41,'CG-3123'!AS229&lt;&gt;'Meal Sign In-Data Entry'!Q42,'CG-3123'!AS230&lt;&gt;'Meal Sign In-Data Entry'!Q43),"N",IF(AND(AS228="",AS229="",AS230=""),"","Y"))</f>
        <v/>
      </c>
      <c r="AW56" s="727" t="s">
        <v>98</v>
      </c>
      <c r="AX56" s="38">
        <f t="shared" si="28"/>
        <v>43598</v>
      </c>
      <c r="AY56" s="27"/>
      <c r="AZ56" s="27"/>
      <c r="BA56" s="27"/>
      <c r="BB56" s="27"/>
      <c r="BC56" s="27"/>
      <c r="BD56" s="27"/>
      <c r="BE56" s="727" t="s">
        <v>98</v>
      </c>
      <c r="BF56" s="38">
        <f t="shared" si="29"/>
        <v>43598</v>
      </c>
      <c r="BG56" s="27"/>
      <c r="BH56" s="27"/>
      <c r="BI56" s="27"/>
      <c r="BJ56" s="27"/>
      <c r="BK56" s="27"/>
      <c r="BL56" s="27"/>
    </row>
    <row r="57" spans="1:64" x14ac:dyDescent="0.2">
      <c r="A57" s="1165"/>
      <c r="B57" s="1071"/>
      <c r="C57" s="1071"/>
      <c r="D57" s="1071"/>
      <c r="E57" s="1071"/>
      <c r="F57" s="1071"/>
      <c r="G57" s="1071"/>
      <c r="H57" s="1071"/>
      <c r="I57" s="1071"/>
      <c r="J57" s="1071"/>
      <c r="K57" s="1071"/>
      <c r="L57" s="1071"/>
      <c r="M57" s="1071"/>
      <c r="N57" s="1071"/>
      <c r="O57" s="1071"/>
      <c r="P57" s="1071"/>
      <c r="Q57" s="1071"/>
      <c r="R57" s="1071"/>
      <c r="S57" s="1071"/>
      <c r="T57" s="1071"/>
      <c r="U57" s="1071"/>
      <c r="V57" s="1071"/>
      <c r="W57" s="1072"/>
      <c r="AA57" s="53">
        <f t="shared" si="30"/>
        <v>15</v>
      </c>
      <c r="AB57" s="53">
        <f t="shared" si="31"/>
        <v>0</v>
      </c>
      <c r="AC57" s="53">
        <f t="shared" si="32"/>
        <v>0</v>
      </c>
      <c r="AD57" s="53">
        <f t="shared" si="33"/>
        <v>0</v>
      </c>
      <c r="AE57" s="53">
        <f t="shared" si="34"/>
        <v>0</v>
      </c>
      <c r="AG57" s="53">
        <f t="shared" si="35"/>
        <v>0</v>
      </c>
      <c r="AH57" s="53">
        <f t="shared" si="36"/>
        <v>0</v>
      </c>
      <c r="AI57" s="53">
        <f t="shared" si="37"/>
        <v>0</v>
      </c>
      <c r="AK57" s="53"/>
      <c r="AL57" s="38">
        <f t="shared" si="25"/>
        <v>43599</v>
      </c>
      <c r="AM57" s="829"/>
      <c r="AN57" s="829"/>
      <c r="AO57" s="829"/>
      <c r="AP57" s="28"/>
      <c r="AQ57" s="28"/>
      <c r="AR57" s="28"/>
      <c r="AS57" s="28"/>
      <c r="AT57" s="28">
        <f t="shared" si="26"/>
        <v>0</v>
      </c>
      <c r="AU57" s="35">
        <f t="shared" si="27"/>
        <v>0</v>
      </c>
      <c r="AV57" s="884" t="str">
        <f>IF(OR('CG-3123'!AS231&lt;&gt;'Meal Sign In-Data Entry'!Q44,'CG-3123'!AS232&lt;&gt;'Meal Sign In-Data Entry'!Q45,'CG-3123'!AS233&lt;&gt;'Meal Sign In-Data Entry'!Q46),"N",IF(AND(AS231="",AS232="",AS233=""),"","Y"))</f>
        <v/>
      </c>
      <c r="AW57" s="727" t="s">
        <v>98</v>
      </c>
      <c r="AX57" s="38">
        <f t="shared" si="28"/>
        <v>43599</v>
      </c>
      <c r="AY57" s="27"/>
      <c r="AZ57" s="27"/>
      <c r="BA57" s="27"/>
      <c r="BB57" s="27"/>
      <c r="BC57" s="27"/>
      <c r="BD57" s="27"/>
      <c r="BE57" s="727" t="s">
        <v>98</v>
      </c>
      <c r="BF57" s="38">
        <f t="shared" si="29"/>
        <v>43599</v>
      </c>
      <c r="BG57" s="27"/>
      <c r="BH57" s="27"/>
      <c r="BI57" s="27"/>
      <c r="BJ57" s="27"/>
      <c r="BK57" s="27"/>
      <c r="BL57" s="27"/>
    </row>
    <row r="58" spans="1:64" ht="13.5" thickBot="1" x14ac:dyDescent="0.25">
      <c r="A58" s="1099" t="s">
        <v>333</v>
      </c>
      <c r="B58" s="1074"/>
      <c r="C58" s="1074"/>
      <c r="D58" s="1074"/>
      <c r="E58" s="1074"/>
      <c r="F58" s="1074"/>
      <c r="G58" s="1074"/>
      <c r="H58" s="1074"/>
      <c r="I58" s="1074"/>
      <c r="J58" s="1074"/>
      <c r="K58" s="1074"/>
      <c r="L58" s="1074"/>
      <c r="M58" s="1074"/>
      <c r="N58" s="1074"/>
      <c r="O58" s="1074"/>
      <c r="P58" s="1074"/>
      <c r="Q58" s="1074"/>
      <c r="R58" s="1074"/>
      <c r="S58" s="1074"/>
      <c r="T58" s="1074"/>
      <c r="U58" s="1074"/>
      <c r="V58" s="1074"/>
      <c r="W58" s="1075"/>
      <c r="AA58" s="53">
        <f t="shared" si="30"/>
        <v>15</v>
      </c>
      <c r="AB58" s="53">
        <f t="shared" si="31"/>
        <v>0</v>
      </c>
      <c r="AC58" s="53">
        <f t="shared" si="32"/>
        <v>0</v>
      </c>
      <c r="AD58" s="53">
        <f t="shared" si="33"/>
        <v>0</v>
      </c>
      <c r="AE58" s="53">
        <f t="shared" si="34"/>
        <v>0</v>
      </c>
      <c r="AG58" s="53">
        <f t="shared" si="35"/>
        <v>0</v>
      </c>
      <c r="AH58" s="53">
        <f t="shared" si="36"/>
        <v>0</v>
      </c>
      <c r="AI58" s="53">
        <f t="shared" si="37"/>
        <v>0</v>
      </c>
      <c r="AK58" s="53"/>
      <c r="AL58" s="38">
        <f t="shared" si="25"/>
        <v>43600</v>
      </c>
      <c r="AM58" s="829"/>
      <c r="AN58" s="829"/>
      <c r="AO58" s="829"/>
      <c r="AP58" s="28"/>
      <c r="AQ58" s="28"/>
      <c r="AR58" s="28"/>
      <c r="AS58" s="28"/>
      <c r="AT58" s="28">
        <f t="shared" si="26"/>
        <v>0</v>
      </c>
      <c r="AU58" s="35">
        <f t="shared" si="27"/>
        <v>0</v>
      </c>
      <c r="AV58" s="884" t="str">
        <f>IF(OR('CG-3123'!AS234&lt;&gt;'Meal Sign In-Data Entry'!Q47,'CG-3123'!AS235&lt;&gt;'Meal Sign In-Data Entry'!Q48,'CG-3123'!AS236&lt;&gt;'Meal Sign In-Data Entry'!Q49),"N",IF(AND(AS234="",AS235="",AS236=""),"","Y"))</f>
        <v/>
      </c>
      <c r="AW58" s="727" t="s">
        <v>98</v>
      </c>
      <c r="AX58" s="38">
        <f t="shared" si="28"/>
        <v>43600</v>
      </c>
      <c r="AY58" s="27"/>
      <c r="AZ58" s="27"/>
      <c r="BA58" s="27"/>
      <c r="BB58" s="27"/>
      <c r="BC58" s="27"/>
      <c r="BD58" s="27"/>
      <c r="BE58" s="727" t="s">
        <v>98</v>
      </c>
      <c r="BF58" s="38">
        <f t="shared" si="29"/>
        <v>43600</v>
      </c>
      <c r="BG58" s="27"/>
      <c r="BH58" s="27"/>
      <c r="BI58" s="27"/>
      <c r="BJ58" s="27"/>
      <c r="BK58" s="27"/>
      <c r="BL58" s="27"/>
    </row>
    <row r="59" spans="1:64" ht="13.5" thickBot="1" x14ac:dyDescent="0.25">
      <c r="A59" s="561" t="s">
        <v>165</v>
      </c>
      <c r="B59" s="562"/>
      <c r="AA59" s="53">
        <f t="shared" si="30"/>
        <v>16</v>
      </c>
      <c r="AB59" s="53">
        <f t="shared" si="31"/>
        <v>0</v>
      </c>
      <c r="AC59" s="53">
        <f t="shared" si="32"/>
        <v>0</v>
      </c>
      <c r="AD59" s="53">
        <f t="shared" si="33"/>
        <v>0</v>
      </c>
      <c r="AE59" s="53">
        <f t="shared" si="34"/>
        <v>0</v>
      </c>
      <c r="AG59" s="53">
        <f t="shared" si="35"/>
        <v>0</v>
      </c>
      <c r="AH59" s="53">
        <f t="shared" si="36"/>
        <v>0</v>
      </c>
      <c r="AI59" s="53">
        <f t="shared" si="37"/>
        <v>0</v>
      </c>
      <c r="AK59" s="53"/>
      <c r="AL59" s="38">
        <f t="shared" si="25"/>
        <v>43601</v>
      </c>
      <c r="AM59" s="829"/>
      <c r="AN59" s="829"/>
      <c r="AO59" s="829"/>
      <c r="AP59" s="28"/>
      <c r="AQ59" s="28"/>
      <c r="AR59" s="28"/>
      <c r="AS59" s="28"/>
      <c r="AT59" s="28">
        <f t="shared" si="26"/>
        <v>0</v>
      </c>
      <c r="AU59" s="35">
        <f t="shared" si="27"/>
        <v>0</v>
      </c>
      <c r="AV59" s="884" t="str">
        <f>IF(OR('CG-3123'!AS237&lt;&gt;'Meal Sign In-Data Entry'!Q50,'CG-3123'!AS238&lt;&gt;'Meal Sign In-Data Entry'!Q51,'CG-3123'!AS239&lt;&gt;'Meal Sign In-Data Entry'!Q52),"N",IF(AND(AS237="",AS238="",AS239=""),"","Y"))</f>
        <v/>
      </c>
      <c r="AW59" s="727" t="s">
        <v>98</v>
      </c>
      <c r="AX59" s="38">
        <f t="shared" si="28"/>
        <v>43601</v>
      </c>
      <c r="AY59" s="27"/>
      <c r="AZ59" s="27"/>
      <c r="BA59" s="27"/>
      <c r="BB59" s="27"/>
      <c r="BC59" s="27"/>
      <c r="BD59" s="27"/>
      <c r="BE59" s="727" t="s">
        <v>98</v>
      </c>
      <c r="BF59" s="38">
        <f t="shared" si="29"/>
        <v>43601</v>
      </c>
      <c r="BG59" s="27"/>
      <c r="BH59" s="27"/>
      <c r="BI59" s="27"/>
      <c r="BJ59" s="27"/>
      <c r="BK59" s="27"/>
      <c r="BL59" s="27"/>
    </row>
    <row r="60" spans="1:64" ht="15.75" customHeight="1" x14ac:dyDescent="0.2">
      <c r="A60" s="1100" t="s">
        <v>0</v>
      </c>
      <c r="B60" s="1068"/>
      <c r="C60" s="1101"/>
      <c r="D60" s="1137" t="s">
        <v>235</v>
      </c>
      <c r="E60" s="1166"/>
      <c r="F60" s="1166"/>
      <c r="G60" s="1166"/>
      <c r="H60" s="1166"/>
      <c r="I60" s="1166"/>
      <c r="J60" s="1166"/>
      <c r="K60" s="1166"/>
      <c r="L60" s="1166"/>
      <c r="M60" s="1166"/>
      <c r="N60" s="1166"/>
      <c r="O60" s="1166"/>
      <c r="P60" s="1166"/>
      <c r="Q60" s="1166"/>
      <c r="R60" s="1166"/>
      <c r="S60" s="1166"/>
      <c r="T60" s="1166"/>
      <c r="U60" s="1166"/>
      <c r="V60" s="1166"/>
      <c r="W60" s="1167"/>
      <c r="AA60" s="53">
        <f t="shared" si="30"/>
        <v>16</v>
      </c>
      <c r="AB60" s="53">
        <f t="shared" si="31"/>
        <v>0</v>
      </c>
      <c r="AC60" s="53">
        <f t="shared" si="32"/>
        <v>0</v>
      </c>
      <c r="AD60" s="53">
        <f t="shared" si="33"/>
        <v>0</v>
      </c>
      <c r="AE60" s="53">
        <f t="shared" si="34"/>
        <v>0</v>
      </c>
      <c r="AG60" s="53">
        <f t="shared" si="35"/>
        <v>0</v>
      </c>
      <c r="AH60" s="53">
        <f t="shared" si="36"/>
        <v>0</v>
      </c>
      <c r="AI60" s="53">
        <f t="shared" si="37"/>
        <v>0</v>
      </c>
      <c r="AK60" s="53"/>
      <c r="AL60" s="38">
        <f t="shared" si="25"/>
        <v>43602</v>
      </c>
      <c r="AM60" s="829"/>
      <c r="AN60" s="829"/>
      <c r="AO60" s="829"/>
      <c r="AP60" s="28"/>
      <c r="AQ60" s="28"/>
      <c r="AR60" s="28"/>
      <c r="AS60" s="28"/>
      <c r="AT60" s="28">
        <f t="shared" si="26"/>
        <v>0</v>
      </c>
      <c r="AU60" s="35">
        <f t="shared" si="27"/>
        <v>0</v>
      </c>
      <c r="AV60" s="884" t="str">
        <f>IF(OR('CG-3123'!AS240&lt;&gt;'Meal Sign In-Data Entry'!Q53,'CG-3123'!AS241&lt;&gt;'Meal Sign In-Data Entry'!Q54,'CG-3123'!AS242&lt;&gt;'Meal Sign In-Data Entry'!Q55),"N",IF(AND(AS240="",AS241="",AS242=""),"","Y"))</f>
        <v/>
      </c>
      <c r="AW60" s="727" t="s">
        <v>98</v>
      </c>
      <c r="AX60" s="38">
        <f t="shared" si="28"/>
        <v>43602</v>
      </c>
      <c r="AY60" s="27"/>
      <c r="AZ60" s="27"/>
      <c r="BA60" s="27"/>
      <c r="BB60" s="27"/>
      <c r="BC60" s="27"/>
      <c r="BD60" s="27"/>
      <c r="BE60" s="727" t="s">
        <v>98</v>
      </c>
      <c r="BF60" s="38">
        <f t="shared" si="29"/>
        <v>43602</v>
      </c>
      <c r="BG60" s="27"/>
      <c r="BH60" s="27"/>
      <c r="BI60" s="27"/>
      <c r="BJ60" s="27"/>
      <c r="BK60" s="27"/>
      <c r="BL60" s="27"/>
    </row>
    <row r="61" spans="1:64" ht="12.75" customHeight="1" x14ac:dyDescent="0.2">
      <c r="A61" s="1102" t="s">
        <v>236</v>
      </c>
      <c r="B61" s="1071"/>
      <c r="C61" s="1103"/>
      <c r="D61" s="1168"/>
      <c r="E61" s="1169"/>
      <c r="F61" s="1169"/>
      <c r="G61" s="1169"/>
      <c r="H61" s="1169"/>
      <c r="I61" s="1169"/>
      <c r="J61" s="1169"/>
      <c r="K61" s="1169"/>
      <c r="L61" s="1169"/>
      <c r="M61" s="1169"/>
      <c r="N61" s="1169"/>
      <c r="O61" s="1169"/>
      <c r="P61" s="1169"/>
      <c r="Q61" s="1169"/>
      <c r="R61" s="1169"/>
      <c r="S61" s="1169"/>
      <c r="T61" s="1169"/>
      <c r="U61" s="1169"/>
      <c r="V61" s="1169"/>
      <c r="W61" s="1170"/>
      <c r="AA61" s="53">
        <f t="shared" si="30"/>
        <v>16</v>
      </c>
      <c r="AB61" s="53">
        <f t="shared" si="31"/>
        <v>0</v>
      </c>
      <c r="AC61" s="53">
        <f t="shared" si="32"/>
        <v>0</v>
      </c>
      <c r="AD61" s="53">
        <f t="shared" si="33"/>
        <v>0</v>
      </c>
      <c r="AE61" s="53">
        <f t="shared" si="34"/>
        <v>0</v>
      </c>
      <c r="AG61" s="53">
        <f t="shared" si="35"/>
        <v>0</v>
      </c>
      <c r="AH61" s="53">
        <f t="shared" si="36"/>
        <v>0</v>
      </c>
      <c r="AI61" s="53">
        <f t="shared" si="37"/>
        <v>0</v>
      </c>
      <c r="AK61" s="53"/>
      <c r="AL61" s="38">
        <f t="shared" si="25"/>
        <v>43603</v>
      </c>
      <c r="AM61" s="829"/>
      <c r="AN61" s="829"/>
      <c r="AO61" s="829"/>
      <c r="AP61" s="28"/>
      <c r="AQ61" s="28"/>
      <c r="AR61" s="28"/>
      <c r="AS61" s="28"/>
      <c r="AT61" s="28">
        <f t="shared" si="26"/>
        <v>0</v>
      </c>
      <c r="AU61" s="35">
        <f t="shared" si="27"/>
        <v>0</v>
      </c>
      <c r="AV61" s="884" t="str">
        <f>IF(OR('CG-3123'!AS243&lt;&gt;'Meal Sign In-Data Entry'!Q56,'CG-3123'!AS244&lt;&gt;'Meal Sign In-Data Entry'!Q57,'CG-3123'!AS245&lt;&gt;'Meal Sign In-Data Entry'!Q58),"N",IF(AND(AS243="",AS244="",AS245=""),"","Y"))</f>
        <v/>
      </c>
      <c r="AW61" s="727" t="s">
        <v>98</v>
      </c>
      <c r="AX61" s="38">
        <f t="shared" si="28"/>
        <v>43603</v>
      </c>
      <c r="AY61" s="27"/>
      <c r="AZ61" s="27"/>
      <c r="BA61" s="27"/>
      <c r="BB61" s="27"/>
      <c r="BC61" s="27"/>
      <c r="BD61" s="27"/>
      <c r="BE61" s="727" t="s">
        <v>98</v>
      </c>
      <c r="BF61" s="38">
        <f t="shared" si="29"/>
        <v>43603</v>
      </c>
      <c r="BG61" s="27"/>
      <c r="BH61" s="27"/>
      <c r="BI61" s="27"/>
      <c r="BJ61" s="27"/>
      <c r="BK61" s="27"/>
      <c r="BL61" s="27"/>
    </row>
    <row r="62" spans="1:64" ht="12.75" customHeight="1" x14ac:dyDescent="0.2">
      <c r="A62" s="1102" t="s">
        <v>3</v>
      </c>
      <c r="B62" s="1071"/>
      <c r="C62" s="1103"/>
      <c r="D62" s="1168"/>
      <c r="E62" s="1169"/>
      <c r="F62" s="1169"/>
      <c r="G62" s="1169"/>
      <c r="H62" s="1169"/>
      <c r="I62" s="1169"/>
      <c r="J62" s="1169"/>
      <c r="K62" s="1169"/>
      <c r="L62" s="1169"/>
      <c r="M62" s="1169"/>
      <c r="N62" s="1169"/>
      <c r="O62" s="1169"/>
      <c r="P62" s="1169"/>
      <c r="Q62" s="1169"/>
      <c r="R62" s="1169"/>
      <c r="S62" s="1169"/>
      <c r="T62" s="1169"/>
      <c r="U62" s="1169"/>
      <c r="V62" s="1169"/>
      <c r="W62" s="1170"/>
      <c r="AA62" s="53">
        <f t="shared" si="30"/>
        <v>16</v>
      </c>
      <c r="AB62" s="53">
        <f t="shared" si="31"/>
        <v>0</v>
      </c>
      <c r="AC62" s="53">
        <f t="shared" si="32"/>
        <v>0</v>
      </c>
      <c r="AD62" s="53">
        <f t="shared" si="33"/>
        <v>0</v>
      </c>
      <c r="AE62" s="53">
        <f t="shared" si="34"/>
        <v>0</v>
      </c>
      <c r="AG62" s="53">
        <f t="shared" si="35"/>
        <v>0</v>
      </c>
      <c r="AH62" s="53">
        <f t="shared" si="36"/>
        <v>0</v>
      </c>
      <c r="AI62" s="53">
        <f t="shared" si="37"/>
        <v>0</v>
      </c>
      <c r="AK62" s="53"/>
      <c r="AL62" s="38">
        <f t="shared" si="25"/>
        <v>43604</v>
      </c>
      <c r="AM62" s="829"/>
      <c r="AN62" s="829"/>
      <c r="AO62" s="829"/>
      <c r="AP62" s="28"/>
      <c r="AQ62" s="28"/>
      <c r="AR62" s="28"/>
      <c r="AS62" s="28"/>
      <c r="AT62" s="28">
        <f t="shared" si="26"/>
        <v>0</v>
      </c>
      <c r="AU62" s="35">
        <f t="shared" si="27"/>
        <v>0</v>
      </c>
      <c r="AV62" s="884" t="str">
        <f>IF(OR('CG-3123'!AS246&lt;&gt;'Meal Sign In-Data Entry'!Q59,'CG-3123'!AS247&lt;&gt;'Meal Sign In-Data Entry'!Q60,'CG-3123'!AS248&lt;&gt;'Meal Sign In-Data Entry'!Q61),"N",IF(AND(AS246="",AS247="",AS248=""),"","Y"))</f>
        <v/>
      </c>
      <c r="AW62" s="727" t="s">
        <v>98</v>
      </c>
      <c r="AX62" s="38">
        <f t="shared" si="28"/>
        <v>43604</v>
      </c>
      <c r="AY62" s="27"/>
      <c r="AZ62" s="27"/>
      <c r="BA62" s="27"/>
      <c r="BB62" s="27"/>
      <c r="BC62" s="27"/>
      <c r="BD62" s="27"/>
      <c r="BE62" s="727" t="s">
        <v>98</v>
      </c>
      <c r="BF62" s="38">
        <f t="shared" si="29"/>
        <v>43604</v>
      </c>
      <c r="BG62" s="27"/>
      <c r="BH62" s="27"/>
      <c r="BI62" s="27"/>
      <c r="BJ62" s="27"/>
      <c r="BK62" s="27"/>
      <c r="BL62" s="27"/>
    </row>
    <row r="63" spans="1:64" ht="12.75" customHeight="1" x14ac:dyDescent="0.2">
      <c r="A63" s="1104" t="s">
        <v>584</v>
      </c>
      <c r="B63" s="1105"/>
      <c r="C63" s="1106"/>
      <c r="D63" s="1171"/>
      <c r="E63" s="1172"/>
      <c r="F63" s="1172"/>
      <c r="G63" s="1172"/>
      <c r="H63" s="1172"/>
      <c r="I63" s="1172"/>
      <c r="J63" s="1172"/>
      <c r="K63" s="1172"/>
      <c r="L63" s="1172"/>
      <c r="M63" s="1172"/>
      <c r="N63" s="1172"/>
      <c r="O63" s="1172"/>
      <c r="P63" s="1172"/>
      <c r="Q63" s="1172"/>
      <c r="R63" s="1172"/>
      <c r="S63" s="1172"/>
      <c r="T63" s="1172"/>
      <c r="U63" s="1172"/>
      <c r="V63" s="1172"/>
      <c r="W63" s="1173"/>
      <c r="AA63" s="53">
        <f t="shared" si="30"/>
        <v>15</v>
      </c>
      <c r="AB63" s="53">
        <f t="shared" si="31"/>
        <v>0</v>
      </c>
      <c r="AC63" s="53">
        <f t="shared" si="32"/>
        <v>0</v>
      </c>
      <c r="AD63" s="53">
        <f t="shared" si="33"/>
        <v>0</v>
      </c>
      <c r="AE63" s="53">
        <f t="shared" si="34"/>
        <v>0</v>
      </c>
      <c r="AG63" s="53">
        <f t="shared" si="35"/>
        <v>0</v>
      </c>
      <c r="AH63" s="53">
        <f t="shared" si="36"/>
        <v>0</v>
      </c>
      <c r="AI63" s="53">
        <f t="shared" si="37"/>
        <v>0</v>
      </c>
      <c r="AK63" s="53"/>
      <c r="AL63" s="38">
        <f t="shared" si="25"/>
        <v>43605</v>
      </c>
      <c r="AM63" s="829"/>
      <c r="AN63" s="829"/>
      <c r="AO63" s="829"/>
      <c r="AP63" s="28"/>
      <c r="AQ63" s="28"/>
      <c r="AR63" s="28"/>
      <c r="AS63" s="28"/>
      <c r="AT63" s="28">
        <f t="shared" si="26"/>
        <v>0</v>
      </c>
      <c r="AU63" s="35">
        <f t="shared" si="27"/>
        <v>0</v>
      </c>
      <c r="AV63" s="884" t="str">
        <f>IF(OR('CG-3123'!AS249&lt;&gt;'Meal Sign In-Data Entry'!Q62,'CG-3123'!AS250&lt;&gt;'Meal Sign In-Data Entry'!Q63,'CG-3123'!AS251&lt;&gt;'Meal Sign In-Data Entry'!Q64),"N",IF(AND(AS249="",AS250="",AS251=""),"","Y"))</f>
        <v/>
      </c>
      <c r="AW63" s="727" t="s">
        <v>98</v>
      </c>
      <c r="AX63" s="38">
        <f t="shared" si="28"/>
        <v>43605</v>
      </c>
      <c r="AY63" s="27"/>
      <c r="AZ63" s="27"/>
      <c r="BA63" s="27"/>
      <c r="BB63" s="27"/>
      <c r="BC63" s="27"/>
      <c r="BD63" s="27"/>
      <c r="BE63" s="727" t="s">
        <v>98</v>
      </c>
      <c r="BF63" s="38">
        <f t="shared" si="29"/>
        <v>43605</v>
      </c>
      <c r="BG63" s="27"/>
      <c r="BH63" s="27"/>
      <c r="BI63" s="27"/>
      <c r="BJ63" s="27"/>
      <c r="BK63" s="27"/>
      <c r="BL63" s="27"/>
    </row>
    <row r="64" spans="1:64" x14ac:dyDescent="0.2">
      <c r="A64" s="499" t="s">
        <v>6</v>
      </c>
      <c r="B64" s="500"/>
      <c r="C64" s="30"/>
      <c r="D64" s="30"/>
      <c r="E64" s="30"/>
      <c r="F64" s="30"/>
      <c r="G64" s="30"/>
      <c r="H64" s="30"/>
      <c r="I64" s="30"/>
      <c r="J64" s="501"/>
      <c r="K64" s="220"/>
      <c r="L64" s="220" t="s">
        <v>102</v>
      </c>
      <c r="M64" s="220"/>
      <c r="N64" s="209"/>
      <c r="O64" s="209"/>
      <c r="P64" s="209"/>
      <c r="Q64" s="209"/>
      <c r="R64" s="209"/>
      <c r="S64" s="209"/>
      <c r="T64" s="209"/>
      <c r="U64" s="209"/>
      <c r="V64" s="209"/>
      <c r="W64" s="502"/>
      <c r="AA64" s="53">
        <f t="shared" si="30"/>
        <v>15</v>
      </c>
      <c r="AB64" s="53">
        <f t="shared" si="31"/>
        <v>0</v>
      </c>
      <c r="AC64" s="53">
        <f t="shared" si="32"/>
        <v>0</v>
      </c>
      <c r="AD64" s="53">
        <f t="shared" si="33"/>
        <v>0</v>
      </c>
      <c r="AE64" s="53">
        <f t="shared" si="34"/>
        <v>0</v>
      </c>
      <c r="AG64" s="53">
        <f t="shared" si="35"/>
        <v>0</v>
      </c>
      <c r="AH64" s="53">
        <f t="shared" si="36"/>
        <v>0</v>
      </c>
      <c r="AI64" s="53">
        <f t="shared" si="37"/>
        <v>0</v>
      </c>
      <c r="AK64" s="53"/>
      <c r="AL64" s="38">
        <f t="shared" si="25"/>
        <v>43606</v>
      </c>
      <c r="AM64" s="829"/>
      <c r="AN64" s="829"/>
      <c r="AO64" s="829"/>
      <c r="AP64" s="28"/>
      <c r="AQ64" s="28"/>
      <c r="AR64" s="28"/>
      <c r="AS64" s="28"/>
      <c r="AT64" s="28">
        <f t="shared" si="26"/>
        <v>0</v>
      </c>
      <c r="AU64" s="35">
        <f t="shared" si="27"/>
        <v>0</v>
      </c>
      <c r="AV64" s="884" t="str">
        <f>IF(OR('CG-3123'!AS252&lt;&gt;'Meal Sign In-Data Entry'!Q65,'CG-3123'!AS253&lt;&gt;'Meal Sign In-Data Entry'!Q66,'CG-3123'!AS254&lt;&gt;'Meal Sign In-Data Entry'!Q67),"N",IF(AND(AS252="",AS253="",AS254=""),"","Y"))</f>
        <v/>
      </c>
      <c r="AW64" s="727" t="s">
        <v>98</v>
      </c>
      <c r="AX64" s="38">
        <f t="shared" si="28"/>
        <v>43606</v>
      </c>
      <c r="AY64" s="27"/>
      <c r="AZ64" s="27"/>
      <c r="BA64" s="27"/>
      <c r="BB64" s="27"/>
      <c r="BC64" s="27"/>
      <c r="BD64" s="27"/>
      <c r="BE64" s="727" t="s">
        <v>98</v>
      </c>
      <c r="BF64" s="38">
        <f t="shared" si="29"/>
        <v>43606</v>
      </c>
      <c r="BG64" s="27"/>
      <c r="BH64" s="27"/>
      <c r="BI64" s="27"/>
      <c r="BJ64" s="27"/>
      <c r="BK64" s="27"/>
      <c r="BL64" s="27"/>
    </row>
    <row r="65" spans="1:64" x14ac:dyDescent="0.2">
      <c r="A65" s="1119" t="str">
        <f>A6</f>
        <v>USCGC BUSTED</v>
      </c>
      <c r="B65" s="1105"/>
      <c r="C65" s="1105"/>
      <c r="D65" s="1105"/>
      <c r="E65" s="1105"/>
      <c r="F65" s="1105"/>
      <c r="G65" s="1105"/>
      <c r="H65" s="1105"/>
      <c r="I65" s="1105"/>
      <c r="J65" s="1106"/>
      <c r="K65" s="730"/>
      <c r="L65" s="1182" t="str">
        <f>K6</f>
        <v>07-13908</v>
      </c>
      <c r="M65" s="1105"/>
      <c r="N65" s="1105"/>
      <c r="O65" s="1105"/>
      <c r="P65" s="1105"/>
      <c r="Q65" s="1105"/>
      <c r="R65" s="1105"/>
      <c r="S65" s="1105"/>
      <c r="T65" s="1105"/>
      <c r="U65" s="1105"/>
      <c r="V65" s="1105"/>
      <c r="W65" s="1183"/>
      <c r="AA65" s="53">
        <f t="shared" si="30"/>
        <v>15</v>
      </c>
      <c r="AB65" s="53">
        <f t="shared" si="31"/>
        <v>0</v>
      </c>
      <c r="AC65" s="53">
        <f t="shared" si="32"/>
        <v>0</v>
      </c>
      <c r="AD65" s="53">
        <f t="shared" si="33"/>
        <v>0</v>
      </c>
      <c r="AE65" s="53">
        <f t="shared" si="34"/>
        <v>0</v>
      </c>
      <c r="AG65" s="53">
        <f t="shared" si="35"/>
        <v>0</v>
      </c>
      <c r="AH65" s="53">
        <f t="shared" si="36"/>
        <v>0</v>
      </c>
      <c r="AI65" s="53">
        <f t="shared" si="37"/>
        <v>0</v>
      </c>
      <c r="AK65" s="53"/>
      <c r="AL65" s="38">
        <f t="shared" si="25"/>
        <v>43607</v>
      </c>
      <c r="AM65" s="829"/>
      <c r="AN65" s="829"/>
      <c r="AO65" s="829"/>
      <c r="AP65" s="28"/>
      <c r="AQ65" s="28"/>
      <c r="AR65" s="28"/>
      <c r="AS65" s="28"/>
      <c r="AT65" s="28">
        <f t="shared" si="26"/>
        <v>0</v>
      </c>
      <c r="AU65" s="35">
        <f t="shared" si="27"/>
        <v>0</v>
      </c>
      <c r="AV65" s="884" t="str">
        <f>IF(OR('CG-3123'!AS255&lt;&gt;'Meal Sign In-Data Entry'!Q68,'CG-3123'!AS256&lt;&gt;'Meal Sign In-Data Entry'!Q69,'CG-3123'!AS257&lt;&gt;'Meal Sign In-Data Entry'!Q70),"N",IF(AND(AS255="",AS256="",AS257=""),"","Y"))</f>
        <v/>
      </c>
      <c r="AW65" s="727" t="s">
        <v>98</v>
      </c>
      <c r="AX65" s="38">
        <f t="shared" si="28"/>
        <v>43607</v>
      </c>
      <c r="AY65" s="27"/>
      <c r="AZ65" s="27"/>
      <c r="BA65" s="27"/>
      <c r="BB65" s="27"/>
      <c r="BC65" s="27"/>
      <c r="BD65" s="27"/>
      <c r="BE65" s="727" t="s">
        <v>98</v>
      </c>
      <c r="BF65" s="38">
        <f t="shared" si="29"/>
        <v>43607</v>
      </c>
      <c r="BG65" s="27"/>
      <c r="BH65" s="27"/>
      <c r="BI65" s="27"/>
      <c r="BJ65" s="27"/>
      <c r="BK65" s="27"/>
      <c r="BL65" s="27"/>
    </row>
    <row r="66" spans="1:64" x14ac:dyDescent="0.2">
      <c r="A66" s="226" t="s">
        <v>106</v>
      </c>
      <c r="B66" s="220"/>
      <c r="C66" s="209" t="s">
        <v>107</v>
      </c>
      <c r="D66" s="30"/>
      <c r="E66" s="30"/>
      <c r="F66" s="209"/>
      <c r="G66" s="209"/>
      <c r="H66" s="209"/>
      <c r="I66" s="209"/>
      <c r="J66" s="209"/>
      <c r="K66" s="221"/>
      <c r="L66" s="220" t="s">
        <v>108</v>
      </c>
      <c r="M66" s="220"/>
      <c r="N66" s="209"/>
      <c r="O66" s="209"/>
      <c r="P66" s="209" t="s">
        <v>109</v>
      </c>
      <c r="Q66" s="209"/>
      <c r="R66" s="209"/>
      <c r="S66" s="209"/>
      <c r="T66" s="209"/>
      <c r="U66" s="209"/>
      <c r="V66" s="209"/>
      <c r="W66" s="502"/>
      <c r="AA66" s="53">
        <f t="shared" si="30"/>
        <v>15</v>
      </c>
      <c r="AB66" s="53">
        <f t="shared" si="31"/>
        <v>0</v>
      </c>
      <c r="AC66" s="53">
        <f t="shared" si="32"/>
        <v>0</v>
      </c>
      <c r="AD66" s="53">
        <f t="shared" si="33"/>
        <v>0</v>
      </c>
      <c r="AE66" s="53">
        <f t="shared" si="34"/>
        <v>0</v>
      </c>
      <c r="AG66" s="53">
        <f t="shared" si="35"/>
        <v>0</v>
      </c>
      <c r="AH66" s="53">
        <f t="shared" si="36"/>
        <v>0</v>
      </c>
      <c r="AI66" s="53">
        <f t="shared" si="37"/>
        <v>0</v>
      </c>
      <c r="AK66" s="53"/>
      <c r="AL66" s="38">
        <f t="shared" si="25"/>
        <v>43608</v>
      </c>
      <c r="AM66" s="829"/>
      <c r="AN66" s="829"/>
      <c r="AO66" s="829"/>
      <c r="AP66" s="28"/>
      <c r="AQ66" s="28"/>
      <c r="AR66" s="28"/>
      <c r="AS66" s="28"/>
      <c r="AT66" s="28">
        <f t="shared" si="26"/>
        <v>0</v>
      </c>
      <c r="AU66" s="35">
        <f t="shared" si="27"/>
        <v>0</v>
      </c>
      <c r="AV66" s="884" t="str">
        <f>IF(OR('CG-3123'!AS258&lt;&gt;'Meal Sign In-Data Entry'!Q71,'CG-3123'!AS259&lt;&gt;'Meal Sign In-Data Entry'!Q72,'CG-3123'!AS260&lt;&gt;'Meal Sign In-Data Entry'!Q73),"N",IF(AND(AS258="",AS259="",AS260=""),"","Y"))</f>
        <v/>
      </c>
      <c r="AW66" s="727" t="s">
        <v>98</v>
      </c>
      <c r="AX66" s="38">
        <f t="shared" si="28"/>
        <v>43608</v>
      </c>
      <c r="AY66" s="27"/>
      <c r="AZ66" s="27"/>
      <c r="BA66" s="27"/>
      <c r="BB66" s="27"/>
      <c r="BC66" s="27"/>
      <c r="BD66" s="27"/>
      <c r="BE66" s="727" t="s">
        <v>98</v>
      </c>
      <c r="BF66" s="38">
        <f t="shared" si="29"/>
        <v>43608</v>
      </c>
      <c r="BG66" s="27"/>
      <c r="BH66" s="27"/>
      <c r="BI66" s="27"/>
      <c r="BJ66" s="27"/>
      <c r="BK66" s="27"/>
      <c r="BL66" s="27"/>
    </row>
    <row r="67" spans="1:64" x14ac:dyDescent="0.2">
      <c r="A67" s="503" t="s">
        <v>112</v>
      </c>
      <c r="B67" s="209"/>
      <c r="C67" s="209"/>
      <c r="D67" s="209"/>
      <c r="E67" s="209"/>
      <c r="F67" s="209"/>
      <c r="G67" s="209"/>
      <c r="H67" s="209"/>
      <c r="I67" s="209"/>
      <c r="J67" s="209"/>
      <c r="K67" s="221"/>
      <c r="L67" s="220" t="s">
        <v>166</v>
      </c>
      <c r="M67" s="209"/>
      <c r="N67" s="209"/>
      <c r="O67" s="209"/>
      <c r="P67" s="209"/>
      <c r="Q67" s="209"/>
      <c r="R67" s="209"/>
      <c r="S67" s="209"/>
      <c r="T67" s="209"/>
      <c r="U67" s="209"/>
      <c r="V67" s="209"/>
      <c r="W67" s="502"/>
      <c r="AA67" s="53">
        <f t="shared" si="30"/>
        <v>15</v>
      </c>
      <c r="AB67" s="53">
        <f t="shared" si="31"/>
        <v>0</v>
      </c>
      <c r="AC67" s="53">
        <f t="shared" si="32"/>
        <v>0</v>
      </c>
      <c r="AD67" s="53">
        <f t="shared" si="33"/>
        <v>0</v>
      </c>
      <c r="AE67" s="53">
        <f t="shared" si="34"/>
        <v>0</v>
      </c>
      <c r="AG67" s="53">
        <f t="shared" si="35"/>
        <v>0</v>
      </c>
      <c r="AH67" s="53">
        <f t="shared" si="36"/>
        <v>0</v>
      </c>
      <c r="AI67" s="53">
        <f t="shared" si="37"/>
        <v>0</v>
      </c>
      <c r="AK67" s="53"/>
      <c r="AL67" s="38">
        <f t="shared" si="25"/>
        <v>43609</v>
      </c>
      <c r="AM67" s="829"/>
      <c r="AN67" s="829"/>
      <c r="AO67" s="829"/>
      <c r="AP67" s="28"/>
      <c r="AQ67" s="28"/>
      <c r="AR67" s="28"/>
      <c r="AS67" s="28"/>
      <c r="AT67" s="28">
        <f t="shared" si="26"/>
        <v>0</v>
      </c>
      <c r="AU67" s="35">
        <f t="shared" si="27"/>
        <v>0</v>
      </c>
      <c r="AV67" s="884" t="str">
        <f>IF(OR('CG-3123'!AS261&lt;&gt;'Meal Sign In-Data Entry'!Q74,'CG-3123'!AS262&lt;&gt;'Meal Sign In-Data Entry'!Q75,'CG-3123'!AS263&lt;&gt;'Meal Sign In-Data Entry'!Q76),"N",IF(AND(AS261="",AS262="",AS263=""),"","Y"))</f>
        <v/>
      </c>
      <c r="AW67" s="727" t="s">
        <v>98</v>
      </c>
      <c r="AX67" s="38">
        <f t="shared" si="28"/>
        <v>43609</v>
      </c>
      <c r="AY67" s="27"/>
      <c r="AZ67" s="27"/>
      <c r="BA67" s="27"/>
      <c r="BB67" s="27"/>
      <c r="BC67" s="27"/>
      <c r="BD67" s="27"/>
      <c r="BE67" s="727" t="s">
        <v>98</v>
      </c>
      <c r="BF67" s="38">
        <f t="shared" si="29"/>
        <v>43609</v>
      </c>
      <c r="BG67" s="27"/>
      <c r="BH67" s="27"/>
      <c r="BI67" s="27"/>
      <c r="BJ67" s="27"/>
      <c r="BK67" s="27"/>
      <c r="BL67" s="27"/>
    </row>
    <row r="68" spans="1:64" x14ac:dyDescent="0.2">
      <c r="A68" s="503" t="s">
        <v>314</v>
      </c>
      <c r="B68" s="209"/>
      <c r="C68" s="209"/>
      <c r="D68" s="209"/>
      <c r="E68" s="209"/>
      <c r="F68" s="209"/>
      <c r="G68" s="209"/>
      <c r="H68" s="209"/>
      <c r="I68" s="209"/>
      <c r="J68" s="209"/>
      <c r="K68" s="221"/>
      <c r="L68" s="220" t="s">
        <v>316</v>
      </c>
      <c r="M68" s="209"/>
      <c r="N68" s="209"/>
      <c r="O68" s="209"/>
      <c r="P68" s="209"/>
      <c r="Q68" s="209"/>
      <c r="R68" s="209"/>
      <c r="S68" s="209"/>
      <c r="T68" s="209"/>
      <c r="U68" s="209"/>
      <c r="V68" s="209"/>
      <c r="W68" s="502"/>
      <c r="AA68" s="53">
        <f t="shared" si="30"/>
        <v>15</v>
      </c>
      <c r="AB68" s="53">
        <f t="shared" si="31"/>
        <v>0</v>
      </c>
      <c r="AC68" s="53">
        <f t="shared" si="32"/>
        <v>0</v>
      </c>
      <c r="AD68" s="53">
        <f t="shared" si="33"/>
        <v>0</v>
      </c>
      <c r="AE68" s="53">
        <f t="shared" si="34"/>
        <v>0</v>
      </c>
      <c r="AG68" s="53">
        <f t="shared" si="35"/>
        <v>0</v>
      </c>
      <c r="AH68" s="53">
        <f t="shared" si="36"/>
        <v>0</v>
      </c>
      <c r="AI68" s="53">
        <f t="shared" si="37"/>
        <v>0</v>
      </c>
      <c r="AK68" s="53"/>
      <c r="AL68" s="38">
        <f t="shared" si="25"/>
        <v>43610</v>
      </c>
      <c r="AM68" s="829"/>
      <c r="AN68" s="829"/>
      <c r="AO68" s="829"/>
      <c r="AP68" s="28"/>
      <c r="AQ68" s="28"/>
      <c r="AR68" s="28"/>
      <c r="AS68" s="28"/>
      <c r="AT68" s="28">
        <f t="shared" si="26"/>
        <v>0</v>
      </c>
      <c r="AU68" s="35">
        <f t="shared" si="27"/>
        <v>0</v>
      </c>
      <c r="AV68" s="884" t="str">
        <f>IF(OR('CG-3123'!AS264&lt;&gt;'Meal Sign In-Data Entry'!Q77,'CG-3123'!AS265&lt;&gt;'Meal Sign In-Data Entry'!Q78,'CG-3123'!AS266&lt;&gt;'Meal Sign In-Data Entry'!Q79),"N",IF(AND(AS264="",AS265="",AS266=""),"","Y"))</f>
        <v/>
      </c>
      <c r="AW68" s="727" t="s">
        <v>98</v>
      </c>
      <c r="AX68" s="38">
        <f t="shared" si="28"/>
        <v>43610</v>
      </c>
      <c r="AY68" s="27"/>
      <c r="AZ68" s="27"/>
      <c r="BA68" s="27"/>
      <c r="BB68" s="27"/>
      <c r="BC68" s="27"/>
      <c r="BD68" s="27"/>
      <c r="BE68" s="727" t="s">
        <v>98</v>
      </c>
      <c r="BF68" s="38">
        <f t="shared" si="29"/>
        <v>43610</v>
      </c>
      <c r="BG68" s="27"/>
      <c r="BH68" s="27"/>
      <c r="BI68" s="27"/>
      <c r="BJ68" s="27"/>
      <c r="BK68" s="27"/>
      <c r="BL68" s="27"/>
    </row>
    <row r="69" spans="1:64" x14ac:dyDescent="0.2">
      <c r="A69" s="1119"/>
      <c r="B69" s="1120"/>
      <c r="C69" s="1120"/>
      <c r="D69" s="1120"/>
      <c r="E69" s="1120"/>
      <c r="F69" s="1120"/>
      <c r="G69" s="1120"/>
      <c r="H69" s="1120"/>
      <c r="I69" s="1120"/>
      <c r="J69" s="1120"/>
      <c r="K69" s="222"/>
      <c r="L69" s="225"/>
      <c r="M69" s="730"/>
      <c r="N69" s="730"/>
      <c r="O69" s="730"/>
      <c r="P69" s="730"/>
      <c r="Q69" s="730"/>
      <c r="R69" s="730"/>
      <c r="S69" s="730"/>
      <c r="T69" s="730"/>
      <c r="U69" s="730"/>
      <c r="V69" s="730"/>
      <c r="W69" s="504"/>
      <c r="AA69" s="53">
        <f t="shared" si="30"/>
        <v>15</v>
      </c>
      <c r="AB69" s="53">
        <f t="shared" si="31"/>
        <v>0</v>
      </c>
      <c r="AC69" s="53">
        <f t="shared" si="32"/>
        <v>0</v>
      </c>
      <c r="AD69" s="53">
        <f t="shared" si="33"/>
        <v>0</v>
      </c>
      <c r="AE69" s="53">
        <f t="shared" si="34"/>
        <v>0</v>
      </c>
      <c r="AG69" s="53">
        <f t="shared" si="35"/>
        <v>0</v>
      </c>
      <c r="AH69" s="53">
        <f t="shared" si="36"/>
        <v>0</v>
      </c>
      <c r="AI69" s="53">
        <f t="shared" si="37"/>
        <v>0</v>
      </c>
      <c r="AK69" s="53"/>
      <c r="AL69" s="38">
        <f t="shared" si="25"/>
        <v>43611</v>
      </c>
      <c r="AM69" s="829"/>
      <c r="AN69" s="829"/>
      <c r="AO69" s="829"/>
      <c r="AP69" s="28"/>
      <c r="AQ69" s="28"/>
      <c r="AR69" s="28"/>
      <c r="AS69" s="28"/>
      <c r="AT69" s="28">
        <f t="shared" si="26"/>
        <v>0</v>
      </c>
      <c r="AU69" s="35">
        <f t="shared" si="27"/>
        <v>0</v>
      </c>
      <c r="AV69" s="884" t="str">
        <f>IF(OR('CG-3123'!AS267&lt;&gt;'Meal Sign In-Data Entry'!Q80,'CG-3123'!AS268&lt;&gt;'Meal Sign In-Data Entry'!Q81,'CG-3123'!AS269&lt;&gt;'Meal Sign In-Data Entry'!Q82),"N",IF(AND(AS267="",AS268="",AS269=""),"","Y"))</f>
        <v/>
      </c>
      <c r="AW69" s="727" t="s">
        <v>98</v>
      </c>
      <c r="AX69" s="38">
        <f t="shared" si="28"/>
        <v>43611</v>
      </c>
      <c r="AY69" s="27"/>
      <c r="AZ69" s="27"/>
      <c r="BA69" s="27"/>
      <c r="BB69" s="27"/>
      <c r="BC69" s="27"/>
      <c r="BD69" s="27"/>
      <c r="BE69" s="727" t="s">
        <v>98</v>
      </c>
      <c r="BF69" s="38">
        <f t="shared" si="29"/>
        <v>43611</v>
      </c>
      <c r="BG69" s="27"/>
      <c r="BH69" s="27"/>
      <c r="BI69" s="27"/>
      <c r="BJ69" s="27"/>
      <c r="BK69" s="27"/>
      <c r="BL69" s="27"/>
    </row>
    <row r="70" spans="1:64" x14ac:dyDescent="0.2">
      <c r="A70" s="226" t="s">
        <v>68</v>
      </c>
      <c r="B70" s="220"/>
      <c r="C70" s="221"/>
      <c r="D70" s="220" t="s">
        <v>125</v>
      </c>
      <c r="E70" s="220"/>
      <c r="F70" s="221"/>
      <c r="G70" s="505"/>
      <c r="H70" s="505"/>
      <c r="I70" s="505"/>
      <c r="J70" s="505"/>
      <c r="K70" s="505"/>
      <c r="L70" s="505"/>
      <c r="M70" s="506"/>
      <c r="N70" s="506"/>
      <c r="O70" s="506"/>
      <c r="P70" s="506"/>
      <c r="Q70" s="506"/>
      <c r="R70" s="506"/>
      <c r="S70" s="505"/>
      <c r="T70" s="505"/>
      <c r="U70" s="505"/>
      <c r="V70" s="505"/>
      <c r="W70" s="507"/>
      <c r="AA70" s="53">
        <f t="shared" si="30"/>
        <v>14</v>
      </c>
      <c r="AB70" s="53">
        <f t="shared" si="31"/>
        <v>0</v>
      </c>
      <c r="AC70" s="53">
        <f t="shared" si="32"/>
        <v>0</v>
      </c>
      <c r="AD70" s="53">
        <f t="shared" si="33"/>
        <v>0</v>
      </c>
      <c r="AE70" s="53">
        <f t="shared" si="34"/>
        <v>0</v>
      </c>
      <c r="AG70" s="53">
        <f t="shared" si="35"/>
        <v>0</v>
      </c>
      <c r="AH70" s="53">
        <f t="shared" si="36"/>
        <v>0</v>
      </c>
      <c r="AI70" s="53">
        <f t="shared" si="37"/>
        <v>0</v>
      </c>
      <c r="AK70" s="53"/>
      <c r="AL70" s="38">
        <f t="shared" si="25"/>
        <v>43612</v>
      </c>
      <c r="AM70" s="829"/>
      <c r="AN70" s="829"/>
      <c r="AO70" s="829"/>
      <c r="AP70" s="28"/>
      <c r="AQ70" s="28"/>
      <c r="AR70" s="28"/>
      <c r="AS70" s="28"/>
      <c r="AT70" s="28">
        <f t="shared" si="26"/>
        <v>0</v>
      </c>
      <c r="AU70" s="35">
        <f t="shared" si="27"/>
        <v>0</v>
      </c>
      <c r="AV70" s="884" t="str">
        <f>IF(OR('CG-3123'!AS270&lt;&gt;'Meal Sign In-Data Entry'!Q83,'CG-3123'!AS271&lt;&gt;'Meal Sign In-Data Entry'!Q84,'CG-3123'!AS272&lt;&gt;'Meal Sign In-Data Entry'!Q85),"N",IF(AND(AS270="",AS271="",AS272=""),"","Y"))</f>
        <v/>
      </c>
      <c r="AW70" s="727" t="s">
        <v>98</v>
      </c>
      <c r="AX70" s="38">
        <f t="shared" si="28"/>
        <v>43612</v>
      </c>
      <c r="AY70" s="27"/>
      <c r="AZ70" s="27"/>
      <c r="BA70" s="27"/>
      <c r="BB70" s="27"/>
      <c r="BC70" s="27"/>
      <c r="BD70" s="27"/>
      <c r="BE70" s="727" t="s">
        <v>98</v>
      </c>
      <c r="BF70" s="38">
        <f t="shared" si="29"/>
        <v>43612</v>
      </c>
      <c r="BG70" s="27"/>
      <c r="BH70" s="27"/>
      <c r="BI70" s="27"/>
      <c r="BJ70" s="27"/>
      <c r="BK70" s="27"/>
      <c r="BL70" s="27"/>
    </row>
    <row r="71" spans="1:64" x14ac:dyDescent="0.2">
      <c r="A71" s="1109">
        <f>Menu!F6</f>
        <v>43616</v>
      </c>
      <c r="B71" s="1110"/>
      <c r="C71" s="223" t="s">
        <v>126</v>
      </c>
      <c r="D71" s="1116" t="str">
        <f>D12</f>
        <v>AFLOAT</v>
      </c>
      <c r="E71" s="1180"/>
      <c r="F71" s="1181"/>
      <c r="G71" s="738"/>
      <c r="H71" s="738" t="s">
        <v>127</v>
      </c>
      <c r="I71" s="508"/>
      <c r="J71" s="738"/>
      <c r="K71" s="738" t="s">
        <v>128</v>
      </c>
      <c r="L71" s="738"/>
      <c r="M71" s="741"/>
      <c r="N71" s="509"/>
      <c r="O71" s="509"/>
      <c r="P71" s="506"/>
      <c r="Q71" s="506"/>
      <c r="R71" s="510"/>
      <c r="S71" s="738"/>
      <c r="T71" s="511"/>
      <c r="U71" s="738" t="s">
        <v>129</v>
      </c>
      <c r="V71" s="730"/>
      <c r="W71" s="504"/>
      <c r="AA71" s="53">
        <f t="shared" si="30"/>
        <v>14</v>
      </c>
      <c r="AB71" s="53">
        <f t="shared" si="31"/>
        <v>0</v>
      </c>
      <c r="AC71" s="53">
        <f t="shared" si="32"/>
        <v>0</v>
      </c>
      <c r="AD71" s="53">
        <f t="shared" si="33"/>
        <v>0</v>
      </c>
      <c r="AE71" s="53">
        <f t="shared" si="34"/>
        <v>0</v>
      </c>
      <c r="AG71" s="53">
        <f t="shared" si="35"/>
        <v>0</v>
      </c>
      <c r="AH71" s="53">
        <f t="shared" si="36"/>
        <v>0</v>
      </c>
      <c r="AI71" s="53">
        <f t="shared" si="37"/>
        <v>0</v>
      </c>
      <c r="AK71" s="53"/>
      <c r="AL71" s="38">
        <f t="shared" si="25"/>
        <v>43613</v>
      </c>
      <c r="AM71" s="829"/>
      <c r="AN71" s="829"/>
      <c r="AO71" s="829"/>
      <c r="AP71" s="28"/>
      <c r="AQ71" s="28"/>
      <c r="AR71" s="28"/>
      <c r="AS71" s="28"/>
      <c r="AT71" s="28">
        <f t="shared" si="26"/>
        <v>0</v>
      </c>
      <c r="AU71" s="35">
        <f t="shared" si="27"/>
        <v>0</v>
      </c>
      <c r="AV71" s="884" t="str">
        <f>IF(OR('CG-3123'!AS273&lt;&gt;'Meal Sign In-Data Entry'!Q86,'CG-3123'!AS274&lt;&gt;'Meal Sign In-Data Entry'!Q87,'CG-3123'!AS275&lt;&gt;'Meal Sign In-Data Entry'!Q88),"N",IF(AND(AS273="",AS274="",AS275=""),"","Y"))</f>
        <v/>
      </c>
      <c r="AW71" s="727" t="s">
        <v>98</v>
      </c>
      <c r="AX71" s="38">
        <f t="shared" si="28"/>
        <v>43613</v>
      </c>
      <c r="AY71" s="27"/>
      <c r="AZ71" s="27"/>
      <c r="BA71" s="27"/>
      <c r="BB71" s="27"/>
      <c r="BC71" s="27"/>
      <c r="BD71" s="27"/>
      <c r="BE71" s="727" t="s">
        <v>98</v>
      </c>
      <c r="BF71" s="38">
        <f t="shared" si="29"/>
        <v>43613</v>
      </c>
      <c r="BG71" s="27"/>
      <c r="BH71" s="27"/>
      <c r="BI71" s="27"/>
      <c r="BJ71" s="27"/>
      <c r="BK71" s="27"/>
      <c r="BL71" s="27"/>
    </row>
    <row r="72" spans="1:64" x14ac:dyDescent="0.2">
      <c r="A72" s="224" t="s">
        <v>131</v>
      </c>
      <c r="B72" s="225"/>
      <c r="C72" s="730"/>
      <c r="D72" s="730"/>
      <c r="E72" s="730"/>
      <c r="F72" s="222"/>
      <c r="G72" s="1121" t="s">
        <v>99</v>
      </c>
      <c r="H72" s="1113"/>
      <c r="I72" s="1122"/>
      <c r="J72" s="1121" t="s">
        <v>99</v>
      </c>
      <c r="K72" s="1113"/>
      <c r="L72" s="1113"/>
      <c r="M72" s="1123"/>
      <c r="N72" s="1124"/>
      <c r="O72" s="1124"/>
      <c r="P72" s="506"/>
      <c r="Q72" s="506"/>
      <c r="R72" s="510"/>
      <c r="S72" s="1121" t="s">
        <v>43</v>
      </c>
      <c r="T72" s="1113"/>
      <c r="U72" s="1113"/>
      <c r="V72" s="1113"/>
      <c r="W72" s="1114"/>
      <c r="AA72" s="53">
        <f t="shared" si="30"/>
        <v>15</v>
      </c>
      <c r="AB72" s="53">
        <f t="shared" si="31"/>
        <v>0</v>
      </c>
      <c r="AC72" s="53">
        <f t="shared" si="32"/>
        <v>0</v>
      </c>
      <c r="AD72" s="53">
        <f t="shared" si="33"/>
        <v>0</v>
      </c>
      <c r="AE72" s="53">
        <f t="shared" si="34"/>
        <v>0</v>
      </c>
      <c r="AG72" s="53">
        <f t="shared" si="35"/>
        <v>0</v>
      </c>
      <c r="AH72" s="53">
        <f t="shared" si="36"/>
        <v>0</v>
      </c>
      <c r="AI72" s="53">
        <f t="shared" si="37"/>
        <v>0</v>
      </c>
      <c r="AK72" s="53"/>
      <c r="AL72" s="38">
        <f t="shared" si="25"/>
        <v>43614</v>
      </c>
      <c r="AM72" s="829"/>
      <c r="AN72" s="829"/>
      <c r="AO72" s="829"/>
      <c r="AP72" s="28"/>
      <c r="AQ72" s="28"/>
      <c r="AR72" s="28"/>
      <c r="AS72" s="28"/>
      <c r="AT72" s="28">
        <f t="shared" si="26"/>
        <v>0</v>
      </c>
      <c r="AU72" s="35">
        <f t="shared" si="27"/>
        <v>0</v>
      </c>
      <c r="AV72" s="884" t="str">
        <f>IF(OR('CG-3123'!AS276&lt;&gt;'Meal Sign In-Data Entry'!Q89,'CG-3123'!AS277&lt;&gt;'Meal Sign In-Data Entry'!Q90,'CG-3123'!AS278&lt;&gt;'Meal Sign In-Data Entry'!Q91),"N",IF(AND(AS276="",AS277="",AS278=""),"","Y"))</f>
        <v/>
      </c>
      <c r="AW72" s="727" t="s">
        <v>98</v>
      </c>
      <c r="AX72" s="38">
        <f t="shared" si="28"/>
        <v>43614</v>
      </c>
      <c r="AY72" s="27"/>
      <c r="AZ72" s="27"/>
      <c r="BA72" s="27"/>
      <c r="BB72" s="27"/>
      <c r="BC72" s="27"/>
      <c r="BD72" s="27"/>
      <c r="BE72" s="727" t="s">
        <v>98</v>
      </c>
      <c r="BF72" s="38">
        <f t="shared" si="29"/>
        <v>43614</v>
      </c>
      <c r="BG72" s="27"/>
      <c r="BH72" s="27"/>
      <c r="BI72" s="27"/>
      <c r="BJ72" s="27"/>
      <c r="BK72" s="27"/>
      <c r="BL72" s="27"/>
    </row>
    <row r="73" spans="1:64" x14ac:dyDescent="0.2">
      <c r="A73" s="226" t="s">
        <v>133</v>
      </c>
      <c r="B73" s="209"/>
      <c r="C73" s="221"/>
      <c r="D73" s="220" t="s">
        <v>134</v>
      </c>
      <c r="E73" s="209"/>
      <c r="F73" s="221"/>
      <c r="G73" s="1150">
        <f>IF(D12="AFLOAT",AA2,AB2)</f>
        <v>12.17</v>
      </c>
      <c r="H73" s="1139"/>
      <c r="I73" s="1151"/>
      <c r="J73" s="1191">
        <f>AC2</f>
        <v>0</v>
      </c>
      <c r="K73" s="1139"/>
      <c r="L73" s="1139"/>
      <c r="M73" s="1164"/>
      <c r="N73" s="1124"/>
      <c r="O73" s="1124"/>
      <c r="P73" s="506"/>
      <c r="Q73" s="506"/>
      <c r="R73" s="510"/>
      <c r="S73" s="1195" t="s">
        <v>334</v>
      </c>
      <c r="T73" s="1139"/>
      <c r="U73" s="1139"/>
      <c r="V73" s="1139"/>
      <c r="W73" s="1140"/>
      <c r="AA73" s="53">
        <f t="shared" si="30"/>
        <v>15</v>
      </c>
      <c r="AB73" s="53">
        <f t="shared" si="31"/>
        <v>0</v>
      </c>
      <c r="AC73" s="53">
        <f t="shared" si="32"/>
        <v>0</v>
      </c>
      <c r="AD73" s="53">
        <f t="shared" si="33"/>
        <v>0</v>
      </c>
      <c r="AE73" s="53">
        <f t="shared" si="34"/>
        <v>0</v>
      </c>
      <c r="AG73" s="53">
        <f t="shared" si="35"/>
        <v>0</v>
      </c>
      <c r="AH73" s="53">
        <f t="shared" si="36"/>
        <v>0</v>
      </c>
      <c r="AI73" s="53">
        <f t="shared" si="37"/>
        <v>0</v>
      </c>
      <c r="AK73" s="53"/>
      <c r="AL73" s="38">
        <f t="shared" si="25"/>
        <v>43615</v>
      </c>
      <c r="AM73" s="829"/>
      <c r="AN73" s="829"/>
      <c r="AO73" s="829"/>
      <c r="AP73" s="28"/>
      <c r="AQ73" s="28"/>
      <c r="AR73" s="28"/>
      <c r="AS73" s="28"/>
      <c r="AT73" s="28">
        <f t="shared" si="26"/>
        <v>0</v>
      </c>
      <c r="AU73" s="35">
        <f t="shared" si="27"/>
        <v>0</v>
      </c>
      <c r="AV73" s="884" t="str">
        <f>IF(OR('CG-3123'!AS279&lt;&gt;'Meal Sign In-Data Entry'!Q92,'CG-3123'!AS280&lt;&gt;'Meal Sign In-Data Entry'!Q93,'CG-3123'!AS281&lt;&gt;'Meal Sign In-Data Entry'!Q94),"N",IF(AND(AS279="",AS280="",AS281=""),"","Y"))</f>
        <v/>
      </c>
      <c r="AW73" s="727" t="s">
        <v>98</v>
      </c>
      <c r="AX73" s="38">
        <f t="shared" si="28"/>
        <v>43615</v>
      </c>
      <c r="AY73" s="27"/>
      <c r="AZ73" s="27"/>
      <c r="BA73" s="27"/>
      <c r="BB73" s="27"/>
      <c r="BC73" s="27"/>
      <c r="BD73" s="27"/>
      <c r="BE73" s="727" t="s">
        <v>98</v>
      </c>
      <c r="BF73" s="38">
        <f t="shared" si="29"/>
        <v>43615</v>
      </c>
      <c r="BG73" s="27"/>
      <c r="BH73" s="27"/>
      <c r="BI73" s="27"/>
      <c r="BJ73" s="27"/>
      <c r="BK73" s="27"/>
      <c r="BL73" s="27"/>
    </row>
    <row r="74" spans="1:64" x14ac:dyDescent="0.2">
      <c r="A74" s="1109">
        <f>Menu!F5</f>
        <v>43586</v>
      </c>
      <c r="B74" s="1110"/>
      <c r="C74" s="1111"/>
      <c r="D74" s="1189">
        <f>Menu!F6</f>
        <v>43616</v>
      </c>
      <c r="E74" s="1115"/>
      <c r="F74" s="1190"/>
      <c r="G74" s="512"/>
      <c r="H74" s="512"/>
      <c r="I74" s="513"/>
      <c r="J74" s="512" t="s">
        <v>136</v>
      </c>
      <c r="K74" s="512"/>
      <c r="L74" s="512"/>
      <c r="M74" s="514"/>
      <c r="N74" s="515"/>
      <c r="O74" s="515"/>
      <c r="P74" s="506"/>
      <c r="Q74" s="506"/>
      <c r="R74" s="510"/>
      <c r="S74" s="1116" t="s">
        <v>386</v>
      </c>
      <c r="T74" s="1142"/>
      <c r="U74" s="1142"/>
      <c r="V74" s="1142"/>
      <c r="W74" s="1143"/>
      <c r="AA74" s="53">
        <f t="shared" si="30"/>
        <v>15</v>
      </c>
      <c r="AB74" s="53">
        <f t="shared" si="31"/>
        <v>0</v>
      </c>
      <c r="AC74" s="53">
        <f t="shared" si="32"/>
        <v>0</v>
      </c>
      <c r="AD74" s="53">
        <f t="shared" si="33"/>
        <v>0</v>
      </c>
      <c r="AE74" s="53">
        <f t="shared" si="34"/>
        <v>0</v>
      </c>
      <c r="AG74" s="53">
        <f t="shared" si="35"/>
        <v>0</v>
      </c>
      <c r="AH74" s="53">
        <f t="shared" si="36"/>
        <v>0</v>
      </c>
      <c r="AI74" s="53">
        <f t="shared" si="37"/>
        <v>0</v>
      </c>
      <c r="AK74" s="53"/>
      <c r="AL74" s="38">
        <f t="shared" si="25"/>
        <v>43616</v>
      </c>
      <c r="AM74" s="829"/>
      <c r="AN74" s="829"/>
      <c r="AO74" s="829"/>
      <c r="AP74" s="28"/>
      <c r="AQ74" s="28"/>
      <c r="AR74" s="28"/>
      <c r="AS74" s="28"/>
      <c r="AT74" s="28">
        <f t="shared" si="26"/>
        <v>0</v>
      </c>
      <c r="AU74" s="35">
        <f t="shared" si="27"/>
        <v>0</v>
      </c>
      <c r="AV74" s="884" t="str">
        <f>IF(OR('CG-3123'!AS282&lt;&gt;'Meal Sign In-Data Entry'!Q95,'CG-3123'!AS283&lt;&gt;'Meal Sign In-Data Entry'!Q96,'CG-3123'!AS284&lt;&gt;'Meal Sign In-Data Entry'!Q97),"N",IF(AND(AS282="",AS283="",AS284=""),"","Y"))</f>
        <v/>
      </c>
      <c r="AW74" s="727" t="s">
        <v>98</v>
      </c>
      <c r="AX74" s="38">
        <f t="shared" si="28"/>
        <v>43616</v>
      </c>
      <c r="AY74" s="27"/>
      <c r="AZ74" s="27"/>
      <c r="BA74" s="27"/>
      <c r="BB74" s="27"/>
      <c r="BC74" s="27"/>
      <c r="BD74" s="27"/>
      <c r="BE74" s="727" t="s">
        <v>98</v>
      </c>
      <c r="BF74" s="38">
        <f t="shared" si="29"/>
        <v>43616</v>
      </c>
      <c r="BG74" s="27"/>
      <c r="BH74" s="27"/>
      <c r="BI74" s="27"/>
      <c r="BJ74" s="27"/>
      <c r="BK74" s="27"/>
      <c r="BL74" s="27"/>
    </row>
    <row r="75" spans="1:64" x14ac:dyDescent="0.2">
      <c r="A75" s="516" t="s">
        <v>137</v>
      </c>
      <c r="B75" s="225" t="s">
        <v>138</v>
      </c>
      <c r="C75" s="730"/>
      <c r="D75" s="730"/>
      <c r="E75" s="730"/>
      <c r="F75" s="222"/>
      <c r="G75" s="517"/>
      <c r="H75" s="517"/>
      <c r="I75" s="518">
        <f>AA87</f>
        <v>474</v>
      </c>
      <c r="J75" s="519"/>
      <c r="K75" s="519"/>
      <c r="L75" s="519">
        <f>AA127</f>
        <v>0</v>
      </c>
      <c r="M75" s="520"/>
      <c r="N75" s="521"/>
      <c r="O75" s="521"/>
      <c r="P75" s="506"/>
      <c r="Q75" s="506"/>
      <c r="R75" s="510"/>
      <c r="S75" s="1188">
        <f>SUM(I75:L75)</f>
        <v>474</v>
      </c>
      <c r="T75" s="1135"/>
      <c r="U75" s="1135"/>
      <c r="V75" s="738" t="str">
        <f t="shared" ref="V75:V83" si="38">IF(S75&gt;0,"/","")</f>
        <v>/</v>
      </c>
      <c r="W75" s="563">
        <f>ROUND(((I75*$G$73)+(L75*$J$73)),3)</f>
        <v>5768.58</v>
      </c>
      <c r="AA75" s="53">
        <f t="shared" si="30"/>
        <v>15</v>
      </c>
      <c r="AB75" s="53">
        <f t="shared" si="31"/>
        <v>0</v>
      </c>
      <c r="AC75" s="53">
        <f t="shared" si="32"/>
        <v>0</v>
      </c>
      <c r="AD75" s="53">
        <f t="shared" si="33"/>
        <v>0</v>
      </c>
      <c r="AE75" s="53">
        <f t="shared" si="34"/>
        <v>0</v>
      </c>
      <c r="AG75" s="53">
        <f t="shared" si="35"/>
        <v>0</v>
      </c>
      <c r="AH75" s="53">
        <f t="shared" si="36"/>
        <v>0</v>
      </c>
      <c r="AI75" s="53">
        <f t="shared" si="37"/>
        <v>0</v>
      </c>
      <c r="AK75" s="53"/>
      <c r="AL75" s="52" t="s">
        <v>161</v>
      </c>
      <c r="AM75" s="52" t="s">
        <v>161</v>
      </c>
      <c r="AN75" s="52" t="s">
        <v>161</v>
      </c>
      <c r="AO75" s="52" t="s">
        <v>161</v>
      </c>
      <c r="AP75" s="52" t="s">
        <v>161</v>
      </c>
      <c r="AQ75" s="52" t="s">
        <v>161</v>
      </c>
      <c r="AR75" s="52" t="s">
        <v>161</v>
      </c>
      <c r="AS75" s="52" t="s">
        <v>161</v>
      </c>
      <c r="AT75" s="52" t="s">
        <v>161</v>
      </c>
      <c r="AU75" s="52" t="s">
        <v>161</v>
      </c>
      <c r="AV75" s="37"/>
      <c r="AW75" s="727" t="s">
        <v>98</v>
      </c>
      <c r="AX75" s="52" t="s">
        <v>161</v>
      </c>
      <c r="AY75" s="52" t="s">
        <v>161</v>
      </c>
      <c r="AZ75" s="52" t="s">
        <v>161</v>
      </c>
      <c r="BA75" s="52" t="s">
        <v>161</v>
      </c>
      <c r="BB75" s="52" t="s">
        <v>161</v>
      </c>
      <c r="BC75" s="52" t="s">
        <v>161</v>
      </c>
      <c r="BD75" s="52" t="s">
        <v>161</v>
      </c>
      <c r="BE75" s="727" t="s">
        <v>98</v>
      </c>
      <c r="BF75" s="52" t="s">
        <v>161</v>
      </c>
      <c r="BG75" s="52" t="s">
        <v>161</v>
      </c>
      <c r="BH75" s="52" t="s">
        <v>161</v>
      </c>
      <c r="BI75" s="52" t="s">
        <v>161</v>
      </c>
      <c r="BJ75" s="52" t="s">
        <v>161</v>
      </c>
      <c r="BK75" s="52" t="s">
        <v>161</v>
      </c>
      <c r="BL75" s="52" t="s">
        <v>161</v>
      </c>
    </row>
    <row r="76" spans="1:64" x14ac:dyDescent="0.2">
      <c r="A76" s="516" t="s">
        <v>139</v>
      </c>
      <c r="B76" s="225" t="s">
        <v>311</v>
      </c>
      <c r="C76" s="730"/>
      <c r="D76" s="730"/>
      <c r="E76" s="730"/>
      <c r="F76" s="222"/>
      <c r="G76" s="517"/>
      <c r="H76" s="517"/>
      <c r="I76" s="518">
        <f>AB87</f>
        <v>0</v>
      </c>
      <c r="J76" s="519"/>
      <c r="K76" s="519"/>
      <c r="L76" s="519">
        <f>AB127</f>
        <v>0</v>
      </c>
      <c r="M76" s="520"/>
      <c r="N76" s="521"/>
      <c r="O76" s="521"/>
      <c r="P76" s="506"/>
      <c r="Q76" s="506"/>
      <c r="R76" s="510"/>
      <c r="S76" s="1188">
        <f t="shared" ref="S76:S83" si="39">SUM(I76:L76)</f>
        <v>0</v>
      </c>
      <c r="T76" s="1135"/>
      <c r="U76" s="1135"/>
      <c r="V76" s="738" t="str">
        <f t="shared" si="38"/>
        <v/>
      </c>
      <c r="W76" s="563">
        <f>ROUND(((I76*$G$73)+(L76*$J$73)),3)</f>
        <v>0</v>
      </c>
      <c r="AA76" s="53">
        <f t="shared" si="30"/>
        <v>15</v>
      </c>
      <c r="AB76" s="53">
        <f t="shared" si="31"/>
        <v>0</v>
      </c>
      <c r="AC76" s="53">
        <f t="shared" si="32"/>
        <v>0</v>
      </c>
      <c r="AD76" s="53">
        <f t="shared" si="33"/>
        <v>0</v>
      </c>
      <c r="AE76" s="53">
        <f t="shared" si="34"/>
        <v>0</v>
      </c>
      <c r="AG76" s="53">
        <f t="shared" si="35"/>
        <v>0</v>
      </c>
      <c r="AH76" s="53">
        <f t="shared" si="36"/>
        <v>0</v>
      </c>
      <c r="AI76" s="53">
        <f t="shared" si="37"/>
        <v>0</v>
      </c>
      <c r="AK76" s="53"/>
      <c r="AL76" s="755" t="s">
        <v>43</v>
      </c>
      <c r="AM76" s="28">
        <f t="shared" ref="AM76:AU76" si="40">SUM(AM44:AM74)</f>
        <v>0</v>
      </c>
      <c r="AN76" s="28">
        <f t="shared" si="40"/>
        <v>0</v>
      </c>
      <c r="AO76" s="28">
        <f t="shared" si="40"/>
        <v>0</v>
      </c>
      <c r="AP76" s="28">
        <f t="shared" si="40"/>
        <v>0</v>
      </c>
      <c r="AQ76" s="28">
        <f t="shared" si="40"/>
        <v>0</v>
      </c>
      <c r="AR76" s="28">
        <f t="shared" si="40"/>
        <v>0</v>
      </c>
      <c r="AS76" s="28">
        <f t="shared" si="40"/>
        <v>0</v>
      </c>
      <c r="AT76" s="28">
        <f t="shared" si="40"/>
        <v>0</v>
      </c>
      <c r="AU76" s="35">
        <f t="shared" si="40"/>
        <v>0</v>
      </c>
      <c r="AV76" s="828"/>
      <c r="AW76" s="754" t="s">
        <v>98</v>
      </c>
      <c r="AX76" s="755" t="s">
        <v>43</v>
      </c>
      <c r="AY76" s="28">
        <f t="shared" ref="AY76:BD76" si="41">SUM(AY44:AY74)</f>
        <v>0</v>
      </c>
      <c r="AZ76" s="28">
        <f t="shared" si="41"/>
        <v>0</v>
      </c>
      <c r="BA76" s="28">
        <f t="shared" si="41"/>
        <v>0</v>
      </c>
      <c r="BB76" s="28">
        <f t="shared" si="41"/>
        <v>0</v>
      </c>
      <c r="BC76" s="28">
        <f t="shared" si="41"/>
        <v>0</v>
      </c>
      <c r="BD76" s="28">
        <f t="shared" si="41"/>
        <v>0</v>
      </c>
      <c r="BE76" s="754"/>
      <c r="BF76" s="755" t="s">
        <v>43</v>
      </c>
      <c r="BG76" s="28">
        <f t="shared" ref="BG76:BL76" si="42">SUM(BG44:BG74)</f>
        <v>0</v>
      </c>
      <c r="BH76" s="28">
        <f t="shared" si="42"/>
        <v>0</v>
      </c>
      <c r="BI76" s="28">
        <f t="shared" si="42"/>
        <v>0</v>
      </c>
      <c r="BJ76" s="28">
        <f t="shared" si="42"/>
        <v>0</v>
      </c>
      <c r="BK76" s="28">
        <f t="shared" si="42"/>
        <v>0</v>
      </c>
      <c r="BL76" s="28">
        <f t="shared" si="42"/>
        <v>0</v>
      </c>
    </row>
    <row r="77" spans="1:64" x14ac:dyDescent="0.2">
      <c r="A77" s="516" t="s">
        <v>140</v>
      </c>
      <c r="B77" s="225" t="s">
        <v>141</v>
      </c>
      <c r="C77" s="730"/>
      <c r="D77" s="730"/>
      <c r="E77" s="730"/>
      <c r="F77" s="222"/>
      <c r="G77" s="517"/>
      <c r="H77" s="517"/>
      <c r="I77" s="518">
        <f>AC87</f>
        <v>0</v>
      </c>
      <c r="J77" s="519"/>
      <c r="K77" s="519"/>
      <c r="L77" s="519">
        <f>AC127</f>
        <v>0</v>
      </c>
      <c r="M77" s="520"/>
      <c r="N77" s="521"/>
      <c r="O77" s="521"/>
      <c r="P77" s="506"/>
      <c r="Q77" s="506"/>
      <c r="R77" s="510"/>
      <c r="S77" s="1188">
        <f t="shared" si="39"/>
        <v>0</v>
      </c>
      <c r="T77" s="1135"/>
      <c r="U77" s="1135"/>
      <c r="V77" s="738" t="str">
        <f t="shared" si="38"/>
        <v/>
      </c>
      <c r="W77" s="563">
        <f>ROUND(((I77*$G$73)+(L77*$J$73)),3)</f>
        <v>0</v>
      </c>
      <c r="AA77" s="53">
        <f t="shared" si="30"/>
        <v>15</v>
      </c>
      <c r="AB77" s="53">
        <f t="shared" si="31"/>
        <v>0</v>
      </c>
      <c r="AC77" s="53">
        <f t="shared" si="32"/>
        <v>0</v>
      </c>
      <c r="AD77" s="53">
        <f t="shared" si="33"/>
        <v>0</v>
      </c>
      <c r="AE77" s="53">
        <f t="shared" si="34"/>
        <v>0</v>
      </c>
      <c r="AG77" s="53">
        <f t="shared" si="35"/>
        <v>0</v>
      </c>
      <c r="AH77" s="53">
        <f t="shared" si="36"/>
        <v>0</v>
      </c>
      <c r="AI77" s="53">
        <f t="shared" si="37"/>
        <v>0</v>
      </c>
      <c r="AK77" s="53"/>
      <c r="AL77" s="28"/>
      <c r="AM77" s="28"/>
      <c r="AN77" s="28"/>
      <c r="AO77" s="28"/>
      <c r="AP77" s="28"/>
      <c r="AQ77" s="28"/>
      <c r="AR77" s="28"/>
      <c r="AS77" s="28"/>
      <c r="AT77" s="28"/>
      <c r="AU77" s="28"/>
      <c r="AV77" s="37"/>
      <c r="AW77" s="727" t="s">
        <v>98</v>
      </c>
      <c r="AX77" s="38"/>
      <c r="BE77" s="727"/>
    </row>
    <row r="78" spans="1:64" x14ac:dyDescent="0.2">
      <c r="A78" s="516" t="s">
        <v>142</v>
      </c>
      <c r="B78" s="225" t="s">
        <v>143</v>
      </c>
      <c r="C78" s="730"/>
      <c r="D78" s="730"/>
      <c r="E78" s="730"/>
      <c r="F78" s="222"/>
      <c r="G78" s="517"/>
      <c r="H78" s="517"/>
      <c r="I78" s="518">
        <f>AD87</f>
        <v>0.8</v>
      </c>
      <c r="J78" s="519"/>
      <c r="K78" s="519"/>
      <c r="L78" s="519">
        <f>AD127</f>
        <v>0</v>
      </c>
      <c r="M78" s="520"/>
      <c r="N78" s="521"/>
      <c r="O78" s="521"/>
      <c r="P78" s="506"/>
      <c r="Q78" s="506"/>
      <c r="R78" s="510"/>
      <c r="S78" s="1188">
        <f t="shared" si="39"/>
        <v>0.8</v>
      </c>
      <c r="T78" s="1135"/>
      <c r="U78" s="1135"/>
      <c r="V78" s="738" t="str">
        <f t="shared" si="38"/>
        <v>/</v>
      </c>
      <c r="W78" s="563">
        <f>ROUND(((I78*$G$73)+(L78*$J$73)),3)</f>
        <v>9.7360000000000007</v>
      </c>
      <c r="AA78" s="53">
        <f t="shared" si="30"/>
        <v>15</v>
      </c>
      <c r="AB78" s="53">
        <f t="shared" si="31"/>
        <v>0</v>
      </c>
      <c r="AC78" s="53">
        <f t="shared" si="32"/>
        <v>0</v>
      </c>
      <c r="AD78" s="53">
        <f t="shared" si="33"/>
        <v>0</v>
      </c>
      <c r="AE78" s="53">
        <f t="shared" si="34"/>
        <v>0</v>
      </c>
      <c r="AG78" s="53">
        <f t="shared" si="35"/>
        <v>0</v>
      </c>
      <c r="AH78" s="53">
        <f t="shared" si="36"/>
        <v>0</v>
      </c>
      <c r="AI78" s="53">
        <f t="shared" si="37"/>
        <v>0</v>
      </c>
      <c r="AK78" s="53"/>
      <c r="AL78" s="31" t="s">
        <v>489</v>
      </c>
      <c r="AM78" s="28"/>
      <c r="AN78" s="28"/>
      <c r="AO78" s="28"/>
      <c r="AP78" s="28"/>
      <c r="AQ78" s="28"/>
      <c r="AR78" s="28"/>
      <c r="AS78" s="28"/>
      <c r="AT78" s="28"/>
      <c r="AU78" s="28"/>
      <c r="AV78" s="37"/>
      <c r="AW78" s="754" t="s">
        <v>98</v>
      </c>
      <c r="AX78" s="31" t="s">
        <v>527</v>
      </c>
      <c r="BE78" s="754"/>
    </row>
    <row r="79" spans="1:64" x14ac:dyDescent="0.2">
      <c r="A79" s="516" t="s">
        <v>144</v>
      </c>
      <c r="B79" s="220" t="s">
        <v>312</v>
      </c>
      <c r="C79" s="209"/>
      <c r="D79" s="209"/>
      <c r="E79" s="209"/>
      <c r="F79" s="221"/>
      <c r="G79" s="523"/>
      <c r="H79" s="523"/>
      <c r="I79" s="524">
        <f>AE87</f>
        <v>0</v>
      </c>
      <c r="J79" s="525"/>
      <c r="K79" s="525"/>
      <c r="L79" s="525">
        <f>AE127</f>
        <v>0</v>
      </c>
      <c r="M79" s="520"/>
      <c r="N79" s="521"/>
      <c r="O79" s="521"/>
      <c r="P79" s="506"/>
      <c r="Q79" s="506"/>
      <c r="R79" s="510"/>
      <c r="S79" s="1196">
        <f t="shared" si="39"/>
        <v>0</v>
      </c>
      <c r="T79" s="1130"/>
      <c r="U79" s="1130"/>
      <c r="V79" s="739" t="str">
        <f t="shared" si="38"/>
        <v/>
      </c>
      <c r="W79" s="563">
        <f>ROUND(((I79*$G$73)+(L79*$J$73)),3)</f>
        <v>0</v>
      </c>
      <c r="AA79" s="53">
        <f t="shared" si="30"/>
        <v>16</v>
      </c>
      <c r="AB79" s="53">
        <f t="shared" si="31"/>
        <v>0</v>
      </c>
      <c r="AC79" s="53">
        <f t="shared" si="32"/>
        <v>0</v>
      </c>
      <c r="AD79" s="53">
        <f t="shared" si="33"/>
        <v>0</v>
      </c>
      <c r="AE79" s="53">
        <f t="shared" si="34"/>
        <v>0</v>
      </c>
      <c r="AG79" s="53">
        <f t="shared" si="35"/>
        <v>0</v>
      </c>
      <c r="AH79" s="53">
        <f t="shared" si="36"/>
        <v>0</v>
      </c>
      <c r="AI79" s="53">
        <f t="shared" si="37"/>
        <v>0</v>
      </c>
      <c r="AK79" s="53"/>
      <c r="AL79" s="28" t="s">
        <v>268</v>
      </c>
      <c r="AM79" s="842">
        <v>2.5499999999999998</v>
      </c>
      <c r="AN79" s="842">
        <v>4.6500000000000004</v>
      </c>
      <c r="AO79" s="842">
        <v>4.6500000000000004</v>
      </c>
      <c r="AP79" s="35"/>
      <c r="AQ79" s="35"/>
      <c r="AR79" s="35"/>
      <c r="AS79" s="28"/>
      <c r="AT79" s="31" t="s">
        <v>43</v>
      </c>
      <c r="AU79" s="31" t="s">
        <v>43</v>
      </c>
      <c r="AV79" s="37"/>
      <c r="AW79" s="754" t="s">
        <v>98</v>
      </c>
      <c r="BE79" s="754" t="s">
        <v>98</v>
      </c>
    </row>
    <row r="80" spans="1:64" x14ac:dyDescent="0.2">
      <c r="A80" s="526" t="s">
        <v>145</v>
      </c>
      <c r="B80" s="527"/>
      <c r="C80" s="528"/>
      <c r="D80" s="528"/>
      <c r="E80" s="528"/>
      <c r="F80" s="528"/>
      <c r="G80" s="529"/>
      <c r="H80" s="529"/>
      <c r="I80" s="530"/>
      <c r="J80" s="530"/>
      <c r="K80" s="530"/>
      <c r="L80" s="530"/>
      <c r="M80" s="521"/>
      <c r="N80" s="521"/>
      <c r="O80" s="521"/>
      <c r="P80" s="506"/>
      <c r="Q80" s="506"/>
      <c r="R80" s="506"/>
      <c r="S80" s="1131"/>
      <c r="T80" s="1132"/>
      <c r="U80" s="1132"/>
      <c r="V80" s="531"/>
      <c r="W80" s="564"/>
      <c r="AA80" s="53">
        <f t="shared" si="30"/>
        <v>16</v>
      </c>
      <c r="AB80" s="53">
        <f t="shared" si="31"/>
        <v>0</v>
      </c>
      <c r="AC80" s="53">
        <f t="shared" si="32"/>
        <v>0</v>
      </c>
      <c r="AD80" s="53">
        <f t="shared" si="33"/>
        <v>0</v>
      </c>
      <c r="AE80" s="53">
        <f t="shared" si="34"/>
        <v>0</v>
      </c>
      <c r="AG80" s="53">
        <f t="shared" si="35"/>
        <v>0</v>
      </c>
      <c r="AH80" s="53">
        <f t="shared" si="36"/>
        <v>0</v>
      </c>
      <c r="AI80" s="53">
        <f t="shared" si="37"/>
        <v>0</v>
      </c>
      <c r="AK80" s="53"/>
      <c r="AL80" s="28"/>
      <c r="AM80" s="820">
        <f>AM4</f>
        <v>0.2</v>
      </c>
      <c r="AN80" s="820">
        <f>AN4</f>
        <v>0.4</v>
      </c>
      <c r="AO80" s="820">
        <f>AO4</f>
        <v>0.4</v>
      </c>
      <c r="AP80" s="28"/>
      <c r="AQ80" s="28"/>
      <c r="AR80" s="28"/>
      <c r="AS80" s="31"/>
      <c r="AT80" s="31" t="s">
        <v>100</v>
      </c>
      <c r="AU80" s="31" t="s">
        <v>101</v>
      </c>
      <c r="AV80" s="37"/>
      <c r="AW80" s="754" t="s">
        <v>98</v>
      </c>
      <c r="AX80" s="38"/>
      <c r="BE80" s="754" t="s">
        <v>98</v>
      </c>
    </row>
    <row r="81" spans="1:57" x14ac:dyDescent="0.2">
      <c r="A81" s="516" t="s">
        <v>146</v>
      </c>
      <c r="B81" s="225" t="s">
        <v>387</v>
      </c>
      <c r="C81" s="730"/>
      <c r="D81" s="730"/>
      <c r="E81" s="730"/>
      <c r="F81" s="222"/>
      <c r="G81" s="517"/>
      <c r="H81" s="517"/>
      <c r="I81" s="518">
        <f>AG87</f>
        <v>0</v>
      </c>
      <c r="J81" s="519"/>
      <c r="K81" s="519"/>
      <c r="L81" s="519">
        <f>AG127</f>
        <v>0</v>
      </c>
      <c r="M81" s="520"/>
      <c r="N81" s="521"/>
      <c r="O81" s="521"/>
      <c r="P81" s="506"/>
      <c r="Q81" s="506"/>
      <c r="R81" s="510"/>
      <c r="S81" s="1192">
        <f t="shared" si="39"/>
        <v>0</v>
      </c>
      <c r="T81" s="1105"/>
      <c r="U81" s="1105"/>
      <c r="V81" s="738" t="str">
        <f t="shared" si="38"/>
        <v/>
      </c>
      <c r="W81" s="563">
        <f>ROUND(((I81*$G$73)+(L81*$J$73)),3)</f>
        <v>0</v>
      </c>
      <c r="AA81" s="53">
        <f t="shared" si="30"/>
        <v>16</v>
      </c>
      <c r="AB81" s="53">
        <f t="shared" si="31"/>
        <v>0</v>
      </c>
      <c r="AC81" s="53">
        <f t="shared" si="32"/>
        <v>0</v>
      </c>
      <c r="AD81" s="53">
        <f t="shared" si="33"/>
        <v>0</v>
      </c>
      <c r="AE81" s="53">
        <f t="shared" si="34"/>
        <v>0</v>
      </c>
      <c r="AG81" s="53">
        <f t="shared" si="35"/>
        <v>0</v>
      </c>
      <c r="AH81" s="53">
        <f t="shared" si="36"/>
        <v>0</v>
      </c>
      <c r="AI81" s="53">
        <f t="shared" si="37"/>
        <v>0</v>
      </c>
      <c r="AK81" s="53"/>
      <c r="AL81" s="28"/>
      <c r="AM81" s="37" t="s">
        <v>103</v>
      </c>
      <c r="AN81" s="37" t="s">
        <v>104</v>
      </c>
      <c r="AO81" s="37" t="s">
        <v>105</v>
      </c>
      <c r="AP81" s="37"/>
      <c r="AQ81" s="37"/>
      <c r="AR81" s="37"/>
      <c r="AS81" s="28"/>
      <c r="AT81" s="28"/>
      <c r="AU81" s="28"/>
      <c r="AV81" s="37"/>
      <c r="AW81" s="754" t="s">
        <v>98</v>
      </c>
      <c r="AY81" s="37" t="s">
        <v>103</v>
      </c>
      <c r="AZ81" s="37" t="s">
        <v>104</v>
      </c>
      <c r="BA81" s="37" t="s">
        <v>105</v>
      </c>
      <c r="BB81" s="37"/>
      <c r="BC81" s="37"/>
      <c r="BD81" s="37"/>
      <c r="BE81" s="754" t="s">
        <v>98</v>
      </c>
    </row>
    <row r="82" spans="1:57" x14ac:dyDescent="0.2">
      <c r="A82" s="516"/>
      <c r="B82" s="225" t="s">
        <v>388</v>
      </c>
      <c r="C82" s="730"/>
      <c r="D82" s="730"/>
      <c r="E82" s="730"/>
      <c r="F82" s="222"/>
      <c r="G82" s="517"/>
      <c r="H82" s="517"/>
      <c r="I82" s="518">
        <f>AH87</f>
        <v>0</v>
      </c>
      <c r="J82" s="519"/>
      <c r="K82" s="519"/>
      <c r="L82" s="519">
        <f>AH127</f>
        <v>0</v>
      </c>
      <c r="M82" s="520"/>
      <c r="N82" s="521"/>
      <c r="O82" s="521"/>
      <c r="P82" s="506"/>
      <c r="Q82" s="506"/>
      <c r="R82" s="510"/>
      <c r="S82" s="1188">
        <f t="shared" si="39"/>
        <v>0</v>
      </c>
      <c r="T82" s="1135"/>
      <c r="U82" s="1135"/>
      <c r="V82" s="738" t="str">
        <f t="shared" si="38"/>
        <v/>
      </c>
      <c r="W82" s="563">
        <f>ROUND(((I82*$G$73)+(L82*$J$73)),3)</f>
        <v>0</v>
      </c>
      <c r="AA82" s="53">
        <f t="shared" si="30"/>
        <v>16</v>
      </c>
      <c r="AB82" s="53">
        <f t="shared" si="31"/>
        <v>0</v>
      </c>
      <c r="AC82" s="53">
        <f t="shared" si="32"/>
        <v>0</v>
      </c>
      <c r="AD82" s="53">
        <f t="shared" si="33"/>
        <v>0</v>
      </c>
      <c r="AE82" s="53">
        <f t="shared" si="34"/>
        <v>0</v>
      </c>
      <c r="AG82" s="53">
        <f t="shared" si="35"/>
        <v>0</v>
      </c>
      <c r="AH82" s="53">
        <f t="shared" si="36"/>
        <v>0</v>
      </c>
      <c r="AI82" s="53">
        <f t="shared" si="37"/>
        <v>0</v>
      </c>
      <c r="AK82" s="53"/>
      <c r="AL82" s="38">
        <f t="shared" ref="AL82:AL112" si="43">(AL44)</f>
        <v>43586</v>
      </c>
      <c r="AM82" s="829"/>
      <c r="AN82" s="829">
        <v>2</v>
      </c>
      <c r="AO82" s="829"/>
      <c r="AP82" s="28"/>
      <c r="AQ82" s="28"/>
      <c r="AR82" s="28"/>
      <c r="AS82" s="28"/>
      <c r="AT82" s="28">
        <f t="shared" ref="AT82:AT112" si="44">((AM82*$AM$4)+(AN82*$AN$4)+(AO82*$AO$4)+(AP82*$AP$4)+(AQ82*$AQ$4)+(AR82*$AR$4))</f>
        <v>0.8</v>
      </c>
      <c r="AU82" s="35">
        <f t="shared" ref="AU82:AU112" si="45">((AM82*$AM$79)+(AN82*$AN$79)+(AO82*$AO$79)+(AP82*$AP$79)+(AQ82*$AQ$79)+(AR82*$AR$79))</f>
        <v>9.3000000000000007</v>
      </c>
      <c r="AV82" s="828"/>
      <c r="AW82" s="754" t="s">
        <v>98</v>
      </c>
      <c r="AX82" s="38">
        <f>(AX44)</f>
        <v>43586</v>
      </c>
      <c r="AY82" s="829"/>
      <c r="AZ82" s="829"/>
      <c r="BA82" s="829"/>
      <c r="BB82" s="829"/>
      <c r="BC82" s="829"/>
      <c r="BD82" s="829"/>
      <c r="BE82" s="754" t="s">
        <v>98</v>
      </c>
    </row>
    <row r="83" spans="1:57" x14ac:dyDescent="0.2">
      <c r="A83" s="516" t="s">
        <v>147</v>
      </c>
      <c r="B83" s="225" t="s">
        <v>389</v>
      </c>
      <c r="C83" s="730"/>
      <c r="D83" s="730"/>
      <c r="E83" s="730"/>
      <c r="F83" s="222"/>
      <c r="G83" s="517"/>
      <c r="H83" s="517"/>
      <c r="I83" s="518">
        <f>AI87</f>
        <v>0</v>
      </c>
      <c r="J83" s="519"/>
      <c r="K83" s="519"/>
      <c r="L83" s="519">
        <f>AI127</f>
        <v>0</v>
      </c>
      <c r="M83" s="520"/>
      <c r="N83" s="521"/>
      <c r="O83" s="521"/>
      <c r="P83" s="506"/>
      <c r="Q83" s="506"/>
      <c r="R83" s="510"/>
      <c r="S83" s="1188">
        <f t="shared" si="39"/>
        <v>0</v>
      </c>
      <c r="T83" s="1135"/>
      <c r="U83" s="1135"/>
      <c r="V83" s="738" t="str">
        <f t="shared" si="38"/>
        <v/>
      </c>
      <c r="W83" s="563">
        <f>ROUND(((I83*$G$73)+(L83*$J$73)),3)</f>
        <v>0</v>
      </c>
      <c r="AA83" s="53">
        <f t="shared" si="30"/>
        <v>16</v>
      </c>
      <c r="AB83" s="53">
        <f t="shared" si="31"/>
        <v>0</v>
      </c>
      <c r="AC83" s="53">
        <f t="shared" si="32"/>
        <v>0</v>
      </c>
      <c r="AD83" s="53">
        <f t="shared" si="33"/>
        <v>0</v>
      </c>
      <c r="AE83" s="53">
        <f t="shared" si="34"/>
        <v>0</v>
      </c>
      <c r="AG83" s="53">
        <f t="shared" si="35"/>
        <v>0</v>
      </c>
      <c r="AH83" s="53">
        <f t="shared" si="36"/>
        <v>0</v>
      </c>
      <c r="AI83" s="53">
        <f t="shared" si="37"/>
        <v>0</v>
      </c>
      <c r="AK83" s="53"/>
      <c r="AL83" s="38">
        <f t="shared" si="43"/>
        <v>43587</v>
      </c>
      <c r="AM83" s="829"/>
      <c r="AN83" s="829"/>
      <c r="AO83" s="829"/>
      <c r="AP83" s="28"/>
      <c r="AQ83" s="28"/>
      <c r="AR83" s="28"/>
      <c r="AS83" s="28"/>
      <c r="AT83" s="28">
        <f t="shared" si="44"/>
        <v>0</v>
      </c>
      <c r="AU83" s="35">
        <f t="shared" si="45"/>
        <v>0</v>
      </c>
      <c r="AV83" s="828"/>
      <c r="AW83" s="754" t="s">
        <v>98</v>
      </c>
      <c r="AX83" s="38">
        <f t="shared" ref="AX83:AX112" si="46">(AX82)+1</f>
        <v>43587</v>
      </c>
      <c r="AY83" s="829"/>
      <c r="AZ83" s="829"/>
      <c r="BA83" s="829"/>
      <c r="BB83" s="829"/>
      <c r="BC83" s="829"/>
      <c r="BD83" s="829"/>
      <c r="BE83" s="754" t="s">
        <v>98</v>
      </c>
    </row>
    <row r="84" spans="1:57" ht="13.5" thickBot="1" x14ac:dyDescent="0.25">
      <c r="A84" s="533"/>
      <c r="B84" s="534" t="s">
        <v>523</v>
      </c>
      <c r="C84" s="535"/>
      <c r="D84" s="535"/>
      <c r="E84" s="535"/>
      <c r="F84" s="536"/>
      <c r="G84" s="537"/>
      <c r="H84" s="537"/>
      <c r="I84" s="538">
        <f>SUM(I75:I83)</f>
        <v>474.8</v>
      </c>
      <c r="J84" s="539"/>
      <c r="K84" s="539"/>
      <c r="L84" s="539">
        <f>SUM(L75:L83)</f>
        <v>0</v>
      </c>
      <c r="M84" s="540"/>
      <c r="N84" s="541"/>
      <c r="O84" s="541"/>
      <c r="P84" s="542"/>
      <c r="Q84" s="542"/>
      <c r="R84" s="543"/>
      <c r="S84" s="1193">
        <f>SUM(S75:S83)</f>
        <v>474.8</v>
      </c>
      <c r="T84" s="1194"/>
      <c r="U84" s="1194"/>
      <c r="V84" s="544" t="s">
        <v>148</v>
      </c>
      <c r="W84" s="565">
        <f>ROUND(SUM(W75:W83),2)</f>
        <v>5778.32</v>
      </c>
      <c r="AA84" s="53">
        <f t="shared" si="30"/>
        <v>16</v>
      </c>
      <c r="AB84" s="53">
        <f t="shared" si="31"/>
        <v>0</v>
      </c>
      <c r="AC84" s="53">
        <f t="shared" si="32"/>
        <v>0</v>
      </c>
      <c r="AD84" s="53">
        <f t="shared" si="33"/>
        <v>0</v>
      </c>
      <c r="AE84" s="53">
        <f t="shared" si="34"/>
        <v>0</v>
      </c>
      <c r="AG84" s="53">
        <f t="shared" si="35"/>
        <v>0</v>
      </c>
      <c r="AH84" s="53">
        <f t="shared" si="36"/>
        <v>0</v>
      </c>
      <c r="AI84" s="53">
        <f t="shared" si="37"/>
        <v>0</v>
      </c>
      <c r="AK84" s="53"/>
      <c r="AL84" s="38">
        <f t="shared" si="43"/>
        <v>43588</v>
      </c>
      <c r="AM84" s="829"/>
      <c r="AN84" s="829"/>
      <c r="AO84" s="829"/>
      <c r="AP84" s="28"/>
      <c r="AQ84" s="28"/>
      <c r="AR84" s="28"/>
      <c r="AS84" s="28"/>
      <c r="AT84" s="28">
        <f t="shared" si="44"/>
        <v>0</v>
      </c>
      <c r="AU84" s="35">
        <f t="shared" si="45"/>
        <v>0</v>
      </c>
      <c r="AV84" s="828"/>
      <c r="AW84" s="754" t="s">
        <v>98</v>
      </c>
      <c r="AX84" s="38">
        <f t="shared" si="46"/>
        <v>43588</v>
      </c>
      <c r="AY84" s="829"/>
      <c r="AZ84" s="829"/>
      <c r="BA84" s="829"/>
      <c r="BB84" s="829"/>
      <c r="BC84" s="829"/>
      <c r="BD84" s="829"/>
      <c r="BE84" s="754" t="s">
        <v>98</v>
      </c>
    </row>
    <row r="85" spans="1:57" x14ac:dyDescent="0.2">
      <c r="A85" s="516" t="s">
        <v>137</v>
      </c>
      <c r="B85" s="505"/>
      <c r="C85" s="505"/>
      <c r="D85" s="546"/>
      <c r="E85" s="730"/>
      <c r="F85" s="730"/>
      <c r="G85" s="730"/>
      <c r="H85" s="225" t="s">
        <v>149</v>
      </c>
      <c r="I85" s="49"/>
      <c r="J85" s="730"/>
      <c r="K85" s="730"/>
      <c r="L85" s="730"/>
      <c r="M85" s="730"/>
      <c r="N85" s="730"/>
      <c r="O85" s="730"/>
      <c r="P85" s="730"/>
      <c r="Q85" s="730"/>
      <c r="R85" s="730"/>
      <c r="S85" s="222"/>
      <c r="T85" s="1127"/>
      <c r="U85" s="1128"/>
      <c r="V85" s="1136"/>
      <c r="W85" s="1069"/>
      <c r="AA85" s="53">
        <f t="shared" si="30"/>
        <v>16</v>
      </c>
      <c r="AB85" s="53">
        <f t="shared" si="31"/>
        <v>0</v>
      </c>
      <c r="AC85" s="53">
        <f t="shared" si="32"/>
        <v>0</v>
      </c>
      <c r="AD85" s="53">
        <f t="shared" si="33"/>
        <v>0</v>
      </c>
      <c r="AE85" s="53">
        <f t="shared" si="34"/>
        <v>0</v>
      </c>
      <c r="AG85" s="53">
        <f t="shared" si="35"/>
        <v>0</v>
      </c>
      <c r="AH85" s="53">
        <f t="shared" si="36"/>
        <v>0</v>
      </c>
      <c r="AI85" s="53">
        <f t="shared" si="37"/>
        <v>0</v>
      </c>
      <c r="AK85" s="53"/>
      <c r="AL85" s="38">
        <f t="shared" si="43"/>
        <v>43589</v>
      </c>
      <c r="AM85" s="829"/>
      <c r="AN85" s="829"/>
      <c r="AO85" s="829"/>
      <c r="AP85" s="28"/>
      <c r="AQ85" s="28"/>
      <c r="AR85" s="28"/>
      <c r="AS85" s="28"/>
      <c r="AT85" s="28">
        <f t="shared" si="44"/>
        <v>0</v>
      </c>
      <c r="AU85" s="35">
        <f t="shared" si="45"/>
        <v>0</v>
      </c>
      <c r="AV85" s="828"/>
      <c r="AW85" s="754" t="s">
        <v>98</v>
      </c>
      <c r="AX85" s="38">
        <f t="shared" si="46"/>
        <v>43589</v>
      </c>
      <c r="AY85" s="829"/>
      <c r="AZ85" s="829"/>
      <c r="BA85" s="829"/>
      <c r="BB85" s="829"/>
      <c r="BC85" s="829"/>
      <c r="BD85" s="829"/>
      <c r="BE85" s="754" t="s">
        <v>98</v>
      </c>
    </row>
    <row r="86" spans="1:57" x14ac:dyDescent="0.2">
      <c r="A86" s="516" t="s">
        <v>139</v>
      </c>
      <c r="B86" s="225" t="s">
        <v>150</v>
      </c>
      <c r="C86" s="548"/>
      <c r="D86" s="225"/>
      <c r="E86" s="738" t="s">
        <v>151</v>
      </c>
      <c r="F86" s="548"/>
      <c r="G86" s="225"/>
      <c r="H86" s="738" t="s">
        <v>152</v>
      </c>
      <c r="I86" s="508"/>
      <c r="J86" s="888"/>
      <c r="K86" s="889"/>
      <c r="L86" s="890"/>
      <c r="M86" s="225"/>
      <c r="N86" s="738" t="s">
        <v>153</v>
      </c>
      <c r="O86" s="508"/>
      <c r="P86" s="225"/>
      <c r="Q86" s="738" t="s">
        <v>154</v>
      </c>
      <c r="R86" s="508"/>
      <c r="S86" s="738"/>
      <c r="T86" s="738" t="s">
        <v>155</v>
      </c>
      <c r="U86" s="549"/>
      <c r="V86" s="1071"/>
      <c r="W86" s="1072"/>
      <c r="Z86" s="560" t="s">
        <v>123</v>
      </c>
      <c r="AA86" s="560" t="s">
        <v>123</v>
      </c>
      <c r="AB86" s="560" t="s">
        <v>123</v>
      </c>
      <c r="AC86" s="560" t="s">
        <v>123</v>
      </c>
      <c r="AD86" s="560" t="s">
        <v>123</v>
      </c>
      <c r="AE86" s="560" t="s">
        <v>123</v>
      </c>
      <c r="AF86" s="560"/>
      <c r="AG86" s="560" t="s">
        <v>123</v>
      </c>
      <c r="AH86" s="560" t="s">
        <v>123</v>
      </c>
      <c r="AI86" s="560" t="s">
        <v>123</v>
      </c>
      <c r="AJ86" s="560" t="s">
        <v>123</v>
      </c>
      <c r="AK86" s="53"/>
      <c r="AL86" s="38">
        <f t="shared" si="43"/>
        <v>43590</v>
      </c>
      <c r="AM86" s="829"/>
      <c r="AN86" s="829"/>
      <c r="AO86" s="829"/>
      <c r="AP86" s="28"/>
      <c r="AQ86" s="28"/>
      <c r="AR86" s="28"/>
      <c r="AS86" s="28"/>
      <c r="AT86" s="28">
        <f t="shared" si="44"/>
        <v>0</v>
      </c>
      <c r="AU86" s="35">
        <f t="shared" si="45"/>
        <v>0</v>
      </c>
      <c r="AV86" s="828"/>
      <c r="AW86" s="754" t="s">
        <v>98</v>
      </c>
      <c r="AX86" s="38">
        <f t="shared" si="46"/>
        <v>43590</v>
      </c>
      <c r="AY86" s="829"/>
      <c r="AZ86" s="829"/>
      <c r="BA86" s="829"/>
      <c r="BB86" s="829"/>
      <c r="BC86" s="829"/>
      <c r="BD86" s="829"/>
      <c r="BE86" s="754" t="s">
        <v>98</v>
      </c>
    </row>
    <row r="87" spans="1:57" x14ac:dyDescent="0.2">
      <c r="A87" s="516" t="s">
        <v>140</v>
      </c>
      <c r="B87" s="225" t="s">
        <v>156</v>
      </c>
      <c r="C87" s="550">
        <f>$AM$4</f>
        <v>0.2</v>
      </c>
      <c r="D87" s="730">
        <f>(AM38+AM76+AM114+AM152)</f>
        <v>0</v>
      </c>
      <c r="E87" s="738" t="s">
        <v>157</v>
      </c>
      <c r="F87" s="551">
        <f>ROUND(C87*D87,2)</f>
        <v>0</v>
      </c>
      <c r="G87" s="730">
        <f>AY76</f>
        <v>0</v>
      </c>
      <c r="H87" s="738" t="s">
        <v>157</v>
      </c>
      <c r="I87" s="513">
        <f>ROUND(C87*G87,2)</f>
        <v>0</v>
      </c>
      <c r="J87" s="891"/>
      <c r="K87" s="892"/>
      <c r="L87" s="893"/>
      <c r="M87" s="730">
        <f>AY114</f>
        <v>0</v>
      </c>
      <c r="N87" s="738" t="s">
        <v>157</v>
      </c>
      <c r="O87" s="513">
        <f>ROUND(C87*M87,2)</f>
        <v>0</v>
      </c>
      <c r="P87" s="730">
        <f>BG38</f>
        <v>0</v>
      </c>
      <c r="Q87" s="738" t="s">
        <v>157</v>
      </c>
      <c r="R87" s="513">
        <f>ROUND(C87*P87,2)</f>
        <v>0</v>
      </c>
      <c r="S87" s="512">
        <f>BG76</f>
        <v>0</v>
      </c>
      <c r="T87" s="738" t="s">
        <v>157</v>
      </c>
      <c r="U87" s="552">
        <f>ROUND(C87*S87,2)</f>
        <v>0</v>
      </c>
      <c r="V87" s="1071"/>
      <c r="W87" s="1072"/>
      <c r="Z87" s="559" t="s">
        <v>167</v>
      </c>
      <c r="AA87" s="53">
        <f t="shared" ref="AA87:AI87" si="47">SUM(AA55:AA85)</f>
        <v>474</v>
      </c>
      <c r="AB87" s="53">
        <f t="shared" si="47"/>
        <v>0</v>
      </c>
      <c r="AC87" s="53">
        <f t="shared" si="47"/>
        <v>0</v>
      </c>
      <c r="AD87" s="53">
        <f t="shared" si="47"/>
        <v>0.8</v>
      </c>
      <c r="AE87" s="53">
        <f t="shared" si="47"/>
        <v>0</v>
      </c>
      <c r="AG87" s="53">
        <f t="shared" si="47"/>
        <v>0</v>
      </c>
      <c r="AH87" s="53">
        <f t="shared" si="47"/>
        <v>0</v>
      </c>
      <c r="AI87" s="53">
        <f t="shared" si="47"/>
        <v>0</v>
      </c>
      <c r="AK87" s="53"/>
      <c r="AL87" s="38">
        <f t="shared" si="43"/>
        <v>43591</v>
      </c>
      <c r="AM87" s="829"/>
      <c r="AN87" s="829"/>
      <c r="AO87" s="829"/>
      <c r="AP87" s="28"/>
      <c r="AQ87" s="28"/>
      <c r="AR87" s="28"/>
      <c r="AS87" s="28"/>
      <c r="AT87" s="28">
        <f t="shared" si="44"/>
        <v>0</v>
      </c>
      <c r="AU87" s="35">
        <f t="shared" si="45"/>
        <v>0</v>
      </c>
      <c r="AV87" s="828"/>
      <c r="AW87" s="754" t="s">
        <v>98</v>
      </c>
      <c r="AX87" s="38">
        <f t="shared" si="46"/>
        <v>43591</v>
      </c>
      <c r="AY87" s="829"/>
      <c r="AZ87" s="829"/>
      <c r="BA87" s="829"/>
      <c r="BB87" s="829"/>
      <c r="BC87" s="829"/>
      <c r="BD87" s="829"/>
      <c r="BE87" s="754" t="s">
        <v>98</v>
      </c>
    </row>
    <row r="88" spans="1:57" x14ac:dyDescent="0.2">
      <c r="A88" s="516" t="s">
        <v>142</v>
      </c>
      <c r="B88" s="225" t="s">
        <v>158</v>
      </c>
      <c r="C88" s="550">
        <f>$AN$4</f>
        <v>0.4</v>
      </c>
      <c r="D88" s="730">
        <f>(AN38+AN76+AN114+AN152)</f>
        <v>2</v>
      </c>
      <c r="E88" s="738" t="s">
        <v>157</v>
      </c>
      <c r="F88" s="551">
        <f t="shared" ref="F88:F89" si="48">ROUND(C88*D88,2)</f>
        <v>0.8</v>
      </c>
      <c r="G88" s="730">
        <f>AZ76</f>
        <v>0</v>
      </c>
      <c r="H88" s="738" t="s">
        <v>157</v>
      </c>
      <c r="I88" s="513">
        <f t="shared" ref="I88:I89" si="49">ROUND(C88*G88,2)</f>
        <v>0</v>
      </c>
      <c r="J88" s="891"/>
      <c r="K88" s="892"/>
      <c r="L88" s="893"/>
      <c r="M88" s="730">
        <f>AZ114</f>
        <v>0</v>
      </c>
      <c r="N88" s="738" t="s">
        <v>157</v>
      </c>
      <c r="O88" s="513">
        <f t="shared" ref="O88:O89" si="50">ROUND(C88*M88,2)</f>
        <v>0</v>
      </c>
      <c r="P88" s="730">
        <f>BH38</f>
        <v>0</v>
      </c>
      <c r="Q88" s="738" t="s">
        <v>157</v>
      </c>
      <c r="R88" s="513">
        <f t="shared" ref="R88:R89" si="51">ROUND(C88*P88,2)</f>
        <v>0</v>
      </c>
      <c r="S88" s="512">
        <f>BH$76</f>
        <v>0</v>
      </c>
      <c r="T88" s="738" t="s">
        <v>157</v>
      </c>
      <c r="U88" s="552">
        <f t="shared" ref="U88:U89" si="52">ROUND(C88*S88,2)</f>
        <v>0</v>
      </c>
      <c r="V88" s="1071"/>
      <c r="W88" s="1072"/>
      <c r="AK88" s="53"/>
      <c r="AL88" s="38">
        <f t="shared" si="43"/>
        <v>43592</v>
      </c>
      <c r="AM88" s="829"/>
      <c r="AN88" s="829"/>
      <c r="AO88" s="829"/>
      <c r="AP88" s="28"/>
      <c r="AQ88" s="28"/>
      <c r="AR88" s="28"/>
      <c r="AS88" s="28"/>
      <c r="AT88" s="28">
        <f t="shared" si="44"/>
        <v>0</v>
      </c>
      <c r="AU88" s="35">
        <f t="shared" si="45"/>
        <v>0</v>
      </c>
      <c r="AV88" s="828"/>
      <c r="AW88" s="754" t="s">
        <v>98</v>
      </c>
      <c r="AX88" s="38">
        <f t="shared" si="46"/>
        <v>43592</v>
      </c>
      <c r="AY88" s="829"/>
      <c r="AZ88" s="829"/>
      <c r="BA88" s="829"/>
      <c r="BB88" s="829"/>
      <c r="BC88" s="829"/>
      <c r="BD88" s="829"/>
      <c r="BE88" s="754" t="s">
        <v>98</v>
      </c>
    </row>
    <row r="89" spans="1:57" x14ac:dyDescent="0.2">
      <c r="A89" s="516" t="s">
        <v>144</v>
      </c>
      <c r="B89" s="225" t="s">
        <v>252</v>
      </c>
      <c r="C89" s="550">
        <f>$AO$4</f>
        <v>0.4</v>
      </c>
      <c r="D89" s="730">
        <f>(AO38+AO76+AO114+AO152)</f>
        <v>0</v>
      </c>
      <c r="E89" s="738" t="s">
        <v>157</v>
      </c>
      <c r="F89" s="551">
        <f t="shared" si="48"/>
        <v>0</v>
      </c>
      <c r="G89" s="730">
        <f>BA76</f>
        <v>0</v>
      </c>
      <c r="H89" s="738" t="s">
        <v>157</v>
      </c>
      <c r="I89" s="513">
        <f t="shared" si="49"/>
        <v>0</v>
      </c>
      <c r="J89" s="891"/>
      <c r="K89" s="892"/>
      <c r="L89" s="893"/>
      <c r="M89" s="730">
        <f>BA114</f>
        <v>0</v>
      </c>
      <c r="N89" s="738" t="s">
        <v>157</v>
      </c>
      <c r="O89" s="513">
        <f t="shared" si="50"/>
        <v>0</v>
      </c>
      <c r="P89" s="730">
        <f>(BI$38)</f>
        <v>0</v>
      </c>
      <c r="Q89" s="738" t="s">
        <v>157</v>
      </c>
      <c r="R89" s="513">
        <f t="shared" si="51"/>
        <v>0</v>
      </c>
      <c r="S89" s="512">
        <f>BI$76</f>
        <v>0</v>
      </c>
      <c r="T89" s="738" t="s">
        <v>157</v>
      </c>
      <c r="U89" s="552">
        <f t="shared" si="52"/>
        <v>0</v>
      </c>
      <c r="V89" s="1071"/>
      <c r="W89" s="1072"/>
      <c r="AK89" s="53"/>
      <c r="AL89" s="38">
        <f t="shared" si="43"/>
        <v>43593</v>
      </c>
      <c r="AM89" s="829"/>
      <c r="AN89" s="829"/>
      <c r="AO89" s="829"/>
      <c r="AP89" s="28"/>
      <c r="AQ89" s="28"/>
      <c r="AR89" s="28"/>
      <c r="AS89" s="28"/>
      <c r="AT89" s="28">
        <f t="shared" si="44"/>
        <v>0</v>
      </c>
      <c r="AU89" s="35">
        <f t="shared" si="45"/>
        <v>0</v>
      </c>
      <c r="AV89" s="828"/>
      <c r="AW89" s="754" t="s">
        <v>98</v>
      </c>
      <c r="AX89" s="38">
        <f t="shared" si="46"/>
        <v>43593</v>
      </c>
      <c r="AY89" s="829"/>
      <c r="AZ89" s="829"/>
      <c r="BA89" s="829"/>
      <c r="BB89" s="829"/>
      <c r="BC89" s="829"/>
      <c r="BD89" s="829"/>
      <c r="BE89" s="754" t="s">
        <v>98</v>
      </c>
    </row>
    <row r="90" spans="1:57" x14ac:dyDescent="0.2">
      <c r="A90" s="516" t="s">
        <v>145</v>
      </c>
      <c r="B90" s="225"/>
      <c r="C90" s="550"/>
      <c r="D90" s="730"/>
      <c r="E90" s="738"/>
      <c r="F90" s="553"/>
      <c r="G90" s="566"/>
      <c r="H90" s="738"/>
      <c r="I90" s="513"/>
      <c r="J90" s="891"/>
      <c r="K90" s="892"/>
      <c r="L90" s="893"/>
      <c r="M90" s="566"/>
      <c r="N90" s="738"/>
      <c r="O90" s="513"/>
      <c r="P90" s="566"/>
      <c r="Q90" s="567"/>
      <c r="R90" s="513"/>
      <c r="S90" s="568"/>
      <c r="T90" s="738"/>
      <c r="U90" s="552"/>
      <c r="V90" s="1071"/>
      <c r="W90" s="1072"/>
      <c r="AK90" s="53"/>
      <c r="AL90" s="38">
        <f t="shared" si="43"/>
        <v>43594</v>
      </c>
      <c r="AM90" s="829"/>
      <c r="AN90" s="829"/>
      <c r="AO90" s="829"/>
      <c r="AP90" s="28"/>
      <c r="AQ90" s="28"/>
      <c r="AR90" s="28"/>
      <c r="AS90" s="28"/>
      <c r="AT90" s="28">
        <f t="shared" si="44"/>
        <v>0</v>
      </c>
      <c r="AU90" s="35">
        <f t="shared" si="45"/>
        <v>0</v>
      </c>
      <c r="AV90" s="828"/>
      <c r="AW90" s="754" t="s">
        <v>98</v>
      </c>
      <c r="AX90" s="38">
        <f t="shared" si="46"/>
        <v>43594</v>
      </c>
      <c r="AY90" s="829"/>
      <c r="AZ90" s="829"/>
      <c r="BA90" s="829"/>
      <c r="BB90" s="829"/>
      <c r="BC90" s="829"/>
      <c r="BD90" s="829"/>
      <c r="BE90" s="754" t="s">
        <v>98</v>
      </c>
    </row>
    <row r="91" spans="1:57" x14ac:dyDescent="0.2">
      <c r="A91" s="516" t="s">
        <v>146</v>
      </c>
      <c r="B91" s="225"/>
      <c r="C91" s="550"/>
      <c r="D91" s="730"/>
      <c r="E91" s="738"/>
      <c r="F91" s="553"/>
      <c r="G91" s="566"/>
      <c r="H91" s="738"/>
      <c r="I91" s="513"/>
      <c r="J91" s="891"/>
      <c r="K91" s="892"/>
      <c r="L91" s="893"/>
      <c r="M91" s="566"/>
      <c r="N91" s="738"/>
      <c r="O91" s="513"/>
      <c r="P91" s="566"/>
      <c r="Q91" s="738"/>
      <c r="R91" s="513"/>
      <c r="S91" s="568"/>
      <c r="T91" s="738"/>
      <c r="U91" s="552"/>
      <c r="V91" s="1071"/>
      <c r="W91" s="1072"/>
      <c r="AA91" s="53">
        <v>5.66</v>
      </c>
      <c r="AK91" s="53"/>
      <c r="AL91" s="38">
        <f t="shared" si="43"/>
        <v>43595</v>
      </c>
      <c r="AM91" s="829"/>
      <c r="AN91" s="829"/>
      <c r="AO91" s="829"/>
      <c r="AP91" s="28"/>
      <c r="AQ91" s="28"/>
      <c r="AR91" s="28"/>
      <c r="AS91" s="28"/>
      <c r="AT91" s="28">
        <f t="shared" si="44"/>
        <v>0</v>
      </c>
      <c r="AU91" s="35">
        <f t="shared" si="45"/>
        <v>0</v>
      </c>
      <c r="AV91" s="828"/>
      <c r="AW91" s="754" t="s">
        <v>98</v>
      </c>
      <c r="AX91" s="38">
        <f t="shared" si="46"/>
        <v>43595</v>
      </c>
      <c r="AY91" s="829"/>
      <c r="AZ91" s="829"/>
      <c r="BA91" s="829"/>
      <c r="BB91" s="829"/>
      <c r="BC91" s="829"/>
      <c r="BD91" s="829"/>
      <c r="BE91" s="754" t="s">
        <v>98</v>
      </c>
    </row>
    <row r="92" spans="1:57" x14ac:dyDescent="0.2">
      <c r="A92" s="516"/>
      <c r="B92" s="225"/>
      <c r="C92" s="550"/>
      <c r="D92" s="730"/>
      <c r="E92" s="738"/>
      <c r="F92" s="553"/>
      <c r="G92" s="566"/>
      <c r="H92" s="738"/>
      <c r="I92" s="513"/>
      <c r="J92" s="891"/>
      <c r="K92" s="892"/>
      <c r="L92" s="893"/>
      <c r="M92" s="566"/>
      <c r="N92" s="738"/>
      <c r="O92" s="513"/>
      <c r="P92" s="566"/>
      <c r="Q92" s="738"/>
      <c r="R92" s="513"/>
      <c r="S92" s="568"/>
      <c r="T92" s="738"/>
      <c r="U92" s="552"/>
      <c r="V92" s="1071"/>
      <c r="W92" s="1072"/>
      <c r="AB92" s="559" t="s">
        <v>110</v>
      </c>
      <c r="AD92" s="559" t="s">
        <v>111</v>
      </c>
      <c r="AE92" s="559" t="s">
        <v>110</v>
      </c>
      <c r="AF92" s="559"/>
      <c r="AK92" s="53"/>
      <c r="AL92" s="38">
        <f t="shared" si="43"/>
        <v>43596</v>
      </c>
      <c r="AM92" s="829"/>
      <c r="AN92" s="829"/>
      <c r="AO92" s="829"/>
      <c r="AP92" s="28"/>
      <c r="AQ92" s="28"/>
      <c r="AR92" s="28"/>
      <c r="AS92" s="28"/>
      <c r="AT92" s="28">
        <f t="shared" si="44"/>
        <v>0</v>
      </c>
      <c r="AU92" s="35">
        <f t="shared" si="45"/>
        <v>0</v>
      </c>
      <c r="AV92" s="828"/>
      <c r="AW92" s="754" t="s">
        <v>98</v>
      </c>
      <c r="AX92" s="38">
        <f t="shared" si="46"/>
        <v>43596</v>
      </c>
      <c r="AY92" s="829"/>
      <c r="AZ92" s="829"/>
      <c r="BA92" s="829"/>
      <c r="BB92" s="829"/>
      <c r="BC92" s="829"/>
      <c r="BD92" s="829"/>
      <c r="BE92" s="754" t="s">
        <v>98</v>
      </c>
    </row>
    <row r="93" spans="1:57" ht="13.5" thickBot="1" x14ac:dyDescent="0.25">
      <c r="A93" s="554" t="s">
        <v>159</v>
      </c>
      <c r="B93" s="537" t="s">
        <v>160</v>
      </c>
      <c r="C93" s="555"/>
      <c r="D93" s="542"/>
      <c r="E93" s="543"/>
      <c r="F93" s="556">
        <f>SUM(F87:F92)</f>
        <v>0.8</v>
      </c>
      <c r="G93" s="542"/>
      <c r="H93" s="543"/>
      <c r="I93" s="556">
        <f>SUM(I87:I92)</f>
        <v>0</v>
      </c>
      <c r="J93" s="894"/>
      <c r="K93" s="542"/>
      <c r="L93" s="895">
        <f>SUM(L87:L92)</f>
        <v>0</v>
      </c>
      <c r="M93" s="542"/>
      <c r="N93" s="543"/>
      <c r="O93" s="556">
        <f>SUM(O87:O92)</f>
        <v>0</v>
      </c>
      <c r="P93" s="542"/>
      <c r="Q93" s="543"/>
      <c r="R93" s="556">
        <f>SUM(R87:R92)</f>
        <v>0</v>
      </c>
      <c r="S93" s="542"/>
      <c r="T93" s="543"/>
      <c r="U93" s="556">
        <f>SUM(U87:U92)</f>
        <v>0</v>
      </c>
      <c r="V93" s="1074"/>
      <c r="W93" s="1075"/>
      <c r="AA93" s="559" t="s">
        <v>114</v>
      </c>
      <c r="AB93" s="559" t="s">
        <v>115</v>
      </c>
      <c r="AC93" s="559" t="s">
        <v>116</v>
      </c>
      <c r="AD93" s="559" t="s">
        <v>117</v>
      </c>
      <c r="AE93" s="559" t="s">
        <v>118</v>
      </c>
      <c r="AF93" s="559"/>
      <c r="AG93" s="559" t="s">
        <v>119</v>
      </c>
      <c r="AH93" s="559" t="s">
        <v>120</v>
      </c>
      <c r="AI93" s="559" t="s">
        <v>121</v>
      </c>
      <c r="AK93" s="53"/>
      <c r="AL93" s="38">
        <f t="shared" si="43"/>
        <v>43597</v>
      </c>
      <c r="AM93" s="829"/>
      <c r="AN93" s="829"/>
      <c r="AO93" s="829"/>
      <c r="AP93" s="28"/>
      <c r="AQ93" s="28"/>
      <c r="AR93" s="28"/>
      <c r="AS93" s="28"/>
      <c r="AT93" s="28">
        <f t="shared" si="44"/>
        <v>0</v>
      </c>
      <c r="AU93" s="35">
        <f t="shared" si="45"/>
        <v>0</v>
      </c>
      <c r="AV93" s="828"/>
      <c r="AW93" s="754" t="s">
        <v>98</v>
      </c>
      <c r="AX93" s="38">
        <f t="shared" si="46"/>
        <v>43597</v>
      </c>
      <c r="AY93" s="829"/>
      <c r="AZ93" s="829"/>
      <c r="BA93" s="829"/>
      <c r="BB93" s="829"/>
      <c r="BC93" s="829"/>
      <c r="BD93" s="829"/>
      <c r="BE93" s="754" t="s">
        <v>98</v>
      </c>
    </row>
    <row r="94" spans="1:57" x14ac:dyDescent="0.2">
      <c r="A94" s="557" t="s">
        <v>162</v>
      </c>
      <c r="B94" s="558"/>
      <c r="C94" s="558"/>
      <c r="D94" s="558"/>
      <c r="E94" s="558"/>
      <c r="F94" s="558"/>
      <c r="G94" s="558"/>
      <c r="H94" s="558"/>
      <c r="I94" s="558"/>
      <c r="J94" s="558"/>
      <c r="K94" s="558"/>
      <c r="L94" s="558"/>
      <c r="M94" s="558"/>
      <c r="N94" s="558"/>
      <c r="O94" s="558"/>
      <c r="P94" s="558"/>
      <c r="Q94" s="558"/>
      <c r="R94" s="558"/>
      <c r="S94" s="1154" t="s">
        <v>399</v>
      </c>
      <c r="T94" s="1155"/>
      <c r="U94" s="1156"/>
      <c r="V94" s="1157">
        <f>AU38+AU76+AU114+AU152</f>
        <v>9.3000000000000007</v>
      </c>
      <c r="W94" s="1158"/>
      <c r="AA94" s="560" t="s">
        <v>123</v>
      </c>
      <c r="AB94" s="560" t="s">
        <v>123</v>
      </c>
      <c r="AC94" s="560" t="s">
        <v>123</v>
      </c>
      <c r="AD94" s="560" t="s">
        <v>123</v>
      </c>
      <c r="AE94" s="560" t="s">
        <v>123</v>
      </c>
      <c r="AF94" s="560"/>
      <c r="AG94" s="560" t="s">
        <v>123</v>
      </c>
      <c r="AH94" s="560" t="s">
        <v>123</v>
      </c>
      <c r="AI94" s="560" t="s">
        <v>123</v>
      </c>
      <c r="AK94" s="53"/>
      <c r="AL94" s="38">
        <f t="shared" si="43"/>
        <v>43598</v>
      </c>
      <c r="AM94" s="829"/>
      <c r="AN94" s="829"/>
      <c r="AO94" s="829"/>
      <c r="AP94" s="28"/>
      <c r="AQ94" s="28"/>
      <c r="AR94" s="28"/>
      <c r="AS94" s="28"/>
      <c r="AT94" s="28">
        <f t="shared" si="44"/>
        <v>0</v>
      </c>
      <c r="AU94" s="35">
        <f t="shared" si="45"/>
        <v>0</v>
      </c>
      <c r="AV94" s="828"/>
      <c r="AW94" s="754" t="s">
        <v>98</v>
      </c>
      <c r="AX94" s="38">
        <f t="shared" si="46"/>
        <v>43598</v>
      </c>
      <c r="AY94" s="829"/>
      <c r="AZ94" s="829"/>
      <c r="BA94" s="829"/>
      <c r="BB94" s="829"/>
      <c r="BC94" s="829"/>
      <c r="BD94" s="829"/>
      <c r="BE94" s="754" t="s">
        <v>98</v>
      </c>
    </row>
    <row r="95" spans="1:57" x14ac:dyDescent="0.2">
      <c r="A95" s="1159"/>
      <c r="B95" s="1160"/>
      <c r="C95" s="1160"/>
      <c r="D95" s="1160"/>
      <c r="E95" s="1160"/>
      <c r="F95" s="1160"/>
      <c r="G95" s="1160"/>
      <c r="H95" s="1160"/>
      <c r="I95" s="1160"/>
      <c r="J95" s="1160"/>
      <c r="K95" s="1160"/>
      <c r="L95" s="1160"/>
      <c r="M95" s="1160"/>
      <c r="N95" s="1160"/>
      <c r="O95" s="1160"/>
      <c r="P95" s="1160"/>
      <c r="Q95" s="1160"/>
      <c r="R95" s="1160"/>
      <c r="S95" s="1160"/>
      <c r="T95" s="1160"/>
      <c r="U95" s="1160"/>
      <c r="V95" s="1160"/>
      <c r="W95" s="1161"/>
      <c r="AA95" s="53">
        <f>IF(AJ10=AC2,AA10,0)</f>
        <v>0</v>
      </c>
      <c r="AB95" s="53">
        <f>IF(AJ10=AC2,AB10,0)</f>
        <v>0</v>
      </c>
      <c r="AC95" s="53">
        <f>IF(AJ10=AC2,AC10,0)</f>
        <v>0</v>
      </c>
      <c r="AD95" s="53">
        <f>IF(AJ10=AC2,AD10,0)</f>
        <v>0</v>
      </c>
      <c r="AE95" s="53">
        <f>IF(AJ10=AC2,AE10,0)</f>
        <v>0</v>
      </c>
      <c r="AG95" s="53">
        <f>IF(AJ10=AC2,AG10,0)</f>
        <v>0</v>
      </c>
      <c r="AH95" s="53">
        <f>IF(AJ10=AC2,AH10,0)</f>
        <v>0</v>
      </c>
      <c r="AI95" s="53">
        <f>IF(AJ10=AC2,AI10,0)</f>
        <v>0</v>
      </c>
      <c r="AK95" s="53"/>
      <c r="AL95" s="38">
        <f t="shared" si="43"/>
        <v>43599</v>
      </c>
      <c r="AM95" s="829"/>
      <c r="AN95" s="829"/>
      <c r="AO95" s="829"/>
      <c r="AP95" s="28"/>
      <c r="AQ95" s="28"/>
      <c r="AR95" s="28"/>
      <c r="AS95" s="28"/>
      <c r="AT95" s="28">
        <f t="shared" si="44"/>
        <v>0</v>
      </c>
      <c r="AU95" s="35">
        <f t="shared" si="45"/>
        <v>0</v>
      </c>
      <c r="AV95" s="828"/>
      <c r="AW95" s="754" t="s">
        <v>98</v>
      </c>
      <c r="AX95" s="38">
        <f t="shared" si="46"/>
        <v>43599</v>
      </c>
      <c r="AY95" s="829"/>
      <c r="AZ95" s="829"/>
      <c r="BA95" s="829"/>
      <c r="BB95" s="829"/>
      <c r="BC95" s="829"/>
      <c r="BD95" s="829"/>
      <c r="BE95" s="754" t="s">
        <v>98</v>
      </c>
    </row>
    <row r="96" spans="1:57" x14ac:dyDescent="0.2">
      <c r="A96" s="1159"/>
      <c r="B96" s="1160"/>
      <c r="C96" s="1160"/>
      <c r="D96" s="1160"/>
      <c r="E96" s="1160"/>
      <c r="F96" s="1160"/>
      <c r="G96" s="1160"/>
      <c r="H96" s="1160"/>
      <c r="I96" s="1160"/>
      <c r="J96" s="1160"/>
      <c r="K96" s="1160"/>
      <c r="L96" s="1160"/>
      <c r="M96" s="1160"/>
      <c r="N96" s="1160"/>
      <c r="O96" s="1160"/>
      <c r="P96" s="1160"/>
      <c r="Q96" s="1160"/>
      <c r="R96" s="1160"/>
      <c r="S96" s="1160"/>
      <c r="T96" s="1160"/>
      <c r="U96" s="1160"/>
      <c r="V96" s="1160"/>
      <c r="W96" s="1161"/>
      <c r="AA96" s="53">
        <f>IF(AJ11=AC2,AA11,0)</f>
        <v>0</v>
      </c>
      <c r="AB96" s="53">
        <f>IF(AJ11=AC2,AB11,0)</f>
        <v>0</v>
      </c>
      <c r="AC96" s="53">
        <f>IF(AJ11=AC2,AC11,0)</f>
        <v>0</v>
      </c>
      <c r="AD96" s="53">
        <f>IF(AJ11=AC2,AD11,0)</f>
        <v>0</v>
      </c>
      <c r="AE96" s="53">
        <f>IF(AJ11=AC2,AE11,0)</f>
        <v>0</v>
      </c>
      <c r="AG96" s="53">
        <f>IF(AJ11=AC2,AG11,0)</f>
        <v>0</v>
      </c>
      <c r="AH96" s="53">
        <f>IF(AJ11=AC2,AH11,0)</f>
        <v>0</v>
      </c>
      <c r="AI96" s="53">
        <f>IF(AJ11=AC2,AI11,0)</f>
        <v>0</v>
      </c>
      <c r="AK96" s="53"/>
      <c r="AL96" s="38">
        <f t="shared" si="43"/>
        <v>43600</v>
      </c>
      <c r="AM96" s="829"/>
      <c r="AN96" s="829"/>
      <c r="AO96" s="829"/>
      <c r="AP96" s="28"/>
      <c r="AQ96" s="28"/>
      <c r="AR96" s="28"/>
      <c r="AS96" s="28"/>
      <c r="AT96" s="28">
        <f t="shared" si="44"/>
        <v>0</v>
      </c>
      <c r="AU96" s="35">
        <f t="shared" si="45"/>
        <v>0</v>
      </c>
      <c r="AV96" s="828"/>
      <c r="AW96" s="754" t="s">
        <v>98</v>
      </c>
      <c r="AX96" s="38">
        <f t="shared" si="46"/>
        <v>43600</v>
      </c>
      <c r="AY96" s="829"/>
      <c r="AZ96" s="829"/>
      <c r="BA96" s="829"/>
      <c r="BB96" s="829"/>
      <c r="BC96" s="829"/>
      <c r="BD96" s="829"/>
      <c r="BE96" s="754" t="s">
        <v>98</v>
      </c>
    </row>
    <row r="97" spans="1:57" x14ac:dyDescent="0.2">
      <c r="A97" s="1159"/>
      <c r="B97" s="1160"/>
      <c r="C97" s="1160"/>
      <c r="D97" s="1160"/>
      <c r="E97" s="1160"/>
      <c r="F97" s="1160"/>
      <c r="G97" s="1160"/>
      <c r="H97" s="1160"/>
      <c r="I97" s="1160"/>
      <c r="J97" s="1160"/>
      <c r="K97" s="1160"/>
      <c r="L97" s="1160"/>
      <c r="M97" s="1160"/>
      <c r="N97" s="1160"/>
      <c r="O97" s="1160"/>
      <c r="P97" s="1160"/>
      <c r="Q97" s="1160"/>
      <c r="R97" s="1160"/>
      <c r="S97" s="1160"/>
      <c r="T97" s="1160"/>
      <c r="U97" s="1160"/>
      <c r="V97" s="1160"/>
      <c r="W97" s="1161"/>
      <c r="AA97" s="53">
        <f>IF(AJ12=AC2,AA12,0)</f>
        <v>0</v>
      </c>
      <c r="AB97" s="53">
        <f>IF(AJ12=AC2,AB12,0)</f>
        <v>0</v>
      </c>
      <c r="AC97" s="53">
        <f>IF(AJ12=AC2,AC12,0)</f>
        <v>0</v>
      </c>
      <c r="AD97" s="53">
        <f>IF(AJ12=AC2,AD12,0)</f>
        <v>0</v>
      </c>
      <c r="AE97" s="53">
        <f>IF(AJ12=AC2,AE12,0)</f>
        <v>0</v>
      </c>
      <c r="AG97" s="53">
        <f>IF(AJ12=AC2,AG12,0)</f>
        <v>0</v>
      </c>
      <c r="AH97" s="53">
        <f>IF(AJ12=AC2,AH12,0)</f>
        <v>0</v>
      </c>
      <c r="AI97" s="53">
        <f>IF(AJ12=AC2,AI12,0)</f>
        <v>0</v>
      </c>
      <c r="AK97" s="53"/>
      <c r="AL97" s="38">
        <f t="shared" si="43"/>
        <v>43601</v>
      </c>
      <c r="AM97" s="829"/>
      <c r="AN97" s="829"/>
      <c r="AO97" s="829"/>
      <c r="AP97" s="28"/>
      <c r="AQ97" s="28"/>
      <c r="AR97" s="28"/>
      <c r="AS97" s="28"/>
      <c r="AT97" s="28">
        <f t="shared" si="44"/>
        <v>0</v>
      </c>
      <c r="AU97" s="35">
        <f t="shared" si="45"/>
        <v>0</v>
      </c>
      <c r="AV97" s="828"/>
      <c r="AW97" s="754" t="s">
        <v>98</v>
      </c>
      <c r="AX97" s="38">
        <f t="shared" si="46"/>
        <v>43601</v>
      </c>
      <c r="AY97" s="829"/>
      <c r="AZ97" s="829"/>
      <c r="BA97" s="829"/>
      <c r="BB97" s="829"/>
      <c r="BC97" s="829"/>
      <c r="BD97" s="829"/>
      <c r="BE97" s="754" t="s">
        <v>98</v>
      </c>
    </row>
    <row r="98" spans="1:57" x14ac:dyDescent="0.2">
      <c r="A98" s="1159"/>
      <c r="B98" s="1160"/>
      <c r="C98" s="1160"/>
      <c r="D98" s="1160"/>
      <c r="E98" s="1160"/>
      <c r="F98" s="1160"/>
      <c r="G98" s="1160"/>
      <c r="H98" s="1160"/>
      <c r="I98" s="1160"/>
      <c r="J98" s="1160"/>
      <c r="K98" s="1160"/>
      <c r="L98" s="1160"/>
      <c r="M98" s="1160"/>
      <c r="N98" s="1160"/>
      <c r="O98" s="1160"/>
      <c r="P98" s="1160"/>
      <c r="Q98" s="1160"/>
      <c r="R98" s="1160"/>
      <c r="S98" s="1160"/>
      <c r="T98" s="1160"/>
      <c r="U98" s="1160"/>
      <c r="V98" s="1160"/>
      <c r="W98" s="1161"/>
      <c r="AA98" s="53">
        <f>IF(AJ13=AC2,AA13,0)</f>
        <v>0</v>
      </c>
      <c r="AB98" s="53">
        <f>IF(AJ13=AC2,AB13,0)</f>
        <v>0</v>
      </c>
      <c r="AC98" s="53">
        <f>IF(AJ13=AC2,AC13,0)</f>
        <v>0</v>
      </c>
      <c r="AD98" s="53">
        <f>IF(AJ13=AC2,AD13,0)</f>
        <v>0</v>
      </c>
      <c r="AE98" s="53">
        <f>IF(AJ13=AC2,AE13,0)</f>
        <v>0</v>
      </c>
      <c r="AG98" s="53">
        <f>IF(AJ13=AC2,AG13,0)</f>
        <v>0</v>
      </c>
      <c r="AH98" s="53">
        <f>IF(AJ13=AC2,AH13,0)</f>
        <v>0</v>
      </c>
      <c r="AI98" s="53">
        <f>IF(AJ13=AC2,AI13,0)</f>
        <v>0</v>
      </c>
      <c r="AK98" s="53"/>
      <c r="AL98" s="38">
        <f t="shared" si="43"/>
        <v>43602</v>
      </c>
      <c r="AM98" s="829"/>
      <c r="AN98" s="829"/>
      <c r="AO98" s="829"/>
      <c r="AP98" s="28"/>
      <c r="AQ98" s="28"/>
      <c r="AR98" s="28"/>
      <c r="AS98" s="28"/>
      <c r="AT98" s="28">
        <f t="shared" si="44"/>
        <v>0</v>
      </c>
      <c r="AU98" s="35">
        <f t="shared" si="45"/>
        <v>0</v>
      </c>
      <c r="AV98" s="828"/>
      <c r="AW98" s="754" t="s">
        <v>98</v>
      </c>
      <c r="AX98" s="38">
        <f t="shared" si="46"/>
        <v>43602</v>
      </c>
      <c r="AY98" s="829"/>
      <c r="AZ98" s="829"/>
      <c r="BA98" s="829"/>
      <c r="BB98" s="829"/>
      <c r="BC98" s="829"/>
      <c r="BD98" s="829"/>
      <c r="BE98" s="754" t="s">
        <v>98</v>
      </c>
    </row>
    <row r="99" spans="1:57" x14ac:dyDescent="0.2">
      <c r="A99" s="1159"/>
      <c r="B99" s="1160"/>
      <c r="C99" s="1160"/>
      <c r="D99" s="1160"/>
      <c r="E99" s="1160"/>
      <c r="F99" s="1160"/>
      <c r="G99" s="1160"/>
      <c r="H99" s="1160"/>
      <c r="I99" s="1160"/>
      <c r="J99" s="1160"/>
      <c r="K99" s="1160"/>
      <c r="L99" s="1160"/>
      <c r="M99" s="1160"/>
      <c r="N99" s="1160"/>
      <c r="O99" s="1160"/>
      <c r="P99" s="1160"/>
      <c r="Q99" s="1160"/>
      <c r="R99" s="1160"/>
      <c r="S99" s="1160"/>
      <c r="T99" s="1160"/>
      <c r="U99" s="1160"/>
      <c r="V99" s="1160"/>
      <c r="W99" s="1161"/>
      <c r="AA99" s="53">
        <f>IF(AJ14=AC2,AA14,0)</f>
        <v>0</v>
      </c>
      <c r="AB99" s="53">
        <f>IF(AJ14=AC2,AB14,0)</f>
        <v>0</v>
      </c>
      <c r="AC99" s="53">
        <f>IF(AJ14=AC2,AC14,0)</f>
        <v>0</v>
      </c>
      <c r="AD99" s="53">
        <f>IF(AJ14=AC2,AD14,0)</f>
        <v>0</v>
      </c>
      <c r="AE99" s="53">
        <f>IF(AJ14=AC2,AE14,0)</f>
        <v>0</v>
      </c>
      <c r="AG99" s="53">
        <f>IF(AJ14=AC2,AG14,0)</f>
        <v>0</v>
      </c>
      <c r="AH99" s="53">
        <f>IF(AJ14=AC2,AH14,0)</f>
        <v>0</v>
      </c>
      <c r="AI99" s="53">
        <f>IF(AJ14=AC2,AI14,0)</f>
        <v>0</v>
      </c>
      <c r="AK99" s="53"/>
      <c r="AL99" s="38">
        <f t="shared" si="43"/>
        <v>43603</v>
      </c>
      <c r="AM99" s="829"/>
      <c r="AN99" s="829"/>
      <c r="AO99" s="829"/>
      <c r="AP99" s="28"/>
      <c r="AQ99" s="28"/>
      <c r="AR99" s="28"/>
      <c r="AS99" s="28"/>
      <c r="AT99" s="28">
        <f t="shared" si="44"/>
        <v>0</v>
      </c>
      <c r="AU99" s="35">
        <f t="shared" si="45"/>
        <v>0</v>
      </c>
      <c r="AV99" s="828"/>
      <c r="AW99" s="754" t="s">
        <v>98</v>
      </c>
      <c r="AX99" s="38">
        <f t="shared" si="46"/>
        <v>43603</v>
      </c>
      <c r="AY99" s="829"/>
      <c r="AZ99" s="829"/>
      <c r="BA99" s="829"/>
      <c r="BB99" s="829"/>
      <c r="BC99" s="829"/>
      <c r="BD99" s="829"/>
      <c r="BE99" s="754" t="s">
        <v>98</v>
      </c>
    </row>
    <row r="100" spans="1:57" x14ac:dyDescent="0.2">
      <c r="A100" s="1159"/>
      <c r="B100" s="1160"/>
      <c r="C100" s="1160"/>
      <c r="D100" s="1160"/>
      <c r="E100" s="1160"/>
      <c r="F100" s="1160"/>
      <c r="G100" s="1160"/>
      <c r="H100" s="1160"/>
      <c r="I100" s="1160"/>
      <c r="J100" s="1160"/>
      <c r="K100" s="1160"/>
      <c r="L100" s="1160"/>
      <c r="M100" s="1160"/>
      <c r="N100" s="1160"/>
      <c r="O100" s="1160"/>
      <c r="P100" s="1160"/>
      <c r="Q100" s="1160"/>
      <c r="R100" s="1160"/>
      <c r="S100" s="1160"/>
      <c r="T100" s="1160"/>
      <c r="U100" s="1160"/>
      <c r="V100" s="1160"/>
      <c r="W100" s="1161"/>
      <c r="AA100" s="53">
        <f>IF(AJ15=AC2,AA15,0)</f>
        <v>0</v>
      </c>
      <c r="AB100" s="53">
        <f>IF(AJ15=AC2,AB15,0)</f>
        <v>0</v>
      </c>
      <c r="AC100" s="53">
        <f>IF(AJ15=AC2,AC15,0)</f>
        <v>0</v>
      </c>
      <c r="AD100" s="53">
        <f>IF(AJ15=AC2,AD15,0)</f>
        <v>0</v>
      </c>
      <c r="AE100" s="53">
        <f>IF(AJ15=AC2,AE15,0)</f>
        <v>0</v>
      </c>
      <c r="AG100" s="53">
        <f>IF(AJ15=AC2,AG15,0)</f>
        <v>0</v>
      </c>
      <c r="AH100" s="53">
        <f>IF(AJ15=AC2,AH15,0)</f>
        <v>0</v>
      </c>
      <c r="AI100" s="53">
        <f>IF(AJ15=AC2,AI15,0)</f>
        <v>0</v>
      </c>
      <c r="AK100" s="53"/>
      <c r="AL100" s="38">
        <f t="shared" si="43"/>
        <v>43604</v>
      </c>
      <c r="AM100" s="829"/>
      <c r="AN100" s="829"/>
      <c r="AO100" s="829"/>
      <c r="AP100" s="28"/>
      <c r="AQ100" s="28"/>
      <c r="AR100" s="28"/>
      <c r="AS100" s="28"/>
      <c r="AT100" s="28">
        <f t="shared" si="44"/>
        <v>0</v>
      </c>
      <c r="AU100" s="35">
        <f t="shared" si="45"/>
        <v>0</v>
      </c>
      <c r="AV100" s="828"/>
      <c r="AW100" s="754" t="s">
        <v>98</v>
      </c>
      <c r="AX100" s="38">
        <f t="shared" si="46"/>
        <v>43604</v>
      </c>
      <c r="AY100" s="829"/>
      <c r="AZ100" s="829"/>
      <c r="BA100" s="829"/>
      <c r="BB100" s="829"/>
      <c r="BC100" s="829"/>
      <c r="BD100" s="829"/>
      <c r="BE100" s="754" t="s">
        <v>98</v>
      </c>
    </row>
    <row r="101" spans="1:57" x14ac:dyDescent="0.2">
      <c r="A101" s="1159"/>
      <c r="B101" s="1160"/>
      <c r="C101" s="1160"/>
      <c r="D101" s="1160"/>
      <c r="E101" s="1160"/>
      <c r="F101" s="1160"/>
      <c r="G101" s="1160"/>
      <c r="H101" s="1160"/>
      <c r="I101" s="1160"/>
      <c r="J101" s="1160"/>
      <c r="K101" s="1160"/>
      <c r="L101" s="1160"/>
      <c r="M101" s="1160"/>
      <c r="N101" s="1160"/>
      <c r="O101" s="1160"/>
      <c r="P101" s="1160"/>
      <c r="Q101" s="1160"/>
      <c r="R101" s="1160"/>
      <c r="S101" s="1160"/>
      <c r="T101" s="1160"/>
      <c r="U101" s="1160"/>
      <c r="V101" s="1160"/>
      <c r="W101" s="1161"/>
      <c r="AA101" s="53">
        <f>IF(AJ16=AC2,AA16,0)</f>
        <v>0</v>
      </c>
      <c r="AB101" s="53">
        <f>IF(AJ16=AC2,AB16,0)</f>
        <v>0</v>
      </c>
      <c r="AC101" s="53">
        <f>IF(AJ16=AC2,AC16,0)</f>
        <v>0</v>
      </c>
      <c r="AD101" s="53">
        <f>IF(AJ16=AC2,AD16,0)</f>
        <v>0</v>
      </c>
      <c r="AE101" s="53">
        <f>IF(AJ16=AC2,AE16,0)</f>
        <v>0</v>
      </c>
      <c r="AG101" s="53">
        <f>IF(AJ16=AC2,AG16,0)</f>
        <v>0</v>
      </c>
      <c r="AH101" s="53">
        <f>IF(AJ16=AC2,AH16,0)</f>
        <v>0</v>
      </c>
      <c r="AI101" s="53">
        <f>IF(AJ16=AC2,AI16,0)</f>
        <v>0</v>
      </c>
      <c r="AK101" s="53"/>
      <c r="AL101" s="38">
        <f t="shared" si="43"/>
        <v>43605</v>
      </c>
      <c r="AM101" s="829"/>
      <c r="AN101" s="829"/>
      <c r="AO101" s="829"/>
      <c r="AP101" s="28"/>
      <c r="AQ101" s="28"/>
      <c r="AR101" s="28"/>
      <c r="AS101" s="28"/>
      <c r="AT101" s="28">
        <f t="shared" si="44"/>
        <v>0</v>
      </c>
      <c r="AU101" s="35">
        <f t="shared" si="45"/>
        <v>0</v>
      </c>
      <c r="AV101" s="828"/>
      <c r="AW101" s="754" t="s">
        <v>98</v>
      </c>
      <c r="AX101" s="38">
        <f t="shared" si="46"/>
        <v>43605</v>
      </c>
      <c r="AY101" s="829"/>
      <c r="AZ101" s="829"/>
      <c r="BA101" s="829"/>
      <c r="BB101" s="829"/>
      <c r="BC101" s="829"/>
      <c r="BD101" s="829"/>
      <c r="BE101" s="754" t="s">
        <v>98</v>
      </c>
    </row>
    <row r="102" spans="1:57" x14ac:dyDescent="0.2">
      <c r="A102" s="1159"/>
      <c r="B102" s="1160"/>
      <c r="C102" s="1160"/>
      <c r="D102" s="1160"/>
      <c r="E102" s="1160"/>
      <c r="F102" s="1160"/>
      <c r="G102" s="1160"/>
      <c r="H102" s="1160"/>
      <c r="I102" s="1160"/>
      <c r="J102" s="1160"/>
      <c r="K102" s="1160"/>
      <c r="L102" s="1160"/>
      <c r="M102" s="1160"/>
      <c r="N102" s="1160"/>
      <c r="O102" s="1160"/>
      <c r="P102" s="1160"/>
      <c r="Q102" s="1160"/>
      <c r="R102" s="1160"/>
      <c r="S102" s="1160"/>
      <c r="T102" s="1160"/>
      <c r="U102" s="1160"/>
      <c r="V102" s="1160"/>
      <c r="W102" s="1161"/>
      <c r="AA102" s="53">
        <f>IF(AJ17=AC2,AA17,0)</f>
        <v>0</v>
      </c>
      <c r="AB102" s="53">
        <f>IF(AJ17=AC2,AB17,0)</f>
        <v>0</v>
      </c>
      <c r="AC102" s="53">
        <f>IF(AJ17=AC2,AC17,0)</f>
        <v>0</v>
      </c>
      <c r="AD102" s="53">
        <f>IF(AJ17=AC2,AD17,0)</f>
        <v>0</v>
      </c>
      <c r="AE102" s="53">
        <f>IF(AJ17=AC2,AE17,0)</f>
        <v>0</v>
      </c>
      <c r="AG102" s="53">
        <f>IF(AJ17=AC2,AG17,0)</f>
        <v>0</v>
      </c>
      <c r="AH102" s="53">
        <f>IF(AJ17=AC2,AH17,0)</f>
        <v>0</v>
      </c>
      <c r="AI102" s="53">
        <f>IF(AJ17=AC2,AI17,0)</f>
        <v>0</v>
      </c>
      <c r="AK102" s="53"/>
      <c r="AL102" s="38">
        <f t="shared" si="43"/>
        <v>43606</v>
      </c>
      <c r="AM102" s="829"/>
      <c r="AN102" s="829"/>
      <c r="AO102" s="829"/>
      <c r="AP102" s="28"/>
      <c r="AQ102" s="28"/>
      <c r="AR102" s="28"/>
      <c r="AS102" s="28"/>
      <c r="AT102" s="28">
        <f t="shared" si="44"/>
        <v>0</v>
      </c>
      <c r="AU102" s="35">
        <f t="shared" si="45"/>
        <v>0</v>
      </c>
      <c r="AV102" s="828"/>
      <c r="AW102" s="754" t="s">
        <v>98</v>
      </c>
      <c r="AX102" s="38">
        <f t="shared" si="46"/>
        <v>43606</v>
      </c>
      <c r="AY102" s="829"/>
      <c r="AZ102" s="829"/>
      <c r="BA102" s="829"/>
      <c r="BB102" s="829"/>
      <c r="BC102" s="829"/>
      <c r="BD102" s="829"/>
      <c r="BE102" s="754" t="s">
        <v>98</v>
      </c>
    </row>
    <row r="103" spans="1:57" x14ac:dyDescent="0.2">
      <c r="A103" s="1159"/>
      <c r="B103" s="1160"/>
      <c r="C103" s="1160"/>
      <c r="D103" s="1160"/>
      <c r="E103" s="1160"/>
      <c r="F103" s="1160"/>
      <c r="G103" s="1160"/>
      <c r="H103" s="1160"/>
      <c r="I103" s="1160"/>
      <c r="J103" s="1160"/>
      <c r="K103" s="1160"/>
      <c r="L103" s="1160"/>
      <c r="M103" s="1160"/>
      <c r="N103" s="1160"/>
      <c r="O103" s="1160"/>
      <c r="P103" s="1160"/>
      <c r="Q103" s="1160"/>
      <c r="R103" s="1160"/>
      <c r="S103" s="1160"/>
      <c r="T103" s="1160"/>
      <c r="U103" s="1160"/>
      <c r="V103" s="1160"/>
      <c r="W103" s="1161"/>
      <c r="AA103" s="53">
        <f>IF(AJ18=AC2,AA18,0)</f>
        <v>0</v>
      </c>
      <c r="AB103" s="53">
        <f>IF(AJ18=AC2,AB18,0)</f>
        <v>0</v>
      </c>
      <c r="AC103" s="53">
        <f>IF(AJ18=AC2,AC18,0)</f>
        <v>0</v>
      </c>
      <c r="AD103" s="53">
        <f>IF(AJ18=AC2,AD18,0)</f>
        <v>0</v>
      </c>
      <c r="AE103" s="53">
        <f>IF(AJ18=AC2,AE18,0)</f>
        <v>0</v>
      </c>
      <c r="AG103" s="53">
        <f>IF(AJ18=AC2,AG18,0)</f>
        <v>0</v>
      </c>
      <c r="AH103" s="53">
        <f>IF(AJ18=AC2,AH18,0)</f>
        <v>0</v>
      </c>
      <c r="AI103" s="53">
        <f>IF(AJ18=AC2,AI18,0)</f>
        <v>0</v>
      </c>
      <c r="AK103" s="53"/>
      <c r="AL103" s="38">
        <f t="shared" si="43"/>
        <v>43607</v>
      </c>
      <c r="AM103" s="829"/>
      <c r="AN103" s="829"/>
      <c r="AO103" s="829"/>
      <c r="AP103" s="28"/>
      <c r="AQ103" s="28"/>
      <c r="AR103" s="28"/>
      <c r="AS103" s="28"/>
      <c r="AT103" s="28">
        <f t="shared" si="44"/>
        <v>0</v>
      </c>
      <c r="AU103" s="35">
        <f t="shared" si="45"/>
        <v>0</v>
      </c>
      <c r="AV103" s="828"/>
      <c r="AW103" s="754" t="s">
        <v>98</v>
      </c>
      <c r="AX103" s="38">
        <f t="shared" si="46"/>
        <v>43607</v>
      </c>
      <c r="AY103" s="829"/>
      <c r="AZ103" s="829"/>
      <c r="BA103" s="829"/>
      <c r="BB103" s="829"/>
      <c r="BC103" s="829"/>
      <c r="BD103" s="829"/>
      <c r="BE103" s="754" t="s">
        <v>98</v>
      </c>
    </row>
    <row r="104" spans="1:57" x14ac:dyDescent="0.2">
      <c r="A104" s="1159"/>
      <c r="B104" s="1160"/>
      <c r="C104" s="1160"/>
      <c r="D104" s="1160"/>
      <c r="E104" s="1160"/>
      <c r="F104" s="1160"/>
      <c r="G104" s="1160"/>
      <c r="H104" s="1160"/>
      <c r="I104" s="1160"/>
      <c r="J104" s="1160"/>
      <c r="K104" s="1160"/>
      <c r="L104" s="1160"/>
      <c r="M104" s="1160"/>
      <c r="N104" s="1160"/>
      <c r="O104" s="1160"/>
      <c r="P104" s="1160"/>
      <c r="Q104" s="1160"/>
      <c r="R104" s="1160"/>
      <c r="S104" s="1160"/>
      <c r="T104" s="1160"/>
      <c r="U104" s="1160"/>
      <c r="V104" s="1160"/>
      <c r="W104" s="1161"/>
      <c r="AA104" s="53">
        <f>IF(AJ19=AC2,AA19,0)</f>
        <v>0</v>
      </c>
      <c r="AB104" s="53">
        <f>IF(AJ19=AC2,AB19,0)</f>
        <v>0</v>
      </c>
      <c r="AC104" s="53">
        <f>IF(AJ19=AC2,AC19,0)</f>
        <v>0</v>
      </c>
      <c r="AD104" s="53">
        <f>IF(AJ19=AC2,AD19,0)</f>
        <v>0</v>
      </c>
      <c r="AE104" s="53">
        <f>IF(AJ19=AC2,AE19,0)</f>
        <v>0</v>
      </c>
      <c r="AG104" s="53">
        <f>IF(AJ19=AC2,AG19,0)</f>
        <v>0</v>
      </c>
      <c r="AH104" s="53">
        <f>IF(AJ19=AC2,AH19,0)</f>
        <v>0</v>
      </c>
      <c r="AI104" s="53">
        <f>IF(AJ19=AC2,AI19,0)</f>
        <v>0</v>
      </c>
      <c r="AK104" s="53"/>
      <c r="AL104" s="38">
        <f t="shared" si="43"/>
        <v>43608</v>
      </c>
      <c r="AM104" s="829"/>
      <c r="AN104" s="829"/>
      <c r="AO104" s="829"/>
      <c r="AP104" s="28"/>
      <c r="AQ104" s="28"/>
      <c r="AR104" s="28"/>
      <c r="AS104" s="28"/>
      <c r="AT104" s="28">
        <f t="shared" si="44"/>
        <v>0</v>
      </c>
      <c r="AU104" s="35">
        <f t="shared" si="45"/>
        <v>0</v>
      </c>
      <c r="AV104" s="828"/>
      <c r="AW104" s="754" t="s">
        <v>98</v>
      </c>
      <c r="AX104" s="38">
        <f t="shared" si="46"/>
        <v>43608</v>
      </c>
      <c r="AY104" s="829"/>
      <c r="AZ104" s="829"/>
      <c r="BA104" s="829"/>
      <c r="BB104" s="829"/>
      <c r="BC104" s="829"/>
      <c r="BD104" s="829"/>
      <c r="BE104" s="754" t="s">
        <v>98</v>
      </c>
    </row>
    <row r="105" spans="1:57" x14ac:dyDescent="0.2">
      <c r="A105" s="1159"/>
      <c r="B105" s="1160"/>
      <c r="C105" s="1160"/>
      <c r="D105" s="1160"/>
      <c r="E105" s="1160"/>
      <c r="F105" s="1160"/>
      <c r="G105" s="1160"/>
      <c r="H105" s="1160"/>
      <c r="I105" s="1160"/>
      <c r="J105" s="1160"/>
      <c r="K105" s="1160"/>
      <c r="L105" s="1160"/>
      <c r="M105" s="1160"/>
      <c r="N105" s="1160"/>
      <c r="O105" s="1160"/>
      <c r="P105" s="1160"/>
      <c r="Q105" s="1160"/>
      <c r="R105" s="1160"/>
      <c r="S105" s="1160"/>
      <c r="T105" s="1160"/>
      <c r="U105" s="1160"/>
      <c r="V105" s="1160"/>
      <c r="W105" s="1161"/>
      <c r="AA105" s="53">
        <f>IF(AJ20=AC2,AA20,0)</f>
        <v>0</v>
      </c>
      <c r="AB105" s="53">
        <f>IF(AJ20=AC2,AB20,0)</f>
        <v>0</v>
      </c>
      <c r="AC105" s="53">
        <f>IF(AJ20=AC2,AC20,0)</f>
        <v>0</v>
      </c>
      <c r="AD105" s="53">
        <f>IF(AJ20=AC2,AD20,0)</f>
        <v>0</v>
      </c>
      <c r="AE105" s="53">
        <f>IF(AJ20=AC2,AE20,0)</f>
        <v>0</v>
      </c>
      <c r="AG105" s="53">
        <f>IF(AJ20=AC2,AG20,0)</f>
        <v>0</v>
      </c>
      <c r="AH105" s="53">
        <f>IF(AJ20=AC2,AH20,0)</f>
        <v>0</v>
      </c>
      <c r="AI105" s="53">
        <f>IF(AJ20=AC2,AI20,0)</f>
        <v>0</v>
      </c>
      <c r="AK105" s="53"/>
      <c r="AL105" s="38">
        <f t="shared" si="43"/>
        <v>43609</v>
      </c>
      <c r="AM105" s="829"/>
      <c r="AN105" s="829"/>
      <c r="AO105" s="829"/>
      <c r="AP105" s="28"/>
      <c r="AQ105" s="28"/>
      <c r="AR105" s="28"/>
      <c r="AS105" s="28"/>
      <c r="AT105" s="28">
        <f t="shared" si="44"/>
        <v>0</v>
      </c>
      <c r="AU105" s="35">
        <f t="shared" si="45"/>
        <v>0</v>
      </c>
      <c r="AV105" s="828"/>
      <c r="AW105" s="754" t="s">
        <v>98</v>
      </c>
      <c r="AX105" s="38">
        <f t="shared" si="46"/>
        <v>43609</v>
      </c>
      <c r="AY105" s="829"/>
      <c r="AZ105" s="829"/>
      <c r="BA105" s="829"/>
      <c r="BB105" s="829"/>
      <c r="BC105" s="829"/>
      <c r="BD105" s="829"/>
      <c r="BE105" s="754" t="s">
        <v>98</v>
      </c>
    </row>
    <row r="106" spans="1:57" x14ac:dyDescent="0.2">
      <c r="A106" s="1159"/>
      <c r="B106" s="1160"/>
      <c r="C106" s="1160"/>
      <c r="D106" s="1160"/>
      <c r="E106" s="1160"/>
      <c r="F106" s="1160"/>
      <c r="G106" s="1160"/>
      <c r="H106" s="1160"/>
      <c r="I106" s="1160"/>
      <c r="J106" s="1160"/>
      <c r="K106" s="1160"/>
      <c r="L106" s="1160"/>
      <c r="M106" s="1160"/>
      <c r="N106" s="1160"/>
      <c r="O106" s="1160"/>
      <c r="P106" s="1160"/>
      <c r="Q106" s="1160"/>
      <c r="R106" s="1160"/>
      <c r="S106" s="1160"/>
      <c r="T106" s="1160"/>
      <c r="U106" s="1160"/>
      <c r="V106" s="1160"/>
      <c r="W106" s="1161"/>
      <c r="AA106" s="53">
        <f>IF(AJ21=AC2,AA21,0)</f>
        <v>0</v>
      </c>
      <c r="AB106" s="53">
        <f>IF(AJ21=AC2,AB21,0)</f>
        <v>0</v>
      </c>
      <c r="AC106" s="53">
        <f>IF(AJ21=AC2,AC21,0)</f>
        <v>0</v>
      </c>
      <c r="AD106" s="53">
        <f>IF(AJ21=AC2,AD21,0)</f>
        <v>0</v>
      </c>
      <c r="AE106" s="53">
        <f>IF(AJ21=AC2,AE21,0)</f>
        <v>0</v>
      </c>
      <c r="AG106" s="53">
        <f>IF(AJ21=AC2,AG21,0)</f>
        <v>0</v>
      </c>
      <c r="AH106" s="53">
        <f>IF(AJ21=AC2,AH21,0)</f>
        <v>0</v>
      </c>
      <c r="AI106" s="53">
        <f>IF(AJ21=AC2,AI21,0)</f>
        <v>0</v>
      </c>
      <c r="AK106" s="53"/>
      <c r="AL106" s="38">
        <f t="shared" si="43"/>
        <v>43610</v>
      </c>
      <c r="AM106" s="829"/>
      <c r="AN106" s="829"/>
      <c r="AO106" s="829"/>
      <c r="AP106" s="28"/>
      <c r="AQ106" s="28"/>
      <c r="AR106" s="28"/>
      <c r="AS106" s="28"/>
      <c r="AT106" s="28">
        <f t="shared" si="44"/>
        <v>0</v>
      </c>
      <c r="AU106" s="35">
        <f t="shared" si="45"/>
        <v>0</v>
      </c>
      <c r="AV106" s="828"/>
      <c r="AW106" s="754" t="s">
        <v>98</v>
      </c>
      <c r="AX106" s="38">
        <f t="shared" si="46"/>
        <v>43610</v>
      </c>
      <c r="AY106" s="829"/>
      <c r="AZ106" s="829"/>
      <c r="BA106" s="829"/>
      <c r="BB106" s="829"/>
      <c r="BC106" s="829"/>
      <c r="BD106" s="829"/>
      <c r="BE106" s="754" t="s">
        <v>98</v>
      </c>
    </row>
    <row r="107" spans="1:57" x14ac:dyDescent="0.2">
      <c r="A107" s="1159"/>
      <c r="B107" s="1160"/>
      <c r="C107" s="1160"/>
      <c r="D107" s="1160"/>
      <c r="E107" s="1160"/>
      <c r="F107" s="1160"/>
      <c r="G107" s="1160"/>
      <c r="H107" s="1160"/>
      <c r="I107" s="1160"/>
      <c r="J107" s="1160"/>
      <c r="K107" s="1160"/>
      <c r="L107" s="1160"/>
      <c r="M107" s="1160"/>
      <c r="N107" s="1160"/>
      <c r="O107" s="1160"/>
      <c r="P107" s="1160"/>
      <c r="Q107" s="1160"/>
      <c r="R107" s="1160"/>
      <c r="S107" s="1160"/>
      <c r="T107" s="1160"/>
      <c r="U107" s="1160"/>
      <c r="V107" s="1160"/>
      <c r="W107" s="1161"/>
      <c r="AA107" s="53">
        <f>IF(AJ22=AC2,AA22,0)</f>
        <v>0</v>
      </c>
      <c r="AB107" s="53">
        <f>IF(AJ22=AC2,AB22,0)</f>
        <v>0</v>
      </c>
      <c r="AC107" s="53">
        <f>IF(AJ22=AC2,AC22,0)</f>
        <v>0</v>
      </c>
      <c r="AD107" s="53">
        <f>IF(AJ22=AC2,AD22,0)</f>
        <v>0</v>
      </c>
      <c r="AE107" s="53">
        <f>IF(AJ22=AC2,AE22,0)</f>
        <v>0</v>
      </c>
      <c r="AG107" s="53">
        <f>IF(AJ22=AC2,AG22,0)</f>
        <v>0</v>
      </c>
      <c r="AH107" s="53">
        <f>IF(AJ22=AC2,AH22,0)</f>
        <v>0</v>
      </c>
      <c r="AI107" s="53">
        <f>IF(AJ22=AC2,AI22,0)</f>
        <v>0</v>
      </c>
      <c r="AK107" s="53"/>
      <c r="AL107" s="38">
        <f t="shared" si="43"/>
        <v>43611</v>
      </c>
      <c r="AM107" s="829"/>
      <c r="AN107" s="829"/>
      <c r="AO107" s="829"/>
      <c r="AP107" s="28"/>
      <c r="AQ107" s="28"/>
      <c r="AR107" s="28"/>
      <c r="AS107" s="28"/>
      <c r="AT107" s="28">
        <f t="shared" si="44"/>
        <v>0</v>
      </c>
      <c r="AU107" s="35">
        <f t="shared" si="45"/>
        <v>0</v>
      </c>
      <c r="AV107" s="828"/>
      <c r="AW107" s="754" t="s">
        <v>98</v>
      </c>
      <c r="AX107" s="38">
        <f t="shared" si="46"/>
        <v>43611</v>
      </c>
      <c r="AY107" s="829"/>
      <c r="AZ107" s="829"/>
      <c r="BA107" s="829"/>
      <c r="BB107" s="829"/>
      <c r="BC107" s="829"/>
      <c r="BD107" s="829"/>
      <c r="BE107" s="754" t="s">
        <v>98</v>
      </c>
    </row>
    <row r="108" spans="1:57" x14ac:dyDescent="0.2">
      <c r="A108" s="1159"/>
      <c r="B108" s="1160"/>
      <c r="C108" s="1160"/>
      <c r="D108" s="1160"/>
      <c r="E108" s="1160"/>
      <c r="F108" s="1160"/>
      <c r="G108" s="1160"/>
      <c r="H108" s="1160"/>
      <c r="I108" s="1160"/>
      <c r="J108" s="1160"/>
      <c r="K108" s="1160"/>
      <c r="L108" s="1160"/>
      <c r="M108" s="1160"/>
      <c r="N108" s="1160"/>
      <c r="O108" s="1160"/>
      <c r="P108" s="1160"/>
      <c r="Q108" s="1160"/>
      <c r="R108" s="1160"/>
      <c r="S108" s="1160"/>
      <c r="T108" s="1160"/>
      <c r="U108" s="1160"/>
      <c r="V108" s="1160"/>
      <c r="W108" s="1161"/>
      <c r="AA108" s="53">
        <f>IF(AJ23=AC2,AA23,0)</f>
        <v>0</v>
      </c>
      <c r="AB108" s="53">
        <f>IF(AJ23=AC2,AB23,0)</f>
        <v>0</v>
      </c>
      <c r="AC108" s="53">
        <f>IF(AJ23=AC2,AC23,0)</f>
        <v>0</v>
      </c>
      <c r="AD108" s="53">
        <f>IF(AJ23=AC2,AD23,0)</f>
        <v>0</v>
      </c>
      <c r="AE108" s="53">
        <f>IF(AJ23=AC2,AE23,0)</f>
        <v>0</v>
      </c>
      <c r="AG108" s="53">
        <f>IF(AJ23=AC2,AG23,0)</f>
        <v>0</v>
      </c>
      <c r="AH108" s="53">
        <f>IF(AJ23=AC2,AH23,0)</f>
        <v>0</v>
      </c>
      <c r="AI108" s="53">
        <f>IF(AJ23=AC2,AI23,0)</f>
        <v>0</v>
      </c>
      <c r="AK108" s="53"/>
      <c r="AL108" s="38">
        <f t="shared" si="43"/>
        <v>43612</v>
      </c>
      <c r="AM108" s="829"/>
      <c r="AN108" s="829"/>
      <c r="AO108" s="829"/>
      <c r="AP108" s="28"/>
      <c r="AQ108" s="28"/>
      <c r="AR108" s="28"/>
      <c r="AS108" s="28"/>
      <c r="AT108" s="28">
        <f t="shared" si="44"/>
        <v>0</v>
      </c>
      <c r="AU108" s="35">
        <f t="shared" si="45"/>
        <v>0</v>
      </c>
      <c r="AV108" s="828"/>
      <c r="AW108" s="754" t="s">
        <v>98</v>
      </c>
      <c r="AX108" s="38">
        <f t="shared" si="46"/>
        <v>43612</v>
      </c>
      <c r="AY108" s="829"/>
      <c r="AZ108" s="829"/>
      <c r="BA108" s="829"/>
      <c r="BB108" s="829"/>
      <c r="BC108" s="829"/>
      <c r="BD108" s="829"/>
      <c r="BE108" s="754" t="s">
        <v>98</v>
      </c>
    </row>
    <row r="109" spans="1:57" x14ac:dyDescent="0.2">
      <c r="A109" s="1159"/>
      <c r="B109" s="1160"/>
      <c r="C109" s="1160"/>
      <c r="D109" s="1160"/>
      <c r="E109" s="1160"/>
      <c r="F109" s="1160"/>
      <c r="G109" s="1160"/>
      <c r="H109" s="1160"/>
      <c r="I109" s="1160"/>
      <c r="J109" s="1160"/>
      <c r="K109" s="1160"/>
      <c r="L109" s="1160"/>
      <c r="M109" s="1160"/>
      <c r="N109" s="1160"/>
      <c r="O109" s="1160"/>
      <c r="P109" s="1160"/>
      <c r="Q109" s="1160"/>
      <c r="R109" s="1160"/>
      <c r="S109" s="1160"/>
      <c r="T109" s="1160"/>
      <c r="U109" s="1160"/>
      <c r="V109" s="1160"/>
      <c r="W109" s="1161"/>
      <c r="AA109" s="53">
        <f>IF(AJ24=AC2,AA24,0)</f>
        <v>0</v>
      </c>
      <c r="AB109" s="53">
        <f>IF(AJ24=AC2,AB24,0)</f>
        <v>0</v>
      </c>
      <c r="AC109" s="53">
        <f>IF(AJ24=AC2,AC24,0)</f>
        <v>0</v>
      </c>
      <c r="AD109" s="53">
        <f>IF(AJ24=AC2,AD24,0)</f>
        <v>0</v>
      </c>
      <c r="AE109" s="53">
        <f>IF(AJ24=AC2,AE24,0)</f>
        <v>0</v>
      </c>
      <c r="AG109" s="53">
        <f>IF(AJ24=AC2,AG24,0)</f>
        <v>0</v>
      </c>
      <c r="AH109" s="53">
        <f>IF(AJ24=AC2,AH24,0)</f>
        <v>0</v>
      </c>
      <c r="AI109" s="53">
        <f>IF(AJ24=AC2,AI24,0)</f>
        <v>0</v>
      </c>
      <c r="AK109" s="53"/>
      <c r="AL109" s="38">
        <f t="shared" si="43"/>
        <v>43613</v>
      </c>
      <c r="AM109" s="829"/>
      <c r="AN109" s="829"/>
      <c r="AO109" s="829"/>
      <c r="AP109" s="28"/>
      <c r="AQ109" s="28"/>
      <c r="AR109" s="28"/>
      <c r="AS109" s="28"/>
      <c r="AT109" s="28">
        <f t="shared" si="44"/>
        <v>0</v>
      </c>
      <c r="AU109" s="35">
        <f t="shared" si="45"/>
        <v>0</v>
      </c>
      <c r="AV109" s="828"/>
      <c r="AW109" s="754" t="s">
        <v>98</v>
      </c>
      <c r="AX109" s="38">
        <f t="shared" si="46"/>
        <v>43613</v>
      </c>
      <c r="AY109" s="829"/>
      <c r="AZ109" s="829"/>
      <c r="BA109" s="829"/>
      <c r="BB109" s="829"/>
      <c r="BC109" s="829"/>
      <c r="BD109" s="829"/>
      <c r="BE109" s="754" t="s">
        <v>98</v>
      </c>
    </row>
    <row r="110" spans="1:57" x14ac:dyDescent="0.2">
      <c r="A110" s="1159"/>
      <c r="B110" s="1160"/>
      <c r="C110" s="1160"/>
      <c r="D110" s="1160"/>
      <c r="E110" s="1160"/>
      <c r="F110" s="1160"/>
      <c r="G110" s="1160"/>
      <c r="H110" s="1160"/>
      <c r="I110" s="1160"/>
      <c r="J110" s="1160"/>
      <c r="K110" s="1160"/>
      <c r="L110" s="1160"/>
      <c r="M110" s="1160"/>
      <c r="N110" s="1185"/>
      <c r="O110" s="1186"/>
      <c r="P110" s="1184" t="s">
        <v>400</v>
      </c>
      <c r="Q110" s="1175"/>
      <c r="R110" s="1175"/>
      <c r="S110" s="1175" t="s">
        <v>482</v>
      </c>
      <c r="T110" s="1175"/>
      <c r="U110" s="1176"/>
      <c r="V110" s="835" t="s">
        <v>477</v>
      </c>
      <c r="W110" s="844" t="s">
        <v>483</v>
      </c>
      <c r="AA110" s="53">
        <f>IF(AJ25=AC2,AA25,0)</f>
        <v>0</v>
      </c>
      <c r="AB110" s="53">
        <f>IF(AJ25=AC2,AB25,0)</f>
        <v>0</v>
      </c>
      <c r="AC110" s="53">
        <f>IF(AJ25=AC2,AC25,0)</f>
        <v>0</v>
      </c>
      <c r="AD110" s="53">
        <f>IF(AJ25=AC2,AD25,0)</f>
        <v>0</v>
      </c>
      <c r="AE110" s="53">
        <f>IF(AJ25=AC2,AE25,0)</f>
        <v>0</v>
      </c>
      <c r="AG110" s="53">
        <f>IF(AJ25=AC2,AG25,0)</f>
        <v>0</v>
      </c>
      <c r="AH110" s="53">
        <f>IF(AJ25=AC2,AH25,0)</f>
        <v>0</v>
      </c>
      <c r="AI110" s="53">
        <f>IF(AJ25=AC2,AI25,0)</f>
        <v>0</v>
      </c>
      <c r="AK110" s="53"/>
      <c r="AL110" s="38">
        <f t="shared" si="43"/>
        <v>43614</v>
      </c>
      <c r="AM110" s="829"/>
      <c r="AN110" s="829"/>
      <c r="AO110" s="829"/>
      <c r="AP110" s="28"/>
      <c r="AQ110" s="28"/>
      <c r="AR110" s="28"/>
      <c r="AS110" s="28"/>
      <c r="AT110" s="28">
        <f t="shared" si="44"/>
        <v>0</v>
      </c>
      <c r="AU110" s="35">
        <f t="shared" si="45"/>
        <v>0</v>
      </c>
      <c r="AV110" s="828"/>
      <c r="AW110" s="754" t="s">
        <v>98</v>
      </c>
      <c r="AX110" s="38">
        <f t="shared" si="46"/>
        <v>43614</v>
      </c>
      <c r="AY110" s="829"/>
      <c r="AZ110" s="829"/>
      <c r="BA110" s="829"/>
      <c r="BB110" s="829"/>
      <c r="BC110" s="829"/>
      <c r="BD110" s="829"/>
      <c r="BE110" s="754" t="s">
        <v>98</v>
      </c>
    </row>
    <row r="111" spans="1:57" x14ac:dyDescent="0.2">
      <c r="A111" s="1159"/>
      <c r="B111" s="1160"/>
      <c r="C111" s="1160"/>
      <c r="D111" s="1160"/>
      <c r="E111" s="1160"/>
      <c r="F111" s="1160"/>
      <c r="G111" s="1160"/>
      <c r="H111" s="1160"/>
      <c r="I111" s="1160"/>
      <c r="J111" s="1160"/>
      <c r="K111" s="1160"/>
      <c r="L111" s="1160"/>
      <c r="M111" s="1160"/>
      <c r="N111" s="1187" t="s">
        <v>156</v>
      </c>
      <c r="O111" s="1187"/>
      <c r="P111" s="1174" t="str">
        <f>CONCATENATE(TEXT($AM$38,"0")," = ",TEXT($AM$38*$AM$4,".00"))</f>
        <v>0 = .00</v>
      </c>
      <c r="Q111" s="1175"/>
      <c r="R111" s="1175"/>
      <c r="S111" s="1174" t="str">
        <f>CONCATENATE(TEXT($AM$76,"0")," = ",TEXT($AM$76*$AM$4,".00"))</f>
        <v>0 = .00</v>
      </c>
      <c r="T111" s="1175"/>
      <c r="U111" s="1176"/>
      <c r="V111" s="836" t="str">
        <f>CONCATENATE(TEXT($AM$114,"0")," = ",TEXT($AM$114*$AM$4,".00"))</f>
        <v>0 = .00</v>
      </c>
      <c r="W111" s="845" t="str">
        <f>CONCATENATE(TEXT($AM$152,"0")," = ",TEXT($AM$152*$AM$4,".00"))</f>
        <v>0 = .00</v>
      </c>
      <c r="AA111" s="53">
        <f>IF(AJ26=AC2,AA26,0)</f>
        <v>0</v>
      </c>
      <c r="AB111" s="53">
        <f>IF(AJ26=AC2,AB26,0)</f>
        <v>0</v>
      </c>
      <c r="AC111" s="53">
        <f>IF(AJ26=AC2,AC26,0)</f>
        <v>0</v>
      </c>
      <c r="AD111" s="53">
        <f>IF(AJ26=AC2,AD26,0)</f>
        <v>0</v>
      </c>
      <c r="AE111" s="53">
        <f>IF(AJ26=AC2,AE26,0)</f>
        <v>0</v>
      </c>
      <c r="AG111" s="53">
        <f>IF(AJ26=AC2,AG26,0)</f>
        <v>0</v>
      </c>
      <c r="AH111" s="53">
        <f>IF(AJ26=AC2,AH26,0)</f>
        <v>0</v>
      </c>
      <c r="AI111" s="53">
        <f>IF(AJ26=AC2,AI26,0)</f>
        <v>0</v>
      </c>
      <c r="AK111" s="53"/>
      <c r="AL111" s="38">
        <f t="shared" si="43"/>
        <v>43615</v>
      </c>
      <c r="AM111" s="829"/>
      <c r="AN111" s="829"/>
      <c r="AO111" s="829"/>
      <c r="AP111" s="28"/>
      <c r="AQ111" s="28"/>
      <c r="AR111" s="28"/>
      <c r="AS111" s="28"/>
      <c r="AT111" s="28">
        <f t="shared" si="44"/>
        <v>0</v>
      </c>
      <c r="AU111" s="35">
        <f t="shared" si="45"/>
        <v>0</v>
      </c>
      <c r="AV111" s="828"/>
      <c r="AW111" s="754" t="s">
        <v>98</v>
      </c>
      <c r="AX111" s="38">
        <f t="shared" si="46"/>
        <v>43615</v>
      </c>
      <c r="AY111" s="829"/>
      <c r="AZ111" s="829"/>
      <c r="BA111" s="829"/>
      <c r="BB111" s="829"/>
      <c r="BC111" s="829"/>
      <c r="BD111" s="829"/>
      <c r="BE111" s="754" t="s">
        <v>98</v>
      </c>
    </row>
    <row r="112" spans="1:57" x14ac:dyDescent="0.2">
      <c r="A112" s="1159"/>
      <c r="B112" s="1160"/>
      <c r="C112" s="1160"/>
      <c r="D112" s="1160"/>
      <c r="E112" s="1160"/>
      <c r="F112" s="1160"/>
      <c r="G112" s="1160"/>
      <c r="H112" s="1160"/>
      <c r="I112" s="1160"/>
      <c r="J112" s="1160"/>
      <c r="K112" s="1160"/>
      <c r="L112" s="1160"/>
      <c r="M112" s="1160"/>
      <c r="N112" s="1176" t="s">
        <v>158</v>
      </c>
      <c r="O112" s="1184"/>
      <c r="P112" s="1175" t="str">
        <f>CONCATENATE(TEXT($AN$38,"0")," = ",TEXT($AN$38*$AN$4,".00"))</f>
        <v>0 = .00</v>
      </c>
      <c r="Q112" s="1175"/>
      <c r="R112" s="1175"/>
      <c r="S112" s="1174" t="str">
        <f>CONCATENATE(TEXT($AN$76,"0")," = ",TEXT($AN$76*$AN$4,".00"))</f>
        <v>0 = .00</v>
      </c>
      <c r="T112" s="1175"/>
      <c r="U112" s="1176"/>
      <c r="V112" s="836" t="str">
        <f>CONCATENATE(TEXT($AN$114,"0")," = ",TEXT($AN$114*$AN$4,".00"))</f>
        <v>2 = .80</v>
      </c>
      <c r="W112" s="845" t="str">
        <f>CONCATENATE(TEXT($AN$152,"0")," = ",TEXT($AN$152*$AN$4,".00"))</f>
        <v>0 = .00</v>
      </c>
      <c r="AA112" s="53">
        <f>IF(AJ27=AC2,AA27,0)</f>
        <v>0</v>
      </c>
      <c r="AB112" s="53">
        <f>IF(AJ27=AC2,AB27,0)</f>
        <v>0</v>
      </c>
      <c r="AC112" s="53">
        <f>IF(AJ27=AC2,AC27,0)</f>
        <v>0</v>
      </c>
      <c r="AD112" s="53">
        <f>IF(AJ27=AC2,AD27,0)</f>
        <v>0</v>
      </c>
      <c r="AE112" s="53">
        <f>IF(AJ27=AC2,AE27,0)</f>
        <v>0</v>
      </c>
      <c r="AG112" s="53">
        <f>IF(AJ27=AC2,AG27,0)</f>
        <v>0</v>
      </c>
      <c r="AH112" s="53">
        <f>IF(AJ27=AC2,AH27,0)</f>
        <v>0</v>
      </c>
      <c r="AI112" s="53">
        <f>IF(AJ27=AC2,AI27,0)</f>
        <v>0</v>
      </c>
      <c r="AK112" s="53"/>
      <c r="AL112" s="38">
        <f t="shared" si="43"/>
        <v>43616</v>
      </c>
      <c r="AM112" s="829"/>
      <c r="AN112" s="829"/>
      <c r="AO112" s="829"/>
      <c r="AP112" s="28"/>
      <c r="AQ112" s="28"/>
      <c r="AR112" s="28"/>
      <c r="AS112" s="28"/>
      <c r="AT112" s="28">
        <f t="shared" si="44"/>
        <v>0</v>
      </c>
      <c r="AU112" s="35">
        <f t="shared" si="45"/>
        <v>0</v>
      </c>
      <c r="AV112" s="828"/>
      <c r="AW112" s="754" t="s">
        <v>98</v>
      </c>
      <c r="AX112" s="38">
        <f t="shared" si="46"/>
        <v>43616</v>
      </c>
      <c r="AY112" s="829"/>
      <c r="AZ112" s="829"/>
      <c r="BA112" s="829"/>
      <c r="BB112" s="829"/>
      <c r="BC112" s="829"/>
      <c r="BD112" s="829"/>
      <c r="BE112" s="754" t="s">
        <v>98</v>
      </c>
    </row>
    <row r="113" spans="1:57" ht="13.5" thickBot="1" x14ac:dyDescent="0.25">
      <c r="A113" s="1162"/>
      <c r="B113" s="1163"/>
      <c r="C113" s="1163"/>
      <c r="D113" s="1163"/>
      <c r="E113" s="1163"/>
      <c r="F113" s="1163"/>
      <c r="G113" s="1163"/>
      <c r="H113" s="1163"/>
      <c r="I113" s="1163"/>
      <c r="J113" s="1163"/>
      <c r="K113" s="1163"/>
      <c r="L113" s="1163"/>
      <c r="M113" s="1163"/>
      <c r="N113" s="1177" t="s">
        <v>252</v>
      </c>
      <c r="O113" s="1177"/>
      <c r="P113" s="1177" t="str">
        <f>CONCATENATE(TEXT($AO$38,"0")," = ",TEXT($AO$38*$AO$4,".00"))</f>
        <v>0 = .00</v>
      </c>
      <c r="Q113" s="1177"/>
      <c r="R113" s="1177"/>
      <c r="S113" s="1178" t="str">
        <f>CONCATENATE(TEXT($AO$76,"0")," = ",TEXT($AO$76*$AO$4,".00"))</f>
        <v>0 = .00</v>
      </c>
      <c r="T113" s="1177"/>
      <c r="U113" s="1179"/>
      <c r="V113" s="838" t="str">
        <f>CONCATENATE(TEXT($AO$114,"0")," = ",TEXT($AO$114*$AO$4,".00"))</f>
        <v>0 = .00</v>
      </c>
      <c r="W113" s="846" t="str">
        <f>CONCATENATE(TEXT($AO$152,"0")," = ",TEXT($AO$152*$AO$4,".00"))</f>
        <v>0 = .00</v>
      </c>
      <c r="AA113" s="53">
        <f>IF(AJ28=AC2,AA28,0)</f>
        <v>0</v>
      </c>
      <c r="AB113" s="53">
        <f>IF(AJ28=AC2,AB28,0)</f>
        <v>0</v>
      </c>
      <c r="AC113" s="53">
        <f>IF(AJ28=AC2,AC28,0)</f>
        <v>0</v>
      </c>
      <c r="AD113" s="53">
        <f>IF(AJ28=AC2,AD28,0)</f>
        <v>0</v>
      </c>
      <c r="AE113" s="53">
        <f>IF(AJ28=AC2,AE28,0)</f>
        <v>0</v>
      </c>
      <c r="AG113" s="53">
        <f>IF(AJ28=AC2,AG28,0)</f>
        <v>0</v>
      </c>
      <c r="AH113" s="53">
        <f>IF(AJ28=AC2,AH28,0)</f>
        <v>0</v>
      </c>
      <c r="AI113" s="53">
        <f>IF(AJ28=AC2,AI28,0)</f>
        <v>0</v>
      </c>
      <c r="AK113" s="53"/>
      <c r="AL113" s="52" t="s">
        <v>161</v>
      </c>
      <c r="AM113" s="52" t="s">
        <v>161</v>
      </c>
      <c r="AN113" s="52" t="s">
        <v>161</v>
      </c>
      <c r="AO113" s="52" t="s">
        <v>161</v>
      </c>
      <c r="AP113" s="52" t="s">
        <v>161</v>
      </c>
      <c r="AQ113" s="52" t="s">
        <v>161</v>
      </c>
      <c r="AR113" s="52" t="s">
        <v>161</v>
      </c>
      <c r="AS113" s="52" t="s">
        <v>161</v>
      </c>
      <c r="AT113" s="52" t="s">
        <v>161</v>
      </c>
      <c r="AU113" s="52" t="s">
        <v>161</v>
      </c>
      <c r="AV113" s="37"/>
      <c r="AW113" s="754" t="s">
        <v>98</v>
      </c>
      <c r="AX113" s="52" t="s">
        <v>161</v>
      </c>
      <c r="AY113" s="52" t="s">
        <v>161</v>
      </c>
      <c r="AZ113" s="52" t="s">
        <v>161</v>
      </c>
      <c r="BA113" s="52" t="s">
        <v>161</v>
      </c>
      <c r="BB113" s="52" t="s">
        <v>161</v>
      </c>
      <c r="BC113" s="52" t="s">
        <v>161</v>
      </c>
      <c r="BD113" s="52" t="s">
        <v>161</v>
      </c>
      <c r="BE113" s="754" t="s">
        <v>98</v>
      </c>
    </row>
    <row r="114" spans="1:57" x14ac:dyDescent="0.2">
      <c r="A114" s="809" t="s">
        <v>163</v>
      </c>
      <c r="B114" s="209"/>
      <c r="C114" s="810" t="s">
        <v>164</v>
      </c>
      <c r="D114" s="209"/>
      <c r="E114" s="209"/>
      <c r="F114" s="209"/>
      <c r="G114" s="209"/>
      <c r="H114" s="209"/>
      <c r="I114" s="209"/>
      <c r="J114" s="209"/>
      <c r="K114" s="209"/>
      <c r="L114" s="209"/>
      <c r="M114" s="209"/>
      <c r="N114" s="209"/>
      <c r="O114" s="209"/>
      <c r="P114" s="209"/>
      <c r="Q114" s="209"/>
      <c r="R114" s="209"/>
      <c r="S114" s="209"/>
      <c r="T114" s="209"/>
      <c r="U114" s="209"/>
      <c r="V114" s="209"/>
      <c r="W114" s="502"/>
      <c r="AA114" s="53">
        <f>IF(AJ29=AC2,AA29,0)</f>
        <v>0</v>
      </c>
      <c r="AB114" s="53">
        <f>IF(AJ29=AC2,AB29,0)</f>
        <v>0</v>
      </c>
      <c r="AC114" s="53">
        <f>IF(AJ29=AC2,AC29,0)</f>
        <v>0</v>
      </c>
      <c r="AD114" s="53">
        <f>IF(AJ29=AC2,AD29,0)</f>
        <v>0</v>
      </c>
      <c r="AE114" s="53">
        <f>IF(AJ29=AC2,AE29,0)</f>
        <v>0</v>
      </c>
      <c r="AG114" s="53">
        <f>IF(AJ29=AC2,AG29,0)</f>
        <v>0</v>
      </c>
      <c r="AH114" s="53">
        <f>IF(AJ29=AC2,AH29,0)</f>
        <v>0</v>
      </c>
      <c r="AI114" s="53">
        <f>IF(AJ29=AC2,AI29,0)</f>
        <v>0</v>
      </c>
      <c r="AK114" s="53"/>
      <c r="AL114" s="755" t="s">
        <v>43</v>
      </c>
      <c r="AM114" s="28">
        <f t="shared" ref="AM114:AR114" si="53">SUM(AM82:AM112)</f>
        <v>0</v>
      </c>
      <c r="AN114" s="28">
        <f t="shared" si="53"/>
        <v>2</v>
      </c>
      <c r="AO114" s="28">
        <f t="shared" si="53"/>
        <v>0</v>
      </c>
      <c r="AP114" s="28">
        <f t="shared" si="53"/>
        <v>0</v>
      </c>
      <c r="AQ114" s="28">
        <f t="shared" si="53"/>
        <v>0</v>
      </c>
      <c r="AR114" s="28">
        <f t="shared" si="53"/>
        <v>0</v>
      </c>
      <c r="AS114" s="28"/>
      <c r="AT114" s="28">
        <f>SUM(AT82:AT112)</f>
        <v>0.8</v>
      </c>
      <c r="AU114" s="35">
        <f>SUM(AU82:AU112)</f>
        <v>9.3000000000000007</v>
      </c>
      <c r="AV114" s="828"/>
      <c r="AW114" s="754" t="s">
        <v>98</v>
      </c>
      <c r="AX114" s="755" t="s">
        <v>43</v>
      </c>
      <c r="AY114" s="28">
        <f t="shared" ref="AY114:BD114" si="54">SUM(AY82:AY112)</f>
        <v>0</v>
      </c>
      <c r="AZ114" s="28">
        <f t="shared" si="54"/>
        <v>0</v>
      </c>
      <c r="BA114" s="28">
        <f t="shared" si="54"/>
        <v>0</v>
      </c>
      <c r="BB114" s="28">
        <f t="shared" si="54"/>
        <v>0</v>
      </c>
      <c r="BC114" s="28">
        <f t="shared" si="54"/>
        <v>0</v>
      </c>
      <c r="BD114" s="28">
        <f t="shared" si="54"/>
        <v>0</v>
      </c>
      <c r="BE114" s="754" t="s">
        <v>98</v>
      </c>
    </row>
    <row r="115" spans="1:57" x14ac:dyDescent="0.2">
      <c r="A115" s="1098" t="s">
        <v>136</v>
      </c>
      <c r="B115" s="1071"/>
      <c r="C115" s="1071"/>
      <c r="D115" s="1071"/>
      <c r="E115" s="1071"/>
      <c r="F115" s="1071"/>
      <c r="G115" s="1071"/>
      <c r="H115" s="1071"/>
      <c r="I115" s="1071"/>
      <c r="J115" s="1071"/>
      <c r="K115" s="1071"/>
      <c r="L115" s="1071"/>
      <c r="M115" s="1071"/>
      <c r="N115" s="1071"/>
      <c r="O115" s="1071"/>
      <c r="P115" s="1071"/>
      <c r="Q115" s="1071"/>
      <c r="R115" s="1071"/>
      <c r="S115" s="1071"/>
      <c r="T115" s="1071"/>
      <c r="U115" s="1071"/>
      <c r="V115" s="1071"/>
      <c r="W115" s="1072"/>
      <c r="AA115" s="53">
        <f>IF(AJ30=AC2,AA30,0)</f>
        <v>0</v>
      </c>
      <c r="AB115" s="53">
        <f>IF(AJ30=AC2,AB30,0)</f>
        <v>0</v>
      </c>
      <c r="AC115" s="53">
        <f>IF(AJ30=AC2,AC30,0)</f>
        <v>0</v>
      </c>
      <c r="AD115" s="53">
        <f>IF(AJ30=AC2,AD30,0)</f>
        <v>0</v>
      </c>
      <c r="AE115" s="53">
        <f>IF(AJ30=AC2,AE30,0)</f>
        <v>0</v>
      </c>
      <c r="AG115" s="53">
        <f>IF(AJ30=AC2,AG30,0)</f>
        <v>0</v>
      </c>
      <c r="AH115" s="53">
        <f>IF(AJ30=AC2,AH30,0)</f>
        <v>0</v>
      </c>
      <c r="AI115" s="53">
        <f>IF(AJ30=AC2,AI30,0)</f>
        <v>0</v>
      </c>
      <c r="AK115" s="53"/>
      <c r="AL115" s="28"/>
      <c r="AM115" s="28"/>
      <c r="AN115" s="28"/>
      <c r="AO115" s="28"/>
      <c r="AP115" s="28"/>
      <c r="AQ115" s="28"/>
      <c r="AR115" s="28"/>
      <c r="AS115" s="28"/>
      <c r="AT115" s="28"/>
      <c r="AU115" s="28"/>
      <c r="AW115" s="727"/>
      <c r="AX115" s="27"/>
    </row>
    <row r="116" spans="1:57" x14ac:dyDescent="0.2">
      <c r="A116" s="1098"/>
      <c r="B116" s="1071"/>
      <c r="C116" s="1071"/>
      <c r="D116" s="1071"/>
      <c r="E116" s="1071"/>
      <c r="F116" s="1071"/>
      <c r="G116" s="1071"/>
      <c r="H116" s="1071"/>
      <c r="I116" s="1071"/>
      <c r="J116" s="1071"/>
      <c r="K116" s="1071"/>
      <c r="L116" s="1071"/>
      <c r="M116" s="1071"/>
      <c r="N116" s="1071"/>
      <c r="O116" s="1071"/>
      <c r="P116" s="1071"/>
      <c r="Q116" s="1071"/>
      <c r="R116" s="1071"/>
      <c r="S116" s="1071"/>
      <c r="T116" s="1071"/>
      <c r="U116" s="1071"/>
      <c r="V116" s="1071"/>
      <c r="W116" s="1072"/>
      <c r="AA116" s="53">
        <f>IF(AJ31=AC2,AA31,0)</f>
        <v>0</v>
      </c>
      <c r="AB116" s="53">
        <f>IF(AJ31=AC2,AB31,0)</f>
        <v>0</v>
      </c>
      <c r="AC116" s="53">
        <f>IF(AJ31=AC2,AC31,0)</f>
        <v>0</v>
      </c>
      <c r="AD116" s="53">
        <f>IF(AJ31=AC2,AD31,0)</f>
        <v>0</v>
      </c>
      <c r="AE116" s="53">
        <f>IF(AJ31=AC2,AE31,0)</f>
        <v>0</v>
      </c>
      <c r="AG116" s="53">
        <f>IF(AJ31=AC2,AG31,0)</f>
        <v>0</v>
      </c>
      <c r="AH116" s="53">
        <f>IF(AJ31=AC2,AH31,0)</f>
        <v>0</v>
      </c>
      <c r="AI116" s="53">
        <f>IF(AJ31=AC2,AI31,0)</f>
        <v>0</v>
      </c>
      <c r="AK116" s="53"/>
      <c r="AL116" s="31" t="s">
        <v>490</v>
      </c>
      <c r="AM116" s="28"/>
      <c r="AN116" s="28"/>
      <c r="AO116" s="28"/>
      <c r="AP116" s="28"/>
      <c r="AQ116" s="28"/>
      <c r="AR116" s="28"/>
      <c r="AS116" s="28"/>
      <c r="AT116" s="28"/>
      <c r="AU116" s="28"/>
      <c r="AW116" s="727"/>
    </row>
    <row r="117" spans="1:57" ht="13.5" thickBot="1" x14ac:dyDescent="0.25">
      <c r="A117" s="1099" t="s">
        <v>333</v>
      </c>
      <c r="B117" s="1074"/>
      <c r="C117" s="1074"/>
      <c r="D117" s="1074"/>
      <c r="E117" s="1074"/>
      <c r="F117" s="1074"/>
      <c r="G117" s="1074"/>
      <c r="H117" s="1074"/>
      <c r="I117" s="1074"/>
      <c r="J117" s="1074"/>
      <c r="K117" s="1074"/>
      <c r="L117" s="1074"/>
      <c r="M117" s="1074"/>
      <c r="N117" s="1074"/>
      <c r="O117" s="1074"/>
      <c r="P117" s="1074"/>
      <c r="Q117" s="1074"/>
      <c r="R117" s="1074"/>
      <c r="S117" s="1074"/>
      <c r="T117" s="1074"/>
      <c r="U117" s="1074"/>
      <c r="V117" s="1074"/>
      <c r="W117" s="1075"/>
      <c r="AA117" s="53">
        <f>IF(AJ32=AC2,AA32,0)</f>
        <v>0</v>
      </c>
      <c r="AB117" s="53">
        <f>IF(AJ32=AC2,AB32,0)</f>
        <v>0</v>
      </c>
      <c r="AC117" s="53">
        <f>IF(AJ32=AC2,AC32,0)</f>
        <v>0</v>
      </c>
      <c r="AD117" s="53">
        <f>IF(AJ32=AC2,AD32,0)</f>
        <v>0</v>
      </c>
      <c r="AE117" s="53">
        <f>IF(AJ32=AC2,AE32,0)</f>
        <v>0</v>
      </c>
      <c r="AG117" s="53">
        <f>IF(AJ32=AC2,AG32,0)</f>
        <v>0</v>
      </c>
      <c r="AH117" s="53">
        <f>IF(AJ32=AC2,AH32,0)</f>
        <v>0</v>
      </c>
      <c r="AI117" s="53">
        <f>IF(AJ32=AC2,AI32,0)</f>
        <v>0</v>
      </c>
      <c r="AK117" s="53"/>
      <c r="AL117" s="28" t="s">
        <v>268</v>
      </c>
      <c r="AM117" s="842">
        <v>0</v>
      </c>
      <c r="AN117" s="842">
        <v>0</v>
      </c>
      <c r="AO117" s="842">
        <v>0</v>
      </c>
      <c r="AP117" s="35"/>
      <c r="AQ117" s="35"/>
      <c r="AR117" s="35"/>
      <c r="AS117" s="28"/>
      <c r="AT117" s="31" t="s">
        <v>43</v>
      </c>
      <c r="AU117" s="31" t="s">
        <v>43</v>
      </c>
      <c r="AW117" s="727"/>
    </row>
    <row r="118" spans="1:57" ht="10.5" customHeight="1" x14ac:dyDescent="0.2">
      <c r="A118" s="561" t="s">
        <v>165</v>
      </c>
      <c r="B118" s="562"/>
      <c r="AA118" s="53">
        <f>IF(AJ33=AC2,AA33,0)</f>
        <v>0</v>
      </c>
      <c r="AB118" s="53">
        <f>IF(AJ33=AC2,AB33,0)</f>
        <v>0</v>
      </c>
      <c r="AC118" s="53">
        <f>IF(AJ33=AC2,AC33,0)</f>
        <v>0</v>
      </c>
      <c r="AD118" s="53">
        <f>IF(AJ33=AC2,AD33,0)</f>
        <v>0</v>
      </c>
      <c r="AE118" s="53">
        <f>IF(AJ33=AC2,AE33,0)</f>
        <v>0</v>
      </c>
      <c r="AG118" s="53">
        <f>IF(AJ33=AC2,AG33,0)</f>
        <v>0</v>
      </c>
      <c r="AH118" s="53">
        <f>IF(AJ33=AC2,AH33,0)</f>
        <v>0</v>
      </c>
      <c r="AI118" s="53">
        <f>IF(AJ33=AC2,AI33,0)</f>
        <v>0</v>
      </c>
      <c r="AK118" s="53"/>
      <c r="AL118" s="28"/>
      <c r="AM118" s="820">
        <f>AM4</f>
        <v>0.2</v>
      </c>
      <c r="AN118" s="820">
        <f>AN4</f>
        <v>0.4</v>
      </c>
      <c r="AO118" s="820">
        <f>AO4</f>
        <v>0.4</v>
      </c>
      <c r="AP118" s="28"/>
      <c r="AQ118" s="28"/>
      <c r="AR118" s="28"/>
      <c r="AS118" s="31"/>
      <c r="AT118" s="31" t="s">
        <v>100</v>
      </c>
      <c r="AU118" s="31" t="s">
        <v>101</v>
      </c>
      <c r="AW118" s="727"/>
    </row>
    <row r="119" spans="1:57" x14ac:dyDescent="0.2">
      <c r="AA119" s="53">
        <f>IF(AJ34=AC2,AA34,0)</f>
        <v>0</v>
      </c>
      <c r="AB119" s="53">
        <f>IF(AJ34=AC2,AB34,0)</f>
        <v>0</v>
      </c>
      <c r="AC119" s="53">
        <f>IF(AJ34=AC2,AC34,0)</f>
        <v>0</v>
      </c>
      <c r="AD119" s="53">
        <f>IF(AJ34=AC2,AD34,0)</f>
        <v>0</v>
      </c>
      <c r="AE119" s="53">
        <f>IF(AJ34=AC2,AE34,0)</f>
        <v>0</v>
      </c>
      <c r="AG119" s="53">
        <f>IF(AJ34=AC2,AG34,0)</f>
        <v>0</v>
      </c>
      <c r="AH119" s="53">
        <f>IF(AJ34=AC2,AH34,0)</f>
        <v>0</v>
      </c>
      <c r="AI119" s="53">
        <f>IF(AJ34=AC2,AI34,0)</f>
        <v>0</v>
      </c>
      <c r="AK119" s="53"/>
      <c r="AL119" s="28"/>
      <c r="AM119" s="37" t="s">
        <v>103</v>
      </c>
      <c r="AN119" s="37" t="s">
        <v>104</v>
      </c>
      <c r="AO119" s="37" t="s">
        <v>105</v>
      </c>
      <c r="AP119" s="37"/>
      <c r="AQ119" s="37"/>
      <c r="AR119" s="37"/>
      <c r="AS119" s="28"/>
      <c r="AT119" s="28"/>
      <c r="AU119" s="28"/>
      <c r="AW119" s="727"/>
      <c r="AX119" s="27"/>
    </row>
    <row r="120" spans="1:57" x14ac:dyDescent="0.2">
      <c r="AA120" s="53">
        <f>IF(AJ35=AC2,AA35,0)</f>
        <v>0</v>
      </c>
      <c r="AB120" s="53">
        <f>IF(AJ35=AC2,AB35,0)</f>
        <v>0</v>
      </c>
      <c r="AC120" s="53">
        <f>IF(AJ35=AC2,AC35,0)</f>
        <v>0</v>
      </c>
      <c r="AD120" s="53">
        <f>IF(AJ35=AC2,AD35,0)</f>
        <v>0</v>
      </c>
      <c r="AE120" s="53">
        <f>IF(AJ35=AC2,AE35,0)</f>
        <v>0</v>
      </c>
      <c r="AG120" s="53">
        <f>IF(AJ35=AC2,AG35,0)</f>
        <v>0</v>
      </c>
      <c r="AH120" s="53">
        <f>IF(AJ35=AC2,AH35,0)</f>
        <v>0</v>
      </c>
      <c r="AI120" s="53">
        <f>IF(AJ35=AC2,AI35,0)</f>
        <v>0</v>
      </c>
      <c r="AK120" s="53"/>
      <c r="AL120" s="38">
        <f t="shared" ref="AL120:AL150" si="55">(AL82)</f>
        <v>43586</v>
      </c>
      <c r="AM120" s="829"/>
      <c r="AN120" s="829"/>
      <c r="AO120" s="829"/>
      <c r="AP120" s="28"/>
      <c r="AQ120" s="28"/>
      <c r="AR120" s="28"/>
      <c r="AS120" s="28"/>
      <c r="AT120" s="28">
        <f t="shared" ref="AT120" si="56">((AM120*$AM$4)+(AN120*$AN$4)+(AO120*$AO$4)+(AP120*$AP$4)+(AQ120*$AQ$4)+(AR120*$AR$4))</f>
        <v>0</v>
      </c>
      <c r="AU120" s="35">
        <f>((AM120*$AM$117)+(AN120*$AN$117)+(AO120*$AO$117)+(AP120*$AP$117)+(AQ120*$AQ$117)+(AR120*$AR$117))</f>
        <v>0</v>
      </c>
      <c r="AW120" s="727"/>
    </row>
    <row r="121" spans="1:57" x14ac:dyDescent="0.2">
      <c r="O121" s="249"/>
      <c r="P121" s="249"/>
      <c r="Q121" s="249"/>
      <c r="R121" s="249"/>
      <c r="S121" s="249"/>
      <c r="T121" s="249"/>
      <c r="U121" s="249"/>
      <c r="V121" s="249"/>
      <c r="W121" s="249"/>
      <c r="AA121" s="53">
        <f>IF(AJ36=AC2,AA36,0)</f>
        <v>0</v>
      </c>
      <c r="AB121" s="53">
        <f>IF(AJ36=AC2,AB36,0)</f>
        <v>0</v>
      </c>
      <c r="AC121" s="53">
        <f>IF(AJ36=AC2,AC36,0)</f>
        <v>0</v>
      </c>
      <c r="AD121" s="53">
        <f>IF(AJ36=AC2,AD36,0)</f>
        <v>0</v>
      </c>
      <c r="AE121" s="53">
        <f>IF(AJ36=AC2,AE36,0)</f>
        <v>0</v>
      </c>
      <c r="AG121" s="53">
        <f>IF(AJ36=AC2,AG36,0)</f>
        <v>0</v>
      </c>
      <c r="AH121" s="53">
        <f>IF(AJ36=AC2,AH36,0)</f>
        <v>0</v>
      </c>
      <c r="AI121" s="53">
        <f>IF(AJ36=AC2,AI36,0)</f>
        <v>0</v>
      </c>
      <c r="AK121" s="53"/>
      <c r="AL121" s="38">
        <f t="shared" si="55"/>
        <v>43587</v>
      </c>
      <c r="AM121" s="829"/>
      <c r="AN121" s="829"/>
      <c r="AO121" s="829"/>
      <c r="AP121" s="28"/>
      <c r="AQ121" s="28"/>
      <c r="AR121" s="28"/>
      <c r="AS121" s="28"/>
      <c r="AT121" s="28">
        <f t="shared" ref="AT121:AT150" si="57">((AM121*$AM$4)+(AN121*$AN$4)+(AO121*$AO$4)+(AP121*$AP$4)+(AQ121*$AQ$4)+(AR121*$AR$4))</f>
        <v>0</v>
      </c>
      <c r="AU121" s="35">
        <f t="shared" ref="AU121:AU150" si="58">((AM121*$AM$117)+(AN121*$AN$117)+(AO121*$AO$117)+(AP121*$AP$117)+(AQ121*$AQ$117)+(AR121*$AR$117))</f>
        <v>0</v>
      </c>
      <c r="AW121" s="727"/>
    </row>
    <row r="122" spans="1:57" x14ac:dyDescent="0.2">
      <c r="O122" s="249"/>
      <c r="P122" s="249"/>
      <c r="Q122" s="249"/>
      <c r="R122" s="249"/>
      <c r="S122" s="249"/>
      <c r="T122" s="249"/>
      <c r="U122" s="249"/>
      <c r="V122" s="249"/>
      <c r="W122" s="249"/>
      <c r="AA122" s="53">
        <f>IF(AJ37=AC2,AA37,0)</f>
        <v>0</v>
      </c>
      <c r="AB122" s="53">
        <f>IF(AJ37=AC2,AB37,0)</f>
        <v>0</v>
      </c>
      <c r="AC122" s="53">
        <f>IF(AJ37=AC2,AC37,0)</f>
        <v>0</v>
      </c>
      <c r="AD122" s="53">
        <f>IF(AJ37=AC2,AD37,0)</f>
        <v>0</v>
      </c>
      <c r="AE122" s="53">
        <f>IF(AJ37=AC2,AE37,0)</f>
        <v>0</v>
      </c>
      <c r="AG122" s="53">
        <f>IF(AJ37=AC2,AG37,0)</f>
        <v>0</v>
      </c>
      <c r="AH122" s="53">
        <f>IF(AJ37=AC2,AH37,0)</f>
        <v>0</v>
      </c>
      <c r="AI122" s="53">
        <f>IF(AJ37=AC2,AI37,0)</f>
        <v>0</v>
      </c>
      <c r="AK122" s="53"/>
      <c r="AL122" s="38">
        <f t="shared" si="55"/>
        <v>43588</v>
      </c>
      <c r="AM122" s="829"/>
      <c r="AN122" s="829"/>
      <c r="AO122" s="829"/>
      <c r="AP122" s="28"/>
      <c r="AQ122" s="28"/>
      <c r="AR122" s="28"/>
      <c r="AS122" s="28"/>
      <c r="AT122" s="28">
        <f t="shared" si="57"/>
        <v>0</v>
      </c>
      <c r="AU122" s="35">
        <f t="shared" si="58"/>
        <v>0</v>
      </c>
      <c r="AW122" s="727"/>
    </row>
    <row r="123" spans="1:57" x14ac:dyDescent="0.2">
      <c r="O123" s="249"/>
      <c r="P123" s="249"/>
      <c r="Q123" s="249"/>
      <c r="R123" s="249"/>
      <c r="S123" s="249"/>
      <c r="T123" s="249"/>
      <c r="U123" s="249"/>
      <c r="V123" s="249"/>
      <c r="W123" s="249"/>
      <c r="AA123" s="53">
        <f>IF(AJ38=AC2,AA38,0)</f>
        <v>0</v>
      </c>
      <c r="AB123" s="53">
        <f>IF(AJ38=AC2,AB38,0)</f>
        <v>0</v>
      </c>
      <c r="AC123" s="53">
        <f>IF(AJ38=AC2,AC38,0)</f>
        <v>0</v>
      </c>
      <c r="AD123" s="53">
        <f>IF(AJ38=AC2,AD38,0)</f>
        <v>0</v>
      </c>
      <c r="AE123" s="53">
        <f>IF(AJ38=AC2,AE38,0)</f>
        <v>0</v>
      </c>
      <c r="AG123" s="53">
        <f>IF(AJ38=AC2,AG38,0)</f>
        <v>0</v>
      </c>
      <c r="AH123" s="53">
        <f>IF(AJ38=AC2,AH38,0)</f>
        <v>0</v>
      </c>
      <c r="AI123" s="53">
        <f>IF(AJ38=AC2,AI38,0)</f>
        <v>0</v>
      </c>
      <c r="AK123" s="53"/>
      <c r="AL123" s="38">
        <f t="shared" si="55"/>
        <v>43589</v>
      </c>
      <c r="AM123" s="829"/>
      <c r="AN123" s="829"/>
      <c r="AO123" s="829"/>
      <c r="AP123" s="28"/>
      <c r="AQ123" s="28"/>
      <c r="AR123" s="28"/>
      <c r="AS123" s="28"/>
      <c r="AT123" s="28">
        <f t="shared" si="57"/>
        <v>0</v>
      </c>
      <c r="AU123" s="35">
        <f t="shared" si="58"/>
        <v>0</v>
      </c>
      <c r="AW123" s="727"/>
    </row>
    <row r="124" spans="1:57" x14ac:dyDescent="0.2">
      <c r="O124" s="249"/>
      <c r="P124" s="249"/>
      <c r="Q124" s="249"/>
      <c r="R124" s="249"/>
      <c r="S124" s="249"/>
      <c r="T124" s="249"/>
      <c r="U124" s="249"/>
      <c r="V124" s="249"/>
      <c r="W124" s="249"/>
      <c r="AA124" s="53">
        <f>IF(AJ39=AC2,AA39,0)</f>
        <v>0</v>
      </c>
      <c r="AB124" s="53">
        <f>IF(AJ39=AC2,AB39,0)</f>
        <v>0</v>
      </c>
      <c r="AC124" s="53">
        <f>IF(AJ39=AC2,AC39,0)</f>
        <v>0</v>
      </c>
      <c r="AD124" s="53">
        <f>IF(AJ39=AC2,AD39,0)</f>
        <v>0</v>
      </c>
      <c r="AE124" s="53">
        <f>IF(AJ39=AC2,AE39,0)</f>
        <v>0</v>
      </c>
      <c r="AG124" s="53">
        <f>IF(AJ39=AC2,AG39,0)</f>
        <v>0</v>
      </c>
      <c r="AH124" s="53">
        <f>IF(AJ39=AC2,AH39,0)</f>
        <v>0</v>
      </c>
      <c r="AI124" s="53">
        <f>IF(AJ39=AC2,AI39,0)</f>
        <v>0</v>
      </c>
      <c r="AK124" s="53"/>
      <c r="AL124" s="38">
        <f t="shared" si="55"/>
        <v>43590</v>
      </c>
      <c r="AM124" s="829"/>
      <c r="AN124" s="829"/>
      <c r="AO124" s="829"/>
      <c r="AP124" s="28"/>
      <c r="AQ124" s="28"/>
      <c r="AR124" s="28"/>
      <c r="AS124" s="28"/>
      <c r="AT124" s="28">
        <f t="shared" si="57"/>
        <v>0</v>
      </c>
      <c r="AU124" s="35">
        <f t="shared" si="58"/>
        <v>0</v>
      </c>
      <c r="AW124" s="727"/>
    </row>
    <row r="125" spans="1:57" x14ac:dyDescent="0.2">
      <c r="O125" s="249"/>
      <c r="P125" s="249"/>
      <c r="Q125" s="249"/>
      <c r="R125" s="249"/>
      <c r="S125" s="249"/>
      <c r="T125" s="249"/>
      <c r="U125" s="249"/>
      <c r="V125" s="249"/>
      <c r="W125" s="249"/>
      <c r="AA125" s="53">
        <f>IF(AJ40=AC2,AA40,0)</f>
        <v>0</v>
      </c>
      <c r="AB125" s="53">
        <f>IF(AJ40=AC2,AB40,0)</f>
        <v>0</v>
      </c>
      <c r="AC125" s="53">
        <f>IF(AJ40=AC2,AC40,0)</f>
        <v>0</v>
      </c>
      <c r="AD125" s="53">
        <f>IF(AJ40=AC2,AD40,0)</f>
        <v>0</v>
      </c>
      <c r="AE125" s="53">
        <f>IF(AJ40=AC2,AE40,0)</f>
        <v>0</v>
      </c>
      <c r="AG125" s="53">
        <f>IF(AJ40=AC2,AG40,0)</f>
        <v>0</v>
      </c>
      <c r="AH125" s="53">
        <f>IF(AJ40=AC2,AH40,0)</f>
        <v>0</v>
      </c>
      <c r="AI125" s="53">
        <f>IF(AJ40=AC2,AI40,0)</f>
        <v>0</v>
      </c>
      <c r="AK125" s="53"/>
      <c r="AL125" s="38">
        <f t="shared" si="55"/>
        <v>43591</v>
      </c>
      <c r="AM125" s="829"/>
      <c r="AN125" s="829"/>
      <c r="AO125" s="829"/>
      <c r="AP125" s="28"/>
      <c r="AQ125" s="28"/>
      <c r="AR125" s="28"/>
      <c r="AS125" s="28"/>
      <c r="AT125" s="28">
        <f t="shared" si="57"/>
        <v>0</v>
      </c>
      <c r="AU125" s="35">
        <f t="shared" si="58"/>
        <v>0</v>
      </c>
      <c r="AW125" s="727"/>
    </row>
    <row r="126" spans="1:57" x14ac:dyDescent="0.2">
      <c r="O126" s="249"/>
      <c r="P126" s="249"/>
      <c r="Q126" s="249"/>
      <c r="R126" s="249"/>
      <c r="S126" s="249"/>
      <c r="T126" s="249"/>
      <c r="U126" s="249"/>
      <c r="V126" s="249"/>
      <c r="W126" s="249"/>
      <c r="Z126" s="560" t="s">
        <v>123</v>
      </c>
      <c r="AA126" s="560" t="s">
        <v>123</v>
      </c>
      <c r="AB126" s="560" t="s">
        <v>123</v>
      </c>
      <c r="AC126" s="560" t="s">
        <v>123</v>
      </c>
      <c r="AD126" s="560" t="s">
        <v>123</v>
      </c>
      <c r="AE126" s="560" t="s">
        <v>123</v>
      </c>
      <c r="AF126" s="560"/>
      <c r="AG126" s="560" t="s">
        <v>123</v>
      </c>
      <c r="AH126" s="560" t="s">
        <v>123</v>
      </c>
      <c r="AI126" s="560" t="s">
        <v>123</v>
      </c>
      <c r="AK126" s="53"/>
      <c r="AL126" s="38">
        <f t="shared" si="55"/>
        <v>43592</v>
      </c>
      <c r="AM126" s="829"/>
      <c r="AN126" s="829"/>
      <c r="AO126" s="829"/>
      <c r="AP126" s="28"/>
      <c r="AQ126" s="28"/>
      <c r="AR126" s="28"/>
      <c r="AS126" s="28"/>
      <c r="AT126" s="28">
        <f t="shared" si="57"/>
        <v>0</v>
      </c>
      <c r="AU126" s="35">
        <f t="shared" si="58"/>
        <v>0</v>
      </c>
      <c r="AW126" s="727"/>
    </row>
    <row r="127" spans="1:57" x14ac:dyDescent="0.2">
      <c r="O127" s="249"/>
      <c r="P127" s="249"/>
      <c r="Q127" s="249"/>
      <c r="R127" s="249"/>
      <c r="S127" s="249"/>
      <c r="T127" s="249"/>
      <c r="U127" s="249"/>
      <c r="V127" s="249"/>
      <c r="W127" s="249"/>
      <c r="Z127" s="559" t="s">
        <v>167</v>
      </c>
      <c r="AA127" s="53">
        <f>SUM(AA95:AA125)</f>
        <v>0</v>
      </c>
      <c r="AB127" s="53">
        <f t="shared" ref="AB127:AI127" si="59">SUM(AB95:AB125)</f>
        <v>0</v>
      </c>
      <c r="AC127" s="53">
        <f t="shared" si="59"/>
        <v>0</v>
      </c>
      <c r="AD127" s="53">
        <f t="shared" si="59"/>
        <v>0</v>
      </c>
      <c r="AE127" s="53">
        <f t="shared" si="59"/>
        <v>0</v>
      </c>
      <c r="AG127" s="53">
        <f t="shared" si="59"/>
        <v>0</v>
      </c>
      <c r="AH127" s="53">
        <f t="shared" si="59"/>
        <v>0</v>
      </c>
      <c r="AI127" s="53">
        <f t="shared" si="59"/>
        <v>0</v>
      </c>
      <c r="AK127" s="53"/>
      <c r="AL127" s="38">
        <f t="shared" si="55"/>
        <v>43593</v>
      </c>
      <c r="AM127" s="829"/>
      <c r="AN127" s="829"/>
      <c r="AO127" s="829"/>
      <c r="AP127" s="28"/>
      <c r="AQ127" s="28"/>
      <c r="AR127" s="28"/>
      <c r="AS127" s="28"/>
      <c r="AT127" s="28">
        <f t="shared" si="57"/>
        <v>0</v>
      </c>
      <c r="AU127" s="35">
        <f t="shared" si="58"/>
        <v>0</v>
      </c>
      <c r="AW127" s="727"/>
    </row>
    <row r="128" spans="1:57" x14ac:dyDescent="0.2">
      <c r="O128" s="249"/>
      <c r="P128" s="249"/>
      <c r="Q128" s="249"/>
      <c r="R128" s="249"/>
      <c r="S128" s="249"/>
      <c r="T128" s="249"/>
      <c r="U128" s="249"/>
      <c r="V128" s="249"/>
      <c r="W128" s="249"/>
      <c r="AK128" s="53"/>
      <c r="AL128" s="38">
        <f t="shared" si="55"/>
        <v>43594</v>
      </c>
      <c r="AM128" s="829"/>
      <c r="AN128" s="829"/>
      <c r="AO128" s="829"/>
      <c r="AP128" s="28"/>
      <c r="AQ128" s="28"/>
      <c r="AR128" s="28"/>
      <c r="AS128" s="28"/>
      <c r="AT128" s="28">
        <f t="shared" si="57"/>
        <v>0</v>
      </c>
      <c r="AU128" s="35">
        <f t="shared" si="58"/>
        <v>0</v>
      </c>
      <c r="AW128" s="727"/>
    </row>
    <row r="129" spans="14:49" x14ac:dyDescent="0.2">
      <c r="O129" s="249"/>
      <c r="P129" s="249"/>
      <c r="Q129" s="249"/>
      <c r="R129" s="249"/>
      <c r="S129" s="249"/>
      <c r="T129" s="249"/>
      <c r="U129" s="249"/>
      <c r="V129" s="249"/>
      <c r="W129" s="249"/>
      <c r="AK129" s="53"/>
      <c r="AL129" s="38">
        <f t="shared" si="55"/>
        <v>43595</v>
      </c>
      <c r="AM129" s="829"/>
      <c r="AN129" s="829"/>
      <c r="AO129" s="829"/>
      <c r="AP129" s="28"/>
      <c r="AQ129" s="28"/>
      <c r="AR129" s="28"/>
      <c r="AS129" s="28"/>
      <c r="AT129" s="28">
        <f t="shared" si="57"/>
        <v>0</v>
      </c>
      <c r="AU129" s="35">
        <f t="shared" si="58"/>
        <v>0</v>
      </c>
      <c r="AW129" s="727"/>
    </row>
    <row r="130" spans="14:49" x14ac:dyDescent="0.2">
      <c r="O130" s="249"/>
      <c r="P130" s="249"/>
      <c r="Q130" s="249"/>
      <c r="R130" s="249"/>
      <c r="S130" s="249"/>
      <c r="T130" s="249"/>
      <c r="U130" s="249"/>
      <c r="V130" s="249"/>
      <c r="W130" s="249"/>
      <c r="AK130" s="53"/>
      <c r="AL130" s="38">
        <f t="shared" si="55"/>
        <v>43596</v>
      </c>
      <c r="AM130" s="829"/>
      <c r="AN130" s="829"/>
      <c r="AO130" s="829"/>
      <c r="AP130" s="28"/>
      <c r="AQ130" s="28"/>
      <c r="AR130" s="28"/>
      <c r="AS130" s="28"/>
      <c r="AT130" s="28">
        <f t="shared" si="57"/>
        <v>0</v>
      </c>
      <c r="AU130" s="35">
        <f t="shared" si="58"/>
        <v>0</v>
      </c>
      <c r="AW130" s="727"/>
    </row>
    <row r="131" spans="14:49" x14ac:dyDescent="0.2">
      <c r="O131" s="249"/>
      <c r="P131" s="249"/>
      <c r="Q131" s="249"/>
      <c r="R131" s="249"/>
      <c r="S131" s="249"/>
      <c r="T131" s="249"/>
      <c r="U131" s="249"/>
      <c r="V131" s="249"/>
      <c r="W131" s="249"/>
      <c r="AK131" s="53"/>
      <c r="AL131" s="38">
        <f t="shared" si="55"/>
        <v>43597</v>
      </c>
      <c r="AM131" s="829"/>
      <c r="AN131" s="829"/>
      <c r="AO131" s="829"/>
      <c r="AP131" s="28"/>
      <c r="AQ131" s="28"/>
      <c r="AR131" s="28"/>
      <c r="AS131" s="28"/>
      <c r="AT131" s="28">
        <f t="shared" si="57"/>
        <v>0</v>
      </c>
      <c r="AU131" s="35">
        <f t="shared" si="58"/>
        <v>0</v>
      </c>
      <c r="AW131" s="727"/>
    </row>
    <row r="132" spans="14:49" x14ac:dyDescent="0.2">
      <c r="O132" s="249"/>
      <c r="P132" s="249"/>
      <c r="Q132" s="249"/>
      <c r="R132" s="249"/>
      <c r="S132" s="249"/>
      <c r="T132" s="249"/>
      <c r="U132" s="249"/>
      <c r="V132" s="249"/>
      <c r="W132" s="249"/>
      <c r="AK132" s="53"/>
      <c r="AL132" s="38">
        <f t="shared" si="55"/>
        <v>43598</v>
      </c>
      <c r="AM132" s="829"/>
      <c r="AN132" s="829"/>
      <c r="AO132" s="829"/>
      <c r="AP132" s="28"/>
      <c r="AQ132" s="28"/>
      <c r="AR132" s="28"/>
      <c r="AS132" s="28"/>
      <c r="AT132" s="28">
        <f t="shared" si="57"/>
        <v>0</v>
      </c>
      <c r="AU132" s="35">
        <f t="shared" si="58"/>
        <v>0</v>
      </c>
      <c r="AW132" s="727"/>
    </row>
    <row r="133" spans="14:49" x14ac:dyDescent="0.2">
      <c r="O133" s="249"/>
      <c r="P133" s="249"/>
      <c r="Q133" s="249"/>
      <c r="R133" s="249"/>
      <c r="S133" s="249"/>
      <c r="T133" s="249"/>
      <c r="U133" s="249"/>
      <c r="V133" s="249"/>
      <c r="W133" s="249"/>
      <c r="AK133" s="53"/>
      <c r="AL133" s="38">
        <f t="shared" si="55"/>
        <v>43599</v>
      </c>
      <c r="AM133" s="829"/>
      <c r="AN133" s="829"/>
      <c r="AO133" s="829"/>
      <c r="AP133" s="28"/>
      <c r="AQ133" s="28"/>
      <c r="AR133" s="28"/>
      <c r="AS133" s="28"/>
      <c r="AT133" s="28">
        <f t="shared" si="57"/>
        <v>0</v>
      </c>
      <c r="AU133" s="35">
        <f t="shared" si="58"/>
        <v>0</v>
      </c>
      <c r="AW133" s="727"/>
    </row>
    <row r="134" spans="14:49" x14ac:dyDescent="0.2">
      <c r="O134" s="249"/>
      <c r="P134" s="249"/>
      <c r="Q134" s="249"/>
      <c r="R134" s="249"/>
      <c r="S134" s="249"/>
      <c r="T134" s="249"/>
      <c r="U134" s="249"/>
      <c r="V134" s="249"/>
      <c r="W134" s="249"/>
      <c r="AK134" s="53"/>
      <c r="AL134" s="38">
        <f t="shared" si="55"/>
        <v>43600</v>
      </c>
      <c r="AM134" s="829"/>
      <c r="AN134" s="829"/>
      <c r="AO134" s="829"/>
      <c r="AP134" s="28"/>
      <c r="AQ134" s="28"/>
      <c r="AR134" s="28"/>
      <c r="AS134" s="28"/>
      <c r="AT134" s="28">
        <f t="shared" si="57"/>
        <v>0</v>
      </c>
      <c r="AU134" s="35">
        <f t="shared" si="58"/>
        <v>0</v>
      </c>
      <c r="AW134" s="727"/>
    </row>
    <row r="135" spans="14:49" x14ac:dyDescent="0.2">
      <c r="O135" s="249"/>
      <c r="P135" s="249"/>
      <c r="Q135" s="249"/>
      <c r="R135" s="249"/>
      <c r="S135" s="249"/>
      <c r="T135" s="249"/>
      <c r="U135" s="249"/>
      <c r="V135" s="249"/>
      <c r="W135" s="249"/>
      <c r="AK135" s="53"/>
      <c r="AL135" s="38">
        <f t="shared" si="55"/>
        <v>43601</v>
      </c>
      <c r="AM135" s="829"/>
      <c r="AN135" s="829"/>
      <c r="AO135" s="829"/>
      <c r="AP135" s="28"/>
      <c r="AQ135" s="28"/>
      <c r="AR135" s="28"/>
      <c r="AS135" s="28"/>
      <c r="AT135" s="28">
        <f t="shared" si="57"/>
        <v>0</v>
      </c>
      <c r="AU135" s="35">
        <f t="shared" si="58"/>
        <v>0</v>
      </c>
      <c r="AW135" s="727"/>
    </row>
    <row r="136" spans="14:49" x14ac:dyDescent="0.2">
      <c r="O136" s="249"/>
      <c r="P136" s="249"/>
      <c r="Q136" s="249"/>
      <c r="R136" s="249"/>
      <c r="S136" s="249"/>
      <c r="T136" s="249"/>
      <c r="U136" s="249"/>
      <c r="V136" s="249"/>
      <c r="W136" s="249"/>
      <c r="AK136" s="53"/>
      <c r="AL136" s="38">
        <f t="shared" si="55"/>
        <v>43602</v>
      </c>
      <c r="AM136" s="829"/>
      <c r="AN136" s="829"/>
      <c r="AO136" s="829"/>
      <c r="AP136" s="28"/>
      <c r="AQ136" s="28"/>
      <c r="AR136" s="28"/>
      <c r="AS136" s="28"/>
      <c r="AT136" s="28">
        <f t="shared" si="57"/>
        <v>0</v>
      </c>
      <c r="AU136" s="35">
        <f t="shared" si="58"/>
        <v>0</v>
      </c>
      <c r="AW136" s="727"/>
    </row>
    <row r="137" spans="14:49" x14ac:dyDescent="0.2">
      <c r="O137" s="249"/>
      <c r="P137" s="249"/>
      <c r="Q137" s="249"/>
      <c r="R137" s="249"/>
      <c r="S137" s="249"/>
      <c r="T137" s="249"/>
      <c r="U137" s="249"/>
      <c r="V137" s="249"/>
      <c r="W137" s="249"/>
      <c r="AK137" s="53"/>
      <c r="AL137" s="38">
        <f t="shared" si="55"/>
        <v>43603</v>
      </c>
      <c r="AM137" s="829"/>
      <c r="AN137" s="829"/>
      <c r="AO137" s="829"/>
      <c r="AP137" s="28"/>
      <c r="AQ137" s="28"/>
      <c r="AR137" s="28"/>
      <c r="AS137" s="28"/>
      <c r="AT137" s="28">
        <f t="shared" si="57"/>
        <v>0</v>
      </c>
      <c r="AU137" s="35">
        <f t="shared" si="58"/>
        <v>0</v>
      </c>
      <c r="AW137" s="727"/>
    </row>
    <row r="138" spans="14:49" x14ac:dyDescent="0.2">
      <c r="O138" s="249"/>
      <c r="P138" s="249"/>
      <c r="Q138" s="249"/>
      <c r="R138" s="249"/>
      <c r="S138" s="249"/>
      <c r="T138" s="249"/>
      <c r="U138" s="249"/>
      <c r="V138" s="249"/>
      <c r="W138" s="249"/>
      <c r="AK138" s="53"/>
      <c r="AL138" s="38">
        <f t="shared" si="55"/>
        <v>43604</v>
      </c>
      <c r="AM138" s="829"/>
      <c r="AN138" s="829"/>
      <c r="AO138" s="829"/>
      <c r="AP138" s="28"/>
      <c r="AQ138" s="28"/>
      <c r="AR138" s="28"/>
      <c r="AS138" s="28"/>
      <c r="AT138" s="28">
        <f t="shared" si="57"/>
        <v>0</v>
      </c>
      <c r="AU138" s="35">
        <f t="shared" si="58"/>
        <v>0</v>
      </c>
      <c r="AW138" s="727"/>
    </row>
    <row r="139" spans="14:49" x14ac:dyDescent="0.2">
      <c r="O139" s="249"/>
      <c r="P139" s="249"/>
      <c r="Q139" s="249"/>
      <c r="R139" s="249"/>
      <c r="S139" s="249"/>
      <c r="T139" s="249"/>
      <c r="U139" s="249"/>
      <c r="V139" s="249"/>
      <c r="W139" s="249"/>
      <c r="AK139" s="53"/>
      <c r="AL139" s="38">
        <f t="shared" si="55"/>
        <v>43605</v>
      </c>
      <c r="AM139" s="829"/>
      <c r="AN139" s="829"/>
      <c r="AO139" s="829"/>
      <c r="AP139" s="28"/>
      <c r="AQ139" s="28"/>
      <c r="AR139" s="28"/>
      <c r="AS139" s="28"/>
      <c r="AT139" s="28">
        <f t="shared" si="57"/>
        <v>0</v>
      </c>
      <c r="AU139" s="35">
        <f t="shared" si="58"/>
        <v>0</v>
      </c>
      <c r="AW139" s="727"/>
    </row>
    <row r="140" spans="14:49" x14ac:dyDescent="0.2">
      <c r="N140" s="38"/>
      <c r="O140" s="249"/>
      <c r="P140" s="249"/>
      <c r="Q140" s="249"/>
      <c r="R140" s="249"/>
      <c r="S140" s="249"/>
      <c r="T140" s="249"/>
      <c r="U140" s="249"/>
      <c r="V140" s="249"/>
      <c r="W140" s="249"/>
      <c r="AK140" s="53"/>
      <c r="AL140" s="38">
        <f t="shared" si="55"/>
        <v>43606</v>
      </c>
      <c r="AM140" s="829"/>
      <c r="AN140" s="829"/>
      <c r="AO140" s="829"/>
      <c r="AP140" s="28"/>
      <c r="AQ140" s="28"/>
      <c r="AR140" s="28"/>
      <c r="AS140" s="28"/>
      <c r="AT140" s="28">
        <f t="shared" si="57"/>
        <v>0</v>
      </c>
      <c r="AU140" s="35">
        <f t="shared" si="58"/>
        <v>0</v>
      </c>
      <c r="AW140" s="727"/>
    </row>
    <row r="141" spans="14:49" x14ac:dyDescent="0.2">
      <c r="N141" s="38"/>
      <c r="O141" s="249"/>
      <c r="P141" s="249"/>
      <c r="Q141" s="249"/>
      <c r="R141" s="249"/>
      <c r="S141" s="249"/>
      <c r="T141" s="249"/>
      <c r="U141" s="249"/>
      <c r="V141" s="249"/>
      <c r="W141" s="249"/>
      <c r="AK141" s="53"/>
      <c r="AL141" s="38">
        <f t="shared" si="55"/>
        <v>43607</v>
      </c>
      <c r="AM141" s="829"/>
      <c r="AN141" s="829"/>
      <c r="AO141" s="829"/>
      <c r="AP141" s="28"/>
      <c r="AQ141" s="28"/>
      <c r="AR141" s="28"/>
      <c r="AS141" s="28"/>
      <c r="AT141" s="28">
        <f t="shared" si="57"/>
        <v>0</v>
      </c>
      <c r="AU141" s="35">
        <f t="shared" si="58"/>
        <v>0</v>
      </c>
      <c r="AW141" s="727"/>
    </row>
    <row r="142" spans="14:49" x14ac:dyDescent="0.2">
      <c r="N142" s="38"/>
      <c r="O142" s="249"/>
      <c r="P142" s="249"/>
      <c r="Q142" s="249"/>
      <c r="R142" s="249"/>
      <c r="S142" s="249"/>
      <c r="T142" s="249"/>
      <c r="U142" s="249"/>
      <c r="V142" s="249"/>
      <c r="W142" s="249"/>
      <c r="AK142" s="53"/>
      <c r="AL142" s="38">
        <f t="shared" si="55"/>
        <v>43608</v>
      </c>
      <c r="AM142" s="829"/>
      <c r="AN142" s="829"/>
      <c r="AO142" s="829"/>
      <c r="AP142" s="28"/>
      <c r="AQ142" s="28"/>
      <c r="AR142" s="28"/>
      <c r="AS142" s="28"/>
      <c r="AT142" s="28">
        <f t="shared" si="57"/>
        <v>0</v>
      </c>
      <c r="AU142" s="35">
        <f t="shared" si="58"/>
        <v>0</v>
      </c>
      <c r="AW142" s="727"/>
    </row>
    <row r="143" spans="14:49" x14ac:dyDescent="0.2">
      <c r="N143" s="38"/>
      <c r="O143" s="249"/>
      <c r="P143" s="249"/>
      <c r="Q143" s="249"/>
      <c r="R143" s="249"/>
      <c r="S143" s="249"/>
      <c r="T143" s="249"/>
      <c r="U143" s="249"/>
      <c r="V143" s="249"/>
      <c r="W143" s="249"/>
      <c r="AK143" s="53"/>
      <c r="AL143" s="38">
        <f t="shared" si="55"/>
        <v>43609</v>
      </c>
      <c r="AM143" s="829"/>
      <c r="AN143" s="829"/>
      <c r="AO143" s="829"/>
      <c r="AP143" s="28"/>
      <c r="AQ143" s="28"/>
      <c r="AR143" s="28"/>
      <c r="AS143" s="28"/>
      <c r="AT143" s="28">
        <f t="shared" si="57"/>
        <v>0</v>
      </c>
      <c r="AU143" s="35">
        <f t="shared" si="58"/>
        <v>0</v>
      </c>
      <c r="AW143" s="727"/>
    </row>
    <row r="144" spans="14:49" x14ac:dyDescent="0.2">
      <c r="N144" s="38"/>
      <c r="O144" s="249"/>
      <c r="P144" s="249"/>
      <c r="Q144" s="249"/>
      <c r="R144" s="249"/>
      <c r="S144" s="249"/>
      <c r="T144" s="249"/>
      <c r="U144" s="249"/>
      <c r="V144" s="249"/>
      <c r="W144" s="249"/>
      <c r="AK144" s="53"/>
      <c r="AL144" s="38">
        <f t="shared" si="55"/>
        <v>43610</v>
      </c>
      <c r="AM144" s="829"/>
      <c r="AN144" s="829"/>
      <c r="AO144" s="829"/>
      <c r="AP144" s="28"/>
      <c r="AQ144" s="28"/>
      <c r="AR144" s="28"/>
      <c r="AS144" s="28"/>
      <c r="AT144" s="28">
        <f t="shared" si="57"/>
        <v>0</v>
      </c>
      <c r="AU144" s="35">
        <f t="shared" si="58"/>
        <v>0</v>
      </c>
      <c r="AW144" s="727"/>
    </row>
    <row r="145" spans="14:50" x14ac:dyDescent="0.2">
      <c r="N145" s="38"/>
      <c r="O145" s="249"/>
      <c r="P145" s="249"/>
      <c r="Q145" s="249"/>
      <c r="R145" s="249"/>
      <c r="S145" s="249"/>
      <c r="T145" s="249"/>
      <c r="U145" s="249"/>
      <c r="V145" s="249"/>
      <c r="W145" s="249"/>
      <c r="AK145" s="53"/>
      <c r="AL145" s="38">
        <f t="shared" si="55"/>
        <v>43611</v>
      </c>
      <c r="AM145" s="829"/>
      <c r="AN145" s="829"/>
      <c r="AO145" s="829"/>
      <c r="AP145" s="28"/>
      <c r="AQ145" s="28"/>
      <c r="AR145" s="28"/>
      <c r="AS145" s="28"/>
      <c r="AT145" s="28">
        <f t="shared" si="57"/>
        <v>0</v>
      </c>
      <c r="AU145" s="35">
        <f t="shared" si="58"/>
        <v>0</v>
      </c>
      <c r="AW145" s="727"/>
      <c r="AX145" s="27"/>
    </row>
    <row r="146" spans="14:50" x14ac:dyDescent="0.2">
      <c r="N146" s="38"/>
      <c r="O146" s="249"/>
      <c r="P146" s="249"/>
      <c r="Q146" s="249"/>
      <c r="R146" s="249"/>
      <c r="S146" s="249"/>
      <c r="T146" s="249"/>
      <c r="U146" s="249"/>
      <c r="V146" s="249"/>
      <c r="W146" s="249"/>
      <c r="AK146" s="53"/>
      <c r="AL146" s="38">
        <f t="shared" si="55"/>
        <v>43612</v>
      </c>
      <c r="AM146" s="829"/>
      <c r="AN146" s="829"/>
      <c r="AO146" s="829"/>
      <c r="AP146" s="28"/>
      <c r="AQ146" s="28"/>
      <c r="AR146" s="28"/>
      <c r="AS146" s="28"/>
      <c r="AT146" s="28">
        <f t="shared" si="57"/>
        <v>0</v>
      </c>
      <c r="AU146" s="35">
        <f t="shared" si="58"/>
        <v>0</v>
      </c>
      <c r="AW146" s="727"/>
      <c r="AX146" s="27"/>
    </row>
    <row r="147" spans="14:50" x14ac:dyDescent="0.2">
      <c r="N147" s="38"/>
      <c r="O147" s="249"/>
      <c r="P147" s="249"/>
      <c r="Q147" s="249"/>
      <c r="R147" s="249"/>
      <c r="S147" s="249"/>
      <c r="T147" s="249"/>
      <c r="U147" s="249"/>
      <c r="V147" s="249"/>
      <c r="W147" s="249"/>
      <c r="AK147" s="53"/>
      <c r="AL147" s="38">
        <f t="shared" si="55"/>
        <v>43613</v>
      </c>
      <c r="AM147" s="829"/>
      <c r="AN147" s="829"/>
      <c r="AO147" s="829"/>
      <c r="AP147" s="28"/>
      <c r="AQ147" s="28"/>
      <c r="AR147" s="28"/>
      <c r="AS147" s="28"/>
      <c r="AT147" s="28">
        <f t="shared" si="57"/>
        <v>0</v>
      </c>
      <c r="AU147" s="35">
        <f t="shared" si="58"/>
        <v>0</v>
      </c>
      <c r="AW147" s="727"/>
      <c r="AX147" s="27"/>
    </row>
    <row r="148" spans="14:50" x14ac:dyDescent="0.2">
      <c r="N148" s="38"/>
      <c r="O148" s="249"/>
      <c r="P148" s="249"/>
      <c r="Q148" s="249"/>
      <c r="R148" s="249"/>
      <c r="S148" s="249"/>
      <c r="T148" s="249"/>
      <c r="U148" s="249"/>
      <c r="V148" s="249"/>
      <c r="W148" s="249"/>
      <c r="AK148" s="53"/>
      <c r="AL148" s="38">
        <f t="shared" si="55"/>
        <v>43614</v>
      </c>
      <c r="AM148" s="829"/>
      <c r="AN148" s="829"/>
      <c r="AO148" s="829"/>
      <c r="AP148" s="28"/>
      <c r="AQ148" s="28"/>
      <c r="AR148" s="28"/>
      <c r="AS148" s="28"/>
      <c r="AT148" s="28">
        <f t="shared" si="57"/>
        <v>0</v>
      </c>
      <c r="AU148" s="35">
        <f t="shared" si="58"/>
        <v>0</v>
      </c>
      <c r="AW148" s="727"/>
    </row>
    <row r="149" spans="14:50" x14ac:dyDescent="0.2">
      <c r="N149" s="38"/>
      <c r="O149" s="249"/>
      <c r="P149" s="249"/>
      <c r="Q149" s="249"/>
      <c r="R149" s="249"/>
      <c r="S149" s="249"/>
      <c r="T149" s="249"/>
      <c r="U149" s="249"/>
      <c r="V149" s="249"/>
      <c r="W149" s="249"/>
      <c r="AK149" s="53"/>
      <c r="AL149" s="38">
        <f t="shared" si="55"/>
        <v>43615</v>
      </c>
      <c r="AM149" s="829"/>
      <c r="AN149" s="829"/>
      <c r="AO149" s="829"/>
      <c r="AP149" s="28"/>
      <c r="AQ149" s="28"/>
      <c r="AR149" s="28"/>
      <c r="AS149" s="28"/>
      <c r="AT149" s="28">
        <f t="shared" si="57"/>
        <v>0</v>
      </c>
      <c r="AU149" s="35">
        <f t="shared" si="58"/>
        <v>0</v>
      </c>
      <c r="AW149" s="727"/>
    </row>
    <row r="150" spans="14:50" x14ac:dyDescent="0.2">
      <c r="O150" s="249"/>
      <c r="P150" s="249"/>
      <c r="Q150" s="249"/>
      <c r="R150" s="249"/>
      <c r="S150" s="249"/>
      <c r="T150" s="249"/>
      <c r="U150" s="249"/>
      <c r="V150" s="249"/>
      <c r="W150" s="249"/>
      <c r="AK150" s="53"/>
      <c r="AL150" s="38">
        <f t="shared" si="55"/>
        <v>43616</v>
      </c>
      <c r="AM150" s="829"/>
      <c r="AN150" s="829"/>
      <c r="AO150" s="829"/>
      <c r="AP150" s="28"/>
      <c r="AQ150" s="28"/>
      <c r="AR150" s="28"/>
      <c r="AS150" s="28"/>
      <c r="AT150" s="28">
        <f t="shared" si="57"/>
        <v>0</v>
      </c>
      <c r="AU150" s="35">
        <f t="shared" si="58"/>
        <v>0</v>
      </c>
      <c r="AW150" s="727"/>
    </row>
    <row r="151" spans="14:50" x14ac:dyDescent="0.2">
      <c r="O151" s="249"/>
      <c r="P151" s="249"/>
      <c r="Q151" s="249"/>
      <c r="R151" s="249"/>
      <c r="S151" s="249"/>
      <c r="T151" s="249"/>
      <c r="U151" s="249"/>
      <c r="V151" s="249"/>
      <c r="W151" s="249"/>
      <c r="AK151" s="53"/>
      <c r="AL151" s="52" t="s">
        <v>161</v>
      </c>
      <c r="AM151" s="52" t="s">
        <v>161</v>
      </c>
      <c r="AN151" s="52" t="s">
        <v>161</v>
      </c>
      <c r="AO151" s="52" t="s">
        <v>161</v>
      </c>
      <c r="AP151" s="52" t="s">
        <v>161</v>
      </c>
      <c r="AQ151" s="52" t="s">
        <v>161</v>
      </c>
      <c r="AR151" s="52" t="s">
        <v>161</v>
      </c>
      <c r="AS151" s="52" t="s">
        <v>161</v>
      </c>
      <c r="AT151" s="52" t="s">
        <v>161</v>
      </c>
      <c r="AU151" s="52" t="s">
        <v>161</v>
      </c>
      <c r="AW151" s="727"/>
    </row>
    <row r="152" spans="14:50" x14ac:dyDescent="0.2">
      <c r="O152" s="249"/>
      <c r="P152" s="249"/>
      <c r="Q152" s="249"/>
      <c r="R152" s="249"/>
      <c r="S152" s="249"/>
      <c r="T152" s="249"/>
      <c r="U152" s="249"/>
      <c r="V152" s="249"/>
      <c r="W152" s="249"/>
      <c r="AK152" s="53"/>
      <c r="AL152" s="755" t="s">
        <v>43</v>
      </c>
      <c r="AM152" s="28">
        <f t="shared" ref="AM152:AR152" si="60">SUM(AM120:AM150)</f>
        <v>0</v>
      </c>
      <c r="AN152" s="28">
        <f t="shared" si="60"/>
        <v>0</v>
      </c>
      <c r="AO152" s="28">
        <f t="shared" si="60"/>
        <v>0</v>
      </c>
      <c r="AP152" s="28">
        <f t="shared" si="60"/>
        <v>0</v>
      </c>
      <c r="AQ152" s="28">
        <f t="shared" si="60"/>
        <v>0</v>
      </c>
      <c r="AR152" s="28">
        <f t="shared" si="60"/>
        <v>0</v>
      </c>
      <c r="AS152" s="28"/>
      <c r="AT152" s="28">
        <f>SUM(AT120:AT150)</f>
        <v>0</v>
      </c>
      <c r="AU152" s="35">
        <f>SUM(AU120:AU150)</f>
        <v>0</v>
      </c>
      <c r="AW152" s="727"/>
    </row>
    <row r="153" spans="14:50" ht="15" x14ac:dyDescent="0.25">
      <c r="O153" s="249"/>
      <c r="P153" s="249"/>
      <c r="Q153" s="249"/>
      <c r="R153" s="249"/>
      <c r="S153" s="249"/>
      <c r="T153" s="249"/>
      <c r="U153" s="249"/>
      <c r="V153" s="249"/>
      <c r="W153" s="249"/>
      <c r="AK153" s="896"/>
      <c r="AL153" s="882"/>
      <c r="AM153" s="882"/>
      <c r="AN153" s="882"/>
      <c r="AO153" s="882"/>
      <c r="AP153" s="882"/>
      <c r="AQ153" s="882"/>
      <c r="AR153" s="882"/>
      <c r="AS153" s="882"/>
      <c r="AT153" s="882"/>
      <c r="AU153" s="882"/>
      <c r="AV153" s="882"/>
      <c r="AW153" s="727"/>
    </row>
    <row r="154" spans="14:50" ht="15" x14ac:dyDescent="0.25">
      <c r="O154" s="249"/>
      <c r="P154" s="249"/>
      <c r="Q154" s="249"/>
      <c r="R154" s="249"/>
      <c r="S154" s="249"/>
      <c r="T154" s="249"/>
      <c r="U154" s="249"/>
      <c r="V154" s="249"/>
      <c r="W154" s="249"/>
      <c r="AK154" s="896"/>
      <c r="AL154" s="882"/>
      <c r="AM154" s="882"/>
      <c r="AN154" s="882"/>
      <c r="AO154" s="882"/>
      <c r="AP154" s="882"/>
      <c r="AQ154" s="882"/>
      <c r="AR154" s="882"/>
      <c r="AS154" s="882"/>
      <c r="AT154" s="882"/>
      <c r="AU154" s="882"/>
      <c r="AV154" s="882"/>
      <c r="AW154" s="727"/>
    </row>
    <row r="155" spans="14:50" ht="15" x14ac:dyDescent="0.25">
      <c r="O155" s="249"/>
      <c r="P155" s="249"/>
      <c r="Q155" s="249"/>
      <c r="R155" s="249"/>
      <c r="S155" s="249"/>
      <c r="T155" s="249"/>
      <c r="U155" s="249"/>
      <c r="V155" s="249"/>
      <c r="W155" s="249"/>
      <c r="AK155" s="896"/>
      <c r="AL155" s="885"/>
      <c r="AM155" s="885"/>
      <c r="AN155" s="885"/>
      <c r="AO155" s="885"/>
      <c r="AP155" s="885"/>
      <c r="AQ155" s="885"/>
      <c r="AR155" s="885"/>
      <c r="AS155" s="885"/>
      <c r="AT155" s="885"/>
      <c r="AU155" s="885"/>
      <c r="AV155" s="882"/>
      <c r="AW155" s="727"/>
    </row>
    <row r="156" spans="14:50" ht="15" x14ac:dyDescent="0.25">
      <c r="O156" s="249"/>
      <c r="P156" s="249"/>
      <c r="Q156" s="249"/>
      <c r="R156" s="249"/>
      <c r="S156" s="249"/>
      <c r="T156" s="249"/>
      <c r="U156" s="249"/>
      <c r="V156" s="249"/>
      <c r="W156" s="249"/>
      <c r="AK156" s="896"/>
      <c r="AL156" s="885"/>
      <c r="AM156" s="885"/>
      <c r="AN156" s="885"/>
      <c r="AO156" s="885"/>
      <c r="AP156" s="885"/>
      <c r="AQ156" s="885"/>
      <c r="AR156" s="885"/>
      <c r="AS156" s="885"/>
      <c r="AT156" s="885"/>
      <c r="AU156" s="885"/>
      <c r="AV156" s="882"/>
      <c r="AW156" s="727"/>
    </row>
    <row r="157" spans="14:50" ht="15" x14ac:dyDescent="0.25">
      <c r="O157" s="249"/>
      <c r="P157" s="249"/>
      <c r="Q157" s="249"/>
      <c r="R157" s="249"/>
      <c r="S157" s="249"/>
      <c r="T157" s="249"/>
      <c r="U157" s="249"/>
      <c r="V157" s="249"/>
      <c r="W157" s="249"/>
      <c r="AK157" s="896"/>
      <c r="AL157" s="885">
        <f>(Z10)</f>
        <v>43586</v>
      </c>
      <c r="AM157" s="885">
        <f>(AM6+AM44+AM82+AM120)</f>
        <v>0</v>
      </c>
      <c r="AN157" s="885">
        <f t="shared" ref="AN157:AR157" si="61">(AN6+AN44+AN82+AN120)</f>
        <v>2</v>
      </c>
      <c r="AO157" s="885">
        <f t="shared" si="61"/>
        <v>0</v>
      </c>
      <c r="AP157" s="885">
        <f t="shared" si="61"/>
        <v>0</v>
      </c>
      <c r="AQ157" s="885">
        <f t="shared" si="61"/>
        <v>0</v>
      </c>
      <c r="AR157" s="885">
        <f t="shared" si="61"/>
        <v>0</v>
      </c>
      <c r="AS157" s="885"/>
      <c r="AT157" s="885"/>
      <c r="AU157" s="885"/>
      <c r="AV157" s="882"/>
      <c r="AW157" s="727"/>
    </row>
    <row r="158" spans="14:50" ht="15" x14ac:dyDescent="0.25">
      <c r="O158" s="249"/>
      <c r="P158" s="249"/>
      <c r="Q158" s="249"/>
      <c r="R158" s="249"/>
      <c r="S158" s="249"/>
      <c r="T158" s="249"/>
      <c r="U158" s="249"/>
      <c r="V158" s="249"/>
      <c r="W158" s="249"/>
      <c r="AK158" s="896"/>
      <c r="AL158" s="885">
        <f t="shared" ref="AL158:AL187" si="62">(AL157)+1</f>
        <v>43587</v>
      </c>
      <c r="AM158" s="885">
        <f t="shared" ref="AM158:AR158" si="63">(AM7+AM45+AM83+AM121)</f>
        <v>0</v>
      </c>
      <c r="AN158" s="885">
        <f t="shared" si="63"/>
        <v>0</v>
      </c>
      <c r="AO158" s="885">
        <f t="shared" si="63"/>
        <v>0</v>
      </c>
      <c r="AP158" s="885">
        <f t="shared" si="63"/>
        <v>0</v>
      </c>
      <c r="AQ158" s="885">
        <f t="shared" si="63"/>
        <v>0</v>
      </c>
      <c r="AR158" s="885">
        <f t="shared" si="63"/>
        <v>0</v>
      </c>
      <c r="AS158" s="885"/>
      <c r="AT158" s="885"/>
      <c r="AU158" s="885"/>
      <c r="AV158" s="882"/>
      <c r="AW158" s="727"/>
    </row>
    <row r="159" spans="14:50" ht="15" x14ac:dyDescent="0.25">
      <c r="O159" s="249"/>
      <c r="P159" s="249"/>
      <c r="Q159" s="249"/>
      <c r="R159" s="249"/>
      <c r="S159" s="249"/>
      <c r="T159" s="249"/>
      <c r="U159" s="249"/>
      <c r="V159" s="249"/>
      <c r="W159" s="249"/>
      <c r="AK159" s="896"/>
      <c r="AL159" s="885">
        <f t="shared" si="62"/>
        <v>43588</v>
      </c>
      <c r="AM159" s="885">
        <f t="shared" ref="AM159:AR159" si="64">(AM8+AM46+AM84+AM122)</f>
        <v>0</v>
      </c>
      <c r="AN159" s="885">
        <f t="shared" si="64"/>
        <v>0</v>
      </c>
      <c r="AO159" s="885">
        <f t="shared" si="64"/>
        <v>0</v>
      </c>
      <c r="AP159" s="885">
        <f t="shared" si="64"/>
        <v>0</v>
      </c>
      <c r="AQ159" s="885">
        <f t="shared" si="64"/>
        <v>0</v>
      </c>
      <c r="AR159" s="885">
        <f t="shared" si="64"/>
        <v>0</v>
      </c>
      <c r="AS159" s="885"/>
      <c r="AT159" s="885"/>
      <c r="AU159" s="885"/>
      <c r="AV159" s="882"/>
      <c r="AW159" s="727"/>
    </row>
    <row r="160" spans="14:50" ht="15" x14ac:dyDescent="0.25">
      <c r="O160" s="249"/>
      <c r="P160" s="249"/>
      <c r="Q160" s="249"/>
      <c r="R160" s="249"/>
      <c r="S160" s="249"/>
      <c r="T160" s="249"/>
      <c r="U160" s="249"/>
      <c r="V160" s="249"/>
      <c r="W160" s="249"/>
      <c r="AK160" s="896"/>
      <c r="AL160" s="885">
        <f t="shared" si="62"/>
        <v>43589</v>
      </c>
      <c r="AM160" s="885">
        <f t="shared" ref="AM160:AR160" si="65">(AM9+AM47+AM85+AM123)</f>
        <v>0</v>
      </c>
      <c r="AN160" s="885">
        <f t="shared" si="65"/>
        <v>0</v>
      </c>
      <c r="AO160" s="885">
        <f t="shared" si="65"/>
        <v>0</v>
      </c>
      <c r="AP160" s="885">
        <f t="shared" si="65"/>
        <v>0</v>
      </c>
      <c r="AQ160" s="885">
        <f t="shared" si="65"/>
        <v>0</v>
      </c>
      <c r="AR160" s="885">
        <f t="shared" si="65"/>
        <v>0</v>
      </c>
      <c r="AS160" s="885"/>
      <c r="AT160" s="885"/>
      <c r="AU160" s="885"/>
      <c r="AV160" s="882"/>
      <c r="AW160" s="727"/>
    </row>
    <row r="161" spans="15:50" ht="15" x14ac:dyDescent="0.25">
      <c r="O161" s="249"/>
      <c r="P161" s="249"/>
      <c r="Q161" s="249"/>
      <c r="R161" s="249"/>
      <c r="S161" s="249"/>
      <c r="T161" s="249"/>
      <c r="U161" s="249"/>
      <c r="V161" s="249"/>
      <c r="W161" s="249"/>
      <c r="AK161" s="896"/>
      <c r="AL161" s="885">
        <f t="shared" si="62"/>
        <v>43590</v>
      </c>
      <c r="AM161" s="885">
        <f t="shared" ref="AM161:AR161" si="66">(AM10+AM48+AM86+AM124)</f>
        <v>0</v>
      </c>
      <c r="AN161" s="885">
        <f t="shared" si="66"/>
        <v>0</v>
      </c>
      <c r="AO161" s="885">
        <f t="shared" si="66"/>
        <v>0</v>
      </c>
      <c r="AP161" s="885">
        <f t="shared" si="66"/>
        <v>0</v>
      </c>
      <c r="AQ161" s="885">
        <f t="shared" si="66"/>
        <v>0</v>
      </c>
      <c r="AR161" s="885">
        <f t="shared" si="66"/>
        <v>0</v>
      </c>
      <c r="AS161" s="885"/>
      <c r="AT161" s="885"/>
      <c r="AU161" s="885"/>
      <c r="AV161" s="882"/>
      <c r="AW161" s="727"/>
    </row>
    <row r="162" spans="15:50" ht="15" x14ac:dyDescent="0.25">
      <c r="O162" s="249"/>
      <c r="P162" s="249"/>
      <c r="Q162" s="249"/>
      <c r="R162" s="249"/>
      <c r="S162" s="249"/>
      <c r="T162" s="249"/>
      <c r="U162" s="249"/>
      <c r="V162" s="249"/>
      <c r="W162" s="249"/>
      <c r="AK162" s="896"/>
      <c r="AL162" s="885">
        <f t="shared" si="62"/>
        <v>43591</v>
      </c>
      <c r="AM162" s="885">
        <f t="shared" ref="AM162:AR162" si="67">(AM11+AM49+AM87+AM125)</f>
        <v>0</v>
      </c>
      <c r="AN162" s="885">
        <f t="shared" si="67"/>
        <v>0</v>
      </c>
      <c r="AO162" s="885">
        <f t="shared" si="67"/>
        <v>0</v>
      </c>
      <c r="AP162" s="885">
        <f t="shared" si="67"/>
        <v>0</v>
      </c>
      <c r="AQ162" s="885">
        <f t="shared" si="67"/>
        <v>0</v>
      </c>
      <c r="AR162" s="885">
        <f t="shared" si="67"/>
        <v>0</v>
      </c>
      <c r="AS162" s="885"/>
      <c r="AT162" s="885"/>
      <c r="AU162" s="885"/>
      <c r="AV162" s="882"/>
      <c r="AW162" s="727"/>
    </row>
    <row r="163" spans="15:50" ht="15" x14ac:dyDescent="0.25">
      <c r="O163" s="249"/>
      <c r="P163" s="249"/>
      <c r="Q163" s="249"/>
      <c r="R163" s="249"/>
      <c r="S163" s="249"/>
      <c r="T163" s="249"/>
      <c r="U163" s="249"/>
      <c r="V163" s="249"/>
      <c r="W163" s="249"/>
      <c r="AK163" s="896"/>
      <c r="AL163" s="885">
        <f t="shared" si="62"/>
        <v>43592</v>
      </c>
      <c r="AM163" s="885">
        <f t="shared" ref="AM163:AR163" si="68">(AM12+AM50+AM88+AM126)</f>
        <v>0</v>
      </c>
      <c r="AN163" s="885">
        <f t="shared" si="68"/>
        <v>0</v>
      </c>
      <c r="AO163" s="885">
        <f t="shared" si="68"/>
        <v>0</v>
      </c>
      <c r="AP163" s="885">
        <f t="shared" si="68"/>
        <v>0</v>
      </c>
      <c r="AQ163" s="885">
        <f t="shared" si="68"/>
        <v>0</v>
      </c>
      <c r="AR163" s="885">
        <f t="shared" si="68"/>
        <v>0</v>
      </c>
      <c r="AS163" s="885"/>
      <c r="AT163" s="885"/>
      <c r="AU163" s="885"/>
      <c r="AV163" s="882"/>
      <c r="AW163" s="727"/>
    </row>
    <row r="164" spans="15:50" ht="15" x14ac:dyDescent="0.25">
      <c r="O164" s="249"/>
      <c r="P164" s="249"/>
      <c r="Q164" s="249"/>
      <c r="R164" s="249"/>
      <c r="S164" s="249"/>
      <c r="T164" s="249"/>
      <c r="U164" s="249"/>
      <c r="V164" s="249"/>
      <c r="W164" s="249"/>
      <c r="AK164" s="896"/>
      <c r="AL164" s="885">
        <f t="shared" si="62"/>
        <v>43593</v>
      </c>
      <c r="AM164" s="885">
        <f t="shared" ref="AM164:AR164" si="69">(AM13+AM51+AM89+AM127)</f>
        <v>0</v>
      </c>
      <c r="AN164" s="885">
        <f t="shared" si="69"/>
        <v>0</v>
      </c>
      <c r="AO164" s="885">
        <f t="shared" si="69"/>
        <v>0</v>
      </c>
      <c r="AP164" s="885">
        <f t="shared" si="69"/>
        <v>0</v>
      </c>
      <c r="AQ164" s="885">
        <f t="shared" si="69"/>
        <v>0</v>
      </c>
      <c r="AR164" s="885">
        <f t="shared" si="69"/>
        <v>0</v>
      </c>
      <c r="AS164" s="885"/>
      <c r="AT164" s="885"/>
      <c r="AU164" s="885"/>
      <c r="AV164" s="882"/>
      <c r="AW164" s="727"/>
    </row>
    <row r="165" spans="15:50" ht="15" x14ac:dyDescent="0.25">
      <c r="O165" s="249"/>
      <c r="P165" s="249"/>
      <c r="Q165" s="249"/>
      <c r="R165" s="249"/>
      <c r="S165" s="249"/>
      <c r="T165" s="249"/>
      <c r="U165" s="249"/>
      <c r="V165" s="249"/>
      <c r="W165" s="249"/>
      <c r="AK165" s="896"/>
      <c r="AL165" s="885">
        <f t="shared" si="62"/>
        <v>43594</v>
      </c>
      <c r="AM165" s="885">
        <f t="shared" ref="AM165:AR165" si="70">(AM14+AM52+AM90+AM128)</f>
        <v>0</v>
      </c>
      <c r="AN165" s="885">
        <f t="shared" si="70"/>
        <v>0</v>
      </c>
      <c r="AO165" s="885">
        <f t="shared" si="70"/>
        <v>0</v>
      </c>
      <c r="AP165" s="885">
        <f t="shared" si="70"/>
        <v>0</v>
      </c>
      <c r="AQ165" s="885">
        <f t="shared" si="70"/>
        <v>0</v>
      </c>
      <c r="AR165" s="885">
        <f t="shared" si="70"/>
        <v>0</v>
      </c>
      <c r="AS165" s="885"/>
      <c r="AT165" s="885"/>
      <c r="AU165" s="885"/>
      <c r="AV165" s="882"/>
      <c r="AW165" s="727"/>
    </row>
    <row r="166" spans="15:50" ht="15" x14ac:dyDescent="0.25">
      <c r="O166" s="249"/>
      <c r="P166" s="249"/>
      <c r="Q166" s="249"/>
      <c r="R166" s="249"/>
      <c r="S166" s="249"/>
      <c r="T166" s="249"/>
      <c r="U166" s="249"/>
      <c r="V166" s="249"/>
      <c r="W166" s="249"/>
      <c r="AK166" s="896"/>
      <c r="AL166" s="885">
        <f t="shared" si="62"/>
        <v>43595</v>
      </c>
      <c r="AM166" s="885">
        <f t="shared" ref="AM166:AR166" si="71">(AM15+AM53+AM91+AM129)</f>
        <v>0</v>
      </c>
      <c r="AN166" s="885">
        <f t="shared" si="71"/>
        <v>0</v>
      </c>
      <c r="AO166" s="885">
        <f t="shared" si="71"/>
        <v>0</v>
      </c>
      <c r="AP166" s="885">
        <f t="shared" si="71"/>
        <v>0</v>
      </c>
      <c r="AQ166" s="885">
        <f t="shared" si="71"/>
        <v>0</v>
      </c>
      <c r="AR166" s="885">
        <f t="shared" si="71"/>
        <v>0</v>
      </c>
      <c r="AS166" s="885"/>
      <c r="AT166" s="885"/>
      <c r="AU166" s="885"/>
      <c r="AV166" s="882"/>
      <c r="AW166" s="727"/>
    </row>
    <row r="167" spans="15:50" ht="15" x14ac:dyDescent="0.25">
      <c r="O167" s="249"/>
      <c r="P167" s="249"/>
      <c r="Q167" s="249"/>
      <c r="R167" s="249"/>
      <c r="S167" s="249"/>
      <c r="T167" s="249"/>
      <c r="U167" s="249"/>
      <c r="V167" s="249"/>
      <c r="W167" s="249"/>
      <c r="AK167" s="896"/>
      <c r="AL167" s="885">
        <f t="shared" si="62"/>
        <v>43596</v>
      </c>
      <c r="AM167" s="885">
        <f t="shared" ref="AM167:AR167" si="72">(AM16+AM54+AM92+AM130)</f>
        <v>0</v>
      </c>
      <c r="AN167" s="885">
        <f t="shared" si="72"/>
        <v>0</v>
      </c>
      <c r="AO167" s="885">
        <f t="shared" si="72"/>
        <v>0</v>
      </c>
      <c r="AP167" s="885">
        <f t="shared" si="72"/>
        <v>0</v>
      </c>
      <c r="AQ167" s="885">
        <f t="shared" si="72"/>
        <v>0</v>
      </c>
      <c r="AR167" s="885">
        <f t="shared" si="72"/>
        <v>0</v>
      </c>
      <c r="AS167" s="885"/>
      <c r="AT167" s="885"/>
      <c r="AU167" s="885"/>
      <c r="AV167" s="882"/>
      <c r="AW167" s="727"/>
    </row>
    <row r="168" spans="15:50" ht="15" x14ac:dyDescent="0.25">
      <c r="O168" s="249"/>
      <c r="P168" s="249"/>
      <c r="Q168" s="249"/>
      <c r="R168" s="249"/>
      <c r="S168" s="249"/>
      <c r="T168" s="249"/>
      <c r="U168" s="249"/>
      <c r="V168" s="249"/>
      <c r="W168" s="249"/>
      <c r="AK168" s="896"/>
      <c r="AL168" s="885">
        <f t="shared" si="62"/>
        <v>43597</v>
      </c>
      <c r="AM168" s="885">
        <f t="shared" ref="AM168:AR168" si="73">(AM17+AM55+AM93+AM131)</f>
        <v>0</v>
      </c>
      <c r="AN168" s="885">
        <f t="shared" si="73"/>
        <v>0</v>
      </c>
      <c r="AO168" s="885">
        <f t="shared" si="73"/>
        <v>0</v>
      </c>
      <c r="AP168" s="885">
        <f t="shared" si="73"/>
        <v>0</v>
      </c>
      <c r="AQ168" s="885">
        <f t="shared" si="73"/>
        <v>0</v>
      </c>
      <c r="AR168" s="885">
        <f t="shared" si="73"/>
        <v>0</v>
      </c>
      <c r="AS168" s="885"/>
      <c r="AT168" s="885"/>
      <c r="AU168" s="885"/>
      <c r="AV168" s="882"/>
      <c r="AW168" s="727"/>
    </row>
    <row r="169" spans="15:50" ht="15" x14ac:dyDescent="0.25">
      <c r="O169" s="249"/>
      <c r="P169" s="249"/>
      <c r="Q169" s="249"/>
      <c r="R169" s="249"/>
      <c r="S169" s="249"/>
      <c r="T169" s="249"/>
      <c r="U169" s="249"/>
      <c r="V169" s="249"/>
      <c r="W169" s="249"/>
      <c r="AK169" s="896"/>
      <c r="AL169" s="885">
        <f t="shared" si="62"/>
        <v>43598</v>
      </c>
      <c r="AM169" s="885">
        <f t="shared" ref="AM169:AR169" si="74">(AM18+AM56+AM94+AM132)</f>
        <v>0</v>
      </c>
      <c r="AN169" s="885">
        <f t="shared" si="74"/>
        <v>0</v>
      </c>
      <c r="AO169" s="885">
        <f t="shared" si="74"/>
        <v>0</v>
      </c>
      <c r="AP169" s="885">
        <f t="shared" si="74"/>
        <v>0</v>
      </c>
      <c r="AQ169" s="885">
        <f t="shared" si="74"/>
        <v>0</v>
      </c>
      <c r="AR169" s="885">
        <f t="shared" si="74"/>
        <v>0</v>
      </c>
      <c r="AS169" s="885"/>
      <c r="AT169" s="885"/>
      <c r="AU169" s="885"/>
      <c r="AV169" s="882"/>
      <c r="AW169" s="727"/>
    </row>
    <row r="170" spans="15:50" ht="15" x14ac:dyDescent="0.25">
      <c r="O170" s="249"/>
      <c r="P170" s="249"/>
      <c r="Q170" s="249"/>
      <c r="R170" s="249"/>
      <c r="S170" s="249"/>
      <c r="T170" s="249"/>
      <c r="U170" s="249"/>
      <c r="V170" s="249"/>
      <c r="W170" s="249"/>
      <c r="AK170" s="896"/>
      <c r="AL170" s="885">
        <f t="shared" si="62"/>
        <v>43599</v>
      </c>
      <c r="AM170" s="885">
        <f t="shared" ref="AM170:AR170" si="75">(AM19+AM57+AM95+AM133)</f>
        <v>0</v>
      </c>
      <c r="AN170" s="885">
        <f t="shared" si="75"/>
        <v>0</v>
      </c>
      <c r="AO170" s="885">
        <f t="shared" si="75"/>
        <v>0</v>
      </c>
      <c r="AP170" s="885">
        <f t="shared" si="75"/>
        <v>0</v>
      </c>
      <c r="AQ170" s="885">
        <f t="shared" si="75"/>
        <v>0</v>
      </c>
      <c r="AR170" s="885">
        <f t="shared" si="75"/>
        <v>0</v>
      </c>
      <c r="AS170" s="885"/>
      <c r="AT170" s="885"/>
      <c r="AU170" s="885"/>
      <c r="AV170" s="882"/>
      <c r="AW170" s="727"/>
    </row>
    <row r="171" spans="15:50" ht="15" x14ac:dyDescent="0.25">
      <c r="O171" s="249"/>
      <c r="P171" s="249"/>
      <c r="Q171" s="249"/>
      <c r="R171" s="249"/>
      <c r="S171" s="249"/>
      <c r="T171" s="249"/>
      <c r="U171" s="249"/>
      <c r="V171" s="249"/>
      <c r="W171" s="249"/>
      <c r="AK171" s="896"/>
      <c r="AL171" s="885">
        <f t="shared" si="62"/>
        <v>43600</v>
      </c>
      <c r="AM171" s="885">
        <f t="shared" ref="AM171:AR171" si="76">(AM20+AM58+AM96+AM134)</f>
        <v>0</v>
      </c>
      <c r="AN171" s="885">
        <f t="shared" si="76"/>
        <v>0</v>
      </c>
      <c r="AO171" s="885">
        <f t="shared" si="76"/>
        <v>0</v>
      </c>
      <c r="AP171" s="885">
        <f t="shared" si="76"/>
        <v>0</v>
      </c>
      <c r="AQ171" s="885">
        <f t="shared" si="76"/>
        <v>0</v>
      </c>
      <c r="AR171" s="885">
        <f t="shared" si="76"/>
        <v>0</v>
      </c>
      <c r="AS171" s="885"/>
      <c r="AT171" s="885"/>
      <c r="AU171" s="885"/>
      <c r="AV171" s="882"/>
      <c r="AW171" s="727"/>
    </row>
    <row r="172" spans="15:50" ht="15" x14ac:dyDescent="0.25">
      <c r="O172" s="249"/>
      <c r="P172" s="249"/>
      <c r="Q172" s="249"/>
      <c r="R172" s="249"/>
      <c r="S172" s="249"/>
      <c r="T172" s="249"/>
      <c r="U172" s="249"/>
      <c r="V172" s="249"/>
      <c r="W172" s="249"/>
      <c r="AK172" s="896"/>
      <c r="AL172" s="885">
        <f t="shared" si="62"/>
        <v>43601</v>
      </c>
      <c r="AM172" s="885">
        <f t="shared" ref="AM172:AR172" si="77">(AM21+AM59+AM97+AM135)</f>
        <v>0</v>
      </c>
      <c r="AN172" s="885">
        <f t="shared" si="77"/>
        <v>0</v>
      </c>
      <c r="AO172" s="885">
        <f t="shared" si="77"/>
        <v>0</v>
      </c>
      <c r="AP172" s="885">
        <f t="shared" si="77"/>
        <v>0</v>
      </c>
      <c r="AQ172" s="885">
        <f t="shared" si="77"/>
        <v>0</v>
      </c>
      <c r="AR172" s="885">
        <f t="shared" si="77"/>
        <v>0</v>
      </c>
      <c r="AS172" s="885"/>
      <c r="AT172" s="885"/>
      <c r="AU172" s="885"/>
      <c r="AV172" s="882"/>
      <c r="AW172" s="727"/>
    </row>
    <row r="173" spans="15:50" ht="15" x14ac:dyDescent="0.25">
      <c r="O173" s="249"/>
      <c r="P173" s="249"/>
      <c r="Q173" s="249"/>
      <c r="R173" s="249"/>
      <c r="S173" s="249"/>
      <c r="T173" s="249"/>
      <c r="U173" s="249"/>
      <c r="V173" s="249"/>
      <c r="W173" s="249"/>
      <c r="AK173" s="896"/>
      <c r="AL173" s="885">
        <f t="shared" si="62"/>
        <v>43602</v>
      </c>
      <c r="AM173" s="885">
        <f t="shared" ref="AM173:AR173" si="78">(AM22+AM60+AM98+AM136)</f>
        <v>0</v>
      </c>
      <c r="AN173" s="885">
        <f t="shared" si="78"/>
        <v>0</v>
      </c>
      <c r="AO173" s="885">
        <f t="shared" si="78"/>
        <v>0</v>
      </c>
      <c r="AP173" s="885">
        <f t="shared" si="78"/>
        <v>0</v>
      </c>
      <c r="AQ173" s="885">
        <f t="shared" si="78"/>
        <v>0</v>
      </c>
      <c r="AR173" s="885">
        <f t="shared" si="78"/>
        <v>0</v>
      </c>
      <c r="AS173" s="885"/>
      <c r="AT173" s="885"/>
      <c r="AU173" s="885"/>
      <c r="AV173" s="882"/>
      <c r="AW173" s="727"/>
    </row>
    <row r="174" spans="15:50" ht="15" x14ac:dyDescent="0.25">
      <c r="O174" s="249"/>
      <c r="P174" s="249"/>
      <c r="Q174" s="249"/>
      <c r="R174" s="249"/>
      <c r="S174" s="249"/>
      <c r="T174" s="249"/>
      <c r="U174" s="249"/>
      <c r="V174" s="249"/>
      <c r="W174" s="249"/>
      <c r="AK174" s="896"/>
      <c r="AL174" s="885">
        <f t="shared" si="62"/>
        <v>43603</v>
      </c>
      <c r="AM174" s="885">
        <f t="shared" ref="AM174:AR174" si="79">(AM23+AM61+AM99+AM137)</f>
        <v>0</v>
      </c>
      <c r="AN174" s="885">
        <f t="shared" si="79"/>
        <v>0</v>
      </c>
      <c r="AO174" s="885">
        <f t="shared" si="79"/>
        <v>0</v>
      </c>
      <c r="AP174" s="885">
        <f t="shared" si="79"/>
        <v>0</v>
      </c>
      <c r="AQ174" s="885">
        <f t="shared" si="79"/>
        <v>0</v>
      </c>
      <c r="AR174" s="885">
        <f t="shared" si="79"/>
        <v>0</v>
      </c>
      <c r="AS174" s="885"/>
      <c r="AT174" s="885"/>
      <c r="AU174" s="885"/>
      <c r="AV174" s="882"/>
    </row>
    <row r="175" spans="15:50" ht="15" x14ac:dyDescent="0.25">
      <c r="O175" s="249"/>
      <c r="P175" s="249"/>
      <c r="Q175" s="249"/>
      <c r="R175" s="249"/>
      <c r="S175" s="249"/>
      <c r="T175" s="249"/>
      <c r="U175" s="249"/>
      <c r="V175" s="249"/>
      <c r="W175" s="249"/>
      <c r="AK175" s="896"/>
      <c r="AL175" s="885">
        <f t="shared" si="62"/>
        <v>43604</v>
      </c>
      <c r="AM175" s="885">
        <f t="shared" ref="AM175:AR175" si="80">(AM24+AM62+AM100+AM138)</f>
        <v>0</v>
      </c>
      <c r="AN175" s="885">
        <f t="shared" si="80"/>
        <v>0</v>
      </c>
      <c r="AO175" s="885">
        <f t="shared" si="80"/>
        <v>0</v>
      </c>
      <c r="AP175" s="885">
        <f t="shared" si="80"/>
        <v>0</v>
      </c>
      <c r="AQ175" s="885">
        <f t="shared" si="80"/>
        <v>0</v>
      </c>
      <c r="AR175" s="885">
        <f t="shared" si="80"/>
        <v>0</v>
      </c>
      <c r="AS175" s="885"/>
      <c r="AT175" s="885"/>
      <c r="AU175" s="885"/>
      <c r="AV175" s="882"/>
    </row>
    <row r="176" spans="15:50" ht="15" x14ac:dyDescent="0.25">
      <c r="O176" s="249"/>
      <c r="P176" s="249"/>
      <c r="Q176" s="249"/>
      <c r="R176" s="249"/>
      <c r="S176" s="249"/>
      <c r="T176" s="249"/>
      <c r="U176" s="249"/>
      <c r="V176" s="249"/>
      <c r="W176" s="249"/>
      <c r="AK176" s="896"/>
      <c r="AL176" s="885">
        <f t="shared" si="62"/>
        <v>43605</v>
      </c>
      <c r="AM176" s="885">
        <f t="shared" ref="AM176:AR176" si="81">(AM25+AM63+AM101+AM139)</f>
        <v>0</v>
      </c>
      <c r="AN176" s="885">
        <f t="shared" si="81"/>
        <v>0</v>
      </c>
      <c r="AO176" s="885">
        <f t="shared" si="81"/>
        <v>0</v>
      </c>
      <c r="AP176" s="885">
        <f t="shared" si="81"/>
        <v>0</v>
      </c>
      <c r="AQ176" s="885">
        <f t="shared" si="81"/>
        <v>0</v>
      </c>
      <c r="AR176" s="885">
        <f t="shared" si="81"/>
        <v>0</v>
      </c>
      <c r="AS176" s="885"/>
      <c r="AT176" s="885"/>
      <c r="AU176" s="885"/>
      <c r="AV176" s="882"/>
      <c r="AX176" s="27"/>
    </row>
    <row r="177" spans="15:50" ht="15" x14ac:dyDescent="0.25">
      <c r="O177" s="249"/>
      <c r="P177" s="249"/>
      <c r="Q177" s="249"/>
      <c r="R177" s="249"/>
      <c r="S177" s="249"/>
      <c r="T177" s="249"/>
      <c r="U177" s="249"/>
      <c r="V177" s="249"/>
      <c r="W177" s="249"/>
      <c r="AK177" s="896"/>
      <c r="AL177" s="885">
        <f t="shared" si="62"/>
        <v>43606</v>
      </c>
      <c r="AM177" s="885">
        <f t="shared" ref="AM177:AR177" si="82">(AM26+AM64+AM102+AM140)</f>
        <v>0</v>
      </c>
      <c r="AN177" s="885">
        <f t="shared" si="82"/>
        <v>0</v>
      </c>
      <c r="AO177" s="885">
        <f t="shared" si="82"/>
        <v>0</v>
      </c>
      <c r="AP177" s="885">
        <f t="shared" si="82"/>
        <v>0</v>
      </c>
      <c r="AQ177" s="885">
        <f t="shared" si="82"/>
        <v>0</v>
      </c>
      <c r="AR177" s="885">
        <f t="shared" si="82"/>
        <v>0</v>
      </c>
      <c r="AS177" s="885"/>
      <c r="AT177" s="885"/>
      <c r="AU177" s="885"/>
      <c r="AV177" s="882"/>
    </row>
    <row r="178" spans="15:50" ht="15" x14ac:dyDescent="0.25">
      <c r="O178" s="249"/>
      <c r="P178" s="249"/>
      <c r="Q178" s="249"/>
      <c r="R178" s="249"/>
      <c r="S178" s="249"/>
      <c r="T178" s="249"/>
      <c r="U178" s="249"/>
      <c r="V178" s="249"/>
      <c r="W178" s="249"/>
      <c r="AK178" s="896"/>
      <c r="AL178" s="885">
        <f t="shared" si="62"/>
        <v>43607</v>
      </c>
      <c r="AM178" s="885">
        <f t="shared" ref="AM178:AR178" si="83">(AM27+AM65+AM103+AM141)</f>
        <v>0</v>
      </c>
      <c r="AN178" s="885">
        <f t="shared" si="83"/>
        <v>0</v>
      </c>
      <c r="AO178" s="885">
        <f t="shared" si="83"/>
        <v>0</v>
      </c>
      <c r="AP178" s="885">
        <f t="shared" si="83"/>
        <v>0</v>
      </c>
      <c r="AQ178" s="885">
        <f t="shared" si="83"/>
        <v>0</v>
      </c>
      <c r="AR178" s="885">
        <f t="shared" si="83"/>
        <v>0</v>
      </c>
      <c r="AS178" s="885"/>
      <c r="AT178" s="885"/>
      <c r="AU178" s="885"/>
      <c r="AV178" s="882"/>
      <c r="AX178" s="27"/>
    </row>
    <row r="179" spans="15:50" ht="15" x14ac:dyDescent="0.25">
      <c r="O179" s="249"/>
      <c r="P179" s="249"/>
      <c r="Q179" s="249"/>
      <c r="R179" s="249"/>
      <c r="S179" s="249"/>
      <c r="T179" s="249"/>
      <c r="U179" s="249"/>
      <c r="V179" s="249"/>
      <c r="W179" s="249"/>
      <c r="AK179" s="896"/>
      <c r="AL179" s="885">
        <f t="shared" si="62"/>
        <v>43608</v>
      </c>
      <c r="AM179" s="885">
        <f t="shared" ref="AM179:AR179" si="84">(AM28+AM66+AM104+AM142)</f>
        <v>0</v>
      </c>
      <c r="AN179" s="885">
        <f t="shared" si="84"/>
        <v>0</v>
      </c>
      <c r="AO179" s="885">
        <f t="shared" si="84"/>
        <v>0</v>
      </c>
      <c r="AP179" s="885">
        <f t="shared" si="84"/>
        <v>0</v>
      </c>
      <c r="AQ179" s="885">
        <f t="shared" si="84"/>
        <v>0</v>
      </c>
      <c r="AR179" s="885">
        <f t="shared" si="84"/>
        <v>0</v>
      </c>
      <c r="AS179" s="885"/>
      <c r="AT179" s="885"/>
      <c r="AU179" s="885"/>
      <c r="AV179" s="882"/>
    </row>
    <row r="180" spans="15:50" ht="15" x14ac:dyDescent="0.25">
      <c r="O180" s="249"/>
      <c r="P180" s="249"/>
      <c r="Q180" s="249"/>
      <c r="R180" s="249"/>
      <c r="S180" s="249"/>
      <c r="T180" s="249"/>
      <c r="U180" s="249"/>
      <c r="V180" s="249"/>
      <c r="W180" s="249"/>
      <c r="AK180" s="896"/>
      <c r="AL180" s="885">
        <f t="shared" si="62"/>
        <v>43609</v>
      </c>
      <c r="AM180" s="885">
        <f t="shared" ref="AM180:AR180" si="85">(AM29+AM67+AM105+AM143)</f>
        <v>0</v>
      </c>
      <c r="AN180" s="885">
        <f t="shared" si="85"/>
        <v>0</v>
      </c>
      <c r="AO180" s="885">
        <f t="shared" si="85"/>
        <v>0</v>
      </c>
      <c r="AP180" s="885">
        <f t="shared" si="85"/>
        <v>0</v>
      </c>
      <c r="AQ180" s="885">
        <f t="shared" si="85"/>
        <v>0</v>
      </c>
      <c r="AR180" s="885">
        <f t="shared" si="85"/>
        <v>0</v>
      </c>
      <c r="AS180" s="885"/>
      <c r="AT180" s="885"/>
      <c r="AU180" s="885"/>
      <c r="AV180" s="882"/>
      <c r="AX180" s="27"/>
    </row>
    <row r="181" spans="15:50" ht="15" x14ac:dyDescent="0.25">
      <c r="O181" s="249"/>
      <c r="P181" s="249"/>
      <c r="Q181" s="249"/>
      <c r="R181" s="249"/>
      <c r="S181" s="249"/>
      <c r="T181" s="249"/>
      <c r="U181" s="249"/>
      <c r="V181" s="249"/>
      <c r="W181" s="249"/>
      <c r="AK181" s="896"/>
      <c r="AL181" s="885">
        <f t="shared" si="62"/>
        <v>43610</v>
      </c>
      <c r="AM181" s="885">
        <f t="shared" ref="AM181:AR181" si="86">(AM30+AM68+AM106+AM144)</f>
        <v>0</v>
      </c>
      <c r="AN181" s="885">
        <f t="shared" si="86"/>
        <v>0</v>
      </c>
      <c r="AO181" s="885">
        <f t="shared" si="86"/>
        <v>0</v>
      </c>
      <c r="AP181" s="885">
        <f t="shared" si="86"/>
        <v>0</v>
      </c>
      <c r="AQ181" s="885">
        <f t="shared" si="86"/>
        <v>0</v>
      </c>
      <c r="AR181" s="885">
        <f t="shared" si="86"/>
        <v>0</v>
      </c>
      <c r="AS181" s="885"/>
      <c r="AT181" s="885"/>
      <c r="AU181" s="885"/>
      <c r="AV181" s="882"/>
    </row>
    <row r="182" spans="15:50" ht="15" x14ac:dyDescent="0.25">
      <c r="O182" s="249"/>
      <c r="P182" s="249"/>
      <c r="Q182" s="249"/>
      <c r="R182" s="249"/>
      <c r="S182" s="249"/>
      <c r="T182" s="249"/>
      <c r="U182" s="249"/>
      <c r="V182" s="249"/>
      <c r="W182" s="249"/>
      <c r="AK182" s="896"/>
      <c r="AL182" s="885">
        <f t="shared" si="62"/>
        <v>43611</v>
      </c>
      <c r="AM182" s="885">
        <f t="shared" ref="AM182:AR182" si="87">(AM31+AM69+AM107+AM145)</f>
        <v>0</v>
      </c>
      <c r="AN182" s="885">
        <f t="shared" si="87"/>
        <v>0</v>
      </c>
      <c r="AO182" s="885">
        <f t="shared" si="87"/>
        <v>0</v>
      </c>
      <c r="AP182" s="885">
        <f t="shared" si="87"/>
        <v>0</v>
      </c>
      <c r="AQ182" s="885">
        <f t="shared" si="87"/>
        <v>0</v>
      </c>
      <c r="AR182" s="885">
        <f t="shared" si="87"/>
        <v>0</v>
      </c>
      <c r="AS182" s="885"/>
      <c r="AT182" s="885"/>
      <c r="AU182" s="885"/>
      <c r="AV182" s="882"/>
      <c r="AX182" s="27"/>
    </row>
    <row r="183" spans="15:50" ht="15" x14ac:dyDescent="0.25">
      <c r="O183" s="249"/>
      <c r="P183" s="249"/>
      <c r="Q183" s="249"/>
      <c r="R183" s="249"/>
      <c r="S183" s="249"/>
      <c r="T183" s="249"/>
      <c r="U183" s="249"/>
      <c r="V183" s="249"/>
      <c r="W183" s="249"/>
      <c r="Y183" s="55"/>
      <c r="AK183" s="896"/>
      <c r="AL183" s="885">
        <f t="shared" si="62"/>
        <v>43612</v>
      </c>
      <c r="AM183" s="885">
        <f t="shared" ref="AM183:AR183" si="88">(AM32+AM70+AM108+AM146)</f>
        <v>0</v>
      </c>
      <c r="AN183" s="885">
        <f t="shared" si="88"/>
        <v>0</v>
      </c>
      <c r="AO183" s="885">
        <f t="shared" si="88"/>
        <v>0</v>
      </c>
      <c r="AP183" s="885">
        <f t="shared" si="88"/>
        <v>0</v>
      </c>
      <c r="AQ183" s="885">
        <f t="shared" si="88"/>
        <v>0</v>
      </c>
      <c r="AR183" s="885">
        <f t="shared" si="88"/>
        <v>0</v>
      </c>
      <c r="AS183" s="885"/>
      <c r="AT183" s="885"/>
      <c r="AU183" s="885"/>
      <c r="AV183" s="882"/>
    </row>
    <row r="184" spans="15:50" ht="15" x14ac:dyDescent="0.25">
      <c r="O184" s="249"/>
      <c r="P184" s="249"/>
      <c r="Q184" s="249"/>
      <c r="R184" s="249"/>
      <c r="S184" s="249"/>
      <c r="T184" s="249"/>
      <c r="U184" s="249"/>
      <c r="V184" s="249"/>
      <c r="W184" s="249"/>
      <c r="AK184" s="896"/>
      <c r="AL184" s="885">
        <f t="shared" si="62"/>
        <v>43613</v>
      </c>
      <c r="AM184" s="885">
        <f t="shared" ref="AM184:AR184" si="89">(AM33+AM71+AM109+AM147)</f>
        <v>0</v>
      </c>
      <c r="AN184" s="885">
        <f t="shared" si="89"/>
        <v>0</v>
      </c>
      <c r="AO184" s="885">
        <f t="shared" si="89"/>
        <v>0</v>
      </c>
      <c r="AP184" s="885">
        <f t="shared" si="89"/>
        <v>0</v>
      </c>
      <c r="AQ184" s="885">
        <f t="shared" si="89"/>
        <v>0</v>
      </c>
      <c r="AR184" s="885">
        <f t="shared" si="89"/>
        <v>0</v>
      </c>
      <c r="AS184" s="885"/>
      <c r="AT184" s="885"/>
      <c r="AU184" s="885"/>
      <c r="AV184" s="882"/>
      <c r="AX184" s="27"/>
    </row>
    <row r="185" spans="15:50" ht="15" x14ac:dyDescent="0.25">
      <c r="O185" s="249"/>
      <c r="P185" s="249"/>
      <c r="Q185" s="249"/>
      <c r="R185" s="249"/>
      <c r="S185" s="249"/>
      <c r="T185" s="249"/>
      <c r="U185" s="249"/>
      <c r="V185" s="249"/>
      <c r="W185" s="249"/>
      <c r="AK185" s="896"/>
      <c r="AL185" s="885">
        <f t="shared" si="62"/>
        <v>43614</v>
      </c>
      <c r="AM185" s="885">
        <f t="shared" ref="AM185:AR185" si="90">(AM34+AM72+AM110+AM148)</f>
        <v>0</v>
      </c>
      <c r="AN185" s="885">
        <f t="shared" si="90"/>
        <v>0</v>
      </c>
      <c r="AO185" s="885">
        <f t="shared" si="90"/>
        <v>0</v>
      </c>
      <c r="AP185" s="885">
        <f t="shared" si="90"/>
        <v>0</v>
      </c>
      <c r="AQ185" s="885">
        <f t="shared" si="90"/>
        <v>0</v>
      </c>
      <c r="AR185" s="885">
        <f t="shared" si="90"/>
        <v>0</v>
      </c>
      <c r="AS185" s="885"/>
      <c r="AT185" s="885"/>
      <c r="AU185" s="885"/>
      <c r="AV185" s="882"/>
    </row>
    <row r="186" spans="15:50" ht="15" x14ac:dyDescent="0.25">
      <c r="O186" s="249"/>
      <c r="P186" s="249"/>
      <c r="Q186" s="249"/>
      <c r="R186" s="249"/>
      <c r="S186" s="249"/>
      <c r="T186" s="249"/>
      <c r="U186" s="249"/>
      <c r="V186" s="249"/>
      <c r="W186" s="249"/>
      <c r="AK186" s="896"/>
      <c r="AL186" s="885">
        <f t="shared" si="62"/>
        <v>43615</v>
      </c>
      <c r="AM186" s="885">
        <f t="shared" ref="AM186:AR186" si="91">(AM35+AM73+AM111+AM149)</f>
        <v>0</v>
      </c>
      <c r="AN186" s="885">
        <f t="shared" si="91"/>
        <v>0</v>
      </c>
      <c r="AO186" s="885">
        <f t="shared" si="91"/>
        <v>0</v>
      </c>
      <c r="AP186" s="885">
        <f t="shared" si="91"/>
        <v>0</v>
      </c>
      <c r="AQ186" s="885">
        <f t="shared" si="91"/>
        <v>0</v>
      </c>
      <c r="AR186" s="885">
        <f t="shared" si="91"/>
        <v>0</v>
      </c>
      <c r="AS186" s="885"/>
      <c r="AT186" s="885"/>
      <c r="AU186" s="885"/>
      <c r="AV186" s="882"/>
      <c r="AX186" s="27"/>
    </row>
    <row r="187" spans="15:50" ht="15" x14ac:dyDescent="0.25">
      <c r="O187" s="249"/>
      <c r="P187" s="249"/>
      <c r="Q187" s="249"/>
      <c r="R187" s="249"/>
      <c r="S187" s="249"/>
      <c r="T187" s="249"/>
      <c r="U187" s="249"/>
      <c r="V187" s="249"/>
      <c r="W187" s="249"/>
      <c r="AK187" s="896"/>
      <c r="AL187" s="885">
        <f t="shared" si="62"/>
        <v>43616</v>
      </c>
      <c r="AM187" s="885">
        <f t="shared" ref="AM187:AR187" si="92">(AM36+AM74+AM112+AM150)</f>
        <v>0</v>
      </c>
      <c r="AN187" s="885">
        <f t="shared" si="92"/>
        <v>0</v>
      </c>
      <c r="AO187" s="885">
        <f t="shared" si="92"/>
        <v>0</v>
      </c>
      <c r="AP187" s="885">
        <f t="shared" si="92"/>
        <v>0</v>
      </c>
      <c r="AQ187" s="885">
        <f t="shared" si="92"/>
        <v>0</v>
      </c>
      <c r="AR187" s="885">
        <f t="shared" si="92"/>
        <v>0</v>
      </c>
      <c r="AS187" s="885"/>
      <c r="AT187" s="885"/>
      <c r="AU187" s="885"/>
      <c r="AV187" s="882"/>
    </row>
    <row r="188" spans="15:50" ht="15" x14ac:dyDescent="0.25">
      <c r="O188" s="249"/>
      <c r="P188" s="249"/>
      <c r="Q188" s="249"/>
      <c r="R188" s="249"/>
      <c r="S188" s="249"/>
      <c r="T188" s="249"/>
      <c r="U188" s="249"/>
      <c r="V188" s="249"/>
      <c r="W188" s="249"/>
      <c r="AK188" s="896"/>
      <c r="AL188" s="885"/>
      <c r="AM188" s="885"/>
      <c r="AN188" s="885"/>
      <c r="AO188" s="885"/>
      <c r="AP188" s="885"/>
      <c r="AQ188" s="885"/>
      <c r="AR188" s="885"/>
      <c r="AS188" s="885"/>
      <c r="AT188" s="885"/>
      <c r="AU188" s="885"/>
      <c r="AV188" s="882"/>
    </row>
    <row r="189" spans="15:50" ht="15" x14ac:dyDescent="0.25">
      <c r="O189" s="249"/>
      <c r="P189" s="249"/>
      <c r="Q189" s="249"/>
      <c r="R189" s="249"/>
      <c r="S189" s="249"/>
      <c r="T189" s="249"/>
      <c r="U189" s="249"/>
      <c r="V189" s="249"/>
      <c r="W189" s="249"/>
      <c r="AK189" s="896"/>
      <c r="AL189" s="885"/>
      <c r="AM189" s="885"/>
      <c r="AN189" s="885"/>
      <c r="AO189" s="885"/>
      <c r="AP189" s="885"/>
      <c r="AQ189" s="885"/>
      <c r="AR189" s="885"/>
      <c r="AS189" s="885"/>
      <c r="AT189" s="885"/>
      <c r="AU189" s="885"/>
      <c r="AV189" s="882"/>
    </row>
    <row r="190" spans="15:50" ht="15" x14ac:dyDescent="0.25">
      <c r="O190" s="249"/>
      <c r="P190" s="249"/>
      <c r="Q190" s="249"/>
      <c r="R190" s="249"/>
      <c r="S190" s="249"/>
      <c r="T190" s="249"/>
      <c r="U190" s="249"/>
      <c r="V190" s="249"/>
      <c r="W190" s="249"/>
      <c r="AK190" s="896"/>
      <c r="AL190" s="885"/>
      <c r="AM190" s="885"/>
      <c r="AN190" s="885"/>
      <c r="AO190" s="885"/>
      <c r="AP190" s="885"/>
      <c r="AQ190" s="885"/>
      <c r="AR190" s="885"/>
      <c r="AS190" s="885"/>
      <c r="AT190" s="885"/>
      <c r="AU190" s="885"/>
      <c r="AV190" s="882"/>
    </row>
    <row r="191" spans="15:50" ht="15" x14ac:dyDescent="0.25">
      <c r="O191" s="249"/>
      <c r="P191" s="249"/>
      <c r="Q191" s="249"/>
      <c r="R191" s="249"/>
      <c r="S191" s="249"/>
      <c r="T191" s="249"/>
      <c r="U191" s="249"/>
      <c r="V191" s="249"/>
      <c r="W191" s="249"/>
      <c r="AK191" s="896"/>
      <c r="AL191" s="885"/>
      <c r="AM191" s="885"/>
      <c r="AN191" s="885" t="s">
        <v>400</v>
      </c>
      <c r="AO191" s="885" t="s">
        <v>482</v>
      </c>
      <c r="AP191" s="885" t="s">
        <v>477</v>
      </c>
      <c r="AQ191" s="885" t="s">
        <v>483</v>
      </c>
      <c r="AR191" s="886" t="s">
        <v>516</v>
      </c>
      <c r="AS191" s="886" t="s">
        <v>517</v>
      </c>
      <c r="AT191" s="885"/>
      <c r="AU191" s="885"/>
      <c r="AV191" s="882"/>
    </row>
    <row r="192" spans="15:50" ht="15" x14ac:dyDescent="0.25">
      <c r="O192" s="249"/>
      <c r="P192" s="249"/>
      <c r="Q192" s="249"/>
      <c r="R192" s="249"/>
      <c r="S192" s="249"/>
      <c r="T192" s="249"/>
      <c r="U192" s="249"/>
      <c r="V192" s="249"/>
      <c r="W192" s="249"/>
      <c r="AK192" s="896"/>
      <c r="AL192" s="1097">
        <f>Z10</f>
        <v>43586</v>
      </c>
      <c r="AM192" s="885" t="s">
        <v>156</v>
      </c>
      <c r="AN192" s="885">
        <f>AM6</f>
        <v>0</v>
      </c>
      <c r="AO192" s="885">
        <f>AM44</f>
        <v>0</v>
      </c>
      <c r="AP192" s="885">
        <f>AM82</f>
        <v>0</v>
      </c>
      <c r="AQ192" s="885">
        <f>AM120</f>
        <v>0</v>
      </c>
      <c r="AR192" s="885">
        <f>AN192+AP192</f>
        <v>0</v>
      </c>
      <c r="AS192" s="885">
        <f>AO192+AQ192</f>
        <v>0</v>
      </c>
      <c r="AT192" s="885"/>
      <c r="AU192" s="885"/>
      <c r="AV192" s="882"/>
    </row>
    <row r="193" spans="15:48" ht="15" x14ac:dyDescent="0.25">
      <c r="O193" s="249"/>
      <c r="P193" s="249"/>
      <c r="Q193" s="249"/>
      <c r="R193" s="249"/>
      <c r="S193" s="249"/>
      <c r="T193" s="249"/>
      <c r="U193" s="249"/>
      <c r="V193" s="249"/>
      <c r="W193" s="249"/>
      <c r="AK193" s="896"/>
      <c r="AL193" s="1097"/>
      <c r="AM193" s="885" t="s">
        <v>158</v>
      </c>
      <c r="AN193" s="885">
        <f>AN6</f>
        <v>0</v>
      </c>
      <c r="AO193" s="885">
        <f>AN44</f>
        <v>0</v>
      </c>
      <c r="AP193" s="885">
        <f>AN82</f>
        <v>2</v>
      </c>
      <c r="AQ193" s="885">
        <f>AN120</f>
        <v>0</v>
      </c>
      <c r="AR193" s="885">
        <f t="shared" ref="AR193:AR256" si="93">AN193+AP193</f>
        <v>2</v>
      </c>
      <c r="AS193" s="885">
        <f t="shared" ref="AS193:AS256" si="94">AO193+AQ193</f>
        <v>0</v>
      </c>
      <c r="AT193" s="885"/>
      <c r="AU193" s="885"/>
      <c r="AV193" s="882"/>
    </row>
    <row r="194" spans="15:48" ht="15" x14ac:dyDescent="0.25">
      <c r="O194" s="249"/>
      <c r="P194" s="249"/>
      <c r="Q194" s="249"/>
      <c r="R194" s="249"/>
      <c r="S194" s="249"/>
      <c r="T194" s="249"/>
      <c r="U194" s="249"/>
      <c r="V194" s="249"/>
      <c r="W194" s="249"/>
      <c r="AK194" s="896"/>
      <c r="AL194" s="1097"/>
      <c r="AM194" s="885" t="s">
        <v>252</v>
      </c>
      <c r="AN194" s="885">
        <f>AO6</f>
        <v>0</v>
      </c>
      <c r="AO194" s="885">
        <f>AO44</f>
        <v>0</v>
      </c>
      <c r="AP194" s="885">
        <f>AO82</f>
        <v>0</v>
      </c>
      <c r="AQ194" s="885">
        <f>AO120</f>
        <v>0</v>
      </c>
      <c r="AR194" s="885">
        <f t="shared" si="93"/>
        <v>0</v>
      </c>
      <c r="AS194" s="885">
        <f t="shared" si="94"/>
        <v>0</v>
      </c>
      <c r="AT194" s="885"/>
      <c r="AU194" s="885"/>
      <c r="AV194" s="882"/>
    </row>
    <row r="195" spans="15:48" ht="15" x14ac:dyDescent="0.25">
      <c r="O195" s="249"/>
      <c r="P195" s="249"/>
      <c r="Q195" s="249"/>
      <c r="R195" s="249"/>
      <c r="S195" s="249"/>
      <c r="T195" s="249"/>
      <c r="U195" s="249"/>
      <c r="V195" s="249"/>
      <c r="W195" s="249"/>
      <c r="AK195" s="896"/>
      <c r="AL195" s="1097">
        <f>AL192+1</f>
        <v>43587</v>
      </c>
      <c r="AM195" s="885" t="s">
        <v>156</v>
      </c>
      <c r="AN195" s="885">
        <f>AM7</f>
        <v>0</v>
      </c>
      <c r="AO195" s="885">
        <f>AM45</f>
        <v>0</v>
      </c>
      <c r="AP195" s="885">
        <f>AM83</f>
        <v>0</v>
      </c>
      <c r="AQ195" s="885">
        <f>AM121</f>
        <v>0</v>
      </c>
      <c r="AR195" s="885">
        <f t="shared" si="93"/>
        <v>0</v>
      </c>
      <c r="AS195" s="885">
        <f t="shared" si="94"/>
        <v>0</v>
      </c>
      <c r="AT195" s="885"/>
      <c r="AU195" s="885"/>
      <c r="AV195" s="882"/>
    </row>
    <row r="196" spans="15:48" ht="15" x14ac:dyDescent="0.25">
      <c r="O196" s="249"/>
      <c r="P196" s="249"/>
      <c r="Q196" s="249"/>
      <c r="R196" s="249"/>
      <c r="S196" s="249"/>
      <c r="T196" s="249"/>
      <c r="U196" s="249"/>
      <c r="V196" s="249"/>
      <c r="W196" s="249"/>
      <c r="AK196" s="896"/>
      <c r="AL196" s="1097"/>
      <c r="AM196" s="885" t="s">
        <v>158</v>
      </c>
      <c r="AN196" s="885">
        <f>AN7</f>
        <v>0</v>
      </c>
      <c r="AO196" s="885">
        <f>AN45</f>
        <v>0</v>
      </c>
      <c r="AP196" s="885">
        <f>AN83</f>
        <v>0</v>
      </c>
      <c r="AQ196" s="885">
        <f>AN121</f>
        <v>0</v>
      </c>
      <c r="AR196" s="885">
        <f t="shared" si="93"/>
        <v>0</v>
      </c>
      <c r="AS196" s="885">
        <f t="shared" si="94"/>
        <v>0</v>
      </c>
      <c r="AT196" s="885"/>
      <c r="AU196" s="885"/>
      <c r="AV196" s="882"/>
    </row>
    <row r="197" spans="15:48" ht="15" x14ac:dyDescent="0.25">
      <c r="O197" s="249"/>
      <c r="P197" s="249"/>
      <c r="Q197" s="249"/>
      <c r="R197" s="249"/>
      <c r="S197" s="249"/>
      <c r="T197" s="249"/>
      <c r="U197" s="249"/>
      <c r="V197" s="249"/>
      <c r="W197" s="249"/>
      <c r="AK197" s="896"/>
      <c r="AL197" s="1097"/>
      <c r="AM197" s="885" t="s">
        <v>252</v>
      </c>
      <c r="AN197" s="885">
        <f>AO7</f>
        <v>0</v>
      </c>
      <c r="AO197" s="885">
        <f>AO45</f>
        <v>0</v>
      </c>
      <c r="AP197" s="885">
        <f>AO83</f>
        <v>0</v>
      </c>
      <c r="AQ197" s="885">
        <f>AO121</f>
        <v>0</v>
      </c>
      <c r="AR197" s="885">
        <f t="shared" si="93"/>
        <v>0</v>
      </c>
      <c r="AS197" s="885">
        <f t="shared" si="94"/>
        <v>0</v>
      </c>
      <c r="AT197" s="885"/>
      <c r="AU197" s="885"/>
      <c r="AV197" s="882"/>
    </row>
    <row r="198" spans="15:48" ht="15" x14ac:dyDescent="0.25">
      <c r="O198" s="249"/>
      <c r="P198" s="249"/>
      <c r="Q198" s="249"/>
      <c r="R198" s="249"/>
      <c r="S198" s="249"/>
      <c r="T198" s="249"/>
      <c r="U198" s="249"/>
      <c r="V198" s="249"/>
      <c r="W198" s="249"/>
      <c r="AK198" s="896"/>
      <c r="AL198" s="1097">
        <f>AL195+1</f>
        <v>43588</v>
      </c>
      <c r="AM198" s="885" t="s">
        <v>156</v>
      </c>
      <c r="AN198" s="885">
        <f>AM8</f>
        <v>0</v>
      </c>
      <c r="AO198" s="885">
        <f>AM46</f>
        <v>0</v>
      </c>
      <c r="AP198" s="885">
        <f>AM84</f>
        <v>0</v>
      </c>
      <c r="AQ198" s="885">
        <f>AM122</f>
        <v>0</v>
      </c>
      <c r="AR198" s="885">
        <f t="shared" si="93"/>
        <v>0</v>
      </c>
      <c r="AS198" s="885">
        <f t="shared" si="94"/>
        <v>0</v>
      </c>
      <c r="AT198" s="885"/>
      <c r="AU198" s="885"/>
      <c r="AV198" s="882"/>
    </row>
    <row r="199" spans="15:48" ht="15" x14ac:dyDescent="0.25">
      <c r="O199" s="249"/>
      <c r="P199" s="249"/>
      <c r="Q199" s="249"/>
      <c r="R199" s="249"/>
      <c r="S199" s="249"/>
      <c r="T199" s="249"/>
      <c r="U199" s="249"/>
      <c r="V199" s="249"/>
      <c r="W199" s="249"/>
      <c r="AK199" s="896"/>
      <c r="AL199" s="1097"/>
      <c r="AM199" s="885" t="s">
        <v>158</v>
      </c>
      <c r="AN199" s="885">
        <f>AN8</f>
        <v>0</v>
      </c>
      <c r="AO199" s="885">
        <f>AN46</f>
        <v>0</v>
      </c>
      <c r="AP199" s="885">
        <f>AN84</f>
        <v>0</v>
      </c>
      <c r="AQ199" s="885">
        <f>AN122</f>
        <v>0</v>
      </c>
      <c r="AR199" s="885">
        <f t="shared" si="93"/>
        <v>0</v>
      </c>
      <c r="AS199" s="885">
        <f t="shared" si="94"/>
        <v>0</v>
      </c>
      <c r="AT199" s="885"/>
      <c r="AU199" s="885"/>
      <c r="AV199" s="882"/>
    </row>
    <row r="200" spans="15:48" ht="15" x14ac:dyDescent="0.25">
      <c r="O200" s="249"/>
      <c r="P200" s="249"/>
      <c r="Q200" s="249"/>
      <c r="R200" s="249"/>
      <c r="S200" s="249"/>
      <c r="T200" s="249"/>
      <c r="U200" s="249"/>
      <c r="V200" s="249"/>
      <c r="W200" s="249"/>
      <c r="AK200" s="896"/>
      <c r="AL200" s="1097"/>
      <c r="AM200" s="885" t="s">
        <v>252</v>
      </c>
      <c r="AN200" s="885">
        <f>AO8</f>
        <v>0</v>
      </c>
      <c r="AO200" s="885">
        <f>AO46</f>
        <v>0</v>
      </c>
      <c r="AP200" s="885">
        <f>AO84</f>
        <v>0</v>
      </c>
      <c r="AQ200" s="885">
        <f>AO122</f>
        <v>0</v>
      </c>
      <c r="AR200" s="885">
        <f t="shared" si="93"/>
        <v>0</v>
      </c>
      <c r="AS200" s="885">
        <f t="shared" si="94"/>
        <v>0</v>
      </c>
      <c r="AT200" s="885"/>
      <c r="AU200" s="885"/>
      <c r="AV200" s="882"/>
    </row>
    <row r="201" spans="15:48" ht="15" x14ac:dyDescent="0.25">
      <c r="O201" s="249"/>
      <c r="P201" s="249"/>
      <c r="Q201" s="249"/>
      <c r="R201" s="249"/>
      <c r="S201" s="249"/>
      <c r="T201" s="249"/>
      <c r="U201" s="249"/>
      <c r="V201" s="249"/>
      <c r="W201" s="249"/>
      <c r="AK201" s="887"/>
      <c r="AL201" s="1097">
        <f>AL198+1</f>
        <v>43589</v>
      </c>
      <c r="AM201" s="885" t="s">
        <v>156</v>
      </c>
      <c r="AN201" s="885">
        <f>AM9</f>
        <v>0</v>
      </c>
      <c r="AO201" s="885">
        <f>AM47</f>
        <v>0</v>
      </c>
      <c r="AP201" s="885">
        <f>AM85</f>
        <v>0</v>
      </c>
      <c r="AQ201" s="885">
        <f>AM123</f>
        <v>0</v>
      </c>
      <c r="AR201" s="885">
        <f t="shared" si="93"/>
        <v>0</v>
      </c>
      <c r="AS201" s="885">
        <f t="shared" si="94"/>
        <v>0</v>
      </c>
      <c r="AT201" s="885"/>
      <c r="AU201" s="881"/>
      <c r="AV201" s="880"/>
    </row>
    <row r="202" spans="15:48" ht="15" x14ac:dyDescent="0.25">
      <c r="O202" s="249"/>
      <c r="P202" s="249"/>
      <c r="Q202" s="249"/>
      <c r="R202" s="249"/>
      <c r="S202" s="249"/>
      <c r="T202" s="249"/>
      <c r="U202" s="249"/>
      <c r="V202" s="249"/>
      <c r="W202" s="249"/>
      <c r="AK202" s="887"/>
      <c r="AL202" s="1097"/>
      <c r="AM202" s="885" t="s">
        <v>158</v>
      </c>
      <c r="AN202" s="885">
        <f>AN9</f>
        <v>0</v>
      </c>
      <c r="AO202" s="885">
        <f>AN47</f>
        <v>0</v>
      </c>
      <c r="AP202" s="885">
        <f>AN85</f>
        <v>0</v>
      </c>
      <c r="AQ202" s="885">
        <f>AN123</f>
        <v>0</v>
      </c>
      <c r="AR202" s="885">
        <f t="shared" si="93"/>
        <v>0</v>
      </c>
      <c r="AS202" s="885">
        <f t="shared" si="94"/>
        <v>0</v>
      </c>
      <c r="AT202" s="885"/>
      <c r="AU202" s="881"/>
      <c r="AV202" s="880"/>
    </row>
    <row r="203" spans="15:48" ht="15" x14ac:dyDescent="0.25">
      <c r="O203" s="249"/>
      <c r="P203" s="249"/>
      <c r="Q203" s="249"/>
      <c r="R203" s="249"/>
      <c r="S203" s="249"/>
      <c r="T203" s="249"/>
      <c r="U203" s="249"/>
      <c r="V203" s="249"/>
      <c r="W203" s="249"/>
      <c r="AK203" s="887"/>
      <c r="AL203" s="1097"/>
      <c r="AM203" s="885" t="s">
        <v>252</v>
      </c>
      <c r="AN203" s="885">
        <f>AO9</f>
        <v>0</v>
      </c>
      <c r="AO203" s="885">
        <f>AO47</f>
        <v>0</v>
      </c>
      <c r="AP203" s="885">
        <f>AO85</f>
        <v>0</v>
      </c>
      <c r="AQ203" s="885">
        <f>AO123</f>
        <v>0</v>
      </c>
      <c r="AR203" s="885">
        <f t="shared" si="93"/>
        <v>0</v>
      </c>
      <c r="AS203" s="885">
        <f t="shared" si="94"/>
        <v>0</v>
      </c>
      <c r="AT203" s="885"/>
      <c r="AU203" s="881"/>
      <c r="AV203" s="880"/>
    </row>
    <row r="204" spans="15:48" ht="15" x14ac:dyDescent="0.25">
      <c r="O204" s="249"/>
      <c r="P204" s="249"/>
      <c r="Q204" s="249"/>
      <c r="R204" s="249"/>
      <c r="S204" s="249"/>
      <c r="T204" s="249"/>
      <c r="U204" s="249"/>
      <c r="V204" s="249"/>
      <c r="W204" s="249"/>
      <c r="AK204" s="53"/>
      <c r="AL204" s="1097">
        <f t="shared" ref="AL204" si="95">AL201+1</f>
        <v>43590</v>
      </c>
      <c r="AM204" s="885" t="s">
        <v>156</v>
      </c>
      <c r="AN204" s="885">
        <f>AM10</f>
        <v>0</v>
      </c>
      <c r="AO204" s="885">
        <f>AM48</f>
        <v>0</v>
      </c>
      <c r="AP204" s="885">
        <f>AM86</f>
        <v>0</v>
      </c>
      <c r="AQ204" s="885">
        <f>AM124</f>
        <v>0</v>
      </c>
      <c r="AR204" s="885">
        <f t="shared" si="93"/>
        <v>0</v>
      </c>
      <c r="AS204" s="885">
        <f t="shared" si="94"/>
        <v>0</v>
      </c>
      <c r="AT204" s="885"/>
      <c r="AU204" s="879"/>
    </row>
    <row r="205" spans="15:48" ht="15" x14ac:dyDescent="0.25">
      <c r="O205" s="249"/>
      <c r="P205" s="249"/>
      <c r="Q205" s="249"/>
      <c r="R205" s="249"/>
      <c r="S205" s="249"/>
      <c r="T205" s="249"/>
      <c r="U205" s="249"/>
      <c r="V205" s="249"/>
      <c r="W205" s="249"/>
      <c r="AK205" s="53"/>
      <c r="AL205" s="1097"/>
      <c r="AM205" s="885" t="s">
        <v>158</v>
      </c>
      <c r="AN205" s="885">
        <f>AN10</f>
        <v>0</v>
      </c>
      <c r="AO205" s="885">
        <f>AN48</f>
        <v>0</v>
      </c>
      <c r="AP205" s="885">
        <f>AN86</f>
        <v>0</v>
      </c>
      <c r="AQ205" s="885">
        <f>AN124</f>
        <v>0</v>
      </c>
      <c r="AR205" s="885">
        <f t="shared" si="93"/>
        <v>0</v>
      </c>
      <c r="AS205" s="885">
        <f t="shared" si="94"/>
        <v>0</v>
      </c>
      <c r="AT205" s="885"/>
      <c r="AU205" s="879"/>
    </row>
    <row r="206" spans="15:48" ht="15" x14ac:dyDescent="0.25">
      <c r="O206" s="249"/>
      <c r="P206" s="249"/>
      <c r="Q206" s="249"/>
      <c r="R206" s="249"/>
      <c r="S206" s="249"/>
      <c r="T206" s="249"/>
      <c r="U206" s="249"/>
      <c r="V206" s="249"/>
      <c r="W206" s="249"/>
      <c r="AK206" s="53"/>
      <c r="AL206" s="1097"/>
      <c r="AM206" s="885" t="s">
        <v>252</v>
      </c>
      <c r="AN206" s="885">
        <f>AO10</f>
        <v>0</v>
      </c>
      <c r="AO206" s="885">
        <f>AO48</f>
        <v>0</v>
      </c>
      <c r="AP206" s="885">
        <f>AO86</f>
        <v>0</v>
      </c>
      <c r="AQ206" s="885">
        <f>AO124</f>
        <v>0</v>
      </c>
      <c r="AR206" s="885">
        <f t="shared" si="93"/>
        <v>0</v>
      </c>
      <c r="AS206" s="885">
        <f t="shared" si="94"/>
        <v>0</v>
      </c>
      <c r="AT206" s="885"/>
      <c r="AU206" s="879"/>
    </row>
    <row r="207" spans="15:48" ht="15" x14ac:dyDescent="0.25">
      <c r="O207" s="249"/>
      <c r="P207" s="249"/>
      <c r="Q207" s="249"/>
      <c r="R207" s="249"/>
      <c r="S207" s="249"/>
      <c r="T207" s="249"/>
      <c r="U207" s="249"/>
      <c r="V207" s="249"/>
      <c r="W207" s="249"/>
      <c r="AK207" s="53"/>
      <c r="AL207" s="1097">
        <f t="shared" ref="AL207" si="96">AL204+1</f>
        <v>43591</v>
      </c>
      <c r="AM207" s="885" t="s">
        <v>156</v>
      </c>
      <c r="AN207" s="885">
        <f>AM11</f>
        <v>0</v>
      </c>
      <c r="AO207" s="885">
        <f>AM49</f>
        <v>0</v>
      </c>
      <c r="AP207" s="885">
        <f>AM87</f>
        <v>0</v>
      </c>
      <c r="AQ207" s="885">
        <f>AM125</f>
        <v>0</v>
      </c>
      <c r="AR207" s="885">
        <f t="shared" si="93"/>
        <v>0</v>
      </c>
      <c r="AS207" s="885">
        <f t="shared" si="94"/>
        <v>0</v>
      </c>
      <c r="AT207" s="885"/>
      <c r="AU207" s="879"/>
    </row>
    <row r="208" spans="15:48" ht="15" x14ac:dyDescent="0.25">
      <c r="O208" s="249"/>
      <c r="P208" s="249"/>
      <c r="Q208" s="249"/>
      <c r="R208" s="249"/>
      <c r="S208" s="249"/>
      <c r="T208" s="249"/>
      <c r="U208" s="249"/>
      <c r="V208" s="249"/>
      <c r="W208" s="249"/>
      <c r="AK208" s="53"/>
      <c r="AL208" s="1097"/>
      <c r="AM208" s="885" t="s">
        <v>158</v>
      </c>
      <c r="AN208" s="885">
        <f>AN11</f>
        <v>0</v>
      </c>
      <c r="AO208" s="885">
        <f>AN49</f>
        <v>0</v>
      </c>
      <c r="AP208" s="885">
        <f>AN87</f>
        <v>0</v>
      </c>
      <c r="AQ208" s="885">
        <f>AN125</f>
        <v>0</v>
      </c>
      <c r="AR208" s="885">
        <f t="shared" si="93"/>
        <v>0</v>
      </c>
      <c r="AS208" s="885">
        <f t="shared" si="94"/>
        <v>0</v>
      </c>
      <c r="AT208" s="885"/>
      <c r="AU208" s="879"/>
    </row>
    <row r="209" spans="1:47" ht="15" x14ac:dyDescent="0.25">
      <c r="O209" s="249"/>
      <c r="P209" s="249"/>
      <c r="Q209" s="249"/>
      <c r="R209" s="249"/>
      <c r="S209" s="249"/>
      <c r="T209" s="249"/>
      <c r="U209" s="249"/>
      <c r="V209" s="249"/>
      <c r="W209" s="249"/>
      <c r="AK209" s="53"/>
      <c r="AL209" s="1097"/>
      <c r="AM209" s="885" t="s">
        <v>252</v>
      </c>
      <c r="AN209" s="885">
        <f>AO11</f>
        <v>0</v>
      </c>
      <c r="AO209" s="885">
        <f>AO49</f>
        <v>0</v>
      </c>
      <c r="AP209" s="885">
        <f>AO87</f>
        <v>0</v>
      </c>
      <c r="AQ209" s="885">
        <f>AO125</f>
        <v>0</v>
      </c>
      <c r="AR209" s="885">
        <f t="shared" si="93"/>
        <v>0</v>
      </c>
      <c r="AS209" s="885">
        <f t="shared" si="94"/>
        <v>0</v>
      </c>
      <c r="AT209" s="885"/>
      <c r="AU209" s="879"/>
    </row>
    <row r="210" spans="1:47" ht="15" x14ac:dyDescent="0.25">
      <c r="O210" s="249"/>
      <c r="P210" s="249"/>
      <c r="Q210" s="249"/>
      <c r="R210" s="249"/>
      <c r="S210" s="249"/>
      <c r="T210" s="249"/>
      <c r="U210" s="249"/>
      <c r="V210" s="249"/>
      <c r="W210" s="249"/>
      <c r="AK210" s="53"/>
      <c r="AL210" s="1097">
        <f t="shared" ref="AL210" si="97">AL207+1</f>
        <v>43592</v>
      </c>
      <c r="AM210" s="885" t="s">
        <v>156</v>
      </c>
      <c r="AN210" s="885">
        <f>AM12</f>
        <v>0</v>
      </c>
      <c r="AO210" s="885">
        <f>AM50</f>
        <v>0</v>
      </c>
      <c r="AP210" s="885">
        <f>AM88</f>
        <v>0</v>
      </c>
      <c r="AQ210" s="885">
        <f>AM126</f>
        <v>0</v>
      </c>
      <c r="AR210" s="885">
        <f t="shared" si="93"/>
        <v>0</v>
      </c>
      <c r="AS210" s="885">
        <f t="shared" si="94"/>
        <v>0</v>
      </c>
      <c r="AT210" s="885"/>
      <c r="AU210" s="879"/>
    </row>
    <row r="211" spans="1:47" ht="15" x14ac:dyDescent="0.25">
      <c r="O211" s="249"/>
      <c r="P211" s="249"/>
      <c r="Q211" s="249"/>
      <c r="R211" s="249"/>
      <c r="S211" s="249"/>
      <c r="T211" s="249"/>
      <c r="U211" s="249"/>
      <c r="V211" s="249"/>
      <c r="W211" s="249"/>
      <c r="AK211" s="53"/>
      <c r="AL211" s="1097"/>
      <c r="AM211" s="885" t="s">
        <v>158</v>
      </c>
      <c r="AN211" s="885">
        <f>AN12</f>
        <v>0</v>
      </c>
      <c r="AO211" s="885">
        <f>AN50</f>
        <v>0</v>
      </c>
      <c r="AP211" s="885">
        <f>AN88</f>
        <v>0</v>
      </c>
      <c r="AQ211" s="885">
        <f>AN126</f>
        <v>0</v>
      </c>
      <c r="AR211" s="885">
        <f t="shared" si="93"/>
        <v>0</v>
      </c>
      <c r="AS211" s="885">
        <f t="shared" si="94"/>
        <v>0</v>
      </c>
      <c r="AT211" s="885"/>
      <c r="AU211" s="879"/>
    </row>
    <row r="212" spans="1:47" ht="15" x14ac:dyDescent="0.25">
      <c r="O212" s="249"/>
      <c r="P212" s="249"/>
      <c r="Q212" s="249"/>
      <c r="R212" s="249"/>
      <c r="S212" s="249"/>
      <c r="T212" s="249"/>
      <c r="U212" s="249"/>
      <c r="V212" s="249"/>
      <c r="W212" s="249"/>
      <c r="AK212" s="53"/>
      <c r="AL212" s="1097"/>
      <c r="AM212" s="885" t="s">
        <v>252</v>
      </c>
      <c r="AN212" s="885">
        <f>AO12</f>
        <v>0</v>
      </c>
      <c r="AO212" s="885">
        <f>AO50</f>
        <v>0</v>
      </c>
      <c r="AP212" s="885">
        <f>AO88</f>
        <v>0</v>
      </c>
      <c r="AQ212" s="885">
        <f>AO126</f>
        <v>0</v>
      </c>
      <c r="AR212" s="885">
        <f t="shared" si="93"/>
        <v>0</v>
      </c>
      <c r="AS212" s="885">
        <f t="shared" si="94"/>
        <v>0</v>
      </c>
      <c r="AT212" s="885"/>
      <c r="AU212" s="879"/>
    </row>
    <row r="213" spans="1:47" ht="15" x14ac:dyDescent="0.25">
      <c r="O213" s="249"/>
      <c r="P213" s="249"/>
      <c r="Q213" s="249"/>
      <c r="R213" s="249"/>
      <c r="S213" s="249"/>
      <c r="T213" s="249"/>
      <c r="U213" s="249"/>
      <c r="V213" s="249"/>
      <c r="W213" s="249"/>
      <c r="AK213" s="53"/>
      <c r="AL213" s="1097">
        <f t="shared" ref="AL213" si="98">AL210+1</f>
        <v>43593</v>
      </c>
      <c r="AM213" s="885" t="s">
        <v>156</v>
      </c>
      <c r="AN213" s="885">
        <f>AM13</f>
        <v>0</v>
      </c>
      <c r="AO213" s="885">
        <f>AM51</f>
        <v>0</v>
      </c>
      <c r="AP213" s="885">
        <f>AM89</f>
        <v>0</v>
      </c>
      <c r="AQ213" s="885">
        <f>AM127</f>
        <v>0</v>
      </c>
      <c r="AR213" s="885">
        <f t="shared" si="93"/>
        <v>0</v>
      </c>
      <c r="AS213" s="885">
        <f t="shared" si="94"/>
        <v>0</v>
      </c>
      <c r="AT213" s="885"/>
      <c r="AU213" s="879"/>
    </row>
    <row r="214" spans="1:47" ht="15" x14ac:dyDescent="0.25">
      <c r="O214" s="249"/>
      <c r="P214" s="249"/>
      <c r="Q214" s="249"/>
      <c r="R214" s="249"/>
      <c r="S214" s="249"/>
      <c r="T214" s="249"/>
      <c r="U214" s="249"/>
      <c r="V214" s="249"/>
      <c r="W214" s="249"/>
      <c r="AK214" s="53"/>
      <c r="AL214" s="1097"/>
      <c r="AM214" s="885" t="s">
        <v>158</v>
      </c>
      <c r="AN214" s="885">
        <f>AN13</f>
        <v>0</v>
      </c>
      <c r="AO214" s="885">
        <f>AN51</f>
        <v>0</v>
      </c>
      <c r="AP214" s="885">
        <f>AN89</f>
        <v>0</v>
      </c>
      <c r="AQ214" s="885">
        <f>AN127</f>
        <v>0</v>
      </c>
      <c r="AR214" s="885">
        <f t="shared" si="93"/>
        <v>0</v>
      </c>
      <c r="AS214" s="885">
        <f t="shared" si="94"/>
        <v>0</v>
      </c>
      <c r="AT214" s="885"/>
      <c r="AU214" s="879"/>
    </row>
    <row r="215" spans="1:47" ht="15" x14ac:dyDescent="0.25">
      <c r="O215" s="249"/>
      <c r="P215" s="249"/>
      <c r="Q215" s="249"/>
      <c r="R215" s="249"/>
      <c r="S215" s="249"/>
      <c r="T215" s="249"/>
      <c r="U215" s="249"/>
      <c r="V215" s="249"/>
      <c r="W215" s="249"/>
      <c r="AK215" s="53"/>
      <c r="AL215" s="1097"/>
      <c r="AM215" s="885" t="s">
        <v>252</v>
      </c>
      <c r="AN215" s="885">
        <f>AO13</f>
        <v>0</v>
      </c>
      <c r="AO215" s="885">
        <f>AO51</f>
        <v>0</v>
      </c>
      <c r="AP215" s="885">
        <f>AO89</f>
        <v>0</v>
      </c>
      <c r="AQ215" s="885">
        <f>AO127</f>
        <v>0</v>
      </c>
      <c r="AR215" s="885">
        <f t="shared" si="93"/>
        <v>0</v>
      </c>
      <c r="AS215" s="885">
        <f t="shared" si="94"/>
        <v>0</v>
      </c>
      <c r="AT215" s="885"/>
      <c r="AU215" s="879"/>
    </row>
    <row r="216" spans="1:47" ht="15" x14ac:dyDescent="0.25">
      <c r="O216" s="249"/>
      <c r="P216" s="249"/>
      <c r="Q216" s="249"/>
      <c r="R216" s="249"/>
      <c r="S216" s="249"/>
      <c r="T216" s="249"/>
      <c r="U216" s="249"/>
      <c r="V216" s="249"/>
      <c r="W216" s="249"/>
      <c r="AK216" s="53"/>
      <c r="AL216" s="1097">
        <f t="shared" ref="AL216" si="99">AL213+1</f>
        <v>43594</v>
      </c>
      <c r="AM216" s="885" t="s">
        <v>156</v>
      </c>
      <c r="AN216" s="885">
        <f>AM14</f>
        <v>0</v>
      </c>
      <c r="AO216" s="885">
        <f>AM52</f>
        <v>0</v>
      </c>
      <c r="AP216" s="885">
        <f>AM90</f>
        <v>0</v>
      </c>
      <c r="AQ216" s="885">
        <f>AM128</f>
        <v>0</v>
      </c>
      <c r="AR216" s="885">
        <f t="shared" si="93"/>
        <v>0</v>
      </c>
      <c r="AS216" s="885">
        <f t="shared" si="94"/>
        <v>0</v>
      </c>
      <c r="AT216" s="885"/>
      <c r="AU216" s="879"/>
    </row>
    <row r="217" spans="1:47" ht="15" x14ac:dyDescent="0.25">
      <c r="O217" s="249"/>
      <c r="P217" s="249"/>
      <c r="Q217" s="249"/>
      <c r="R217" s="249"/>
      <c r="S217" s="249"/>
      <c r="T217" s="249"/>
      <c r="U217" s="249"/>
      <c r="V217" s="249"/>
      <c r="W217" s="249"/>
      <c r="AK217" s="53"/>
      <c r="AL217" s="1097"/>
      <c r="AM217" s="885" t="s">
        <v>158</v>
      </c>
      <c r="AN217" s="885">
        <f>AN14</f>
        <v>0</v>
      </c>
      <c r="AO217" s="885">
        <f>AN52</f>
        <v>0</v>
      </c>
      <c r="AP217" s="885">
        <f>AN90</f>
        <v>0</v>
      </c>
      <c r="AQ217" s="885">
        <f>AN128</f>
        <v>0</v>
      </c>
      <c r="AR217" s="885">
        <f t="shared" si="93"/>
        <v>0</v>
      </c>
      <c r="AS217" s="885">
        <f t="shared" si="94"/>
        <v>0</v>
      </c>
      <c r="AT217" s="885"/>
      <c r="AU217" s="879"/>
    </row>
    <row r="218" spans="1:47" ht="15" x14ac:dyDescent="0.25">
      <c r="O218" s="250"/>
      <c r="P218" s="250"/>
      <c r="Q218" s="250"/>
      <c r="R218" s="250"/>
      <c r="S218" s="250"/>
      <c r="T218" s="250"/>
      <c r="U218" s="249"/>
      <c r="V218" s="249"/>
      <c r="W218" s="249"/>
      <c r="AK218" s="53"/>
      <c r="AL218" s="1097"/>
      <c r="AM218" s="885" t="s">
        <v>252</v>
      </c>
      <c r="AN218" s="885">
        <f>AO14</f>
        <v>0</v>
      </c>
      <c r="AO218" s="885">
        <f>AO52</f>
        <v>0</v>
      </c>
      <c r="AP218" s="885">
        <f>AO90</f>
        <v>0</v>
      </c>
      <c r="AQ218" s="885">
        <f>AO128</f>
        <v>0</v>
      </c>
      <c r="AR218" s="885">
        <f t="shared" si="93"/>
        <v>0</v>
      </c>
      <c r="AS218" s="885">
        <f t="shared" si="94"/>
        <v>0</v>
      </c>
      <c r="AT218" s="885"/>
      <c r="AU218" s="879"/>
    </row>
    <row r="219" spans="1:47" ht="15" x14ac:dyDescent="0.25">
      <c r="O219" s="250"/>
      <c r="P219" s="250"/>
      <c r="Q219" s="250"/>
      <c r="R219" s="250"/>
      <c r="S219" s="250"/>
      <c r="T219" s="250"/>
      <c r="U219" s="249"/>
      <c r="V219" s="249"/>
      <c r="W219" s="249"/>
      <c r="Z219" s="39"/>
      <c r="AA219" s="39"/>
      <c r="AK219" s="53"/>
      <c r="AL219" s="1097">
        <f t="shared" ref="AL219" si="100">AL216+1</f>
        <v>43595</v>
      </c>
      <c r="AM219" s="885" t="s">
        <v>156</v>
      </c>
      <c r="AN219" s="885">
        <f>AM15</f>
        <v>0</v>
      </c>
      <c r="AO219" s="885">
        <f>AM53</f>
        <v>0</v>
      </c>
      <c r="AP219" s="885">
        <f>AM91</f>
        <v>0</v>
      </c>
      <c r="AQ219" s="885">
        <f>AM129</f>
        <v>0</v>
      </c>
      <c r="AR219" s="885">
        <f t="shared" si="93"/>
        <v>0</v>
      </c>
      <c r="AS219" s="885">
        <f t="shared" si="94"/>
        <v>0</v>
      </c>
      <c r="AT219" s="885"/>
      <c r="AU219" s="879"/>
    </row>
    <row r="220" spans="1:47" ht="15" x14ac:dyDescent="0.25">
      <c r="O220" s="250"/>
      <c r="P220" s="250"/>
      <c r="Q220" s="250"/>
      <c r="R220" s="250"/>
      <c r="S220" s="250"/>
      <c r="T220" s="250"/>
      <c r="U220" s="249"/>
      <c r="V220" s="249"/>
      <c r="W220" s="249"/>
      <c r="Z220" s="39"/>
      <c r="AA220" s="39"/>
      <c r="AK220" s="53"/>
      <c r="AL220" s="1097"/>
      <c r="AM220" s="885" t="s">
        <v>158</v>
      </c>
      <c r="AN220" s="885">
        <f>AN15</f>
        <v>0</v>
      </c>
      <c r="AO220" s="885">
        <f>AN53</f>
        <v>0</v>
      </c>
      <c r="AP220" s="885">
        <f>AN91</f>
        <v>0</v>
      </c>
      <c r="AQ220" s="885">
        <f>AN129</f>
        <v>0</v>
      </c>
      <c r="AR220" s="885">
        <f t="shared" si="93"/>
        <v>0</v>
      </c>
      <c r="AS220" s="885">
        <f t="shared" si="94"/>
        <v>0</v>
      </c>
      <c r="AT220" s="885"/>
      <c r="AU220" s="879"/>
    </row>
    <row r="221" spans="1:47" ht="15" x14ac:dyDescent="0.25">
      <c r="C221" s="31"/>
      <c r="E221" s="56"/>
      <c r="O221" s="250"/>
      <c r="P221" s="251"/>
      <c r="Q221" s="250"/>
      <c r="R221" s="250"/>
      <c r="S221" s="250"/>
      <c r="T221" s="250"/>
      <c r="U221" s="249"/>
      <c r="V221" s="249"/>
      <c r="W221" s="249"/>
      <c r="X221" s="559"/>
      <c r="Z221" s="39"/>
      <c r="AA221" s="39"/>
      <c r="AK221" s="53"/>
      <c r="AL221" s="1097"/>
      <c r="AM221" s="885" t="s">
        <v>252</v>
      </c>
      <c r="AN221" s="885">
        <f>AO15</f>
        <v>0</v>
      </c>
      <c r="AO221" s="885">
        <f>AO53</f>
        <v>0</v>
      </c>
      <c r="AP221" s="885">
        <f>AO91</f>
        <v>0</v>
      </c>
      <c r="AQ221" s="885">
        <f>AO129</f>
        <v>0</v>
      </c>
      <c r="AR221" s="885">
        <f t="shared" si="93"/>
        <v>0</v>
      </c>
      <c r="AS221" s="885">
        <f t="shared" si="94"/>
        <v>0</v>
      </c>
      <c r="AT221" s="885"/>
      <c r="AU221" s="879"/>
    </row>
    <row r="222" spans="1:47" ht="15" x14ac:dyDescent="0.25">
      <c r="B222" s="52"/>
      <c r="C222" s="52"/>
      <c r="D222" s="52"/>
      <c r="E222" s="52"/>
      <c r="F222" s="52"/>
      <c r="G222" s="52"/>
      <c r="H222" s="52"/>
      <c r="I222" s="52"/>
      <c r="J222" s="52"/>
      <c r="K222" s="52"/>
      <c r="L222" s="52"/>
      <c r="M222" s="52"/>
      <c r="N222" s="52"/>
      <c r="O222" s="252"/>
      <c r="P222" s="252"/>
      <c r="Q222" s="252"/>
      <c r="R222" s="252"/>
      <c r="S222" s="252"/>
      <c r="T222" s="252"/>
      <c r="U222" s="252"/>
      <c r="V222" s="252"/>
      <c r="W222" s="252"/>
      <c r="X222" s="560"/>
      <c r="Z222" s="39"/>
      <c r="AA222" s="39"/>
      <c r="AK222" s="53"/>
      <c r="AL222" s="1097">
        <f t="shared" ref="AL222" si="101">AL219+1</f>
        <v>43596</v>
      </c>
      <c r="AM222" s="885" t="s">
        <v>156</v>
      </c>
      <c r="AN222" s="885">
        <f>AM16</f>
        <v>0</v>
      </c>
      <c r="AO222" s="885">
        <f>AM54</f>
        <v>0</v>
      </c>
      <c r="AP222" s="885">
        <f>AM92</f>
        <v>0</v>
      </c>
      <c r="AQ222" s="885">
        <f>AM130</f>
        <v>0</v>
      </c>
      <c r="AR222" s="885">
        <f t="shared" si="93"/>
        <v>0</v>
      </c>
      <c r="AS222" s="885">
        <f t="shared" si="94"/>
        <v>0</v>
      </c>
      <c r="AT222" s="885"/>
      <c r="AU222" s="879"/>
    </row>
    <row r="223" spans="1:47" ht="15" x14ac:dyDescent="0.25">
      <c r="A223" s="727"/>
      <c r="B223" s="31"/>
      <c r="K223" s="727"/>
      <c r="L223" s="37"/>
      <c r="O223" s="250"/>
      <c r="P223" s="250"/>
      <c r="Q223" s="250"/>
      <c r="R223" s="250"/>
      <c r="S223" s="250"/>
      <c r="T223" s="250"/>
      <c r="U223" s="249"/>
      <c r="V223" s="249"/>
      <c r="W223" s="249"/>
      <c r="Z223" s="39"/>
      <c r="AA223" s="39"/>
      <c r="AK223" s="53"/>
      <c r="AL223" s="1097"/>
      <c r="AM223" s="885" t="s">
        <v>158</v>
      </c>
      <c r="AN223" s="885">
        <f>AN16</f>
        <v>0</v>
      </c>
      <c r="AO223" s="885">
        <f>AN54</f>
        <v>0</v>
      </c>
      <c r="AP223" s="885">
        <f>AN92</f>
        <v>0</v>
      </c>
      <c r="AQ223" s="885">
        <f>AN130</f>
        <v>0</v>
      </c>
      <c r="AR223" s="885">
        <f t="shared" si="93"/>
        <v>0</v>
      </c>
      <c r="AS223" s="885">
        <f t="shared" si="94"/>
        <v>0</v>
      </c>
      <c r="AT223" s="885"/>
      <c r="AU223" s="879"/>
    </row>
    <row r="224" spans="1:47" ht="15" x14ac:dyDescent="0.25">
      <c r="A224" s="727"/>
      <c r="K224" s="727"/>
      <c r="L224" s="37"/>
      <c r="O224" s="250"/>
      <c r="P224" s="250"/>
      <c r="Q224" s="250"/>
      <c r="R224" s="250"/>
      <c r="S224" s="250"/>
      <c r="T224" s="250"/>
      <c r="U224" s="249"/>
      <c r="V224" s="249"/>
      <c r="W224" s="249"/>
      <c r="Z224" s="39"/>
      <c r="AA224" s="39"/>
      <c r="AK224" s="53"/>
      <c r="AL224" s="1097"/>
      <c r="AM224" s="885" t="s">
        <v>252</v>
      </c>
      <c r="AN224" s="885">
        <f>AO16</f>
        <v>0</v>
      </c>
      <c r="AO224" s="885">
        <f>AO54</f>
        <v>0</v>
      </c>
      <c r="AP224" s="885">
        <f>AO92</f>
        <v>0</v>
      </c>
      <c r="AQ224" s="885">
        <f>AO130</f>
        <v>0</v>
      </c>
      <c r="AR224" s="885">
        <f t="shared" si="93"/>
        <v>0</v>
      </c>
      <c r="AS224" s="885">
        <f t="shared" si="94"/>
        <v>0</v>
      </c>
      <c r="AT224" s="885"/>
      <c r="AU224" s="879"/>
    </row>
    <row r="225" spans="1:47" ht="15" x14ac:dyDescent="0.25">
      <c r="A225" s="727"/>
      <c r="B225" s="38"/>
      <c r="D225" s="33"/>
      <c r="H225" s="57"/>
      <c r="J225" s="37"/>
      <c r="K225" s="727"/>
      <c r="L225" s="37"/>
      <c r="O225" s="249"/>
      <c r="P225" s="249"/>
      <c r="Q225" s="249"/>
      <c r="R225" s="249"/>
      <c r="S225" s="249"/>
      <c r="T225" s="249"/>
      <c r="U225" s="249"/>
      <c r="V225" s="249"/>
      <c r="W225" s="249"/>
      <c r="Z225" s="39"/>
      <c r="AA225" s="39"/>
      <c r="AK225" s="53"/>
      <c r="AL225" s="1097">
        <f t="shared" ref="AL225" si="102">AL222+1</f>
        <v>43597</v>
      </c>
      <c r="AM225" s="885" t="s">
        <v>156</v>
      </c>
      <c r="AN225" s="885">
        <f>AM17</f>
        <v>0</v>
      </c>
      <c r="AO225" s="885">
        <f>AM55</f>
        <v>0</v>
      </c>
      <c r="AP225" s="885">
        <f>AM93</f>
        <v>0</v>
      </c>
      <c r="AQ225" s="885">
        <f>AM131</f>
        <v>0</v>
      </c>
      <c r="AR225" s="885">
        <f t="shared" si="93"/>
        <v>0</v>
      </c>
      <c r="AS225" s="885">
        <f t="shared" si="94"/>
        <v>0</v>
      </c>
      <c r="AT225" s="885"/>
      <c r="AU225" s="879"/>
    </row>
    <row r="226" spans="1:47" ht="15" x14ac:dyDescent="0.25">
      <c r="A226" s="727"/>
      <c r="B226" s="52"/>
      <c r="C226" s="52"/>
      <c r="D226" s="52"/>
      <c r="E226" s="52"/>
      <c r="F226" s="52"/>
      <c r="G226" s="52"/>
      <c r="H226" s="52"/>
      <c r="I226" s="52"/>
      <c r="J226" s="52"/>
      <c r="K226" s="727"/>
      <c r="L226" s="52"/>
      <c r="M226" s="52"/>
      <c r="N226" s="52"/>
      <c r="O226" s="252"/>
      <c r="P226" s="252"/>
      <c r="Q226" s="252"/>
      <c r="R226" s="252"/>
      <c r="S226" s="252"/>
      <c r="T226" s="252"/>
      <c r="U226" s="252"/>
      <c r="V226" s="252"/>
      <c r="W226" s="252"/>
      <c r="X226" s="560"/>
      <c r="Z226" s="39"/>
      <c r="AA226" s="39"/>
      <c r="AK226" s="53"/>
      <c r="AL226" s="1097"/>
      <c r="AM226" s="885" t="s">
        <v>158</v>
      </c>
      <c r="AN226" s="885">
        <f>AN17</f>
        <v>0</v>
      </c>
      <c r="AO226" s="885">
        <f>AN55</f>
        <v>0</v>
      </c>
      <c r="AP226" s="885">
        <f>AN93</f>
        <v>0</v>
      </c>
      <c r="AQ226" s="885">
        <f>AN131</f>
        <v>0</v>
      </c>
      <c r="AR226" s="885">
        <f t="shared" si="93"/>
        <v>0</v>
      </c>
      <c r="AS226" s="885">
        <f t="shared" si="94"/>
        <v>0</v>
      </c>
      <c r="AT226" s="885"/>
      <c r="AU226" s="879"/>
    </row>
    <row r="227" spans="1:47" ht="15" x14ac:dyDescent="0.25">
      <c r="A227" s="727"/>
      <c r="B227" s="31"/>
      <c r="F227" s="727"/>
      <c r="G227" s="31"/>
      <c r="K227" s="727"/>
      <c r="M227" s="31"/>
      <c r="O227" s="254"/>
      <c r="P227" s="249"/>
      <c r="Q227" s="251"/>
      <c r="R227" s="249"/>
      <c r="S227" s="254"/>
      <c r="T227" s="251"/>
      <c r="U227" s="249"/>
      <c r="V227" s="249"/>
      <c r="W227" s="254"/>
      <c r="X227" s="559"/>
      <c r="Z227" s="39"/>
      <c r="AA227" s="39"/>
      <c r="AK227" s="53"/>
      <c r="AL227" s="1097"/>
      <c r="AM227" s="885" t="s">
        <v>252</v>
      </c>
      <c r="AN227" s="885">
        <f>AO17</f>
        <v>0</v>
      </c>
      <c r="AO227" s="885">
        <f>AO55</f>
        <v>0</v>
      </c>
      <c r="AP227" s="885">
        <f>AO93</f>
        <v>0</v>
      </c>
      <c r="AQ227" s="885">
        <f>AO131</f>
        <v>0</v>
      </c>
      <c r="AR227" s="885">
        <f t="shared" si="93"/>
        <v>0</v>
      </c>
      <c r="AS227" s="885">
        <f t="shared" si="94"/>
        <v>0</v>
      </c>
      <c r="AT227" s="885"/>
      <c r="AU227" s="879"/>
    </row>
    <row r="228" spans="1:47" ht="15" x14ac:dyDescent="0.25">
      <c r="A228" s="727"/>
      <c r="D228" s="27"/>
      <c r="E228" s="27"/>
      <c r="F228" s="727"/>
      <c r="H228" s="27"/>
      <c r="I228" s="27"/>
      <c r="J228" s="27"/>
      <c r="K228" s="727"/>
      <c r="N228" s="35"/>
      <c r="O228" s="254"/>
      <c r="P228" s="249"/>
      <c r="Q228" s="249"/>
      <c r="R228" s="249"/>
      <c r="S228" s="254"/>
      <c r="T228" s="249"/>
      <c r="U228" s="249"/>
      <c r="V228" s="249"/>
      <c r="W228" s="254"/>
      <c r="Z228" s="39"/>
      <c r="AA228" s="39"/>
      <c r="AK228" s="53"/>
      <c r="AL228" s="1097">
        <f t="shared" ref="AL228" si="103">AL225+1</f>
        <v>43598</v>
      </c>
      <c r="AM228" s="885" t="s">
        <v>156</v>
      </c>
      <c r="AN228" s="885">
        <f>AM18</f>
        <v>0</v>
      </c>
      <c r="AO228" s="885">
        <f>AM56</f>
        <v>0</v>
      </c>
      <c r="AP228" s="885">
        <f>AM94</f>
        <v>0</v>
      </c>
      <c r="AQ228" s="885">
        <f>AM132</f>
        <v>0</v>
      </c>
      <c r="AR228" s="885">
        <f t="shared" si="93"/>
        <v>0</v>
      </c>
      <c r="AS228" s="885">
        <f t="shared" si="94"/>
        <v>0</v>
      </c>
      <c r="AT228" s="885"/>
      <c r="AU228" s="879"/>
    </row>
    <row r="229" spans="1:47" ht="15" x14ac:dyDescent="0.25">
      <c r="A229" s="727"/>
      <c r="B229" s="52"/>
      <c r="C229" s="52"/>
      <c r="D229" s="52"/>
      <c r="E229" s="52"/>
      <c r="F229" s="52"/>
      <c r="G229" s="52"/>
      <c r="H229" s="52"/>
      <c r="I229" s="52"/>
      <c r="J229" s="52"/>
      <c r="K229" s="727"/>
      <c r="L229" s="52"/>
      <c r="M229" s="52"/>
      <c r="N229" s="52"/>
      <c r="O229" s="254"/>
      <c r="P229" s="252"/>
      <c r="Q229" s="252"/>
      <c r="R229" s="252"/>
      <c r="S229" s="254"/>
      <c r="T229" s="252"/>
      <c r="U229" s="252"/>
      <c r="V229" s="252"/>
      <c r="W229" s="254"/>
      <c r="X229" s="560"/>
      <c r="Z229" s="39"/>
      <c r="AA229" s="39"/>
      <c r="AK229" s="53"/>
      <c r="AL229" s="1097"/>
      <c r="AM229" s="885" t="s">
        <v>158</v>
      </c>
      <c r="AN229" s="885">
        <f>AN18</f>
        <v>0</v>
      </c>
      <c r="AO229" s="885">
        <f>AN56</f>
        <v>0</v>
      </c>
      <c r="AP229" s="885">
        <f>AN94</f>
        <v>0</v>
      </c>
      <c r="AQ229" s="885">
        <f>AN132</f>
        <v>0</v>
      </c>
      <c r="AR229" s="885">
        <f t="shared" si="93"/>
        <v>0</v>
      </c>
      <c r="AS229" s="885">
        <f t="shared" si="94"/>
        <v>0</v>
      </c>
      <c r="AT229" s="885"/>
      <c r="AU229" s="879"/>
    </row>
    <row r="230" spans="1:47" ht="15" x14ac:dyDescent="0.25">
      <c r="A230" s="727"/>
      <c r="C230" s="727"/>
      <c r="D230" s="31"/>
      <c r="K230" s="727"/>
      <c r="O230" s="254"/>
      <c r="P230" s="249"/>
      <c r="Q230" s="249"/>
      <c r="R230" s="249"/>
      <c r="S230" s="254"/>
      <c r="T230" s="249"/>
      <c r="U230" s="249"/>
      <c r="V230" s="249"/>
      <c r="W230" s="254"/>
      <c r="Z230" s="39"/>
      <c r="AA230" s="39"/>
      <c r="AK230" s="53"/>
      <c r="AL230" s="1097"/>
      <c r="AM230" s="885" t="s">
        <v>252</v>
      </c>
      <c r="AN230" s="885">
        <f>AO18</f>
        <v>0</v>
      </c>
      <c r="AO230" s="885">
        <f>AO56</f>
        <v>0</v>
      </c>
      <c r="AP230" s="885">
        <f>AO94</f>
        <v>0</v>
      </c>
      <c r="AQ230" s="885">
        <f>AO132</f>
        <v>0</v>
      </c>
      <c r="AR230" s="885">
        <f t="shared" si="93"/>
        <v>0</v>
      </c>
      <c r="AS230" s="885">
        <f t="shared" si="94"/>
        <v>0</v>
      </c>
      <c r="AT230" s="885"/>
      <c r="AU230" s="879"/>
    </row>
    <row r="231" spans="1:47" ht="15" x14ac:dyDescent="0.25">
      <c r="A231" s="727"/>
      <c r="C231" s="727"/>
      <c r="D231" s="52"/>
      <c r="E231" s="52"/>
      <c r="F231" s="52"/>
      <c r="G231" s="52"/>
      <c r="H231" s="52"/>
      <c r="I231" s="52"/>
      <c r="J231" s="52"/>
      <c r="K231" s="727"/>
      <c r="L231" s="52"/>
      <c r="M231" s="52"/>
      <c r="N231" s="52"/>
      <c r="O231" s="254"/>
      <c r="P231" s="252"/>
      <c r="Q231" s="252"/>
      <c r="R231" s="252"/>
      <c r="S231" s="254"/>
      <c r="T231" s="252"/>
      <c r="U231" s="252"/>
      <c r="V231" s="252"/>
      <c r="W231" s="254"/>
      <c r="X231" s="560"/>
      <c r="Z231" s="39"/>
      <c r="AA231" s="39"/>
      <c r="AK231" s="53"/>
      <c r="AL231" s="1097">
        <f t="shared" ref="AL231" si="104">AL228+1</f>
        <v>43599</v>
      </c>
      <c r="AM231" s="885" t="s">
        <v>156</v>
      </c>
      <c r="AN231" s="885">
        <f>AM19</f>
        <v>0</v>
      </c>
      <c r="AO231" s="885">
        <f>AM57</f>
        <v>0</v>
      </c>
      <c r="AP231" s="885">
        <f>AM95</f>
        <v>0</v>
      </c>
      <c r="AQ231" s="885">
        <f>AM133</f>
        <v>0</v>
      </c>
      <c r="AR231" s="885">
        <f t="shared" si="93"/>
        <v>0</v>
      </c>
      <c r="AS231" s="885">
        <f t="shared" si="94"/>
        <v>0</v>
      </c>
      <c r="AT231" s="885"/>
      <c r="AU231" s="879"/>
    </row>
    <row r="232" spans="1:47" ht="15" x14ac:dyDescent="0.25">
      <c r="A232" s="727"/>
      <c r="C232" s="727"/>
      <c r="D232" s="31"/>
      <c r="K232" s="727"/>
      <c r="O232" s="254"/>
      <c r="P232" s="249"/>
      <c r="Q232" s="249"/>
      <c r="R232" s="249"/>
      <c r="S232" s="254"/>
      <c r="T232" s="249"/>
      <c r="U232" s="249"/>
      <c r="V232" s="249"/>
      <c r="W232" s="254"/>
      <c r="Z232" s="39"/>
      <c r="AA232" s="39"/>
      <c r="AK232" s="53"/>
      <c r="AL232" s="1097"/>
      <c r="AM232" s="885" t="s">
        <v>158</v>
      </c>
      <c r="AN232" s="885">
        <f>AN19</f>
        <v>0</v>
      </c>
      <c r="AO232" s="885">
        <f>AN57</f>
        <v>0</v>
      </c>
      <c r="AP232" s="885">
        <f>AN95</f>
        <v>0</v>
      </c>
      <c r="AQ232" s="885">
        <f>AN133</f>
        <v>0</v>
      </c>
      <c r="AR232" s="885">
        <f t="shared" si="93"/>
        <v>0</v>
      </c>
      <c r="AS232" s="885">
        <f t="shared" si="94"/>
        <v>0</v>
      </c>
      <c r="AT232" s="885"/>
      <c r="AU232" s="879"/>
    </row>
    <row r="233" spans="1:47" ht="15" x14ac:dyDescent="0.25">
      <c r="A233" s="727"/>
      <c r="C233" s="727"/>
      <c r="D233" s="52"/>
      <c r="E233" s="52"/>
      <c r="F233" s="52"/>
      <c r="G233" s="52"/>
      <c r="H233" s="52"/>
      <c r="I233" s="52"/>
      <c r="J233" s="52"/>
      <c r="K233" s="727"/>
      <c r="L233" s="52"/>
      <c r="M233" s="52"/>
      <c r="N233" s="52"/>
      <c r="O233" s="254"/>
      <c r="P233" s="252"/>
      <c r="Q233" s="252"/>
      <c r="R233" s="252"/>
      <c r="S233" s="254"/>
      <c r="T233" s="252"/>
      <c r="U233" s="252"/>
      <c r="V233" s="252"/>
      <c r="W233" s="254"/>
      <c r="X233" s="560"/>
      <c r="Z233" s="39"/>
      <c r="AA233" s="39"/>
      <c r="AK233" s="53"/>
      <c r="AL233" s="1097"/>
      <c r="AM233" s="885" t="s">
        <v>252</v>
      </c>
      <c r="AN233" s="885">
        <f>AO19</f>
        <v>0</v>
      </c>
      <c r="AO233" s="885">
        <f>AO57</f>
        <v>0</v>
      </c>
      <c r="AP233" s="885">
        <f>AO95</f>
        <v>0</v>
      </c>
      <c r="AQ233" s="885">
        <f>AO133</f>
        <v>0</v>
      </c>
      <c r="AR233" s="885">
        <f t="shared" si="93"/>
        <v>0</v>
      </c>
      <c r="AS233" s="885">
        <f t="shared" si="94"/>
        <v>0</v>
      </c>
      <c r="AT233" s="885"/>
      <c r="AU233" s="879"/>
    </row>
    <row r="234" spans="1:47" ht="15" x14ac:dyDescent="0.25">
      <c r="A234" s="727"/>
      <c r="B234" s="31"/>
      <c r="C234" s="727"/>
      <c r="D234" s="31"/>
      <c r="K234" s="727"/>
      <c r="O234" s="254"/>
      <c r="P234" s="250"/>
      <c r="Q234" s="250"/>
      <c r="R234" s="249"/>
      <c r="S234" s="254"/>
      <c r="T234" s="250"/>
      <c r="U234" s="249"/>
      <c r="V234" s="249"/>
      <c r="W234" s="254"/>
      <c r="Z234" s="39"/>
      <c r="AA234" s="39"/>
      <c r="AK234" s="53"/>
      <c r="AL234" s="1097">
        <f t="shared" ref="AL234" si="105">AL231+1</f>
        <v>43600</v>
      </c>
      <c r="AM234" s="885" t="s">
        <v>156</v>
      </c>
      <c r="AN234" s="885">
        <f>AM20</f>
        <v>0</v>
      </c>
      <c r="AO234" s="885">
        <f>AM58</f>
        <v>0</v>
      </c>
      <c r="AP234" s="885">
        <f>AM96</f>
        <v>0</v>
      </c>
      <c r="AQ234" s="885">
        <f>AM134</f>
        <v>0</v>
      </c>
      <c r="AR234" s="885">
        <f t="shared" si="93"/>
        <v>0</v>
      </c>
      <c r="AS234" s="885">
        <f t="shared" si="94"/>
        <v>0</v>
      </c>
      <c r="AT234" s="885"/>
      <c r="AU234" s="879"/>
    </row>
    <row r="235" spans="1:47" ht="15" x14ac:dyDescent="0.25">
      <c r="A235" s="727"/>
      <c r="B235" s="31"/>
      <c r="C235" s="727"/>
      <c r="D235" s="52"/>
      <c r="E235" s="52"/>
      <c r="F235" s="52"/>
      <c r="G235" s="52"/>
      <c r="H235" s="52"/>
      <c r="I235" s="52"/>
      <c r="J235" s="52"/>
      <c r="K235" s="727"/>
      <c r="L235" s="52"/>
      <c r="M235" s="52"/>
      <c r="N235" s="52"/>
      <c r="O235" s="254"/>
      <c r="P235" s="252"/>
      <c r="Q235" s="252"/>
      <c r="R235" s="252"/>
      <c r="S235" s="254"/>
      <c r="T235" s="252"/>
      <c r="U235" s="252"/>
      <c r="V235" s="252"/>
      <c r="W235" s="254"/>
      <c r="X235" s="560"/>
      <c r="Z235" s="39"/>
      <c r="AA235" s="39"/>
      <c r="AK235" s="53"/>
      <c r="AL235" s="1097"/>
      <c r="AM235" s="885" t="s">
        <v>158</v>
      </c>
      <c r="AN235" s="885">
        <f>AN20</f>
        <v>0</v>
      </c>
      <c r="AO235" s="885">
        <f>AN58</f>
        <v>0</v>
      </c>
      <c r="AP235" s="885">
        <f>AN96</f>
        <v>0</v>
      </c>
      <c r="AQ235" s="885">
        <f>AN134</f>
        <v>0</v>
      </c>
      <c r="AR235" s="885">
        <f t="shared" si="93"/>
        <v>0</v>
      </c>
      <c r="AS235" s="885">
        <f t="shared" si="94"/>
        <v>0</v>
      </c>
      <c r="AT235" s="885"/>
      <c r="AU235" s="879"/>
    </row>
    <row r="236" spans="1:47" ht="15" x14ac:dyDescent="0.25">
      <c r="A236" s="727"/>
      <c r="B236" s="31"/>
      <c r="C236" s="727"/>
      <c r="D236" s="31"/>
      <c r="K236" s="727"/>
      <c r="O236" s="254"/>
      <c r="P236" s="250"/>
      <c r="Q236" s="250"/>
      <c r="R236" s="249"/>
      <c r="S236" s="254"/>
      <c r="T236" s="250"/>
      <c r="U236" s="249"/>
      <c r="V236" s="249"/>
      <c r="W236" s="254"/>
      <c r="Z236" s="39"/>
      <c r="AA236" s="39"/>
      <c r="AK236" s="53"/>
      <c r="AL236" s="1097"/>
      <c r="AM236" s="885" t="s">
        <v>252</v>
      </c>
      <c r="AN236" s="885">
        <f>AO20</f>
        <v>0</v>
      </c>
      <c r="AO236" s="885">
        <f>AO58</f>
        <v>0</v>
      </c>
      <c r="AP236" s="885">
        <f>AO96</f>
        <v>0</v>
      </c>
      <c r="AQ236" s="885">
        <f>AO134</f>
        <v>0</v>
      </c>
      <c r="AR236" s="885">
        <f t="shared" si="93"/>
        <v>0</v>
      </c>
      <c r="AS236" s="885">
        <f t="shared" si="94"/>
        <v>0</v>
      </c>
      <c r="AT236" s="885"/>
      <c r="AU236" s="879"/>
    </row>
    <row r="237" spans="1:47" ht="15" x14ac:dyDescent="0.25">
      <c r="A237" s="727"/>
      <c r="B237" s="31"/>
      <c r="C237" s="727"/>
      <c r="D237" s="52"/>
      <c r="E237" s="52"/>
      <c r="F237" s="52"/>
      <c r="G237" s="52"/>
      <c r="H237" s="52"/>
      <c r="I237" s="52"/>
      <c r="J237" s="52"/>
      <c r="K237" s="727"/>
      <c r="L237" s="52"/>
      <c r="M237" s="52"/>
      <c r="N237" s="52"/>
      <c r="O237" s="254"/>
      <c r="P237" s="252"/>
      <c r="Q237" s="252"/>
      <c r="R237" s="252"/>
      <c r="S237" s="254"/>
      <c r="T237" s="252"/>
      <c r="U237" s="252"/>
      <c r="V237" s="252"/>
      <c r="W237" s="254"/>
      <c r="X237" s="560"/>
      <c r="Z237" s="39"/>
      <c r="AA237" s="39"/>
      <c r="AK237" s="53"/>
      <c r="AL237" s="1097">
        <f t="shared" ref="AL237" si="106">AL234+1</f>
        <v>43601</v>
      </c>
      <c r="AM237" s="885" t="s">
        <v>156</v>
      </c>
      <c r="AN237" s="885">
        <f>AM21</f>
        <v>0</v>
      </c>
      <c r="AO237" s="885">
        <f>AM59</f>
        <v>0</v>
      </c>
      <c r="AP237" s="885">
        <f>AM97</f>
        <v>0</v>
      </c>
      <c r="AQ237" s="885">
        <f>AM135</f>
        <v>0</v>
      </c>
      <c r="AR237" s="885">
        <f t="shared" si="93"/>
        <v>0</v>
      </c>
      <c r="AS237" s="885">
        <f t="shared" si="94"/>
        <v>0</v>
      </c>
      <c r="AT237" s="885"/>
      <c r="AU237" s="879"/>
    </row>
    <row r="238" spans="1:47" ht="15" x14ac:dyDescent="0.25">
      <c r="A238" s="727"/>
      <c r="B238" s="31"/>
      <c r="C238" s="727"/>
      <c r="D238" s="31"/>
      <c r="K238" s="727"/>
      <c r="O238" s="254"/>
      <c r="P238" s="250"/>
      <c r="Q238" s="250"/>
      <c r="R238" s="249"/>
      <c r="S238" s="254"/>
      <c r="T238" s="250"/>
      <c r="U238" s="249"/>
      <c r="V238" s="249"/>
      <c r="W238" s="254"/>
      <c r="Z238" s="39"/>
      <c r="AA238" s="39"/>
      <c r="AK238" s="53"/>
      <c r="AL238" s="1097"/>
      <c r="AM238" s="885" t="s">
        <v>158</v>
      </c>
      <c r="AN238" s="885">
        <f>AN21</f>
        <v>0</v>
      </c>
      <c r="AO238" s="885">
        <f>AN59</f>
        <v>0</v>
      </c>
      <c r="AP238" s="885">
        <f>AN97</f>
        <v>0</v>
      </c>
      <c r="AQ238" s="885">
        <f>AN135</f>
        <v>0</v>
      </c>
      <c r="AR238" s="885">
        <f t="shared" si="93"/>
        <v>0</v>
      </c>
      <c r="AS238" s="885">
        <f t="shared" si="94"/>
        <v>0</v>
      </c>
      <c r="AT238" s="885"/>
      <c r="AU238" s="879"/>
    </row>
    <row r="239" spans="1:47" ht="15" x14ac:dyDescent="0.25">
      <c r="A239" s="727"/>
      <c r="B239" s="31"/>
      <c r="C239" s="727"/>
      <c r="D239" s="52"/>
      <c r="E239" s="52"/>
      <c r="F239" s="52"/>
      <c r="G239" s="52"/>
      <c r="H239" s="52"/>
      <c r="I239" s="52"/>
      <c r="J239" s="52"/>
      <c r="K239" s="727"/>
      <c r="L239" s="52"/>
      <c r="M239" s="52"/>
      <c r="N239" s="52"/>
      <c r="O239" s="254"/>
      <c r="P239" s="252"/>
      <c r="Q239" s="252"/>
      <c r="R239" s="252"/>
      <c r="S239" s="254"/>
      <c r="T239" s="252"/>
      <c r="U239" s="252"/>
      <c r="V239" s="252"/>
      <c r="W239" s="254"/>
      <c r="X239" s="560"/>
      <c r="Z239" s="39"/>
      <c r="AA239" s="39"/>
      <c r="AK239" s="53"/>
      <c r="AL239" s="1097"/>
      <c r="AM239" s="885" t="s">
        <v>252</v>
      </c>
      <c r="AN239" s="885">
        <f>AO21</f>
        <v>0</v>
      </c>
      <c r="AO239" s="885">
        <f>AO59</f>
        <v>0</v>
      </c>
      <c r="AP239" s="885">
        <f>AO97</f>
        <v>0</v>
      </c>
      <c r="AQ239" s="885">
        <f>AO135</f>
        <v>0</v>
      </c>
      <c r="AR239" s="885">
        <f t="shared" si="93"/>
        <v>0</v>
      </c>
      <c r="AS239" s="885">
        <f t="shared" si="94"/>
        <v>0</v>
      </c>
      <c r="AT239" s="885"/>
      <c r="AU239" s="879"/>
    </row>
    <row r="240" spans="1:47" ht="15" x14ac:dyDescent="0.25">
      <c r="A240" s="727"/>
      <c r="B240" s="31"/>
      <c r="C240" s="727"/>
      <c r="D240" s="31"/>
      <c r="I240" s="35"/>
      <c r="K240" s="727"/>
      <c r="O240" s="254"/>
      <c r="P240" s="250"/>
      <c r="Q240" s="250"/>
      <c r="R240" s="249"/>
      <c r="S240" s="254"/>
      <c r="T240" s="250"/>
      <c r="U240" s="249"/>
      <c r="V240" s="249"/>
      <c r="W240" s="254"/>
      <c r="Z240" s="39"/>
      <c r="AA240" s="39"/>
      <c r="AK240" s="53"/>
      <c r="AL240" s="1097">
        <f t="shared" ref="AL240" si="107">AL237+1</f>
        <v>43602</v>
      </c>
      <c r="AM240" s="885" t="s">
        <v>156</v>
      </c>
      <c r="AN240" s="885">
        <f>AM22</f>
        <v>0</v>
      </c>
      <c r="AO240" s="885">
        <f>AM60</f>
        <v>0</v>
      </c>
      <c r="AP240" s="885">
        <f>AM98</f>
        <v>0</v>
      </c>
      <c r="AQ240" s="885">
        <f>AM136</f>
        <v>0</v>
      </c>
      <c r="AR240" s="885">
        <f t="shared" si="93"/>
        <v>0</v>
      </c>
      <c r="AS240" s="885">
        <f t="shared" si="94"/>
        <v>0</v>
      </c>
      <c r="AT240" s="885"/>
      <c r="AU240" s="879"/>
    </row>
    <row r="241" spans="1:48" ht="15" x14ac:dyDescent="0.25">
      <c r="A241" s="727"/>
      <c r="B241" s="38"/>
      <c r="C241" s="727"/>
      <c r="D241" s="52"/>
      <c r="E241" s="52"/>
      <c r="F241" s="52"/>
      <c r="G241" s="52"/>
      <c r="H241" s="52"/>
      <c r="I241" s="52"/>
      <c r="J241" s="52"/>
      <c r="K241" s="727"/>
      <c r="L241" s="52"/>
      <c r="M241" s="52"/>
      <c r="N241" s="52"/>
      <c r="O241" s="254"/>
      <c r="P241" s="252"/>
      <c r="Q241" s="252"/>
      <c r="R241" s="252"/>
      <c r="S241" s="254"/>
      <c r="T241" s="252"/>
      <c r="U241" s="252"/>
      <c r="V241" s="252"/>
      <c r="W241" s="254"/>
      <c r="X241" s="560"/>
      <c r="Z241" s="39"/>
      <c r="AA241" s="39"/>
      <c r="AK241" s="53"/>
      <c r="AL241" s="1097"/>
      <c r="AM241" s="885" t="s">
        <v>158</v>
      </c>
      <c r="AN241" s="885">
        <f>AN22</f>
        <v>0</v>
      </c>
      <c r="AO241" s="885">
        <f>AN60</f>
        <v>0</v>
      </c>
      <c r="AP241" s="885">
        <f>AN98</f>
        <v>0</v>
      </c>
      <c r="AQ241" s="885">
        <f>AN136</f>
        <v>0</v>
      </c>
      <c r="AR241" s="885">
        <f t="shared" si="93"/>
        <v>0</v>
      </c>
      <c r="AS241" s="885">
        <f t="shared" si="94"/>
        <v>0</v>
      </c>
      <c r="AT241" s="885"/>
      <c r="AU241" s="879"/>
    </row>
    <row r="242" spans="1:48" ht="15" x14ac:dyDescent="0.25">
      <c r="A242" s="727"/>
      <c r="B242" s="38"/>
      <c r="C242" s="727"/>
      <c r="D242" s="31"/>
      <c r="K242" s="727"/>
      <c r="O242" s="254"/>
      <c r="P242" s="250"/>
      <c r="Q242" s="250"/>
      <c r="R242" s="249"/>
      <c r="S242" s="254"/>
      <c r="T242" s="250"/>
      <c r="U242" s="249"/>
      <c r="V242" s="249"/>
      <c r="W242" s="254"/>
      <c r="Z242" s="39"/>
      <c r="AA242" s="39"/>
      <c r="AK242" s="53"/>
      <c r="AL242" s="1097"/>
      <c r="AM242" s="885" t="s">
        <v>252</v>
      </c>
      <c r="AN242" s="885">
        <f>AO22</f>
        <v>0</v>
      </c>
      <c r="AO242" s="885">
        <f>AO60</f>
        <v>0</v>
      </c>
      <c r="AP242" s="885">
        <f>AO98</f>
        <v>0</v>
      </c>
      <c r="AQ242" s="885">
        <f>AO136</f>
        <v>0</v>
      </c>
      <c r="AR242" s="885">
        <f t="shared" si="93"/>
        <v>0</v>
      </c>
      <c r="AS242" s="885">
        <f t="shared" si="94"/>
        <v>0</v>
      </c>
      <c r="AT242" s="885"/>
      <c r="AU242" s="879"/>
    </row>
    <row r="243" spans="1:48" ht="15" x14ac:dyDescent="0.25">
      <c r="A243" s="727"/>
      <c r="B243" s="31"/>
      <c r="C243" s="727"/>
      <c r="D243" s="52"/>
      <c r="E243" s="52"/>
      <c r="F243" s="52"/>
      <c r="G243" s="52"/>
      <c r="H243" s="52"/>
      <c r="I243" s="52"/>
      <c r="J243" s="52"/>
      <c r="K243" s="727"/>
      <c r="L243" s="52"/>
      <c r="M243" s="52"/>
      <c r="N243" s="52"/>
      <c r="O243" s="254"/>
      <c r="P243" s="252"/>
      <c r="Q243" s="252"/>
      <c r="R243" s="252"/>
      <c r="S243" s="254"/>
      <c r="T243" s="252"/>
      <c r="U243" s="252"/>
      <c r="V243" s="252"/>
      <c r="W243" s="254"/>
      <c r="X243" s="560"/>
      <c r="Z243" s="39"/>
      <c r="AA243" s="39"/>
      <c r="AK243" s="53"/>
      <c r="AL243" s="1097">
        <f t="shared" ref="AL243" si="108">AL240+1</f>
        <v>43603</v>
      </c>
      <c r="AM243" s="885" t="s">
        <v>156</v>
      </c>
      <c r="AN243" s="885">
        <f>AM23</f>
        <v>0</v>
      </c>
      <c r="AO243" s="885">
        <f>AM61</f>
        <v>0</v>
      </c>
      <c r="AP243" s="885">
        <f>AM99</f>
        <v>0</v>
      </c>
      <c r="AQ243" s="885">
        <f>AM137</f>
        <v>0</v>
      </c>
      <c r="AR243" s="885">
        <f t="shared" si="93"/>
        <v>0</v>
      </c>
      <c r="AS243" s="885">
        <f t="shared" si="94"/>
        <v>0</v>
      </c>
      <c r="AT243" s="885"/>
      <c r="AU243" s="879"/>
    </row>
    <row r="244" spans="1:48" ht="15" x14ac:dyDescent="0.25">
      <c r="A244" s="727"/>
      <c r="B244" s="38"/>
      <c r="C244" s="727"/>
      <c r="D244" s="31"/>
      <c r="K244" s="727"/>
      <c r="O244" s="254"/>
      <c r="P244" s="250"/>
      <c r="Q244" s="250"/>
      <c r="R244" s="249"/>
      <c r="S244" s="254"/>
      <c r="T244" s="250"/>
      <c r="U244" s="249"/>
      <c r="V244" s="249"/>
      <c r="W244" s="254"/>
      <c r="Z244" s="39"/>
      <c r="AA244" s="39"/>
      <c r="AK244" s="53"/>
      <c r="AL244" s="1097"/>
      <c r="AM244" s="885" t="s">
        <v>158</v>
      </c>
      <c r="AN244" s="885">
        <f>AN23</f>
        <v>0</v>
      </c>
      <c r="AO244" s="885">
        <f>AN61</f>
        <v>0</v>
      </c>
      <c r="AP244" s="885">
        <f>AN99</f>
        <v>0</v>
      </c>
      <c r="AQ244" s="885">
        <f>AN137</f>
        <v>0</v>
      </c>
      <c r="AR244" s="885">
        <f t="shared" si="93"/>
        <v>0</v>
      </c>
      <c r="AS244" s="885">
        <f t="shared" si="94"/>
        <v>0</v>
      </c>
      <c r="AT244" s="885"/>
      <c r="AU244" s="879"/>
    </row>
    <row r="245" spans="1:48" ht="15" x14ac:dyDescent="0.25">
      <c r="A245" s="727"/>
      <c r="C245" s="727"/>
      <c r="D245" s="52"/>
      <c r="E245" s="52"/>
      <c r="F245" s="52"/>
      <c r="G245" s="52"/>
      <c r="H245" s="52"/>
      <c r="I245" s="52"/>
      <c r="J245" s="52"/>
      <c r="K245" s="727"/>
      <c r="L245" s="52"/>
      <c r="M245" s="52"/>
      <c r="N245" s="52"/>
      <c r="O245" s="254"/>
      <c r="P245" s="252"/>
      <c r="Q245" s="252"/>
      <c r="R245" s="252"/>
      <c r="S245" s="254"/>
      <c r="T245" s="252"/>
      <c r="U245" s="252"/>
      <c r="V245" s="252"/>
      <c r="W245" s="254"/>
      <c r="X245" s="560"/>
      <c r="Z245" s="39"/>
      <c r="AA245" s="39"/>
      <c r="AK245" s="53"/>
      <c r="AL245" s="1097"/>
      <c r="AM245" s="885" t="s">
        <v>252</v>
      </c>
      <c r="AN245" s="885">
        <f>AO23</f>
        <v>0</v>
      </c>
      <c r="AO245" s="885">
        <f>AO61</f>
        <v>0</v>
      </c>
      <c r="AP245" s="885">
        <f>AO99</f>
        <v>0</v>
      </c>
      <c r="AQ245" s="885">
        <f>AO137</f>
        <v>0</v>
      </c>
      <c r="AR245" s="885">
        <f t="shared" si="93"/>
        <v>0</v>
      </c>
      <c r="AS245" s="885">
        <f t="shared" si="94"/>
        <v>0</v>
      </c>
      <c r="AT245" s="885"/>
      <c r="AU245" s="879"/>
    </row>
    <row r="246" spans="1:48" ht="15" x14ac:dyDescent="0.25">
      <c r="A246" s="727"/>
      <c r="C246" s="727"/>
      <c r="D246" s="31"/>
      <c r="K246" s="727"/>
      <c r="O246" s="254"/>
      <c r="P246" s="250"/>
      <c r="Q246" s="250"/>
      <c r="R246" s="249"/>
      <c r="S246" s="254"/>
      <c r="T246" s="250"/>
      <c r="U246" s="249"/>
      <c r="V246" s="249"/>
      <c r="W246" s="254"/>
      <c r="Z246" s="39"/>
      <c r="AA246" s="39"/>
      <c r="AK246" s="53"/>
      <c r="AL246" s="1097">
        <f t="shared" ref="AL246" si="109">AL243+1</f>
        <v>43604</v>
      </c>
      <c r="AM246" s="885" t="s">
        <v>156</v>
      </c>
      <c r="AN246" s="885">
        <f>AM24</f>
        <v>0</v>
      </c>
      <c r="AO246" s="885">
        <f>AM62</f>
        <v>0</v>
      </c>
      <c r="AP246" s="885">
        <f>AM100</f>
        <v>0</v>
      </c>
      <c r="AQ246" s="885">
        <f>AM138</f>
        <v>0</v>
      </c>
      <c r="AR246" s="885">
        <f t="shared" si="93"/>
        <v>0</v>
      </c>
      <c r="AS246" s="885">
        <f t="shared" si="94"/>
        <v>0</v>
      </c>
      <c r="AT246" s="885"/>
      <c r="AU246" s="879"/>
    </row>
    <row r="247" spans="1:48" ht="15" x14ac:dyDescent="0.25">
      <c r="A247" s="727"/>
      <c r="C247" s="727"/>
      <c r="D247" s="52"/>
      <c r="E247" s="52"/>
      <c r="F247" s="52"/>
      <c r="G247" s="52"/>
      <c r="H247" s="52"/>
      <c r="I247" s="52"/>
      <c r="J247" s="52"/>
      <c r="K247" s="727"/>
      <c r="L247" s="52"/>
      <c r="M247" s="52"/>
      <c r="N247" s="52"/>
      <c r="O247" s="254"/>
      <c r="P247" s="252"/>
      <c r="Q247" s="252"/>
      <c r="R247" s="252"/>
      <c r="S247" s="254"/>
      <c r="T247" s="252"/>
      <c r="U247" s="252"/>
      <c r="V247" s="252"/>
      <c r="W247" s="254"/>
      <c r="X247" s="560"/>
      <c r="Z247" s="39"/>
      <c r="AA247" s="39"/>
      <c r="AK247" s="53"/>
      <c r="AL247" s="1097"/>
      <c r="AM247" s="885" t="s">
        <v>158</v>
      </c>
      <c r="AN247" s="885">
        <f>AN24</f>
        <v>0</v>
      </c>
      <c r="AO247" s="885">
        <f>AN62</f>
        <v>0</v>
      </c>
      <c r="AP247" s="885">
        <f>AN100</f>
        <v>0</v>
      </c>
      <c r="AQ247" s="885">
        <f>AN138</f>
        <v>0</v>
      </c>
      <c r="AR247" s="885">
        <f t="shared" si="93"/>
        <v>0</v>
      </c>
      <c r="AS247" s="885">
        <f t="shared" si="94"/>
        <v>0</v>
      </c>
      <c r="AT247" s="885"/>
      <c r="AU247" s="879"/>
    </row>
    <row r="248" spans="1:48" ht="15" x14ac:dyDescent="0.25">
      <c r="A248" s="727"/>
      <c r="C248" s="727"/>
      <c r="D248" s="31"/>
      <c r="K248" s="727"/>
      <c r="O248" s="254"/>
      <c r="P248" s="250"/>
      <c r="Q248" s="250"/>
      <c r="R248" s="249"/>
      <c r="S248" s="254"/>
      <c r="T248" s="250"/>
      <c r="U248" s="249"/>
      <c r="V248" s="249"/>
      <c r="W248" s="254"/>
      <c r="Z248" s="39"/>
      <c r="AA248" s="39"/>
      <c r="AK248" s="53"/>
      <c r="AL248" s="1097"/>
      <c r="AM248" s="885" t="s">
        <v>252</v>
      </c>
      <c r="AN248" s="885">
        <f>AO24</f>
        <v>0</v>
      </c>
      <c r="AO248" s="885">
        <f>AO62</f>
        <v>0</v>
      </c>
      <c r="AP248" s="885">
        <f>AO100</f>
        <v>0</v>
      </c>
      <c r="AQ248" s="885">
        <f>AO138</f>
        <v>0</v>
      </c>
      <c r="AR248" s="885">
        <f t="shared" si="93"/>
        <v>0</v>
      </c>
      <c r="AS248" s="885">
        <f t="shared" si="94"/>
        <v>0</v>
      </c>
      <c r="AT248" s="885"/>
      <c r="AU248" s="879"/>
    </row>
    <row r="249" spans="1:48" ht="15" x14ac:dyDescent="0.25">
      <c r="A249" s="727"/>
      <c r="B249" s="52"/>
      <c r="C249" s="727"/>
      <c r="D249" s="52"/>
      <c r="E249" s="52"/>
      <c r="F249" s="52"/>
      <c r="G249" s="52"/>
      <c r="H249" s="52"/>
      <c r="I249" s="52"/>
      <c r="J249" s="52"/>
      <c r="K249" s="727"/>
      <c r="L249" s="52"/>
      <c r="M249" s="52"/>
      <c r="N249" s="52"/>
      <c r="O249" s="254"/>
      <c r="P249" s="252"/>
      <c r="Q249" s="252"/>
      <c r="R249" s="252"/>
      <c r="S249" s="254"/>
      <c r="T249" s="252"/>
      <c r="U249" s="252"/>
      <c r="V249" s="252"/>
      <c r="W249" s="254"/>
      <c r="X249" s="560"/>
      <c r="Z249" s="39"/>
      <c r="AA249" s="39"/>
      <c r="AK249" s="53"/>
      <c r="AL249" s="1097">
        <f t="shared" ref="AL249" si="110">AL246+1</f>
        <v>43605</v>
      </c>
      <c r="AM249" s="885" t="s">
        <v>156</v>
      </c>
      <c r="AN249" s="885">
        <f>AM25</f>
        <v>0</v>
      </c>
      <c r="AO249" s="885">
        <f>AM63</f>
        <v>0</v>
      </c>
      <c r="AP249" s="885">
        <f>AM101</f>
        <v>0</v>
      </c>
      <c r="AQ249" s="885">
        <f>AM139</f>
        <v>0</v>
      </c>
      <c r="AR249" s="885">
        <f t="shared" si="93"/>
        <v>0</v>
      </c>
      <c r="AS249" s="885">
        <f t="shared" si="94"/>
        <v>0</v>
      </c>
      <c r="AT249" s="885"/>
      <c r="AU249" s="885"/>
      <c r="AV249" s="882"/>
    </row>
    <row r="250" spans="1:48" ht="15" x14ac:dyDescent="0.25">
      <c r="A250" s="727"/>
      <c r="C250" s="727"/>
      <c r="J250" s="31"/>
      <c r="O250" s="250"/>
      <c r="P250" s="250"/>
      <c r="Q250" s="250"/>
      <c r="R250" s="250"/>
      <c r="S250" s="250"/>
      <c r="T250" s="250"/>
      <c r="U250" s="249"/>
      <c r="V250" s="249"/>
      <c r="W250" s="249"/>
      <c r="Z250" s="39"/>
      <c r="AK250" s="53"/>
      <c r="AL250" s="1097"/>
      <c r="AM250" s="885" t="s">
        <v>158</v>
      </c>
      <c r="AN250" s="885">
        <f>AN25</f>
        <v>0</v>
      </c>
      <c r="AO250" s="885">
        <f>AN63</f>
        <v>0</v>
      </c>
      <c r="AP250" s="885">
        <f>AN101</f>
        <v>0</v>
      </c>
      <c r="AQ250" s="885">
        <f>AN139</f>
        <v>0</v>
      </c>
      <c r="AR250" s="885">
        <f t="shared" si="93"/>
        <v>0</v>
      </c>
      <c r="AS250" s="885">
        <f t="shared" si="94"/>
        <v>0</v>
      </c>
      <c r="AT250" s="885"/>
      <c r="AU250" s="885"/>
      <c r="AV250" s="882"/>
    </row>
    <row r="251" spans="1:48" ht="15" x14ac:dyDescent="0.25">
      <c r="A251" s="727"/>
      <c r="C251" s="727"/>
      <c r="D251" s="52"/>
      <c r="E251" s="52"/>
      <c r="F251" s="52"/>
      <c r="G251" s="52"/>
      <c r="H251" s="52"/>
      <c r="I251" s="52"/>
      <c r="J251" s="52"/>
      <c r="K251" s="52"/>
      <c r="L251" s="52"/>
      <c r="M251" s="52"/>
      <c r="N251" s="52"/>
      <c r="O251" s="252"/>
      <c r="P251" s="252"/>
      <c r="Q251" s="252"/>
      <c r="R251" s="252"/>
      <c r="S251" s="252"/>
      <c r="T251" s="252"/>
      <c r="U251" s="252"/>
      <c r="V251" s="252"/>
      <c r="W251" s="252"/>
      <c r="X251" s="560"/>
      <c r="Z251" s="39"/>
      <c r="AK251" s="53"/>
      <c r="AL251" s="1097"/>
      <c r="AM251" s="885" t="s">
        <v>252</v>
      </c>
      <c r="AN251" s="885">
        <f>AO25</f>
        <v>0</v>
      </c>
      <c r="AO251" s="885">
        <f>AO63</f>
        <v>0</v>
      </c>
      <c r="AP251" s="885">
        <f>AO101</f>
        <v>0</v>
      </c>
      <c r="AQ251" s="885">
        <f>AO139</f>
        <v>0</v>
      </c>
      <c r="AR251" s="885">
        <f t="shared" si="93"/>
        <v>0</v>
      </c>
      <c r="AS251" s="885">
        <f t="shared" si="94"/>
        <v>0</v>
      </c>
      <c r="AT251" s="885"/>
      <c r="AU251" s="885"/>
      <c r="AV251" s="882"/>
    </row>
    <row r="252" spans="1:48" ht="15" x14ac:dyDescent="0.25">
      <c r="A252" s="727"/>
      <c r="C252" s="727"/>
      <c r="D252" s="31"/>
      <c r="F252" s="727"/>
      <c r="G252" s="31"/>
      <c r="I252" s="31"/>
      <c r="K252" s="727"/>
      <c r="L252" s="31"/>
      <c r="O252" s="254"/>
      <c r="P252" s="251"/>
      <c r="Q252" s="250"/>
      <c r="R252" s="250"/>
      <c r="S252" s="254"/>
      <c r="T252" s="251"/>
      <c r="U252" s="249"/>
      <c r="V252" s="249"/>
      <c r="W252" s="254"/>
      <c r="X252" s="559"/>
      <c r="Z252" s="39"/>
      <c r="AK252" s="53"/>
      <c r="AL252" s="1097">
        <f t="shared" ref="AL252" si="111">AL249+1</f>
        <v>43606</v>
      </c>
      <c r="AM252" s="885" t="s">
        <v>156</v>
      </c>
      <c r="AN252" s="885">
        <f>AM26</f>
        <v>0</v>
      </c>
      <c r="AO252" s="885">
        <f>AM64</f>
        <v>0</v>
      </c>
      <c r="AP252" s="885">
        <f>AM102</f>
        <v>0</v>
      </c>
      <c r="AQ252" s="885">
        <f>AM140</f>
        <v>0</v>
      </c>
      <c r="AR252" s="885">
        <f t="shared" si="93"/>
        <v>0</v>
      </c>
      <c r="AS252" s="885">
        <f t="shared" si="94"/>
        <v>0</v>
      </c>
      <c r="AT252" s="885"/>
      <c r="AU252" s="885"/>
      <c r="AV252" s="882"/>
    </row>
    <row r="253" spans="1:48" ht="15" x14ac:dyDescent="0.25">
      <c r="A253" s="727"/>
      <c r="C253" s="727"/>
      <c r="D253" s="52"/>
      <c r="E253" s="52"/>
      <c r="F253" s="727"/>
      <c r="G253" s="52"/>
      <c r="H253" s="52"/>
      <c r="I253" s="52"/>
      <c r="J253" s="52"/>
      <c r="K253" s="727"/>
      <c r="L253" s="52"/>
      <c r="M253" s="52"/>
      <c r="N253" s="52"/>
      <c r="O253" s="254"/>
      <c r="P253" s="252"/>
      <c r="Q253" s="252"/>
      <c r="R253" s="252"/>
      <c r="S253" s="254"/>
      <c r="T253" s="252"/>
      <c r="U253" s="252"/>
      <c r="V253" s="252"/>
      <c r="W253" s="254"/>
      <c r="X253" s="560"/>
      <c r="Z253" s="39"/>
      <c r="AK253" s="53"/>
      <c r="AL253" s="1097"/>
      <c r="AM253" s="885" t="s">
        <v>158</v>
      </c>
      <c r="AN253" s="885">
        <f>AN26</f>
        <v>0</v>
      </c>
      <c r="AO253" s="885">
        <f>AN64</f>
        <v>0</v>
      </c>
      <c r="AP253" s="885">
        <f>AN102</f>
        <v>0</v>
      </c>
      <c r="AQ253" s="885">
        <f>AN140</f>
        <v>0</v>
      </c>
      <c r="AR253" s="885">
        <f t="shared" si="93"/>
        <v>0</v>
      </c>
      <c r="AS253" s="885">
        <f t="shared" si="94"/>
        <v>0</v>
      </c>
      <c r="AT253" s="885"/>
      <c r="AU253" s="885"/>
      <c r="AV253" s="882"/>
    </row>
    <row r="254" spans="1:48" ht="15" x14ac:dyDescent="0.25">
      <c r="A254" s="727"/>
      <c r="B254" s="31"/>
      <c r="C254" s="727"/>
      <c r="D254" s="31"/>
      <c r="F254" s="727"/>
      <c r="G254" s="31"/>
      <c r="I254" s="31"/>
      <c r="K254" s="727"/>
      <c r="M254" s="31"/>
      <c r="O254" s="254"/>
      <c r="P254" s="250"/>
      <c r="Q254" s="250"/>
      <c r="R254" s="250"/>
      <c r="S254" s="254"/>
      <c r="T254" s="249"/>
      <c r="U254" s="251"/>
      <c r="V254" s="249"/>
      <c r="W254" s="254"/>
      <c r="Z254" s="39"/>
      <c r="AK254" s="53"/>
      <c r="AL254" s="1097"/>
      <c r="AM254" s="885" t="s">
        <v>252</v>
      </c>
      <c r="AN254" s="885">
        <f>AO26</f>
        <v>0</v>
      </c>
      <c r="AO254" s="885">
        <f>AO64</f>
        <v>0</v>
      </c>
      <c r="AP254" s="885">
        <f>AO102</f>
        <v>0</v>
      </c>
      <c r="AQ254" s="885">
        <f>AO140</f>
        <v>0</v>
      </c>
      <c r="AR254" s="885">
        <f t="shared" si="93"/>
        <v>0</v>
      </c>
      <c r="AS254" s="885">
        <f t="shared" si="94"/>
        <v>0</v>
      </c>
      <c r="AT254" s="885"/>
      <c r="AU254" s="885"/>
      <c r="AV254" s="882"/>
    </row>
    <row r="255" spans="1:48" ht="15" x14ac:dyDescent="0.25">
      <c r="A255" s="727"/>
      <c r="B255" s="31"/>
      <c r="C255" s="727"/>
      <c r="D255" s="52"/>
      <c r="E255" s="52"/>
      <c r="F255" s="727"/>
      <c r="G255" s="52"/>
      <c r="H255" s="52"/>
      <c r="I255" s="52"/>
      <c r="J255" s="52"/>
      <c r="K255" s="727"/>
      <c r="L255" s="52"/>
      <c r="M255" s="52"/>
      <c r="N255" s="52"/>
      <c r="O255" s="254"/>
      <c r="P255" s="252"/>
      <c r="Q255" s="252"/>
      <c r="R255" s="252"/>
      <c r="S255" s="254"/>
      <c r="T255" s="252"/>
      <c r="U255" s="252"/>
      <c r="V255" s="252"/>
      <c r="W255" s="254"/>
      <c r="X255" s="560"/>
      <c r="Z255" s="39"/>
      <c r="AK255" s="53"/>
      <c r="AL255" s="1097">
        <f t="shared" ref="AL255" si="112">AL252+1</f>
        <v>43607</v>
      </c>
      <c r="AM255" s="885" t="s">
        <v>156</v>
      </c>
      <c r="AN255" s="885">
        <f>AM27</f>
        <v>0</v>
      </c>
      <c r="AO255" s="885">
        <f>AM65</f>
        <v>0</v>
      </c>
      <c r="AP255" s="885">
        <f>AM103</f>
        <v>0</v>
      </c>
      <c r="AQ255" s="885">
        <f>AM141</f>
        <v>0</v>
      </c>
      <c r="AR255" s="885">
        <f t="shared" si="93"/>
        <v>0</v>
      </c>
      <c r="AS255" s="885">
        <f t="shared" si="94"/>
        <v>0</v>
      </c>
      <c r="AT255" s="885"/>
      <c r="AU255" s="885"/>
      <c r="AV255" s="882"/>
    </row>
    <row r="256" spans="1:48" ht="15" x14ac:dyDescent="0.25">
      <c r="A256" s="727"/>
      <c r="B256" s="31"/>
      <c r="C256" s="727"/>
      <c r="D256" s="31"/>
      <c r="F256" s="727"/>
      <c r="G256" s="31"/>
      <c r="I256" s="31"/>
      <c r="K256" s="727"/>
      <c r="M256" s="31"/>
      <c r="O256" s="254"/>
      <c r="P256" s="250"/>
      <c r="Q256" s="250"/>
      <c r="R256" s="250"/>
      <c r="S256" s="254"/>
      <c r="T256" s="249"/>
      <c r="U256" s="251"/>
      <c r="V256" s="249"/>
      <c r="W256" s="254"/>
      <c r="Z256" s="39"/>
      <c r="AK256" s="53"/>
      <c r="AL256" s="1097"/>
      <c r="AM256" s="885" t="s">
        <v>158</v>
      </c>
      <c r="AN256" s="885">
        <f>AN27</f>
        <v>0</v>
      </c>
      <c r="AO256" s="885">
        <f>AN65</f>
        <v>0</v>
      </c>
      <c r="AP256" s="885">
        <f>AN103</f>
        <v>0</v>
      </c>
      <c r="AQ256" s="885">
        <f>AN141</f>
        <v>0</v>
      </c>
      <c r="AR256" s="885">
        <f t="shared" si="93"/>
        <v>0</v>
      </c>
      <c r="AS256" s="885">
        <f t="shared" si="94"/>
        <v>0</v>
      </c>
      <c r="AT256" s="885"/>
      <c r="AU256" s="885"/>
      <c r="AV256" s="882"/>
    </row>
    <row r="257" spans="1:48" ht="15" x14ac:dyDescent="0.25">
      <c r="A257" s="727"/>
      <c r="B257" s="31"/>
      <c r="C257" s="727"/>
      <c r="D257" s="52"/>
      <c r="E257" s="52"/>
      <c r="F257" s="727"/>
      <c r="G257" s="52"/>
      <c r="H257" s="52"/>
      <c r="I257" s="52"/>
      <c r="J257" s="52"/>
      <c r="K257" s="727"/>
      <c r="L257" s="52"/>
      <c r="M257" s="52"/>
      <c r="N257" s="52"/>
      <c r="O257" s="254"/>
      <c r="P257" s="252"/>
      <c r="Q257" s="252"/>
      <c r="R257" s="252"/>
      <c r="S257" s="254"/>
      <c r="T257" s="252"/>
      <c r="U257" s="252"/>
      <c r="V257" s="252"/>
      <c r="W257" s="254"/>
      <c r="X257" s="560"/>
      <c r="Z257" s="39"/>
      <c r="AK257" s="53"/>
      <c r="AL257" s="1097"/>
      <c r="AM257" s="885" t="s">
        <v>252</v>
      </c>
      <c r="AN257" s="885">
        <f>AO27</f>
        <v>0</v>
      </c>
      <c r="AO257" s="885">
        <f>AO65</f>
        <v>0</v>
      </c>
      <c r="AP257" s="885">
        <f>AO103</f>
        <v>0</v>
      </c>
      <c r="AQ257" s="885">
        <f>AO141</f>
        <v>0</v>
      </c>
      <c r="AR257" s="885">
        <f t="shared" ref="AR257:AR284" si="113">AN257+AP257</f>
        <v>0</v>
      </c>
      <c r="AS257" s="885">
        <f t="shared" ref="AS257:AS284" si="114">AO257+AQ257</f>
        <v>0</v>
      </c>
      <c r="AT257" s="885"/>
      <c r="AU257" s="885"/>
      <c r="AV257" s="882"/>
    </row>
    <row r="258" spans="1:48" ht="15" x14ac:dyDescent="0.25">
      <c r="A258" s="727"/>
      <c r="B258" s="31"/>
      <c r="C258" s="727"/>
      <c r="D258" s="31"/>
      <c r="F258" s="727"/>
      <c r="G258" s="31"/>
      <c r="I258" s="31"/>
      <c r="K258" s="727"/>
      <c r="M258" s="31"/>
      <c r="O258" s="254"/>
      <c r="P258" s="250"/>
      <c r="Q258" s="250"/>
      <c r="R258" s="250"/>
      <c r="S258" s="254"/>
      <c r="T258" s="249"/>
      <c r="U258" s="251"/>
      <c r="V258" s="249"/>
      <c r="W258" s="254"/>
      <c r="Z258" s="39"/>
      <c r="AK258" s="53"/>
      <c r="AL258" s="1097">
        <f t="shared" ref="AL258" si="115">AL255+1</f>
        <v>43608</v>
      </c>
      <c r="AM258" s="885" t="s">
        <v>156</v>
      </c>
      <c r="AN258" s="885">
        <f>AM28</f>
        <v>0</v>
      </c>
      <c r="AO258" s="885">
        <f>AM66</f>
        <v>0</v>
      </c>
      <c r="AP258" s="885">
        <f>AM104</f>
        <v>0</v>
      </c>
      <c r="AQ258" s="885">
        <f>AM142</f>
        <v>0</v>
      </c>
      <c r="AR258" s="885">
        <f t="shared" si="113"/>
        <v>0</v>
      </c>
      <c r="AS258" s="885">
        <f t="shared" si="114"/>
        <v>0</v>
      </c>
      <c r="AT258" s="885"/>
      <c r="AU258" s="885"/>
      <c r="AV258" s="882"/>
    </row>
    <row r="259" spans="1:48" ht="15" x14ac:dyDescent="0.25">
      <c r="A259" s="727"/>
      <c r="B259" s="31"/>
      <c r="C259" s="727"/>
      <c r="D259" s="52"/>
      <c r="E259" s="52"/>
      <c r="F259" s="727"/>
      <c r="G259" s="52"/>
      <c r="H259" s="52"/>
      <c r="I259" s="52"/>
      <c r="J259" s="52"/>
      <c r="K259" s="727"/>
      <c r="L259" s="52"/>
      <c r="M259" s="52"/>
      <c r="N259" s="52"/>
      <c r="O259" s="254"/>
      <c r="P259" s="252"/>
      <c r="Q259" s="252"/>
      <c r="R259" s="252"/>
      <c r="S259" s="254"/>
      <c r="T259" s="252"/>
      <c r="U259" s="252"/>
      <c r="V259" s="252"/>
      <c r="W259" s="254"/>
      <c r="X259" s="560"/>
      <c r="Z259" s="39"/>
      <c r="AK259" s="53"/>
      <c r="AL259" s="1097"/>
      <c r="AM259" s="885" t="s">
        <v>158</v>
      </c>
      <c r="AN259" s="885">
        <f>AN28</f>
        <v>0</v>
      </c>
      <c r="AO259" s="885">
        <f>AN66</f>
        <v>0</v>
      </c>
      <c r="AP259" s="885">
        <f>AN104</f>
        <v>0</v>
      </c>
      <c r="AQ259" s="885">
        <f>AN142</f>
        <v>0</v>
      </c>
      <c r="AR259" s="885">
        <f t="shared" si="113"/>
        <v>0</v>
      </c>
      <c r="AS259" s="885">
        <f t="shared" si="114"/>
        <v>0</v>
      </c>
      <c r="AT259" s="885"/>
      <c r="AU259" s="885"/>
      <c r="AV259" s="882"/>
    </row>
    <row r="260" spans="1:48" ht="15" x14ac:dyDescent="0.25">
      <c r="A260" s="727"/>
      <c r="B260" s="31"/>
      <c r="C260" s="727"/>
      <c r="D260" s="31"/>
      <c r="F260" s="727"/>
      <c r="G260" s="31"/>
      <c r="I260" s="31"/>
      <c r="K260" s="727"/>
      <c r="M260" s="31"/>
      <c r="O260" s="254"/>
      <c r="P260" s="250"/>
      <c r="Q260" s="250"/>
      <c r="R260" s="250"/>
      <c r="S260" s="254"/>
      <c r="T260" s="249"/>
      <c r="U260" s="251"/>
      <c r="V260" s="249"/>
      <c r="W260" s="254"/>
      <c r="Z260" s="39"/>
      <c r="AK260" s="53"/>
      <c r="AL260" s="1097"/>
      <c r="AM260" s="885" t="s">
        <v>252</v>
      </c>
      <c r="AN260" s="885">
        <f>AO28</f>
        <v>0</v>
      </c>
      <c r="AO260" s="885">
        <f>AO66</f>
        <v>0</v>
      </c>
      <c r="AP260" s="885">
        <f>AO104</f>
        <v>0</v>
      </c>
      <c r="AQ260" s="885">
        <f>AO142</f>
        <v>0</v>
      </c>
      <c r="AR260" s="885">
        <f t="shared" si="113"/>
        <v>0</v>
      </c>
      <c r="AS260" s="885">
        <f t="shared" si="114"/>
        <v>0</v>
      </c>
      <c r="AT260" s="885"/>
      <c r="AU260" s="885"/>
      <c r="AV260" s="882"/>
    </row>
    <row r="261" spans="1:48" ht="15" x14ac:dyDescent="0.25">
      <c r="A261" s="727"/>
      <c r="C261" s="727"/>
      <c r="D261" s="52"/>
      <c r="E261" s="52"/>
      <c r="F261" s="727"/>
      <c r="G261" s="52"/>
      <c r="H261" s="52"/>
      <c r="I261" s="52"/>
      <c r="J261" s="52"/>
      <c r="K261" s="727"/>
      <c r="L261" s="52"/>
      <c r="M261" s="52"/>
      <c r="N261" s="52"/>
      <c r="O261" s="254"/>
      <c r="P261" s="252"/>
      <c r="Q261" s="252"/>
      <c r="R261" s="252"/>
      <c r="S261" s="254"/>
      <c r="T261" s="252"/>
      <c r="U261" s="252"/>
      <c r="V261" s="252"/>
      <c r="W261" s="254"/>
      <c r="X261" s="560"/>
      <c r="Z261" s="39"/>
      <c r="AK261" s="53"/>
      <c r="AL261" s="1097">
        <f t="shared" ref="AL261" si="116">AL258+1</f>
        <v>43609</v>
      </c>
      <c r="AM261" s="885" t="s">
        <v>156</v>
      </c>
      <c r="AN261" s="885">
        <f>AM29</f>
        <v>0</v>
      </c>
      <c r="AO261" s="885">
        <f>AM67</f>
        <v>0</v>
      </c>
      <c r="AP261" s="885">
        <f>AM105</f>
        <v>0</v>
      </c>
      <c r="AQ261" s="885">
        <f>AM143</f>
        <v>0</v>
      </c>
      <c r="AR261" s="885">
        <f t="shared" si="113"/>
        <v>0</v>
      </c>
      <c r="AS261" s="885">
        <f t="shared" si="114"/>
        <v>0</v>
      </c>
      <c r="AT261" s="885"/>
      <c r="AU261" s="885"/>
      <c r="AV261" s="882"/>
    </row>
    <row r="262" spans="1:48" ht="15" x14ac:dyDescent="0.25">
      <c r="A262" s="727"/>
      <c r="C262" s="727"/>
      <c r="D262" s="31"/>
      <c r="F262" s="727"/>
      <c r="G262" s="31"/>
      <c r="I262" s="31"/>
      <c r="K262" s="727"/>
      <c r="M262" s="31"/>
      <c r="O262" s="254"/>
      <c r="P262" s="250"/>
      <c r="Q262" s="250"/>
      <c r="R262" s="250"/>
      <c r="S262" s="254"/>
      <c r="T262" s="249"/>
      <c r="U262" s="251"/>
      <c r="V262" s="249"/>
      <c r="W262" s="254"/>
      <c r="Z262" s="39"/>
      <c r="AK262" s="53"/>
      <c r="AL262" s="1097"/>
      <c r="AM262" s="885" t="s">
        <v>158</v>
      </c>
      <c r="AN262" s="885">
        <f>AN29</f>
        <v>0</v>
      </c>
      <c r="AO262" s="885">
        <f>AN67</f>
        <v>0</v>
      </c>
      <c r="AP262" s="885">
        <f>AN105</f>
        <v>0</v>
      </c>
      <c r="AQ262" s="885">
        <f>AN143</f>
        <v>0</v>
      </c>
      <c r="AR262" s="885">
        <f t="shared" si="113"/>
        <v>0</v>
      </c>
      <c r="AS262" s="885">
        <f t="shared" si="114"/>
        <v>0</v>
      </c>
      <c r="AT262" s="885"/>
      <c r="AU262" s="885"/>
      <c r="AV262" s="882"/>
    </row>
    <row r="263" spans="1:48" ht="15" x14ac:dyDescent="0.25">
      <c r="A263" s="727"/>
      <c r="B263" s="31"/>
      <c r="C263" s="727"/>
      <c r="D263" s="52"/>
      <c r="E263" s="52"/>
      <c r="F263" s="727"/>
      <c r="G263" s="52"/>
      <c r="H263" s="52"/>
      <c r="I263" s="52"/>
      <c r="J263" s="52"/>
      <c r="K263" s="727"/>
      <c r="L263" s="52"/>
      <c r="M263" s="52"/>
      <c r="N263" s="52"/>
      <c r="O263" s="254"/>
      <c r="P263" s="252"/>
      <c r="Q263" s="252"/>
      <c r="R263" s="252"/>
      <c r="S263" s="254"/>
      <c r="T263" s="252"/>
      <c r="U263" s="252"/>
      <c r="V263" s="252"/>
      <c r="W263" s="254"/>
      <c r="X263" s="560"/>
      <c r="Z263" s="39"/>
      <c r="AK263" s="53"/>
      <c r="AL263" s="1097"/>
      <c r="AM263" s="885" t="s">
        <v>252</v>
      </c>
      <c r="AN263" s="885">
        <f>AO29</f>
        <v>0</v>
      </c>
      <c r="AO263" s="885">
        <f>AO67</f>
        <v>0</v>
      </c>
      <c r="AP263" s="885">
        <f>AO105</f>
        <v>0</v>
      </c>
      <c r="AQ263" s="885">
        <f>AO143</f>
        <v>0</v>
      </c>
      <c r="AR263" s="885">
        <f t="shared" si="113"/>
        <v>0</v>
      </c>
      <c r="AS263" s="885">
        <f t="shared" si="114"/>
        <v>0</v>
      </c>
      <c r="AT263" s="885"/>
      <c r="AU263" s="885"/>
      <c r="AV263" s="882"/>
    </row>
    <row r="264" spans="1:48" ht="15" x14ac:dyDescent="0.25">
      <c r="A264" s="727"/>
      <c r="C264" s="727"/>
      <c r="D264" s="31"/>
      <c r="F264" s="727"/>
      <c r="G264" s="31"/>
      <c r="I264" s="31"/>
      <c r="K264" s="727"/>
      <c r="M264" s="31"/>
      <c r="O264" s="254"/>
      <c r="P264" s="250"/>
      <c r="Q264" s="250"/>
      <c r="R264" s="250"/>
      <c r="S264" s="254"/>
      <c r="T264" s="249"/>
      <c r="U264" s="251"/>
      <c r="V264" s="249"/>
      <c r="W264" s="254"/>
      <c r="Z264" s="39"/>
      <c r="AK264" s="53"/>
      <c r="AL264" s="1097">
        <f t="shared" ref="AL264" si="117">AL261+1</f>
        <v>43610</v>
      </c>
      <c r="AM264" s="885" t="s">
        <v>156</v>
      </c>
      <c r="AN264" s="885">
        <f>AM30</f>
        <v>0</v>
      </c>
      <c r="AO264" s="885">
        <f>AM68</f>
        <v>0</v>
      </c>
      <c r="AP264" s="885">
        <f>AM106</f>
        <v>0</v>
      </c>
      <c r="AQ264" s="885">
        <f>AM144</f>
        <v>0</v>
      </c>
      <c r="AR264" s="885">
        <f t="shared" si="113"/>
        <v>0</v>
      </c>
      <c r="AS264" s="885">
        <f t="shared" si="114"/>
        <v>0</v>
      </c>
      <c r="AT264" s="885"/>
      <c r="AU264" s="885"/>
      <c r="AV264" s="882"/>
    </row>
    <row r="265" spans="1:48" ht="15" x14ac:dyDescent="0.25">
      <c r="A265" s="727"/>
      <c r="C265" s="727"/>
      <c r="D265" s="52"/>
      <c r="E265" s="52"/>
      <c r="F265" s="727"/>
      <c r="G265" s="52"/>
      <c r="H265" s="52"/>
      <c r="I265" s="52"/>
      <c r="J265" s="52"/>
      <c r="K265" s="727"/>
      <c r="L265" s="52"/>
      <c r="M265" s="52"/>
      <c r="N265" s="52"/>
      <c r="O265" s="254"/>
      <c r="P265" s="252"/>
      <c r="Q265" s="252"/>
      <c r="R265" s="252"/>
      <c r="S265" s="254"/>
      <c r="T265" s="252"/>
      <c r="U265" s="252"/>
      <c r="V265" s="252"/>
      <c r="W265" s="254"/>
      <c r="X265" s="560"/>
      <c r="Z265" s="39"/>
      <c r="AK265" s="53"/>
      <c r="AL265" s="1097"/>
      <c r="AM265" s="885" t="s">
        <v>158</v>
      </c>
      <c r="AN265" s="885">
        <f>AN30</f>
        <v>0</v>
      </c>
      <c r="AO265" s="885">
        <f>AN68</f>
        <v>0</v>
      </c>
      <c r="AP265" s="885">
        <f>AN106</f>
        <v>0</v>
      </c>
      <c r="AQ265" s="885">
        <f>AN144</f>
        <v>0</v>
      </c>
      <c r="AR265" s="885">
        <f t="shared" si="113"/>
        <v>0</v>
      </c>
      <c r="AS265" s="885">
        <f t="shared" si="114"/>
        <v>0</v>
      </c>
      <c r="AT265" s="885"/>
      <c r="AU265" s="885"/>
      <c r="AV265" s="882"/>
    </row>
    <row r="266" spans="1:48" ht="15" x14ac:dyDescent="0.25">
      <c r="A266" s="727"/>
      <c r="C266" s="727"/>
      <c r="D266" s="31"/>
      <c r="F266" s="727"/>
      <c r="G266" s="31"/>
      <c r="H266" s="52"/>
      <c r="I266" s="727"/>
      <c r="K266" s="727"/>
      <c r="L266" s="52"/>
      <c r="M266" s="727"/>
      <c r="O266" s="254"/>
      <c r="P266" s="252"/>
      <c r="Q266" s="254"/>
      <c r="R266" s="249"/>
      <c r="S266" s="254"/>
      <c r="T266" s="252"/>
      <c r="U266" s="254"/>
      <c r="V266" s="249"/>
      <c r="W266" s="254"/>
      <c r="X266" s="560"/>
      <c r="Z266" s="39"/>
      <c r="AK266" s="53"/>
      <c r="AL266" s="1097"/>
      <c r="AM266" s="885" t="s">
        <v>252</v>
      </c>
      <c r="AN266" s="885">
        <f>AO30</f>
        <v>0</v>
      </c>
      <c r="AO266" s="885">
        <f>AO68</f>
        <v>0</v>
      </c>
      <c r="AP266" s="885">
        <f>AO106</f>
        <v>0</v>
      </c>
      <c r="AQ266" s="885">
        <f>AO144</f>
        <v>0</v>
      </c>
      <c r="AR266" s="885">
        <f t="shared" si="113"/>
        <v>0</v>
      </c>
      <c r="AS266" s="885">
        <f t="shared" si="114"/>
        <v>0</v>
      </c>
      <c r="AT266" s="885"/>
      <c r="AU266" s="885"/>
      <c r="AV266" s="882"/>
    </row>
    <row r="267" spans="1:48" ht="15" x14ac:dyDescent="0.25">
      <c r="A267" s="727"/>
      <c r="B267" s="52"/>
      <c r="C267" s="727"/>
      <c r="D267" s="52"/>
      <c r="E267" s="52"/>
      <c r="F267" s="52"/>
      <c r="G267" s="52"/>
      <c r="H267" s="52"/>
      <c r="I267" s="52"/>
      <c r="J267" s="52"/>
      <c r="K267" s="727"/>
      <c r="L267" s="52"/>
      <c r="M267" s="52"/>
      <c r="N267" s="52"/>
      <c r="O267" s="254"/>
      <c r="P267" s="252"/>
      <c r="Q267" s="252"/>
      <c r="R267" s="252"/>
      <c r="S267" s="254"/>
      <c r="T267" s="252"/>
      <c r="U267" s="252"/>
      <c r="V267" s="252"/>
      <c r="W267" s="254"/>
      <c r="X267" s="560"/>
      <c r="Z267" s="39"/>
      <c r="AK267" s="53"/>
      <c r="AL267" s="1097">
        <f t="shared" ref="AL267" si="118">AL264+1</f>
        <v>43611</v>
      </c>
      <c r="AM267" s="885" t="s">
        <v>156</v>
      </c>
      <c r="AN267" s="885">
        <f>AM31</f>
        <v>0</v>
      </c>
      <c r="AO267" s="885">
        <f>AM69</f>
        <v>0</v>
      </c>
      <c r="AP267" s="885">
        <f>AM107</f>
        <v>0</v>
      </c>
      <c r="AQ267" s="885">
        <f>AM145</f>
        <v>0</v>
      </c>
      <c r="AR267" s="885">
        <f t="shared" si="113"/>
        <v>0</v>
      </c>
      <c r="AS267" s="885">
        <f t="shared" si="114"/>
        <v>0</v>
      </c>
      <c r="AT267" s="885"/>
      <c r="AU267" s="885"/>
      <c r="AV267" s="882"/>
    </row>
    <row r="268" spans="1:48" ht="15" x14ac:dyDescent="0.25">
      <c r="A268" s="727"/>
      <c r="C268" s="727"/>
      <c r="D268" s="31"/>
      <c r="K268" s="727"/>
      <c r="O268" s="254"/>
      <c r="P268" s="249"/>
      <c r="Q268" s="249"/>
      <c r="R268" s="249"/>
      <c r="S268" s="254"/>
      <c r="T268" s="249"/>
      <c r="U268" s="249"/>
      <c r="V268" s="249"/>
      <c r="W268" s="254"/>
      <c r="Z268" s="39"/>
      <c r="AK268" s="53"/>
      <c r="AL268" s="1097"/>
      <c r="AM268" s="885" t="s">
        <v>158</v>
      </c>
      <c r="AN268" s="885">
        <f>AN31</f>
        <v>0</v>
      </c>
      <c r="AO268" s="885">
        <f>AN69</f>
        <v>0</v>
      </c>
      <c r="AP268" s="885">
        <f>AN107</f>
        <v>0</v>
      </c>
      <c r="AQ268" s="885">
        <f>AN145</f>
        <v>0</v>
      </c>
      <c r="AR268" s="885">
        <f t="shared" si="113"/>
        <v>0</v>
      </c>
      <c r="AS268" s="885">
        <f t="shared" si="114"/>
        <v>0</v>
      </c>
      <c r="AT268" s="885"/>
      <c r="AU268" s="885"/>
      <c r="AV268" s="882"/>
    </row>
    <row r="269" spans="1:48" ht="15" x14ac:dyDescent="0.25">
      <c r="A269" s="727"/>
      <c r="B269" s="31"/>
      <c r="C269" s="727"/>
      <c r="D269" s="52"/>
      <c r="E269" s="52"/>
      <c r="F269" s="52"/>
      <c r="G269" s="52"/>
      <c r="H269" s="52"/>
      <c r="I269" s="52"/>
      <c r="J269" s="52"/>
      <c r="K269" s="727"/>
      <c r="L269" s="52"/>
      <c r="M269" s="52"/>
      <c r="N269" s="52"/>
      <c r="O269" s="254"/>
      <c r="P269" s="252"/>
      <c r="Q269" s="252"/>
      <c r="R269" s="252"/>
      <c r="S269" s="254"/>
      <c r="T269" s="252"/>
      <c r="U269" s="252"/>
      <c r="V269" s="252"/>
      <c r="W269" s="254"/>
      <c r="X269" s="560"/>
      <c r="Z269" s="39"/>
      <c r="AK269" s="53"/>
      <c r="AL269" s="1097"/>
      <c r="AM269" s="885" t="s">
        <v>252</v>
      </c>
      <c r="AN269" s="885">
        <f>AO31</f>
        <v>0</v>
      </c>
      <c r="AO269" s="885">
        <f>AO69</f>
        <v>0</v>
      </c>
      <c r="AP269" s="885">
        <f>AO107</f>
        <v>0</v>
      </c>
      <c r="AQ269" s="885">
        <f>AO145</f>
        <v>0</v>
      </c>
      <c r="AR269" s="885">
        <f t="shared" si="113"/>
        <v>0</v>
      </c>
      <c r="AS269" s="885">
        <f t="shared" si="114"/>
        <v>0</v>
      </c>
      <c r="AT269" s="885"/>
      <c r="AU269" s="885"/>
      <c r="AV269" s="882"/>
    </row>
    <row r="270" spans="1:48" ht="15" x14ac:dyDescent="0.25">
      <c r="A270" s="727"/>
      <c r="B270" s="31"/>
      <c r="C270" s="727"/>
      <c r="D270" s="31"/>
      <c r="K270" s="727"/>
      <c r="O270" s="254"/>
      <c r="P270" s="249"/>
      <c r="Q270" s="249"/>
      <c r="R270" s="249"/>
      <c r="S270" s="254"/>
      <c r="T270" s="249"/>
      <c r="U270" s="249"/>
      <c r="V270" s="249"/>
      <c r="W270" s="254"/>
      <c r="Z270" s="39"/>
      <c r="AK270" s="53"/>
      <c r="AL270" s="1097">
        <f t="shared" ref="AL270" si="119">AL267+1</f>
        <v>43612</v>
      </c>
      <c r="AM270" s="885" t="s">
        <v>156</v>
      </c>
      <c r="AN270" s="885">
        <f>AM32</f>
        <v>0</v>
      </c>
      <c r="AO270" s="885">
        <f>AM70</f>
        <v>0</v>
      </c>
      <c r="AP270" s="885">
        <f>AM108</f>
        <v>0</v>
      </c>
      <c r="AQ270" s="885">
        <f>AM146</f>
        <v>0</v>
      </c>
      <c r="AR270" s="885">
        <f t="shared" si="113"/>
        <v>0</v>
      </c>
      <c r="AS270" s="885">
        <f t="shared" si="114"/>
        <v>0</v>
      </c>
      <c r="AT270" s="885"/>
      <c r="AU270" s="885"/>
      <c r="AV270" s="882"/>
    </row>
    <row r="271" spans="1:48" ht="15" x14ac:dyDescent="0.25">
      <c r="A271" s="727"/>
      <c r="B271" s="31"/>
      <c r="C271" s="727"/>
      <c r="D271" s="52"/>
      <c r="E271" s="52"/>
      <c r="F271" s="52"/>
      <c r="G271" s="52"/>
      <c r="H271" s="52"/>
      <c r="I271" s="52"/>
      <c r="J271" s="52"/>
      <c r="K271" s="727"/>
      <c r="L271" s="52"/>
      <c r="M271" s="52"/>
      <c r="N271" s="52"/>
      <c r="O271" s="254"/>
      <c r="P271" s="252"/>
      <c r="Q271" s="252"/>
      <c r="R271" s="252"/>
      <c r="S271" s="254"/>
      <c r="T271" s="252"/>
      <c r="U271" s="252"/>
      <c r="V271" s="252"/>
      <c r="W271" s="254"/>
      <c r="X271" s="560"/>
      <c r="Z271" s="39"/>
      <c r="AK271" s="53"/>
      <c r="AL271" s="1097"/>
      <c r="AM271" s="885" t="s">
        <v>158</v>
      </c>
      <c r="AN271" s="885">
        <f>AN32</f>
        <v>0</v>
      </c>
      <c r="AO271" s="885">
        <f>AN70</f>
        <v>0</v>
      </c>
      <c r="AP271" s="885">
        <f>AN108</f>
        <v>0</v>
      </c>
      <c r="AQ271" s="885">
        <f>AN146</f>
        <v>0</v>
      </c>
      <c r="AR271" s="885">
        <f t="shared" si="113"/>
        <v>0</v>
      </c>
      <c r="AS271" s="885">
        <f t="shared" si="114"/>
        <v>0</v>
      </c>
      <c r="AT271" s="885"/>
      <c r="AU271" s="885"/>
      <c r="AV271" s="882"/>
    </row>
    <row r="272" spans="1:48" ht="15" x14ac:dyDescent="0.25">
      <c r="A272" s="727"/>
      <c r="B272" s="31"/>
      <c r="C272" s="727"/>
      <c r="D272" s="31"/>
      <c r="K272" s="727"/>
      <c r="N272" s="38"/>
      <c r="O272" s="254"/>
      <c r="P272" s="249"/>
      <c r="Q272" s="249"/>
      <c r="R272" s="249"/>
      <c r="S272" s="254"/>
      <c r="T272" s="249"/>
      <c r="U272" s="249"/>
      <c r="V272" s="249"/>
      <c r="W272" s="254"/>
      <c r="Z272" s="39"/>
      <c r="AK272" s="53"/>
      <c r="AL272" s="1097"/>
      <c r="AM272" s="885" t="s">
        <v>252</v>
      </c>
      <c r="AN272" s="885">
        <f>AO32</f>
        <v>0</v>
      </c>
      <c r="AO272" s="885">
        <f>AO70</f>
        <v>0</v>
      </c>
      <c r="AP272" s="885">
        <f>AO108</f>
        <v>0</v>
      </c>
      <c r="AQ272" s="885">
        <f>AO146</f>
        <v>0</v>
      </c>
      <c r="AR272" s="885">
        <f t="shared" si="113"/>
        <v>0</v>
      </c>
      <c r="AS272" s="885">
        <f t="shared" si="114"/>
        <v>0</v>
      </c>
      <c r="AT272" s="885"/>
      <c r="AU272" s="885"/>
      <c r="AV272" s="882"/>
    </row>
    <row r="273" spans="1:48" ht="15" x14ac:dyDescent="0.25">
      <c r="A273" s="727"/>
      <c r="B273" s="31"/>
      <c r="C273" s="727"/>
      <c r="D273" s="52"/>
      <c r="E273" s="52"/>
      <c r="F273" s="52"/>
      <c r="G273" s="52"/>
      <c r="H273" s="52"/>
      <c r="I273" s="52"/>
      <c r="J273" s="52"/>
      <c r="K273" s="727"/>
      <c r="L273" s="52"/>
      <c r="M273" s="52"/>
      <c r="N273" s="52"/>
      <c r="O273" s="254"/>
      <c r="P273" s="252"/>
      <c r="Q273" s="252"/>
      <c r="R273" s="252"/>
      <c r="S273" s="254"/>
      <c r="T273" s="252"/>
      <c r="U273" s="252"/>
      <c r="V273" s="252"/>
      <c r="W273" s="254"/>
      <c r="X273" s="560"/>
      <c r="Z273" s="39"/>
      <c r="AK273" s="53"/>
      <c r="AL273" s="1097">
        <f t="shared" ref="AL273" si="120">AL270+1</f>
        <v>43613</v>
      </c>
      <c r="AM273" s="885" t="s">
        <v>156</v>
      </c>
      <c r="AN273" s="885">
        <f>AM33</f>
        <v>0</v>
      </c>
      <c r="AO273" s="885">
        <f>AM71</f>
        <v>0</v>
      </c>
      <c r="AP273" s="885">
        <f>AM109</f>
        <v>0</v>
      </c>
      <c r="AQ273" s="885">
        <f>AM147</f>
        <v>0</v>
      </c>
      <c r="AR273" s="885">
        <f t="shared" si="113"/>
        <v>0</v>
      </c>
      <c r="AS273" s="885">
        <f t="shared" si="114"/>
        <v>0</v>
      </c>
      <c r="AT273" s="885"/>
      <c r="AU273" s="885"/>
      <c r="AV273" s="882"/>
    </row>
    <row r="274" spans="1:48" ht="15" x14ac:dyDescent="0.25">
      <c r="A274" s="727"/>
      <c r="B274" s="31"/>
      <c r="C274" s="727"/>
      <c r="D274" s="31"/>
      <c r="K274" s="727"/>
      <c r="N274" s="38"/>
      <c r="O274" s="254"/>
      <c r="P274" s="249"/>
      <c r="Q274" s="249"/>
      <c r="R274" s="249"/>
      <c r="S274" s="254"/>
      <c r="T274" s="249"/>
      <c r="U274" s="249"/>
      <c r="V274" s="249"/>
      <c r="W274" s="254"/>
      <c r="X274" s="560"/>
      <c r="Z274" s="39"/>
      <c r="AK274" s="53"/>
      <c r="AL274" s="1097"/>
      <c r="AM274" s="885" t="s">
        <v>158</v>
      </c>
      <c r="AN274" s="885">
        <f>AN33</f>
        <v>0</v>
      </c>
      <c r="AO274" s="885">
        <f>AN71</f>
        <v>0</v>
      </c>
      <c r="AP274" s="885">
        <f>AN109</f>
        <v>0</v>
      </c>
      <c r="AQ274" s="885">
        <f>AN147</f>
        <v>0</v>
      </c>
      <c r="AR274" s="885">
        <f t="shared" si="113"/>
        <v>0</v>
      </c>
      <c r="AS274" s="885">
        <f t="shared" si="114"/>
        <v>0</v>
      </c>
      <c r="AT274" s="885"/>
      <c r="AU274" s="885"/>
      <c r="AV274" s="882"/>
    </row>
    <row r="275" spans="1:48" ht="15" x14ac:dyDescent="0.25">
      <c r="A275" s="727"/>
      <c r="B275" s="31"/>
      <c r="C275" s="727"/>
      <c r="D275" s="52"/>
      <c r="E275" s="52"/>
      <c r="F275" s="52"/>
      <c r="G275" s="52"/>
      <c r="H275" s="52"/>
      <c r="I275" s="52"/>
      <c r="J275" s="52"/>
      <c r="K275" s="727"/>
      <c r="L275" s="52"/>
      <c r="M275" s="52"/>
      <c r="N275" s="52"/>
      <c r="O275" s="254"/>
      <c r="P275" s="252"/>
      <c r="Q275" s="252"/>
      <c r="R275" s="252"/>
      <c r="S275" s="254"/>
      <c r="T275" s="252"/>
      <c r="U275" s="252"/>
      <c r="V275" s="252"/>
      <c r="W275" s="254"/>
      <c r="X275" s="560"/>
      <c r="Z275" s="39"/>
      <c r="AK275" s="53"/>
      <c r="AL275" s="1097"/>
      <c r="AM275" s="885" t="s">
        <v>252</v>
      </c>
      <c r="AN275" s="885">
        <f>AO33</f>
        <v>0</v>
      </c>
      <c r="AO275" s="885">
        <f>AO71</f>
        <v>0</v>
      </c>
      <c r="AP275" s="885">
        <f>AO109</f>
        <v>0</v>
      </c>
      <c r="AQ275" s="885">
        <f>AO147</f>
        <v>0</v>
      </c>
      <c r="AR275" s="885">
        <f t="shared" si="113"/>
        <v>0</v>
      </c>
      <c r="AS275" s="885">
        <f t="shared" si="114"/>
        <v>0</v>
      </c>
      <c r="AT275" s="885"/>
      <c r="AU275" s="885"/>
      <c r="AV275" s="882"/>
    </row>
    <row r="276" spans="1:48" ht="15" x14ac:dyDescent="0.25">
      <c r="A276" s="727"/>
      <c r="C276" s="727"/>
      <c r="D276" s="31"/>
      <c r="L276" s="31"/>
      <c r="M276" s="52"/>
      <c r="N276" s="52"/>
      <c r="O276" s="252"/>
      <c r="P276" s="252"/>
      <c r="Q276" s="252"/>
      <c r="R276" s="252"/>
      <c r="S276" s="252"/>
      <c r="T276" s="252"/>
      <c r="U276" s="252"/>
      <c r="V276" s="252"/>
      <c r="W276" s="254"/>
      <c r="Z276" s="39"/>
      <c r="AK276" s="53"/>
      <c r="AL276" s="1097">
        <f t="shared" ref="AL276" si="121">AL273+1</f>
        <v>43614</v>
      </c>
      <c r="AM276" s="885" t="s">
        <v>156</v>
      </c>
      <c r="AN276" s="885">
        <f>AM34</f>
        <v>0</v>
      </c>
      <c r="AO276" s="885">
        <f>AM72</f>
        <v>0</v>
      </c>
      <c r="AP276" s="885">
        <f>AM110</f>
        <v>0</v>
      </c>
      <c r="AQ276" s="885">
        <f>AM148</f>
        <v>0</v>
      </c>
      <c r="AR276" s="885">
        <f t="shared" si="113"/>
        <v>0</v>
      </c>
      <c r="AS276" s="885">
        <f t="shared" si="114"/>
        <v>0</v>
      </c>
      <c r="AT276" s="885"/>
      <c r="AU276" s="885"/>
      <c r="AV276" s="882"/>
    </row>
    <row r="277" spans="1:48" ht="15" x14ac:dyDescent="0.25">
      <c r="A277" s="727"/>
      <c r="C277" s="727"/>
      <c r="D277" s="52"/>
      <c r="E277" s="52"/>
      <c r="F277" s="52"/>
      <c r="G277" s="52"/>
      <c r="H277" s="52"/>
      <c r="I277" s="52"/>
      <c r="J277" s="52"/>
      <c r="K277" s="52"/>
      <c r="L277" s="52"/>
      <c r="M277" s="52"/>
      <c r="N277" s="52"/>
      <c r="O277" s="252"/>
      <c r="P277" s="252"/>
      <c r="Q277" s="252"/>
      <c r="R277" s="252"/>
      <c r="S277" s="252"/>
      <c r="T277" s="252"/>
      <c r="U277" s="252"/>
      <c r="V277" s="252"/>
      <c r="W277" s="254"/>
      <c r="X277" s="560"/>
      <c r="Z277" s="39"/>
      <c r="AK277" s="53"/>
      <c r="AL277" s="1097"/>
      <c r="AM277" s="885" t="s">
        <v>158</v>
      </c>
      <c r="AN277" s="885">
        <f>AN34</f>
        <v>0</v>
      </c>
      <c r="AO277" s="885">
        <f>AN72</f>
        <v>0</v>
      </c>
      <c r="AP277" s="885">
        <f>AN110</f>
        <v>0</v>
      </c>
      <c r="AQ277" s="885">
        <f>AN148</f>
        <v>0</v>
      </c>
      <c r="AR277" s="885">
        <f t="shared" si="113"/>
        <v>0</v>
      </c>
      <c r="AS277" s="885">
        <f t="shared" si="114"/>
        <v>0</v>
      </c>
      <c r="AT277" s="885"/>
      <c r="AU277" s="885"/>
      <c r="AV277" s="882"/>
    </row>
    <row r="278" spans="1:48" ht="15" x14ac:dyDescent="0.25">
      <c r="A278" s="727"/>
      <c r="C278" s="727"/>
      <c r="D278" s="31"/>
      <c r="N278" s="38"/>
      <c r="O278" s="249"/>
      <c r="P278" s="249"/>
      <c r="Q278" s="249"/>
      <c r="R278" s="249"/>
      <c r="S278" s="254"/>
      <c r="T278" s="251"/>
      <c r="U278" s="251"/>
      <c r="V278" s="249"/>
      <c r="W278" s="249"/>
      <c r="Z278" s="39"/>
      <c r="AK278" s="53"/>
      <c r="AL278" s="1097"/>
      <c r="AM278" s="885" t="s">
        <v>252</v>
      </c>
      <c r="AN278" s="885">
        <f>AO34</f>
        <v>0</v>
      </c>
      <c r="AO278" s="885">
        <f>AO72</f>
        <v>0</v>
      </c>
      <c r="AP278" s="885">
        <f>AO110</f>
        <v>0</v>
      </c>
      <c r="AQ278" s="885">
        <f>AO148</f>
        <v>0</v>
      </c>
      <c r="AR278" s="885">
        <f t="shared" si="113"/>
        <v>0</v>
      </c>
      <c r="AS278" s="885">
        <f t="shared" si="114"/>
        <v>0</v>
      </c>
      <c r="AT278" s="885"/>
      <c r="AU278" s="885"/>
      <c r="AV278" s="882"/>
    </row>
    <row r="279" spans="1:48" ht="15" x14ac:dyDescent="0.25">
      <c r="A279" s="727"/>
      <c r="B279" s="31"/>
      <c r="C279" s="727"/>
      <c r="N279" s="38"/>
      <c r="O279" s="249"/>
      <c r="P279" s="249"/>
      <c r="Q279" s="249"/>
      <c r="R279" s="249"/>
      <c r="S279" s="254"/>
      <c r="T279" s="249"/>
      <c r="U279" s="249"/>
      <c r="V279" s="249"/>
      <c r="W279" s="249"/>
      <c r="Z279" s="39"/>
      <c r="AK279" s="53"/>
      <c r="AL279" s="1097">
        <f t="shared" ref="AL279" si="122">AL276+1</f>
        <v>43615</v>
      </c>
      <c r="AM279" s="885" t="s">
        <v>156</v>
      </c>
      <c r="AN279" s="885">
        <f>AM35</f>
        <v>0</v>
      </c>
      <c r="AO279" s="885">
        <f>AM73</f>
        <v>0</v>
      </c>
      <c r="AP279" s="885">
        <f>AM111</f>
        <v>0</v>
      </c>
      <c r="AQ279" s="885">
        <f>AM149</f>
        <v>0</v>
      </c>
      <c r="AR279" s="885">
        <f t="shared" si="113"/>
        <v>0</v>
      </c>
      <c r="AS279" s="885">
        <f t="shared" si="114"/>
        <v>0</v>
      </c>
      <c r="AT279" s="885"/>
      <c r="AU279" s="885"/>
      <c r="AV279" s="882"/>
    </row>
    <row r="280" spans="1:48" ht="15" x14ac:dyDescent="0.25">
      <c r="A280" s="727"/>
      <c r="B280" s="52"/>
      <c r="C280" s="727"/>
      <c r="D280" s="52"/>
      <c r="E280" s="52"/>
      <c r="F280" s="52"/>
      <c r="G280" s="52"/>
      <c r="H280" s="52"/>
      <c r="I280" s="52"/>
      <c r="J280" s="52"/>
      <c r="K280" s="52"/>
      <c r="L280" s="52"/>
      <c r="M280" s="52"/>
      <c r="N280" s="52"/>
      <c r="O280" s="252"/>
      <c r="P280" s="252"/>
      <c r="Q280" s="252"/>
      <c r="R280" s="252"/>
      <c r="S280" s="254"/>
      <c r="T280" s="252"/>
      <c r="U280" s="252"/>
      <c r="V280" s="252"/>
      <c r="W280" s="252"/>
      <c r="X280" s="560"/>
      <c r="Z280" s="39"/>
      <c r="AK280" s="53"/>
      <c r="AL280" s="1097"/>
      <c r="AM280" s="885" t="s">
        <v>158</v>
      </c>
      <c r="AN280" s="885">
        <f>AN35</f>
        <v>0</v>
      </c>
      <c r="AO280" s="885">
        <f>AN73</f>
        <v>0</v>
      </c>
      <c r="AP280" s="885">
        <f>AN111</f>
        <v>0</v>
      </c>
      <c r="AQ280" s="885">
        <f>AN149</f>
        <v>0</v>
      </c>
      <c r="AR280" s="885">
        <f t="shared" si="113"/>
        <v>0</v>
      </c>
      <c r="AS280" s="885">
        <f t="shared" si="114"/>
        <v>0</v>
      </c>
      <c r="AT280" s="885"/>
      <c r="AU280" s="885"/>
      <c r="AV280" s="882"/>
    </row>
    <row r="281" spans="1:48" ht="15" x14ac:dyDescent="0.25">
      <c r="A281" s="727"/>
      <c r="B281" s="31"/>
      <c r="I281" s="35"/>
      <c r="N281" s="38"/>
      <c r="O281" s="249"/>
      <c r="P281" s="249"/>
      <c r="Q281" s="249"/>
      <c r="R281" s="249"/>
      <c r="S281" s="249"/>
      <c r="T281" s="249"/>
      <c r="U281" s="249"/>
      <c r="V281" s="249"/>
      <c r="W281" s="251"/>
      <c r="Z281" s="39"/>
      <c r="AK281" s="53"/>
      <c r="AL281" s="1097"/>
      <c r="AM281" s="885" t="s">
        <v>252</v>
      </c>
      <c r="AN281" s="885">
        <f>AO35</f>
        <v>0</v>
      </c>
      <c r="AO281" s="885">
        <f>AO73</f>
        <v>0</v>
      </c>
      <c r="AP281" s="885">
        <f>AO111</f>
        <v>0</v>
      </c>
      <c r="AQ281" s="885">
        <f>AO149</f>
        <v>0</v>
      </c>
      <c r="AR281" s="885">
        <f t="shared" si="113"/>
        <v>0</v>
      </c>
      <c r="AS281" s="885">
        <f t="shared" si="114"/>
        <v>0</v>
      </c>
      <c r="AT281" s="885"/>
      <c r="AU281" s="885"/>
      <c r="AV281" s="882"/>
    </row>
    <row r="282" spans="1:48" ht="15" x14ac:dyDescent="0.25">
      <c r="A282" s="727"/>
      <c r="B282" s="38"/>
      <c r="I282" s="35"/>
      <c r="J282" s="38"/>
      <c r="N282" s="38"/>
      <c r="O282" s="249"/>
      <c r="P282" s="249"/>
      <c r="Q282" s="249"/>
      <c r="R282" s="249"/>
      <c r="S282" s="249"/>
      <c r="T282" s="249"/>
      <c r="U282" s="249"/>
      <c r="V282" s="249"/>
      <c r="W282" s="251"/>
      <c r="Z282" s="39"/>
      <c r="AK282" s="53"/>
      <c r="AL282" s="1097">
        <f t="shared" ref="AL282" si="123">AL279+1</f>
        <v>43616</v>
      </c>
      <c r="AM282" s="885" t="s">
        <v>156</v>
      </c>
      <c r="AN282" s="885">
        <f>AM36</f>
        <v>0</v>
      </c>
      <c r="AO282" s="885">
        <f>AM74</f>
        <v>0</v>
      </c>
      <c r="AP282" s="885">
        <f>AM112</f>
        <v>0</v>
      </c>
      <c r="AQ282" s="885">
        <f>AM150</f>
        <v>0</v>
      </c>
      <c r="AR282" s="885">
        <f t="shared" si="113"/>
        <v>0</v>
      </c>
      <c r="AS282" s="885">
        <f t="shared" si="114"/>
        <v>0</v>
      </c>
      <c r="AT282" s="885"/>
      <c r="AU282" s="885"/>
      <c r="AV282" s="882"/>
    </row>
    <row r="283" spans="1:48" ht="15" x14ac:dyDescent="0.25">
      <c r="A283" s="727"/>
      <c r="B283" s="38"/>
      <c r="N283" s="38"/>
      <c r="O283" s="249"/>
      <c r="P283" s="249"/>
      <c r="Q283" s="249"/>
      <c r="R283" s="249"/>
      <c r="S283" s="249"/>
      <c r="T283" s="249"/>
      <c r="U283" s="249"/>
      <c r="V283" s="249"/>
      <c r="W283" s="251"/>
      <c r="Z283" s="39"/>
      <c r="AK283" s="53"/>
      <c r="AL283" s="1097"/>
      <c r="AM283" s="885" t="s">
        <v>158</v>
      </c>
      <c r="AN283" s="885">
        <f>AN36</f>
        <v>0</v>
      </c>
      <c r="AO283" s="885">
        <f>AN74</f>
        <v>0</v>
      </c>
      <c r="AP283" s="885">
        <f>AN112</f>
        <v>0</v>
      </c>
      <c r="AQ283" s="885">
        <f>AN150</f>
        <v>0</v>
      </c>
      <c r="AR283" s="885">
        <f t="shared" si="113"/>
        <v>0</v>
      </c>
      <c r="AS283" s="885">
        <f t="shared" si="114"/>
        <v>0</v>
      </c>
      <c r="AT283" s="885"/>
      <c r="AU283" s="885"/>
      <c r="AV283" s="882"/>
    </row>
    <row r="284" spans="1:48" ht="15" x14ac:dyDescent="0.25">
      <c r="A284" s="727"/>
      <c r="B284" s="52"/>
      <c r="C284" s="52"/>
      <c r="D284" s="52"/>
      <c r="E284" s="52"/>
      <c r="F284" s="52"/>
      <c r="G284" s="52"/>
      <c r="H284" s="52"/>
      <c r="I284" s="52"/>
      <c r="J284" s="52"/>
      <c r="K284" s="52"/>
      <c r="L284" s="52"/>
      <c r="M284" s="52"/>
      <c r="N284" s="52"/>
      <c r="O284" s="252"/>
      <c r="P284" s="252"/>
      <c r="Q284" s="252"/>
      <c r="R284" s="252"/>
      <c r="S284" s="252"/>
      <c r="T284" s="252"/>
      <c r="U284" s="252"/>
      <c r="V284" s="252"/>
      <c r="W284" s="252"/>
      <c r="X284" s="560"/>
      <c r="Z284" s="39"/>
      <c r="AK284" s="53"/>
      <c r="AL284" s="1097"/>
      <c r="AM284" s="885" t="s">
        <v>252</v>
      </c>
      <c r="AN284" s="885">
        <f>AO36</f>
        <v>0</v>
      </c>
      <c r="AO284" s="885">
        <f>AO74</f>
        <v>0</v>
      </c>
      <c r="AP284" s="885">
        <f>AO112</f>
        <v>0</v>
      </c>
      <c r="AQ284" s="885">
        <f>AO150</f>
        <v>0</v>
      </c>
      <c r="AR284" s="885">
        <f t="shared" si="113"/>
        <v>0</v>
      </c>
      <c r="AS284" s="885">
        <f t="shared" si="114"/>
        <v>0</v>
      </c>
      <c r="AT284" s="885"/>
      <c r="AU284" s="885"/>
      <c r="AV284" s="882"/>
    </row>
    <row r="285" spans="1:48" ht="15" x14ac:dyDescent="0.25">
      <c r="A285" s="727"/>
      <c r="B285" s="31"/>
      <c r="N285" s="38"/>
      <c r="O285" s="249"/>
      <c r="P285" s="249"/>
      <c r="Q285" s="249"/>
      <c r="R285" s="249"/>
      <c r="S285" s="249"/>
      <c r="T285" s="249"/>
      <c r="U285" s="249"/>
      <c r="V285" s="249"/>
      <c r="W285" s="249"/>
      <c r="Z285" s="39"/>
      <c r="AK285" s="53"/>
      <c r="AL285" s="885"/>
      <c r="AM285" s="885"/>
      <c r="AN285" s="885"/>
      <c r="AO285" s="885"/>
      <c r="AP285" s="885"/>
      <c r="AQ285" s="885"/>
      <c r="AR285" s="885"/>
      <c r="AS285" s="885"/>
      <c r="AT285" s="885"/>
      <c r="AU285" s="885"/>
      <c r="AV285" s="882"/>
    </row>
    <row r="286" spans="1:48" ht="15" x14ac:dyDescent="0.25">
      <c r="A286" s="727"/>
      <c r="N286" s="38"/>
      <c r="O286" s="249"/>
      <c r="P286" s="249"/>
      <c r="Q286" s="249"/>
      <c r="R286" s="249"/>
      <c r="S286" s="249"/>
      <c r="T286" s="249"/>
      <c r="U286" s="249"/>
      <c r="V286" s="249"/>
      <c r="W286" s="249"/>
      <c r="Z286" s="39"/>
      <c r="AK286" s="53"/>
      <c r="AL286" s="882"/>
      <c r="AM286" s="882"/>
      <c r="AN286" s="882"/>
      <c r="AO286" s="882"/>
      <c r="AP286" s="882"/>
      <c r="AQ286" s="882"/>
      <c r="AR286" s="882"/>
      <c r="AS286" s="882"/>
      <c r="AT286" s="882"/>
      <c r="AU286" s="882"/>
      <c r="AV286" s="882"/>
    </row>
    <row r="287" spans="1:48" ht="15" x14ac:dyDescent="0.25">
      <c r="A287" s="727"/>
      <c r="N287" s="38"/>
      <c r="O287" s="249"/>
      <c r="P287" s="255"/>
      <c r="Q287" s="249"/>
      <c r="R287" s="249"/>
      <c r="S287" s="249"/>
      <c r="T287" s="249"/>
      <c r="U287" s="249"/>
      <c r="V287" s="249"/>
      <c r="W287" s="249"/>
      <c r="Z287" s="39"/>
      <c r="AK287" s="53"/>
      <c r="AL287" s="882"/>
      <c r="AM287" s="882"/>
      <c r="AN287" s="882"/>
      <c r="AO287" s="882"/>
      <c r="AP287" s="882"/>
      <c r="AQ287" s="882"/>
      <c r="AR287" s="882"/>
      <c r="AS287" s="882"/>
      <c r="AT287" s="882"/>
      <c r="AU287" s="882"/>
      <c r="AV287" s="882"/>
    </row>
    <row r="288" spans="1:48" ht="15" x14ac:dyDescent="0.25">
      <c r="B288" s="52"/>
      <c r="C288" s="52"/>
      <c r="D288" s="52"/>
      <c r="E288" s="52"/>
      <c r="F288" s="52"/>
      <c r="G288" s="52"/>
      <c r="H288" s="52"/>
      <c r="I288" s="52"/>
      <c r="J288" s="52"/>
      <c r="K288" s="52"/>
      <c r="L288" s="52"/>
      <c r="M288" s="52"/>
      <c r="N288" s="52"/>
      <c r="O288" s="252"/>
      <c r="P288" s="252"/>
      <c r="Q288" s="252"/>
      <c r="R288" s="252"/>
      <c r="S288" s="252"/>
      <c r="T288" s="252"/>
      <c r="U288" s="252"/>
      <c r="V288" s="252"/>
      <c r="W288" s="252"/>
      <c r="X288" s="560"/>
      <c r="Z288" s="39"/>
      <c r="AK288" s="53"/>
      <c r="AL288" s="882"/>
      <c r="AM288" s="882"/>
      <c r="AN288" s="882"/>
      <c r="AO288" s="882"/>
      <c r="AP288" s="882"/>
      <c r="AQ288" s="882"/>
      <c r="AR288" s="882"/>
      <c r="AS288" s="882"/>
      <c r="AT288" s="882"/>
      <c r="AU288" s="882"/>
      <c r="AV288" s="882"/>
    </row>
    <row r="289" spans="1:48" ht="15" x14ac:dyDescent="0.25">
      <c r="O289" s="249"/>
      <c r="P289" s="249"/>
      <c r="Q289" s="249"/>
      <c r="R289" s="249"/>
      <c r="S289" s="249"/>
      <c r="T289" s="249"/>
      <c r="U289" s="249"/>
      <c r="V289" s="249"/>
      <c r="W289" s="249"/>
      <c r="Z289" s="39"/>
      <c r="AK289" s="53"/>
      <c r="AL289" s="882"/>
      <c r="AM289" s="882"/>
      <c r="AN289" s="882"/>
      <c r="AO289" s="882"/>
      <c r="AP289" s="882"/>
      <c r="AQ289" s="882"/>
      <c r="AR289" s="882"/>
      <c r="AS289" s="882"/>
      <c r="AT289" s="882"/>
      <c r="AU289" s="882"/>
      <c r="AV289" s="882"/>
    </row>
    <row r="290" spans="1:48" ht="15" x14ac:dyDescent="0.25">
      <c r="O290" s="249"/>
      <c r="P290" s="249"/>
      <c r="Q290" s="249"/>
      <c r="R290" s="249"/>
      <c r="S290" s="249"/>
      <c r="T290" s="249"/>
      <c r="U290" s="249"/>
      <c r="V290" s="249"/>
      <c r="W290" s="249"/>
      <c r="Z290" s="39"/>
      <c r="AK290" s="53"/>
      <c r="AL290" s="882"/>
      <c r="AM290" s="882"/>
      <c r="AN290" s="882"/>
      <c r="AO290" s="882"/>
      <c r="AP290" s="882"/>
      <c r="AQ290" s="882"/>
      <c r="AR290" s="882"/>
      <c r="AS290" s="882"/>
      <c r="AT290" s="882"/>
      <c r="AU290" s="882"/>
      <c r="AV290" s="882"/>
    </row>
    <row r="291" spans="1:48" ht="15" x14ac:dyDescent="0.25">
      <c r="O291" s="249"/>
      <c r="P291" s="249"/>
      <c r="Q291" s="249"/>
      <c r="R291" s="249"/>
      <c r="S291" s="249"/>
      <c r="T291" s="249"/>
      <c r="U291" s="249"/>
      <c r="V291" s="249"/>
      <c r="W291" s="249"/>
      <c r="Z291" s="39"/>
      <c r="AK291" s="53"/>
      <c r="AL291" s="882"/>
      <c r="AM291" s="882"/>
      <c r="AN291" s="882"/>
      <c r="AO291" s="882"/>
      <c r="AP291" s="882"/>
      <c r="AQ291" s="882"/>
      <c r="AR291" s="882"/>
      <c r="AS291" s="882"/>
      <c r="AT291" s="882"/>
      <c r="AU291" s="882"/>
      <c r="AV291" s="882"/>
    </row>
    <row r="292" spans="1:48" ht="15" x14ac:dyDescent="0.25">
      <c r="O292" s="249"/>
      <c r="P292" s="249"/>
      <c r="Q292" s="249"/>
      <c r="R292" s="249"/>
      <c r="S292" s="249"/>
      <c r="T292" s="249"/>
      <c r="U292" s="249"/>
      <c r="V292" s="249"/>
      <c r="W292" s="249"/>
      <c r="Z292" s="39"/>
      <c r="AK292" s="53"/>
      <c r="AL292" s="882"/>
      <c r="AM292" s="882"/>
      <c r="AN292" s="882"/>
      <c r="AO292" s="882"/>
      <c r="AP292" s="882"/>
      <c r="AQ292" s="882"/>
      <c r="AR292" s="882"/>
      <c r="AS292" s="882"/>
      <c r="AT292" s="882"/>
      <c r="AU292" s="882"/>
      <c r="AV292" s="882"/>
    </row>
    <row r="293" spans="1:48" ht="15" x14ac:dyDescent="0.25">
      <c r="O293" s="249"/>
      <c r="P293" s="249"/>
      <c r="Q293" s="249"/>
      <c r="R293" s="249"/>
      <c r="S293" s="249"/>
      <c r="T293" s="249"/>
      <c r="U293" s="249"/>
      <c r="V293" s="249"/>
      <c r="W293" s="249"/>
      <c r="Z293" s="39"/>
      <c r="AK293" s="53"/>
      <c r="AL293" s="882"/>
      <c r="AM293" s="882"/>
      <c r="AN293" s="882"/>
      <c r="AO293" s="882"/>
      <c r="AP293" s="882"/>
      <c r="AQ293" s="882"/>
      <c r="AR293" s="882"/>
      <c r="AS293" s="882"/>
      <c r="AT293" s="882"/>
      <c r="AU293" s="882"/>
      <c r="AV293" s="882"/>
    </row>
    <row r="294" spans="1:48" ht="15" x14ac:dyDescent="0.25">
      <c r="O294" s="249"/>
      <c r="P294" s="249"/>
      <c r="Q294" s="249"/>
      <c r="R294" s="249"/>
      <c r="S294" s="249"/>
      <c r="T294" s="249"/>
      <c r="U294" s="249"/>
      <c r="V294" s="249"/>
      <c r="W294" s="249"/>
      <c r="Z294" s="39"/>
      <c r="AK294" s="53"/>
      <c r="AL294" s="882"/>
      <c r="AM294" s="882"/>
      <c r="AN294" s="882"/>
      <c r="AO294" s="882"/>
      <c r="AP294" s="882"/>
      <c r="AQ294" s="882"/>
      <c r="AR294" s="882"/>
      <c r="AS294" s="882"/>
      <c r="AT294" s="882"/>
      <c r="AU294" s="882"/>
      <c r="AV294" s="882"/>
    </row>
    <row r="295" spans="1:48" ht="15" x14ac:dyDescent="0.25">
      <c r="O295" s="249"/>
      <c r="P295" s="249"/>
      <c r="Q295" s="249"/>
      <c r="R295" s="249"/>
      <c r="S295" s="249"/>
      <c r="T295" s="249"/>
      <c r="U295" s="53"/>
      <c r="V295" s="53"/>
      <c r="W295" s="53"/>
      <c r="Z295" s="39"/>
      <c r="AK295" s="53"/>
      <c r="AL295" s="882"/>
      <c r="AM295" s="882"/>
      <c r="AN295" s="882"/>
      <c r="AO295" s="882"/>
      <c r="AP295" s="882"/>
      <c r="AQ295" s="882"/>
      <c r="AR295" s="882"/>
      <c r="AS295" s="882"/>
      <c r="AT295" s="882"/>
      <c r="AU295" s="882"/>
      <c r="AV295" s="882"/>
    </row>
    <row r="296" spans="1:48" ht="15" x14ac:dyDescent="0.25">
      <c r="O296" s="249"/>
      <c r="P296" s="249"/>
      <c r="Q296" s="249"/>
      <c r="R296" s="249"/>
      <c r="S296" s="249"/>
      <c r="T296" s="249"/>
      <c r="U296" s="53"/>
      <c r="V296" s="53"/>
      <c r="W296" s="53"/>
      <c r="Z296" s="39"/>
      <c r="AK296" s="53"/>
      <c r="AL296" s="882"/>
      <c r="AM296" s="882"/>
      <c r="AN296" s="882"/>
      <c r="AO296" s="882"/>
      <c r="AP296" s="882"/>
      <c r="AQ296" s="882"/>
      <c r="AR296" s="882"/>
      <c r="AS296" s="882"/>
      <c r="AT296" s="882"/>
      <c r="AU296" s="882"/>
      <c r="AV296" s="882"/>
    </row>
    <row r="297" spans="1:48" ht="15" x14ac:dyDescent="0.25">
      <c r="O297" s="249"/>
      <c r="P297" s="249"/>
      <c r="Q297" s="249"/>
      <c r="R297" s="249"/>
      <c r="S297" s="249"/>
      <c r="T297" s="249"/>
      <c r="U297" s="53"/>
      <c r="V297" s="53"/>
      <c r="W297" s="53"/>
      <c r="Z297" s="39"/>
      <c r="AK297" s="53"/>
      <c r="AL297" s="882"/>
      <c r="AM297" s="882"/>
      <c r="AN297" s="882"/>
      <c r="AO297" s="882"/>
      <c r="AP297" s="882"/>
      <c r="AQ297" s="882"/>
      <c r="AR297" s="882"/>
      <c r="AS297" s="882"/>
      <c r="AT297" s="882"/>
      <c r="AU297" s="882"/>
      <c r="AV297" s="882"/>
    </row>
    <row r="298" spans="1:48" ht="15" x14ac:dyDescent="0.25">
      <c r="O298" s="249"/>
      <c r="P298" s="249"/>
      <c r="Q298" s="249"/>
      <c r="R298" s="249"/>
      <c r="S298" s="249"/>
      <c r="T298" s="249"/>
      <c r="U298" s="53"/>
      <c r="V298" s="53"/>
      <c r="W298" s="53"/>
      <c r="Z298" s="39"/>
      <c r="AK298" s="53"/>
      <c r="AL298" s="882"/>
      <c r="AM298" s="882"/>
      <c r="AN298" s="882"/>
      <c r="AO298" s="882"/>
      <c r="AP298" s="882"/>
      <c r="AQ298" s="882"/>
      <c r="AR298" s="882"/>
      <c r="AS298" s="882"/>
      <c r="AT298" s="882"/>
      <c r="AU298" s="882"/>
      <c r="AV298" s="882"/>
    </row>
    <row r="299" spans="1:48" ht="15" x14ac:dyDescent="0.25">
      <c r="O299" s="249"/>
      <c r="P299" s="249"/>
      <c r="Q299" s="249"/>
      <c r="R299" s="249"/>
      <c r="S299" s="249"/>
      <c r="T299" s="249"/>
      <c r="U299" s="53"/>
      <c r="V299" s="53"/>
      <c r="W299" s="53"/>
      <c r="Z299" s="39"/>
      <c r="AK299" s="53"/>
      <c r="AL299" s="882"/>
      <c r="AM299" s="882"/>
      <c r="AN299" s="882"/>
      <c r="AO299" s="882"/>
      <c r="AP299" s="882"/>
      <c r="AQ299" s="882"/>
      <c r="AR299" s="882"/>
      <c r="AS299" s="882"/>
      <c r="AT299" s="882"/>
      <c r="AU299" s="882"/>
      <c r="AV299" s="882"/>
    </row>
    <row r="300" spans="1:48" ht="15" x14ac:dyDescent="0.25">
      <c r="A300" s="27"/>
      <c r="B300" s="27"/>
      <c r="O300" s="249"/>
      <c r="P300" s="249"/>
      <c r="Q300" s="249"/>
      <c r="R300" s="249"/>
      <c r="S300" s="249"/>
      <c r="T300" s="249"/>
      <c r="U300" s="53"/>
      <c r="V300" s="53"/>
      <c r="W300" s="53"/>
      <c r="X300" s="53">
        <f>AF10</f>
        <v>0</v>
      </c>
      <c r="Y300" s="39">
        <f>(AA10+AB10+AC10+AE10+AG10+AH10)</f>
        <v>15</v>
      </c>
      <c r="Z300" s="39">
        <f t="shared" ref="Z300:Z330" si="124">(AT6+AT44+AT82+AT120)</f>
        <v>0.8</v>
      </c>
      <c r="AA300" s="53">
        <f t="shared" ref="AA300:AA330" si="125">(AI10)</f>
        <v>0</v>
      </c>
      <c r="AK300" s="53"/>
      <c r="AL300" s="882"/>
      <c r="AM300" s="882"/>
      <c r="AN300" s="882"/>
      <c r="AO300" s="882"/>
      <c r="AP300" s="882"/>
      <c r="AQ300" s="882"/>
      <c r="AR300" s="882"/>
      <c r="AS300" s="882"/>
      <c r="AT300" s="882"/>
      <c r="AU300" s="882"/>
      <c r="AV300" s="882"/>
    </row>
    <row r="301" spans="1:48" ht="15" x14ac:dyDescent="0.25">
      <c r="A301" s="27"/>
      <c r="B301" s="27"/>
      <c r="O301" s="249"/>
      <c r="P301" s="249"/>
      <c r="Q301" s="249"/>
      <c r="R301" s="249"/>
      <c r="S301" s="249"/>
      <c r="T301" s="249"/>
      <c r="U301" s="53"/>
      <c r="V301" s="53"/>
      <c r="W301" s="53"/>
      <c r="X301" s="53">
        <f t="shared" ref="X301:X330" si="126">AF11</f>
        <v>0</v>
      </c>
      <c r="Y301" s="39">
        <f t="shared" ref="Y301:Y330" si="127">(AA11+AB11+AC11+AE11+AG11+AH11)</f>
        <v>15</v>
      </c>
      <c r="Z301" s="39">
        <f t="shared" si="124"/>
        <v>0</v>
      </c>
      <c r="AA301" s="53">
        <f t="shared" si="125"/>
        <v>0</v>
      </c>
      <c r="AK301" s="53"/>
      <c r="AL301" s="882"/>
      <c r="AM301" s="882"/>
      <c r="AN301" s="882"/>
      <c r="AO301" s="882"/>
      <c r="AP301" s="882"/>
      <c r="AQ301" s="882"/>
      <c r="AR301" s="882"/>
      <c r="AS301" s="882"/>
      <c r="AT301" s="882"/>
      <c r="AU301" s="882"/>
      <c r="AV301" s="882"/>
    </row>
    <row r="302" spans="1:48" ht="15" x14ac:dyDescent="0.25">
      <c r="A302" s="27"/>
      <c r="B302" s="27"/>
      <c r="O302" s="249"/>
      <c r="P302" s="249"/>
      <c r="Q302" s="249"/>
      <c r="R302" s="249"/>
      <c r="S302" s="249"/>
      <c r="T302" s="249"/>
      <c r="U302" s="53"/>
      <c r="V302" s="53"/>
      <c r="W302" s="53"/>
      <c r="X302" s="53">
        <f t="shared" si="126"/>
        <v>0</v>
      </c>
      <c r="Y302" s="39">
        <f t="shared" si="127"/>
        <v>15</v>
      </c>
      <c r="Z302" s="39">
        <f t="shared" si="124"/>
        <v>0</v>
      </c>
      <c r="AA302" s="53">
        <f t="shared" si="125"/>
        <v>0</v>
      </c>
      <c r="AK302" s="53"/>
      <c r="AL302" s="882"/>
      <c r="AM302" s="882"/>
      <c r="AN302" s="882"/>
      <c r="AO302" s="882"/>
      <c r="AP302" s="882"/>
      <c r="AQ302" s="882"/>
      <c r="AR302" s="882"/>
      <c r="AS302" s="882"/>
      <c r="AT302" s="882"/>
      <c r="AU302" s="882"/>
      <c r="AV302" s="882"/>
    </row>
    <row r="303" spans="1:48" ht="15" x14ac:dyDescent="0.25">
      <c r="A303" s="27"/>
      <c r="B303" s="27"/>
      <c r="O303" s="249"/>
      <c r="P303" s="249"/>
      <c r="Q303" s="249"/>
      <c r="R303" s="249"/>
      <c r="S303" s="249"/>
      <c r="T303" s="249"/>
      <c r="U303" s="53"/>
      <c r="V303" s="53"/>
      <c r="W303" s="53"/>
      <c r="X303" s="53">
        <f t="shared" si="126"/>
        <v>0</v>
      </c>
      <c r="Y303" s="39">
        <f t="shared" si="127"/>
        <v>15</v>
      </c>
      <c r="Z303" s="39">
        <f t="shared" si="124"/>
        <v>0</v>
      </c>
      <c r="AA303" s="53">
        <f t="shared" si="125"/>
        <v>0</v>
      </c>
      <c r="AK303" s="53"/>
      <c r="AL303" s="882"/>
      <c r="AM303" s="882"/>
      <c r="AN303" s="882"/>
      <c r="AO303" s="882"/>
      <c r="AP303" s="882"/>
      <c r="AQ303" s="882"/>
      <c r="AR303" s="882"/>
      <c r="AS303" s="882"/>
      <c r="AT303" s="882"/>
      <c r="AU303" s="882"/>
      <c r="AV303" s="882"/>
    </row>
    <row r="304" spans="1:48" ht="15" x14ac:dyDescent="0.25">
      <c r="A304" s="27"/>
      <c r="B304" s="27"/>
      <c r="O304" s="249"/>
      <c r="P304" s="249"/>
      <c r="Q304" s="249"/>
      <c r="R304" s="249"/>
      <c r="S304" s="249"/>
      <c r="T304" s="249"/>
      <c r="U304" s="53"/>
      <c r="V304" s="53"/>
      <c r="W304" s="53"/>
      <c r="X304" s="53">
        <f t="shared" si="126"/>
        <v>0</v>
      </c>
      <c r="Y304" s="39">
        <f t="shared" si="127"/>
        <v>16</v>
      </c>
      <c r="Z304" s="39">
        <f t="shared" si="124"/>
        <v>0</v>
      </c>
      <c r="AA304" s="53">
        <f t="shared" si="125"/>
        <v>0</v>
      </c>
      <c r="AK304" s="53"/>
      <c r="AL304" s="882"/>
      <c r="AM304" s="882"/>
      <c r="AN304" s="882"/>
      <c r="AO304" s="882"/>
      <c r="AP304" s="882"/>
      <c r="AQ304" s="882"/>
      <c r="AR304" s="882"/>
      <c r="AS304" s="882"/>
      <c r="AT304" s="882"/>
      <c r="AU304" s="882"/>
      <c r="AV304" s="882"/>
    </row>
    <row r="305" spans="1:48" ht="15" x14ac:dyDescent="0.25">
      <c r="A305" s="27"/>
      <c r="B305" s="27"/>
      <c r="O305" s="249"/>
      <c r="P305" s="249"/>
      <c r="Q305" s="249"/>
      <c r="R305" s="249"/>
      <c r="S305" s="249"/>
      <c r="T305" s="249"/>
      <c r="U305" s="53"/>
      <c r="V305" s="53"/>
      <c r="W305" s="53"/>
      <c r="X305" s="53">
        <f t="shared" si="126"/>
        <v>0</v>
      </c>
      <c r="Y305" s="39">
        <f t="shared" si="127"/>
        <v>16</v>
      </c>
      <c r="Z305" s="39">
        <f t="shared" si="124"/>
        <v>0</v>
      </c>
      <c r="AA305" s="53">
        <f t="shared" si="125"/>
        <v>0</v>
      </c>
      <c r="AK305" s="53"/>
      <c r="AL305" s="882"/>
      <c r="AM305" s="882"/>
      <c r="AN305" s="882"/>
      <c r="AO305" s="882"/>
      <c r="AP305" s="882"/>
      <c r="AQ305" s="882"/>
      <c r="AR305" s="882"/>
      <c r="AS305" s="882"/>
      <c r="AT305" s="882"/>
      <c r="AU305" s="882"/>
      <c r="AV305" s="882"/>
    </row>
    <row r="306" spans="1:48" ht="15" x14ac:dyDescent="0.25">
      <c r="A306" s="27"/>
      <c r="B306" s="27"/>
      <c r="O306" s="249"/>
      <c r="P306" s="249"/>
      <c r="Q306" s="249"/>
      <c r="R306" s="249"/>
      <c r="S306" s="249"/>
      <c r="T306" s="249"/>
      <c r="U306" s="53"/>
      <c r="V306" s="53"/>
      <c r="W306" s="53"/>
      <c r="X306" s="53">
        <f t="shared" si="126"/>
        <v>0</v>
      </c>
      <c r="Y306" s="39">
        <f t="shared" si="127"/>
        <v>16</v>
      </c>
      <c r="Z306" s="39">
        <f t="shared" si="124"/>
        <v>0</v>
      </c>
      <c r="AA306" s="53">
        <f t="shared" si="125"/>
        <v>0</v>
      </c>
      <c r="AK306" s="53"/>
      <c r="AL306" s="882"/>
      <c r="AM306" s="882"/>
      <c r="AN306" s="882"/>
      <c r="AO306" s="882"/>
      <c r="AP306" s="882"/>
      <c r="AQ306" s="882"/>
      <c r="AR306" s="882"/>
      <c r="AS306" s="882"/>
      <c r="AT306" s="882"/>
      <c r="AU306" s="882"/>
      <c r="AV306" s="882"/>
    </row>
    <row r="307" spans="1:48" ht="15" x14ac:dyDescent="0.25">
      <c r="A307" s="27"/>
      <c r="B307" s="27"/>
      <c r="O307" s="249"/>
      <c r="P307" s="249"/>
      <c r="Q307" s="249"/>
      <c r="R307" s="249"/>
      <c r="S307" s="249"/>
      <c r="T307" s="249"/>
      <c r="U307" s="53"/>
      <c r="V307" s="53"/>
      <c r="W307" s="53"/>
      <c r="X307" s="53">
        <f t="shared" si="126"/>
        <v>0</v>
      </c>
      <c r="Y307" s="39">
        <f t="shared" si="127"/>
        <v>16</v>
      </c>
      <c r="Z307" s="39">
        <f t="shared" si="124"/>
        <v>0</v>
      </c>
      <c r="AA307" s="53">
        <f t="shared" si="125"/>
        <v>0</v>
      </c>
      <c r="AK307" s="53"/>
      <c r="AL307" s="882"/>
      <c r="AM307" s="882"/>
      <c r="AN307" s="882"/>
      <c r="AO307" s="882"/>
      <c r="AP307" s="882"/>
      <c r="AQ307" s="882"/>
      <c r="AR307" s="882"/>
      <c r="AS307" s="882"/>
      <c r="AT307" s="882"/>
      <c r="AU307" s="882"/>
      <c r="AV307" s="882"/>
    </row>
    <row r="308" spans="1:48" ht="15" x14ac:dyDescent="0.25">
      <c r="A308" s="27"/>
      <c r="B308" s="27"/>
      <c r="O308" s="249"/>
      <c r="P308" s="249"/>
      <c r="Q308" s="249"/>
      <c r="R308" s="249"/>
      <c r="S308" s="249"/>
      <c r="T308" s="249"/>
      <c r="U308" s="53"/>
      <c r="V308" s="53"/>
      <c r="W308" s="53"/>
      <c r="X308" s="53">
        <f t="shared" si="126"/>
        <v>0</v>
      </c>
      <c r="Y308" s="39">
        <f t="shared" si="127"/>
        <v>15</v>
      </c>
      <c r="Z308" s="39">
        <f t="shared" si="124"/>
        <v>0</v>
      </c>
      <c r="AA308" s="53">
        <f t="shared" si="125"/>
        <v>0</v>
      </c>
      <c r="AK308" s="53"/>
      <c r="AL308" s="882"/>
      <c r="AM308" s="882"/>
      <c r="AN308" s="882"/>
      <c r="AO308" s="882"/>
      <c r="AP308" s="882"/>
      <c r="AQ308" s="882"/>
      <c r="AR308" s="882"/>
      <c r="AS308" s="882"/>
      <c r="AT308" s="882"/>
      <c r="AU308" s="882"/>
      <c r="AV308" s="882"/>
    </row>
    <row r="309" spans="1:48" ht="15" x14ac:dyDescent="0.25">
      <c r="A309" s="27"/>
      <c r="B309" s="27"/>
      <c r="O309" s="249"/>
      <c r="P309" s="249"/>
      <c r="Q309" s="249"/>
      <c r="R309" s="249"/>
      <c r="S309" s="249"/>
      <c r="T309" s="249"/>
      <c r="U309" s="53"/>
      <c r="V309" s="53"/>
      <c r="W309" s="53"/>
      <c r="X309" s="53">
        <f t="shared" si="126"/>
        <v>0</v>
      </c>
      <c r="Y309" s="39">
        <f t="shared" si="127"/>
        <v>15</v>
      </c>
      <c r="Z309" s="39">
        <f t="shared" si="124"/>
        <v>0</v>
      </c>
      <c r="AA309" s="53">
        <f t="shared" si="125"/>
        <v>0</v>
      </c>
      <c r="AK309" s="53"/>
      <c r="AL309" s="882"/>
      <c r="AM309" s="882"/>
      <c r="AN309" s="882"/>
      <c r="AO309" s="882"/>
      <c r="AP309" s="882"/>
      <c r="AQ309" s="882"/>
      <c r="AR309" s="882"/>
      <c r="AS309" s="882"/>
      <c r="AT309" s="882"/>
      <c r="AU309" s="882"/>
      <c r="AV309" s="882"/>
    </row>
    <row r="310" spans="1:48" ht="15" x14ac:dyDescent="0.25">
      <c r="A310" s="27"/>
      <c r="B310" s="27"/>
      <c r="O310" s="249"/>
      <c r="P310" s="249"/>
      <c r="Q310" s="249"/>
      <c r="R310" s="249"/>
      <c r="S310" s="249"/>
      <c r="T310" s="249"/>
      <c r="U310" s="53"/>
      <c r="V310" s="53"/>
      <c r="W310" s="53"/>
      <c r="X310" s="53">
        <f t="shared" si="126"/>
        <v>0</v>
      </c>
      <c r="Y310" s="39">
        <f t="shared" si="127"/>
        <v>15</v>
      </c>
      <c r="Z310" s="39">
        <f t="shared" si="124"/>
        <v>0</v>
      </c>
      <c r="AA310" s="53">
        <f t="shared" si="125"/>
        <v>0</v>
      </c>
      <c r="AK310" s="53"/>
      <c r="AL310" s="882"/>
      <c r="AM310" s="882"/>
      <c r="AN310" s="882"/>
      <c r="AO310" s="882"/>
      <c r="AP310" s="882"/>
      <c r="AQ310" s="882"/>
      <c r="AR310" s="882"/>
      <c r="AS310" s="882"/>
      <c r="AT310" s="882"/>
      <c r="AU310" s="882"/>
      <c r="AV310" s="882"/>
    </row>
    <row r="311" spans="1:48" ht="15" x14ac:dyDescent="0.25">
      <c r="A311" s="27"/>
      <c r="B311" s="27"/>
      <c r="O311" s="249"/>
      <c r="P311" s="249"/>
      <c r="Q311" s="249"/>
      <c r="R311" s="249"/>
      <c r="S311" s="249"/>
      <c r="T311" s="249"/>
      <c r="U311" s="53"/>
      <c r="V311" s="53"/>
      <c r="W311" s="53"/>
      <c r="X311" s="53">
        <f t="shared" si="126"/>
        <v>0</v>
      </c>
      <c r="Y311" s="39">
        <f t="shared" si="127"/>
        <v>15</v>
      </c>
      <c r="Z311" s="39">
        <f t="shared" si="124"/>
        <v>0</v>
      </c>
      <c r="AA311" s="53">
        <f t="shared" si="125"/>
        <v>0</v>
      </c>
      <c r="AK311" s="53"/>
      <c r="AL311" s="882"/>
      <c r="AM311" s="882"/>
      <c r="AN311" s="882"/>
      <c r="AO311" s="882"/>
      <c r="AP311" s="882"/>
      <c r="AQ311" s="882"/>
      <c r="AR311" s="882"/>
      <c r="AS311" s="882"/>
      <c r="AT311" s="882"/>
      <c r="AU311" s="882"/>
      <c r="AV311" s="882"/>
    </row>
    <row r="312" spans="1:48" ht="15" x14ac:dyDescent="0.25">
      <c r="A312" s="27"/>
      <c r="B312" s="27"/>
      <c r="O312" s="249"/>
      <c r="P312" s="249"/>
      <c r="Q312" s="249"/>
      <c r="R312" s="249"/>
      <c r="S312" s="249"/>
      <c r="T312" s="249"/>
      <c r="U312" s="53"/>
      <c r="V312" s="53"/>
      <c r="W312" s="53"/>
      <c r="X312" s="53">
        <f t="shared" si="126"/>
        <v>0</v>
      </c>
      <c r="Y312" s="39">
        <f t="shared" si="127"/>
        <v>15</v>
      </c>
      <c r="Z312" s="39">
        <f t="shared" si="124"/>
        <v>0</v>
      </c>
      <c r="AA312" s="53">
        <f t="shared" si="125"/>
        <v>0</v>
      </c>
      <c r="AK312" s="53"/>
      <c r="AL312" s="882"/>
      <c r="AM312" s="882"/>
      <c r="AN312" s="882"/>
      <c r="AO312" s="882"/>
      <c r="AP312" s="882"/>
      <c r="AQ312" s="882"/>
      <c r="AR312" s="882"/>
      <c r="AS312" s="882"/>
      <c r="AT312" s="882"/>
      <c r="AU312" s="882"/>
      <c r="AV312" s="882"/>
    </row>
    <row r="313" spans="1:48" ht="15" x14ac:dyDescent="0.25">
      <c r="A313" s="27"/>
      <c r="B313" s="27"/>
      <c r="O313" s="249"/>
      <c r="P313" s="249"/>
      <c r="Q313" s="249"/>
      <c r="R313" s="249"/>
      <c r="S313" s="249"/>
      <c r="T313" s="249"/>
      <c r="U313" s="53"/>
      <c r="V313" s="53"/>
      <c r="W313" s="53"/>
      <c r="X313" s="53">
        <f t="shared" si="126"/>
        <v>0</v>
      </c>
      <c r="Y313" s="39">
        <f t="shared" si="127"/>
        <v>15</v>
      </c>
      <c r="Z313" s="39">
        <f t="shared" si="124"/>
        <v>0</v>
      </c>
      <c r="AA313" s="53">
        <f t="shared" si="125"/>
        <v>0</v>
      </c>
      <c r="AK313" s="53"/>
      <c r="AL313" s="882"/>
      <c r="AM313" s="882"/>
      <c r="AN313" s="882"/>
      <c r="AO313" s="882"/>
      <c r="AP313" s="882"/>
      <c r="AQ313" s="882"/>
      <c r="AR313" s="882"/>
      <c r="AS313" s="882"/>
      <c r="AT313" s="882"/>
      <c r="AU313" s="882"/>
      <c r="AV313" s="882"/>
    </row>
    <row r="314" spans="1:48" ht="15" x14ac:dyDescent="0.25">
      <c r="A314" s="27"/>
      <c r="B314" s="27"/>
      <c r="O314" s="249"/>
      <c r="P314" s="249"/>
      <c r="Q314" s="249"/>
      <c r="R314" s="249"/>
      <c r="S314" s="249"/>
      <c r="T314" s="249"/>
      <c r="U314" s="53"/>
      <c r="V314" s="53"/>
      <c r="W314" s="53"/>
      <c r="X314" s="53">
        <f t="shared" si="126"/>
        <v>0</v>
      </c>
      <c r="Y314" s="39">
        <f t="shared" si="127"/>
        <v>15</v>
      </c>
      <c r="Z314" s="39">
        <f t="shared" si="124"/>
        <v>0</v>
      </c>
      <c r="AA314" s="53">
        <f t="shared" si="125"/>
        <v>0</v>
      </c>
      <c r="AK314" s="53"/>
      <c r="AL314" s="882"/>
      <c r="AM314" s="882"/>
      <c r="AN314" s="882"/>
      <c r="AO314" s="882"/>
      <c r="AP314" s="882"/>
      <c r="AQ314" s="882"/>
      <c r="AR314" s="882"/>
      <c r="AS314" s="882"/>
      <c r="AT314" s="882"/>
      <c r="AU314" s="882"/>
      <c r="AV314" s="882"/>
    </row>
    <row r="315" spans="1:48" ht="15" x14ac:dyDescent="0.25">
      <c r="A315" s="27"/>
      <c r="B315" s="27"/>
      <c r="O315" s="249"/>
      <c r="P315" s="249"/>
      <c r="Q315" s="249"/>
      <c r="R315" s="249"/>
      <c r="S315" s="249"/>
      <c r="T315" s="249"/>
      <c r="U315" s="53"/>
      <c r="V315" s="53"/>
      <c r="W315" s="53"/>
      <c r="X315" s="53">
        <f t="shared" si="126"/>
        <v>0</v>
      </c>
      <c r="Y315" s="39">
        <f t="shared" si="127"/>
        <v>14</v>
      </c>
      <c r="Z315" s="39">
        <f t="shared" si="124"/>
        <v>0</v>
      </c>
      <c r="AA315" s="53">
        <f t="shared" si="125"/>
        <v>0</v>
      </c>
      <c r="AK315" s="53"/>
      <c r="AL315" s="882"/>
      <c r="AM315" s="882"/>
      <c r="AN315" s="882"/>
      <c r="AO315" s="882"/>
      <c r="AP315" s="882"/>
      <c r="AQ315" s="882"/>
      <c r="AR315" s="882"/>
      <c r="AS315" s="882"/>
      <c r="AT315" s="882"/>
      <c r="AU315" s="882"/>
      <c r="AV315" s="882"/>
    </row>
    <row r="316" spans="1:48" ht="15" x14ac:dyDescent="0.25">
      <c r="A316" s="27"/>
      <c r="B316" s="27"/>
      <c r="O316" s="249"/>
      <c r="P316" s="249"/>
      <c r="Q316" s="249"/>
      <c r="R316" s="249"/>
      <c r="S316" s="249"/>
      <c r="T316" s="249"/>
      <c r="U316" s="53"/>
      <c r="V316" s="53"/>
      <c r="W316" s="53"/>
      <c r="X316" s="53">
        <f t="shared" si="126"/>
        <v>0</v>
      </c>
      <c r="Y316" s="39">
        <f t="shared" si="127"/>
        <v>14</v>
      </c>
      <c r="Z316" s="39">
        <f t="shared" si="124"/>
        <v>0</v>
      </c>
      <c r="AA316" s="53">
        <f t="shared" si="125"/>
        <v>0</v>
      </c>
      <c r="AK316" s="53"/>
      <c r="AL316" s="882"/>
      <c r="AM316" s="882"/>
      <c r="AN316" s="882"/>
      <c r="AO316" s="882"/>
      <c r="AP316" s="882"/>
      <c r="AQ316" s="882"/>
      <c r="AR316" s="882"/>
      <c r="AS316" s="882"/>
      <c r="AT316" s="882"/>
      <c r="AU316" s="882"/>
      <c r="AV316" s="882"/>
    </row>
    <row r="317" spans="1:48" ht="15" x14ac:dyDescent="0.25">
      <c r="A317" s="27"/>
      <c r="B317" s="27"/>
      <c r="O317" s="249"/>
      <c r="P317" s="249"/>
      <c r="Q317" s="249"/>
      <c r="R317" s="249"/>
      <c r="S317" s="249"/>
      <c r="T317" s="249"/>
      <c r="U317" s="53"/>
      <c r="V317" s="53"/>
      <c r="W317" s="53"/>
      <c r="X317" s="53">
        <f t="shared" si="126"/>
        <v>0</v>
      </c>
      <c r="Y317" s="39">
        <f t="shared" si="127"/>
        <v>15</v>
      </c>
      <c r="Z317" s="39">
        <f t="shared" si="124"/>
        <v>0</v>
      </c>
      <c r="AA317" s="53">
        <f t="shared" si="125"/>
        <v>0</v>
      </c>
      <c r="AK317" s="53"/>
      <c r="AL317" s="882"/>
      <c r="AM317" s="882"/>
      <c r="AN317" s="882"/>
      <c r="AO317" s="882"/>
      <c r="AP317" s="882"/>
      <c r="AQ317" s="882"/>
      <c r="AR317" s="882"/>
      <c r="AS317" s="882"/>
      <c r="AT317" s="882"/>
      <c r="AU317" s="882"/>
      <c r="AV317" s="882"/>
    </row>
    <row r="318" spans="1:48" x14ac:dyDescent="0.2">
      <c r="A318" s="27"/>
      <c r="B318" s="27"/>
      <c r="O318" s="249"/>
      <c r="P318" s="249"/>
      <c r="Q318" s="249"/>
      <c r="R318" s="249"/>
      <c r="S318" s="249"/>
      <c r="T318" s="249"/>
      <c r="U318" s="53"/>
      <c r="V318" s="53"/>
      <c r="W318" s="53"/>
      <c r="X318" s="53">
        <f t="shared" si="126"/>
        <v>0</v>
      </c>
      <c r="Y318" s="39">
        <f t="shared" si="127"/>
        <v>15</v>
      </c>
      <c r="Z318" s="39">
        <f t="shared" si="124"/>
        <v>0</v>
      </c>
      <c r="AA318" s="53">
        <f t="shared" si="125"/>
        <v>0</v>
      </c>
      <c r="AK318" s="53"/>
      <c r="AL318" s="840"/>
      <c r="AM318" s="841"/>
      <c r="AN318" s="840"/>
      <c r="AO318" s="840"/>
      <c r="AP318" s="840"/>
      <c r="AQ318" s="840"/>
      <c r="AR318" s="840"/>
      <c r="AS318" s="840"/>
      <c r="AT318" s="840"/>
    </row>
    <row r="319" spans="1:48" x14ac:dyDescent="0.2">
      <c r="A319" s="27"/>
      <c r="B319" s="27"/>
      <c r="O319" s="249"/>
      <c r="P319" s="249"/>
      <c r="Q319" s="249"/>
      <c r="R319" s="249"/>
      <c r="S319" s="249"/>
      <c r="T319" s="249"/>
      <c r="U319" s="53"/>
      <c r="V319" s="53"/>
      <c r="W319" s="53"/>
      <c r="X319" s="53">
        <f t="shared" si="126"/>
        <v>0</v>
      </c>
      <c r="Y319" s="39">
        <f t="shared" si="127"/>
        <v>15</v>
      </c>
      <c r="Z319" s="39">
        <f t="shared" si="124"/>
        <v>0</v>
      </c>
      <c r="AA319" s="53">
        <f t="shared" si="125"/>
        <v>0</v>
      </c>
      <c r="AK319" s="53"/>
      <c r="AL319" s="840"/>
      <c r="AM319" s="841"/>
      <c r="AN319" s="840"/>
      <c r="AO319" s="840"/>
      <c r="AP319" s="840"/>
      <c r="AQ319" s="840"/>
      <c r="AR319" s="840"/>
      <c r="AS319" s="840"/>
      <c r="AT319" s="840"/>
    </row>
    <row r="320" spans="1:48" x14ac:dyDescent="0.2">
      <c r="A320" s="27"/>
      <c r="B320" s="27"/>
      <c r="O320" s="249"/>
      <c r="P320" s="249"/>
      <c r="Q320" s="249"/>
      <c r="R320" s="249"/>
      <c r="S320" s="249"/>
      <c r="T320" s="249"/>
      <c r="U320" s="53"/>
      <c r="V320" s="53"/>
      <c r="W320" s="53"/>
      <c r="X320" s="53">
        <f t="shared" si="126"/>
        <v>0</v>
      </c>
      <c r="Y320" s="39">
        <f t="shared" si="127"/>
        <v>15</v>
      </c>
      <c r="Z320" s="39">
        <f t="shared" si="124"/>
        <v>0</v>
      </c>
      <c r="AA320" s="53">
        <f t="shared" si="125"/>
        <v>0</v>
      </c>
      <c r="AK320" s="53"/>
      <c r="AL320" s="840"/>
      <c r="AM320" s="841"/>
      <c r="AN320" s="840"/>
      <c r="AO320" s="840"/>
      <c r="AP320" s="840"/>
      <c r="AQ320" s="840"/>
      <c r="AR320" s="840"/>
      <c r="AS320" s="840"/>
      <c r="AT320" s="840"/>
    </row>
    <row r="321" spans="1:46" x14ac:dyDescent="0.2">
      <c r="A321" s="27"/>
      <c r="B321" s="27"/>
      <c r="O321" s="249"/>
      <c r="P321" s="249"/>
      <c r="Q321" s="249"/>
      <c r="R321" s="249"/>
      <c r="S321" s="249"/>
      <c r="T321" s="249"/>
      <c r="U321" s="53"/>
      <c r="V321" s="53"/>
      <c r="W321" s="53"/>
      <c r="X321" s="53">
        <f t="shared" si="126"/>
        <v>0</v>
      </c>
      <c r="Y321" s="39">
        <f t="shared" si="127"/>
        <v>15</v>
      </c>
      <c r="Z321" s="39">
        <f t="shared" si="124"/>
        <v>0</v>
      </c>
      <c r="AA321" s="53">
        <f t="shared" si="125"/>
        <v>0</v>
      </c>
      <c r="AK321" s="53"/>
      <c r="AL321" s="840"/>
      <c r="AM321" s="841"/>
      <c r="AN321" s="840"/>
      <c r="AO321" s="840"/>
      <c r="AP321" s="840"/>
      <c r="AQ321" s="840"/>
      <c r="AR321" s="840"/>
      <c r="AS321" s="840"/>
      <c r="AT321" s="840"/>
    </row>
    <row r="322" spans="1:46" x14ac:dyDescent="0.2">
      <c r="A322" s="27"/>
      <c r="B322" s="27"/>
      <c r="O322" s="249"/>
      <c r="P322" s="249"/>
      <c r="Q322" s="249"/>
      <c r="R322" s="249"/>
      <c r="S322" s="249"/>
      <c r="T322" s="249"/>
      <c r="U322" s="53"/>
      <c r="V322" s="53"/>
      <c r="W322" s="53"/>
      <c r="X322" s="53">
        <f t="shared" si="126"/>
        <v>0</v>
      </c>
      <c r="Y322" s="39">
        <f t="shared" si="127"/>
        <v>15</v>
      </c>
      <c r="Z322" s="39">
        <f t="shared" si="124"/>
        <v>0</v>
      </c>
      <c r="AA322" s="53">
        <f t="shared" si="125"/>
        <v>0</v>
      </c>
      <c r="AK322" s="53"/>
      <c r="AL322" s="840"/>
      <c r="AM322" s="841"/>
      <c r="AN322" s="840"/>
      <c r="AO322" s="840"/>
      <c r="AP322" s="840"/>
      <c r="AQ322" s="840"/>
      <c r="AR322" s="840"/>
      <c r="AS322" s="840"/>
      <c r="AT322" s="840"/>
    </row>
    <row r="323" spans="1:46" x14ac:dyDescent="0.2">
      <c r="A323" s="27"/>
      <c r="B323" s="27"/>
      <c r="O323" s="249"/>
      <c r="P323" s="249"/>
      <c r="Q323" s="249"/>
      <c r="R323" s="249"/>
      <c r="S323" s="249"/>
      <c r="T323" s="249"/>
      <c r="U323" s="53"/>
      <c r="V323" s="53"/>
      <c r="W323" s="53"/>
      <c r="X323" s="53">
        <f t="shared" si="126"/>
        <v>0</v>
      </c>
      <c r="Y323" s="39">
        <f t="shared" si="127"/>
        <v>15</v>
      </c>
      <c r="Z323" s="39">
        <f t="shared" si="124"/>
        <v>0</v>
      </c>
      <c r="AA323" s="53">
        <f t="shared" si="125"/>
        <v>0</v>
      </c>
      <c r="AK323" s="53"/>
      <c r="AL323" s="840"/>
      <c r="AM323" s="841"/>
      <c r="AN323" s="840"/>
      <c r="AO323" s="840"/>
      <c r="AP323" s="840"/>
      <c r="AQ323" s="840"/>
      <c r="AR323" s="840"/>
      <c r="AS323" s="840"/>
      <c r="AT323" s="840"/>
    </row>
    <row r="324" spans="1:46" x14ac:dyDescent="0.2">
      <c r="A324" s="27"/>
      <c r="B324" s="27"/>
      <c r="O324" s="249"/>
      <c r="P324" s="249"/>
      <c r="Q324" s="249"/>
      <c r="R324" s="249"/>
      <c r="S324" s="249"/>
      <c r="T324" s="249"/>
      <c r="U324" s="53"/>
      <c r="V324" s="53"/>
      <c r="W324" s="53"/>
      <c r="X324" s="53">
        <f t="shared" si="126"/>
        <v>0</v>
      </c>
      <c r="Y324" s="39">
        <f t="shared" si="127"/>
        <v>16</v>
      </c>
      <c r="Z324" s="39">
        <f t="shared" si="124"/>
        <v>0</v>
      </c>
      <c r="AA324" s="53">
        <f t="shared" si="125"/>
        <v>0</v>
      </c>
      <c r="AK324" s="53"/>
      <c r="AL324" s="840"/>
      <c r="AM324" s="841"/>
      <c r="AN324" s="840"/>
      <c r="AO324" s="840"/>
      <c r="AP324" s="840"/>
      <c r="AQ324" s="840"/>
      <c r="AR324" s="840"/>
      <c r="AS324" s="840"/>
      <c r="AT324" s="840"/>
    </row>
    <row r="325" spans="1:46" x14ac:dyDescent="0.2">
      <c r="A325" s="27"/>
      <c r="B325" s="27"/>
      <c r="O325" s="249"/>
      <c r="P325" s="249"/>
      <c r="Q325" s="249"/>
      <c r="R325" s="249"/>
      <c r="S325" s="249"/>
      <c r="T325" s="249"/>
      <c r="U325" s="53"/>
      <c r="V325" s="53"/>
      <c r="W325" s="53"/>
      <c r="X325" s="53">
        <f t="shared" si="126"/>
        <v>0</v>
      </c>
      <c r="Y325" s="39">
        <f t="shared" si="127"/>
        <v>16</v>
      </c>
      <c r="Z325" s="39">
        <f t="shared" si="124"/>
        <v>0</v>
      </c>
      <c r="AA325" s="53">
        <f t="shared" si="125"/>
        <v>0</v>
      </c>
      <c r="AK325" s="53"/>
      <c r="AL325" s="840"/>
      <c r="AM325" s="841"/>
      <c r="AN325" s="840"/>
      <c r="AO325" s="840"/>
      <c r="AP325" s="840"/>
      <c r="AQ325" s="840"/>
      <c r="AR325" s="840"/>
      <c r="AS325" s="840"/>
      <c r="AT325" s="840"/>
    </row>
    <row r="326" spans="1:46" x14ac:dyDescent="0.2">
      <c r="A326" s="27"/>
      <c r="B326" s="27"/>
      <c r="O326" s="249"/>
      <c r="P326" s="249"/>
      <c r="Q326" s="249"/>
      <c r="R326" s="249"/>
      <c r="S326" s="249"/>
      <c r="T326" s="249"/>
      <c r="U326" s="53"/>
      <c r="V326" s="53"/>
      <c r="W326" s="53"/>
      <c r="X326" s="53">
        <f t="shared" si="126"/>
        <v>0</v>
      </c>
      <c r="Y326" s="39">
        <f t="shared" si="127"/>
        <v>16</v>
      </c>
      <c r="Z326" s="39">
        <f t="shared" si="124"/>
        <v>0</v>
      </c>
      <c r="AA326" s="53">
        <f t="shared" si="125"/>
        <v>0</v>
      </c>
      <c r="AK326" s="53"/>
      <c r="AL326" s="840"/>
      <c r="AM326" s="841"/>
      <c r="AN326" s="840"/>
      <c r="AO326" s="840"/>
      <c r="AP326" s="840"/>
      <c r="AQ326" s="840"/>
      <c r="AR326" s="840"/>
      <c r="AS326" s="840"/>
      <c r="AT326" s="840"/>
    </row>
    <row r="327" spans="1:46" x14ac:dyDescent="0.2">
      <c r="A327" s="27"/>
      <c r="B327" s="27"/>
      <c r="O327" s="249"/>
      <c r="P327" s="249"/>
      <c r="Q327" s="249"/>
      <c r="R327" s="249"/>
      <c r="S327" s="249"/>
      <c r="T327" s="249"/>
      <c r="U327" s="53"/>
      <c r="V327" s="53"/>
      <c r="W327" s="53"/>
      <c r="X327" s="53">
        <f t="shared" si="126"/>
        <v>0</v>
      </c>
      <c r="Y327" s="39">
        <f t="shared" si="127"/>
        <v>16</v>
      </c>
      <c r="Z327" s="39">
        <f t="shared" si="124"/>
        <v>0</v>
      </c>
      <c r="AA327" s="53">
        <f t="shared" si="125"/>
        <v>0</v>
      </c>
      <c r="AK327" s="53"/>
      <c r="AL327" s="840"/>
      <c r="AM327" s="841"/>
      <c r="AN327" s="840"/>
      <c r="AO327" s="840"/>
      <c r="AP327" s="840"/>
      <c r="AQ327" s="840"/>
      <c r="AR327" s="840"/>
      <c r="AS327" s="840"/>
      <c r="AT327" s="840"/>
    </row>
    <row r="328" spans="1:46" x14ac:dyDescent="0.2">
      <c r="A328" s="27"/>
      <c r="B328" s="27"/>
      <c r="O328" s="249"/>
      <c r="P328" s="249"/>
      <c r="Q328" s="249"/>
      <c r="R328" s="249"/>
      <c r="S328" s="249"/>
      <c r="T328" s="249"/>
      <c r="U328" s="53"/>
      <c r="V328" s="53"/>
      <c r="W328" s="53"/>
      <c r="X328" s="53">
        <f t="shared" si="126"/>
        <v>0</v>
      </c>
      <c r="Y328" s="39">
        <f t="shared" si="127"/>
        <v>16</v>
      </c>
      <c r="Z328" s="39">
        <f t="shared" si="124"/>
        <v>0</v>
      </c>
      <c r="AA328" s="53">
        <f t="shared" si="125"/>
        <v>0</v>
      </c>
      <c r="AK328" s="53"/>
      <c r="AL328" s="840"/>
      <c r="AM328" s="841"/>
      <c r="AN328" s="840"/>
      <c r="AO328" s="840"/>
      <c r="AP328" s="840"/>
      <c r="AQ328" s="840"/>
      <c r="AR328" s="840"/>
      <c r="AS328" s="840"/>
      <c r="AT328" s="840"/>
    </row>
    <row r="329" spans="1:46" x14ac:dyDescent="0.2">
      <c r="A329" s="27"/>
      <c r="B329" s="27"/>
      <c r="O329" s="249"/>
      <c r="P329" s="249"/>
      <c r="Q329" s="249"/>
      <c r="R329" s="249"/>
      <c r="S329" s="249"/>
      <c r="T329" s="249"/>
      <c r="U329" s="53"/>
      <c r="V329" s="53"/>
      <c r="W329" s="53"/>
      <c r="X329" s="53">
        <f t="shared" si="126"/>
        <v>0</v>
      </c>
      <c r="Y329" s="39">
        <f t="shared" si="127"/>
        <v>16</v>
      </c>
      <c r="Z329" s="39">
        <f t="shared" si="124"/>
        <v>0</v>
      </c>
      <c r="AA329" s="53">
        <f t="shared" si="125"/>
        <v>0</v>
      </c>
      <c r="AK329" s="53"/>
      <c r="AL329" s="840"/>
      <c r="AM329" s="841"/>
      <c r="AN329" s="840"/>
      <c r="AO329" s="840"/>
      <c r="AP329" s="840"/>
      <c r="AQ329" s="840"/>
      <c r="AR329" s="840"/>
      <c r="AS329" s="840"/>
      <c r="AT329" s="840"/>
    </row>
    <row r="330" spans="1:46" x14ac:dyDescent="0.2">
      <c r="A330" s="27"/>
      <c r="B330" s="27"/>
      <c r="O330" s="249"/>
      <c r="P330" s="249"/>
      <c r="Q330" s="249"/>
      <c r="R330" s="249"/>
      <c r="S330" s="249"/>
      <c r="T330" s="249"/>
      <c r="U330" s="53"/>
      <c r="V330" s="53"/>
      <c r="W330" s="53"/>
      <c r="X330" s="53">
        <f t="shared" si="126"/>
        <v>0</v>
      </c>
      <c r="Y330" s="39">
        <f t="shared" si="127"/>
        <v>16</v>
      </c>
      <c r="Z330" s="39">
        <f t="shared" si="124"/>
        <v>0</v>
      </c>
      <c r="AA330" s="53">
        <f t="shared" si="125"/>
        <v>0</v>
      </c>
      <c r="AK330" s="53"/>
      <c r="AL330" s="840"/>
      <c r="AM330" s="841"/>
      <c r="AN330" s="840"/>
      <c r="AO330" s="840"/>
      <c r="AP330" s="840"/>
      <c r="AQ330" s="840"/>
      <c r="AR330" s="840"/>
      <c r="AS330" s="840"/>
      <c r="AT330" s="840"/>
    </row>
    <row r="331" spans="1:46" x14ac:dyDescent="0.2">
      <c r="A331" s="27"/>
      <c r="B331" s="27"/>
      <c r="O331" s="249"/>
      <c r="P331" s="249"/>
      <c r="Q331" s="249"/>
      <c r="R331" s="249"/>
      <c r="S331" s="249"/>
      <c r="T331" s="249"/>
      <c r="U331" s="53"/>
      <c r="V331" s="53"/>
      <c r="W331" s="53"/>
      <c r="Y331" s="39"/>
      <c r="AK331" s="53"/>
      <c r="AL331" s="840"/>
      <c r="AM331" s="841"/>
      <c r="AN331" s="840"/>
      <c r="AO331" s="840"/>
      <c r="AP331" s="840"/>
      <c r="AQ331" s="840"/>
      <c r="AR331" s="840"/>
      <c r="AS331" s="840"/>
      <c r="AT331" s="840"/>
    </row>
    <row r="332" spans="1:46" x14ac:dyDescent="0.2">
      <c r="A332" s="27"/>
      <c r="B332" s="27"/>
      <c r="O332" s="249"/>
      <c r="P332" s="249"/>
      <c r="Q332" s="249"/>
      <c r="R332" s="249"/>
      <c r="S332" s="249"/>
      <c r="T332" s="249"/>
      <c r="U332" s="53"/>
      <c r="V332" s="53"/>
      <c r="W332" s="53"/>
      <c r="X332" s="53">
        <f>SUM(X300:X330)</f>
        <v>0</v>
      </c>
      <c r="Y332" s="39"/>
      <c r="AK332" s="53"/>
      <c r="AL332" s="840"/>
      <c r="AM332" s="841"/>
      <c r="AN332" s="840"/>
      <c r="AO332" s="840"/>
      <c r="AP332" s="840"/>
      <c r="AQ332" s="840"/>
      <c r="AR332" s="840"/>
      <c r="AS332" s="840"/>
      <c r="AT332" s="840"/>
    </row>
    <row r="333" spans="1:46" x14ac:dyDescent="0.2">
      <c r="A333" s="27"/>
      <c r="B333" s="27"/>
      <c r="O333" s="249"/>
      <c r="P333" s="249"/>
      <c r="Q333" s="249"/>
      <c r="R333" s="249"/>
      <c r="S333" s="249"/>
      <c r="T333" s="249"/>
      <c r="U333" s="53"/>
      <c r="V333" s="53"/>
      <c r="W333" s="53"/>
      <c r="Y333" s="39"/>
      <c r="AK333" s="53"/>
      <c r="AL333" s="840"/>
      <c r="AM333" s="841"/>
      <c r="AN333" s="840"/>
      <c r="AO333" s="840"/>
      <c r="AP333" s="840"/>
      <c r="AQ333" s="840"/>
      <c r="AR333" s="840"/>
      <c r="AS333" s="840"/>
      <c r="AT333" s="840"/>
    </row>
    <row r="334" spans="1:46" x14ac:dyDescent="0.2">
      <c r="A334" s="27"/>
      <c r="B334" s="27"/>
      <c r="O334" s="249"/>
      <c r="P334" s="249"/>
      <c r="Q334" s="249"/>
      <c r="R334" s="249"/>
      <c r="S334" s="249"/>
      <c r="T334" s="249"/>
      <c r="U334" s="53"/>
      <c r="V334" s="53"/>
      <c r="W334" s="53"/>
      <c r="Y334" s="39"/>
      <c r="AK334" s="53"/>
      <c r="AL334" s="840"/>
      <c r="AM334" s="841"/>
      <c r="AN334" s="840"/>
      <c r="AO334" s="840"/>
      <c r="AP334" s="840"/>
      <c r="AQ334" s="840"/>
      <c r="AR334" s="840"/>
      <c r="AS334" s="840"/>
      <c r="AT334" s="840"/>
    </row>
    <row r="335" spans="1:46" x14ac:dyDescent="0.2">
      <c r="A335" s="27"/>
      <c r="B335" s="27"/>
      <c r="O335" s="249"/>
      <c r="P335" s="249"/>
      <c r="Q335" s="249"/>
      <c r="R335" s="249"/>
      <c r="S335" s="249"/>
      <c r="T335" s="249"/>
      <c r="U335" s="53"/>
      <c r="V335" s="53"/>
      <c r="W335" s="53"/>
      <c r="Y335" s="39"/>
      <c r="AK335" s="53"/>
      <c r="AL335" s="840"/>
      <c r="AM335" s="841"/>
      <c r="AN335" s="840"/>
      <c r="AO335" s="840"/>
      <c r="AP335" s="840"/>
      <c r="AQ335" s="840"/>
      <c r="AR335" s="840"/>
      <c r="AS335" s="840"/>
      <c r="AT335" s="840"/>
    </row>
    <row r="336" spans="1:46" x14ac:dyDescent="0.2">
      <c r="A336" s="27"/>
      <c r="B336" s="27"/>
      <c r="O336" s="249"/>
      <c r="P336" s="249"/>
      <c r="Q336" s="249"/>
      <c r="R336" s="249"/>
      <c r="S336" s="249"/>
      <c r="T336" s="249"/>
      <c r="U336" s="53"/>
      <c r="V336" s="53"/>
      <c r="W336" s="53"/>
      <c r="Y336" s="39"/>
      <c r="AK336" s="53"/>
      <c r="AL336" s="840"/>
      <c r="AM336" s="841"/>
      <c r="AN336" s="840"/>
      <c r="AO336" s="840"/>
      <c r="AP336" s="840"/>
      <c r="AQ336" s="840"/>
      <c r="AR336" s="840"/>
      <c r="AS336" s="840"/>
      <c r="AT336" s="840"/>
    </row>
    <row r="337" spans="1:46" x14ac:dyDescent="0.2">
      <c r="A337" s="27"/>
      <c r="B337" s="27"/>
      <c r="O337" s="249"/>
      <c r="P337" s="249"/>
      <c r="Q337" s="249"/>
      <c r="R337" s="249"/>
      <c r="S337" s="249"/>
      <c r="T337" s="249"/>
      <c r="U337" s="53"/>
      <c r="V337" s="53"/>
      <c r="W337" s="53"/>
      <c r="Y337" s="39"/>
      <c r="AK337" s="53"/>
      <c r="AL337" s="840"/>
      <c r="AM337" s="841"/>
      <c r="AN337" s="840"/>
      <c r="AO337" s="840"/>
      <c r="AP337" s="840"/>
      <c r="AQ337" s="840"/>
      <c r="AR337" s="840"/>
      <c r="AS337" s="840"/>
      <c r="AT337" s="840"/>
    </row>
    <row r="338" spans="1:46" x14ac:dyDescent="0.2">
      <c r="A338" s="27"/>
      <c r="B338" s="27"/>
      <c r="O338" s="249"/>
      <c r="P338" s="249"/>
      <c r="Q338" s="249"/>
      <c r="R338" s="249"/>
      <c r="S338" s="249"/>
      <c r="T338" s="249"/>
      <c r="U338" s="53"/>
      <c r="V338" s="53"/>
      <c r="W338" s="53"/>
      <c r="Y338" s="39"/>
      <c r="AK338" s="53"/>
      <c r="AL338" s="840"/>
      <c r="AM338" s="841"/>
      <c r="AN338" s="840"/>
      <c r="AO338" s="840"/>
      <c r="AP338" s="840"/>
      <c r="AQ338" s="840"/>
      <c r="AR338" s="840"/>
      <c r="AS338" s="840"/>
      <c r="AT338" s="840"/>
    </row>
    <row r="339" spans="1:46" x14ac:dyDescent="0.2">
      <c r="A339" s="27"/>
      <c r="B339" s="27"/>
      <c r="O339" s="249"/>
      <c r="P339" s="249"/>
      <c r="Q339" s="249"/>
      <c r="R339" s="249"/>
      <c r="S339" s="249"/>
      <c r="T339" s="249"/>
      <c r="U339" s="53"/>
      <c r="V339" s="53"/>
      <c r="W339" s="53"/>
      <c r="Y339" s="39"/>
      <c r="AK339" s="53"/>
      <c r="AL339" s="840"/>
      <c r="AM339" s="841"/>
      <c r="AN339" s="840"/>
      <c r="AO339" s="840"/>
      <c r="AP339" s="840"/>
      <c r="AQ339" s="840"/>
      <c r="AR339" s="840"/>
      <c r="AS339" s="840"/>
      <c r="AT339" s="840"/>
    </row>
    <row r="340" spans="1:46" x14ac:dyDescent="0.2">
      <c r="A340" s="27"/>
      <c r="B340" s="27"/>
      <c r="O340" s="249"/>
      <c r="P340" s="249"/>
      <c r="Q340" s="249"/>
      <c r="R340" s="249"/>
      <c r="S340" s="249"/>
      <c r="T340" s="249"/>
      <c r="U340" s="53"/>
      <c r="V340" s="53"/>
      <c r="W340" s="249"/>
      <c r="X340" s="249"/>
      <c r="Y340" s="917"/>
      <c r="Z340" s="249"/>
      <c r="AK340" s="53"/>
      <c r="AL340" s="840"/>
      <c r="AM340" s="841"/>
      <c r="AN340" s="840"/>
      <c r="AO340" s="840"/>
      <c r="AP340" s="840"/>
      <c r="AQ340" s="840"/>
      <c r="AR340" s="840"/>
      <c r="AS340" s="840"/>
      <c r="AT340" s="840"/>
    </row>
    <row r="341" spans="1:46" x14ac:dyDescent="0.2">
      <c r="A341" s="27"/>
      <c r="B341" s="27"/>
      <c r="O341" s="249"/>
      <c r="P341" s="249"/>
      <c r="Q341" s="249"/>
      <c r="R341" s="249"/>
      <c r="S341" s="249"/>
      <c r="T341" s="249"/>
      <c r="U341" s="53"/>
      <c r="V341" s="53"/>
      <c r="W341" s="249"/>
      <c r="X341" s="249"/>
      <c r="Y341" s="917"/>
      <c r="Z341" s="249"/>
      <c r="AK341" s="53"/>
      <c r="AL341" s="840"/>
      <c r="AM341" s="841"/>
      <c r="AN341" s="840"/>
      <c r="AO341" s="840"/>
      <c r="AP341" s="840"/>
      <c r="AQ341" s="840"/>
      <c r="AR341" s="840"/>
      <c r="AS341" s="840"/>
      <c r="AT341" s="840"/>
    </row>
    <row r="342" spans="1:46" x14ac:dyDescent="0.2">
      <c r="A342" s="27"/>
      <c r="B342" s="27"/>
      <c r="O342" s="249"/>
      <c r="P342" s="249"/>
      <c r="Q342" s="249"/>
      <c r="R342" s="249"/>
      <c r="S342" s="249"/>
      <c r="T342" s="249"/>
      <c r="U342" s="53"/>
      <c r="V342" s="53"/>
      <c r="W342" s="53"/>
      <c r="Y342" s="39"/>
      <c r="AK342" s="53"/>
      <c r="AL342" s="840"/>
      <c r="AM342" s="841"/>
      <c r="AN342" s="840"/>
      <c r="AO342" s="840"/>
      <c r="AP342" s="840"/>
      <c r="AQ342" s="840"/>
      <c r="AR342" s="840"/>
      <c r="AS342" s="840"/>
      <c r="AT342" s="840"/>
    </row>
    <row r="343" spans="1:46" x14ac:dyDescent="0.2">
      <c r="A343" s="27"/>
      <c r="B343" s="27"/>
      <c r="O343" s="249"/>
      <c r="P343" s="249"/>
      <c r="Q343" s="249"/>
      <c r="R343" s="249"/>
      <c r="S343" s="249"/>
      <c r="T343" s="249"/>
      <c r="U343" s="53"/>
      <c r="V343" s="53"/>
      <c r="W343" s="53"/>
      <c r="Y343" s="39"/>
      <c r="AK343" s="53"/>
      <c r="AL343" s="840"/>
      <c r="AM343" s="841"/>
      <c r="AN343" s="840"/>
      <c r="AO343" s="840"/>
      <c r="AP343" s="840"/>
      <c r="AQ343" s="840"/>
      <c r="AR343" s="840"/>
      <c r="AS343" s="840"/>
      <c r="AT343" s="840"/>
    </row>
    <row r="344" spans="1:46" x14ac:dyDescent="0.2">
      <c r="A344" s="27"/>
      <c r="B344" s="27"/>
      <c r="O344" s="249"/>
      <c r="P344" s="249"/>
      <c r="Q344" s="249"/>
      <c r="R344" s="249"/>
      <c r="S344" s="249"/>
      <c r="T344" s="249"/>
      <c r="U344" s="53"/>
      <c r="V344" s="53"/>
      <c r="W344" s="53"/>
      <c r="Y344" s="39"/>
      <c r="AK344" s="53"/>
      <c r="AL344" s="840"/>
      <c r="AM344" s="841"/>
      <c r="AN344" s="840"/>
      <c r="AO344" s="840"/>
      <c r="AP344" s="840"/>
      <c r="AQ344" s="840"/>
      <c r="AR344" s="840"/>
      <c r="AS344" s="840"/>
      <c r="AT344" s="840"/>
    </row>
    <row r="345" spans="1:46" x14ac:dyDescent="0.2">
      <c r="A345" s="27"/>
      <c r="B345" s="27"/>
      <c r="O345" s="249"/>
      <c r="P345" s="249"/>
      <c r="Q345" s="249"/>
      <c r="R345" s="249"/>
      <c r="S345" s="249"/>
      <c r="T345" s="249"/>
      <c r="U345" s="53"/>
      <c r="V345" s="53"/>
      <c r="W345" s="53"/>
      <c r="Y345" s="39"/>
      <c r="AK345" s="53"/>
      <c r="AL345" s="840"/>
      <c r="AM345" s="841"/>
      <c r="AN345" s="840"/>
      <c r="AO345" s="840"/>
      <c r="AP345" s="840"/>
      <c r="AQ345" s="840"/>
      <c r="AR345" s="840"/>
      <c r="AS345" s="840"/>
      <c r="AT345" s="840"/>
    </row>
    <row r="346" spans="1:46" x14ac:dyDescent="0.2">
      <c r="A346" s="27"/>
      <c r="B346" s="27"/>
      <c r="O346" s="249"/>
      <c r="P346" s="249"/>
      <c r="Q346" s="249"/>
      <c r="R346" s="249"/>
      <c r="S346" s="249"/>
      <c r="T346" s="249"/>
      <c r="U346" s="53"/>
      <c r="V346" s="53"/>
      <c r="W346" s="53"/>
      <c r="Y346" s="39"/>
      <c r="AK346" s="53"/>
      <c r="AL346" s="840"/>
      <c r="AM346" s="841"/>
      <c r="AN346" s="840"/>
      <c r="AO346" s="840"/>
      <c r="AP346" s="840"/>
      <c r="AQ346" s="840"/>
      <c r="AR346" s="840"/>
      <c r="AS346" s="840"/>
      <c r="AT346" s="840"/>
    </row>
    <row r="347" spans="1:46" x14ac:dyDescent="0.2">
      <c r="A347" s="27"/>
      <c r="B347" s="27"/>
      <c r="O347" s="249"/>
      <c r="P347" s="249"/>
      <c r="Q347" s="249"/>
      <c r="R347" s="249"/>
      <c r="S347" s="249"/>
      <c r="T347" s="249"/>
      <c r="U347" s="53"/>
      <c r="V347" s="53"/>
      <c r="W347" s="53"/>
      <c r="Y347" s="39"/>
      <c r="AK347" s="53"/>
      <c r="AL347" s="840"/>
      <c r="AM347" s="841"/>
      <c r="AN347" s="840"/>
      <c r="AO347" s="840"/>
      <c r="AP347" s="840"/>
      <c r="AQ347" s="840"/>
      <c r="AR347" s="840"/>
      <c r="AS347" s="840"/>
      <c r="AT347" s="840"/>
    </row>
    <row r="348" spans="1:46" x14ac:dyDescent="0.2">
      <c r="A348" s="27"/>
      <c r="B348" s="27"/>
      <c r="O348" s="249"/>
      <c r="P348" s="249"/>
      <c r="Q348" s="249"/>
      <c r="R348" s="249"/>
      <c r="S348" s="249"/>
      <c r="T348" s="249"/>
      <c r="U348" s="53"/>
      <c r="V348" s="53"/>
      <c r="W348" s="53"/>
      <c r="Y348" s="39"/>
      <c r="AK348" s="53"/>
      <c r="AL348" s="840"/>
      <c r="AM348" s="841"/>
      <c r="AN348" s="840"/>
      <c r="AO348" s="840"/>
      <c r="AP348" s="840"/>
      <c r="AQ348" s="840"/>
      <c r="AR348" s="840"/>
      <c r="AS348" s="840"/>
      <c r="AT348" s="840"/>
    </row>
    <row r="349" spans="1:46" x14ac:dyDescent="0.2">
      <c r="A349" s="27"/>
      <c r="B349" s="27"/>
      <c r="O349" s="249"/>
      <c r="P349" s="249"/>
      <c r="Q349" s="249"/>
      <c r="R349" s="249"/>
      <c r="S349" s="249"/>
      <c r="T349" s="249"/>
      <c r="U349" s="53"/>
      <c r="V349" s="53"/>
      <c r="W349" s="53"/>
      <c r="Y349" s="39"/>
      <c r="AK349" s="53"/>
      <c r="AL349" s="840"/>
      <c r="AM349" s="841"/>
      <c r="AN349" s="840"/>
      <c r="AO349" s="840"/>
      <c r="AP349" s="840"/>
      <c r="AQ349" s="840"/>
      <c r="AR349" s="840"/>
      <c r="AS349" s="840"/>
      <c r="AT349" s="840"/>
    </row>
    <row r="350" spans="1:46" x14ac:dyDescent="0.2">
      <c r="A350" s="27"/>
      <c r="B350" s="27"/>
      <c r="O350" s="249"/>
      <c r="P350" s="249"/>
      <c r="Q350" s="249"/>
      <c r="R350" s="249"/>
      <c r="S350" s="249"/>
      <c r="T350" s="249"/>
      <c r="U350" s="53"/>
      <c r="V350" s="53"/>
      <c r="W350" s="53"/>
      <c r="Y350" s="39">
        <f t="shared" ref="Y350:Y380" si="128">(AU6+AU44+AU82+AU120)</f>
        <v>9.3000000000000007</v>
      </c>
      <c r="AK350" s="53"/>
      <c r="AL350" s="840"/>
      <c r="AM350" s="841"/>
      <c r="AN350" s="840"/>
      <c r="AO350" s="840"/>
      <c r="AP350" s="840"/>
      <c r="AQ350" s="840"/>
      <c r="AR350" s="840"/>
      <c r="AS350" s="840"/>
      <c r="AT350" s="840"/>
    </row>
    <row r="351" spans="1:46" x14ac:dyDescent="0.2">
      <c r="A351" s="27"/>
      <c r="B351" s="27"/>
      <c r="O351" s="249"/>
      <c r="P351" s="249"/>
      <c r="Q351" s="249"/>
      <c r="R351" s="249"/>
      <c r="S351" s="249"/>
      <c r="T351" s="249"/>
      <c r="U351" s="53"/>
      <c r="V351" s="53"/>
      <c r="W351" s="53"/>
      <c r="Y351" s="39">
        <f t="shared" si="128"/>
        <v>0</v>
      </c>
      <c r="AK351" s="53"/>
      <c r="AL351" s="840"/>
      <c r="AM351" s="841"/>
      <c r="AN351" s="840"/>
      <c r="AO351" s="840"/>
      <c r="AP351" s="840"/>
      <c r="AQ351" s="840"/>
      <c r="AR351" s="840"/>
      <c r="AS351" s="840"/>
      <c r="AT351" s="840"/>
    </row>
    <row r="352" spans="1:46" x14ac:dyDescent="0.2">
      <c r="A352" s="27"/>
      <c r="B352" s="27"/>
      <c r="O352" s="249"/>
      <c r="P352" s="249"/>
      <c r="Q352" s="249"/>
      <c r="R352" s="249"/>
      <c r="S352" s="249"/>
      <c r="T352" s="249"/>
      <c r="U352" s="53"/>
      <c r="V352" s="53"/>
      <c r="W352" s="53"/>
      <c r="Y352" s="39">
        <f t="shared" si="128"/>
        <v>0</v>
      </c>
      <c r="AK352" s="53"/>
      <c r="AL352" s="840"/>
      <c r="AM352" s="841"/>
      <c r="AN352" s="840"/>
      <c r="AO352" s="840"/>
      <c r="AP352" s="840"/>
      <c r="AQ352" s="840"/>
      <c r="AR352" s="840"/>
      <c r="AS352" s="840"/>
      <c r="AT352" s="840"/>
    </row>
    <row r="353" spans="1:46" x14ac:dyDescent="0.2">
      <c r="A353" s="27"/>
      <c r="B353" s="27"/>
      <c r="O353" s="249"/>
      <c r="P353" s="249"/>
      <c r="Q353" s="249"/>
      <c r="R353" s="249"/>
      <c r="S353" s="249"/>
      <c r="T353" s="249"/>
      <c r="U353" s="53"/>
      <c r="V353" s="53"/>
      <c r="W353" s="53"/>
      <c r="Y353" s="39">
        <f t="shared" si="128"/>
        <v>0</v>
      </c>
      <c r="AK353" s="53"/>
      <c r="AL353" s="840"/>
      <c r="AM353" s="841"/>
      <c r="AN353" s="840"/>
      <c r="AO353" s="840"/>
      <c r="AP353" s="840"/>
      <c r="AQ353" s="840"/>
      <c r="AR353" s="840"/>
      <c r="AS353" s="840"/>
      <c r="AT353" s="840"/>
    </row>
    <row r="354" spans="1:46" x14ac:dyDescent="0.2">
      <c r="A354" s="27"/>
      <c r="B354" s="27"/>
      <c r="O354" s="249"/>
      <c r="P354" s="249"/>
      <c r="Q354" s="249"/>
      <c r="R354" s="249"/>
      <c r="S354" s="249"/>
      <c r="T354" s="249"/>
      <c r="U354" s="53"/>
      <c r="V354" s="53"/>
      <c r="W354" s="53"/>
      <c r="Y354" s="39">
        <f t="shared" si="128"/>
        <v>0</v>
      </c>
      <c r="AK354" s="53"/>
      <c r="AL354" s="840"/>
      <c r="AM354" s="841"/>
      <c r="AN354" s="840"/>
      <c r="AO354" s="840"/>
      <c r="AP354" s="840"/>
      <c r="AQ354" s="840"/>
      <c r="AR354" s="840"/>
      <c r="AS354" s="840"/>
      <c r="AT354" s="840"/>
    </row>
    <row r="355" spans="1:46" x14ac:dyDescent="0.2">
      <c r="A355" s="27"/>
      <c r="B355" s="27"/>
      <c r="O355" s="249"/>
      <c r="P355" s="249"/>
      <c r="Q355" s="249"/>
      <c r="R355" s="249"/>
      <c r="S355" s="249"/>
      <c r="T355" s="249"/>
      <c r="U355" s="53"/>
      <c r="V355" s="53"/>
      <c r="W355" s="53"/>
      <c r="Y355" s="39">
        <f t="shared" si="128"/>
        <v>0</v>
      </c>
      <c r="AK355" s="53"/>
      <c r="AL355" s="840"/>
      <c r="AM355" s="840"/>
      <c r="AN355" s="840"/>
      <c r="AO355" s="840"/>
      <c r="AP355" s="840"/>
      <c r="AQ355" s="840"/>
      <c r="AR355" s="840"/>
      <c r="AS355" s="840"/>
      <c r="AT355" s="840"/>
    </row>
    <row r="356" spans="1:46" x14ac:dyDescent="0.2">
      <c r="A356" s="27"/>
      <c r="B356" s="27"/>
      <c r="O356" s="249"/>
      <c r="P356" s="249"/>
      <c r="Q356" s="249"/>
      <c r="R356" s="249"/>
      <c r="S356" s="249"/>
      <c r="T356" s="249"/>
      <c r="U356" s="53"/>
      <c r="V356" s="53"/>
      <c r="W356" s="53"/>
      <c r="Y356" s="39">
        <f t="shared" si="128"/>
        <v>0</v>
      </c>
      <c r="AK356" s="53"/>
      <c r="AL356" s="840"/>
      <c r="AM356" s="840"/>
      <c r="AN356" s="840"/>
      <c r="AO356" s="840"/>
      <c r="AP356" s="840"/>
      <c r="AQ356" s="840"/>
      <c r="AR356" s="840"/>
      <c r="AS356" s="840"/>
      <c r="AT356" s="840"/>
    </row>
    <row r="357" spans="1:46" x14ac:dyDescent="0.2">
      <c r="A357" s="27"/>
      <c r="B357" s="27"/>
      <c r="O357" s="249"/>
      <c r="P357" s="249"/>
      <c r="Q357" s="249"/>
      <c r="R357" s="249"/>
      <c r="S357" s="249"/>
      <c r="T357" s="249"/>
      <c r="U357" s="53"/>
      <c r="V357" s="53"/>
      <c r="W357" s="53"/>
      <c r="Y357" s="39">
        <f t="shared" si="128"/>
        <v>0</v>
      </c>
      <c r="AK357" s="53"/>
    </row>
    <row r="358" spans="1:46" x14ac:dyDescent="0.2">
      <c r="A358" s="27"/>
      <c r="B358" s="27"/>
      <c r="O358" s="249"/>
      <c r="P358" s="249"/>
      <c r="Q358" s="249"/>
      <c r="R358" s="249"/>
      <c r="S358" s="249"/>
      <c r="T358" s="249"/>
      <c r="U358" s="53"/>
      <c r="V358" s="53"/>
      <c r="W358" s="53"/>
      <c r="Y358" s="39">
        <f t="shared" si="128"/>
        <v>0</v>
      </c>
      <c r="AK358" s="53"/>
    </row>
    <row r="359" spans="1:46" x14ac:dyDescent="0.2">
      <c r="A359" s="27"/>
      <c r="B359" s="27"/>
      <c r="O359" s="249"/>
      <c r="P359" s="249"/>
      <c r="Q359" s="249"/>
      <c r="R359" s="249"/>
      <c r="S359" s="249"/>
      <c r="T359" s="249"/>
      <c r="U359" s="53"/>
      <c r="V359" s="53"/>
      <c r="W359" s="53"/>
      <c r="Y359" s="39">
        <f t="shared" si="128"/>
        <v>0</v>
      </c>
      <c r="AK359" s="53"/>
    </row>
    <row r="360" spans="1:46" x14ac:dyDescent="0.2">
      <c r="A360" s="27"/>
      <c r="B360" s="27"/>
      <c r="O360" s="249"/>
      <c r="P360" s="249"/>
      <c r="Q360" s="249"/>
      <c r="R360" s="249"/>
      <c r="S360" s="249"/>
      <c r="T360" s="249"/>
      <c r="U360" s="53"/>
      <c r="V360" s="53"/>
      <c r="W360" s="53"/>
      <c r="Y360" s="39">
        <f t="shared" si="128"/>
        <v>0</v>
      </c>
      <c r="AK360" s="53"/>
    </row>
    <row r="361" spans="1:46" x14ac:dyDescent="0.2">
      <c r="A361" s="27"/>
      <c r="B361" s="27"/>
      <c r="O361" s="249"/>
      <c r="P361" s="249"/>
      <c r="Q361" s="249"/>
      <c r="R361" s="249"/>
      <c r="S361" s="249"/>
      <c r="T361" s="249"/>
      <c r="U361" s="53"/>
      <c r="V361" s="53"/>
      <c r="W361" s="53"/>
      <c r="Y361" s="39">
        <f t="shared" si="128"/>
        <v>0</v>
      </c>
      <c r="AK361" s="53"/>
    </row>
    <row r="362" spans="1:46" x14ac:dyDescent="0.2">
      <c r="A362" s="27"/>
      <c r="B362" s="27"/>
      <c r="O362" s="249"/>
      <c r="P362" s="249"/>
      <c r="Q362" s="249"/>
      <c r="R362" s="249"/>
      <c r="S362" s="249"/>
      <c r="T362" s="249"/>
      <c r="U362" s="53"/>
      <c r="V362" s="53"/>
      <c r="W362" s="53"/>
      <c r="Y362" s="39">
        <f t="shared" si="128"/>
        <v>0</v>
      </c>
      <c r="AK362" s="53"/>
    </row>
    <row r="363" spans="1:46" x14ac:dyDescent="0.2">
      <c r="A363" s="27"/>
      <c r="B363" s="27"/>
      <c r="O363" s="249"/>
      <c r="P363" s="249"/>
      <c r="Q363" s="249"/>
      <c r="R363" s="249"/>
      <c r="S363" s="249"/>
      <c r="T363" s="249"/>
      <c r="U363" s="53"/>
      <c r="V363" s="53"/>
      <c r="W363" s="53"/>
      <c r="Y363" s="39">
        <f t="shared" si="128"/>
        <v>0</v>
      </c>
      <c r="AK363" s="53"/>
    </row>
    <row r="364" spans="1:46" x14ac:dyDescent="0.2">
      <c r="A364" s="27"/>
      <c r="B364" s="27"/>
      <c r="O364" s="249"/>
      <c r="P364" s="249"/>
      <c r="Q364" s="249"/>
      <c r="R364" s="249"/>
      <c r="S364" s="249"/>
      <c r="T364" s="249"/>
      <c r="U364" s="53"/>
      <c r="V364" s="53"/>
      <c r="W364" s="53"/>
      <c r="Y364" s="39">
        <f t="shared" si="128"/>
        <v>0</v>
      </c>
      <c r="AK364" s="53"/>
    </row>
    <row r="365" spans="1:46" x14ac:dyDescent="0.2">
      <c r="A365" s="27"/>
      <c r="B365" s="27"/>
      <c r="O365" s="249"/>
      <c r="P365" s="249"/>
      <c r="Q365" s="249"/>
      <c r="R365" s="249"/>
      <c r="S365" s="249"/>
      <c r="T365" s="249"/>
      <c r="U365" s="53"/>
      <c r="V365" s="53"/>
      <c r="W365" s="53"/>
      <c r="Y365" s="39">
        <f t="shared" si="128"/>
        <v>0</v>
      </c>
      <c r="AK365" s="53"/>
    </row>
    <row r="366" spans="1:46" x14ac:dyDescent="0.2">
      <c r="A366" s="27"/>
      <c r="B366" s="27"/>
      <c r="O366" s="249"/>
      <c r="P366" s="249"/>
      <c r="Q366" s="249"/>
      <c r="R366" s="249"/>
      <c r="S366" s="249"/>
      <c r="T366" s="249"/>
      <c r="U366" s="53"/>
      <c r="V366" s="53"/>
      <c r="W366" s="53"/>
      <c r="Y366" s="39">
        <f t="shared" si="128"/>
        <v>0</v>
      </c>
      <c r="AK366" s="53"/>
    </row>
    <row r="367" spans="1:46" x14ac:dyDescent="0.2">
      <c r="A367" s="27"/>
      <c r="B367" s="27"/>
      <c r="O367" s="249"/>
      <c r="P367" s="249"/>
      <c r="Q367" s="249"/>
      <c r="R367" s="249"/>
      <c r="S367" s="249"/>
      <c r="T367" s="249"/>
      <c r="U367" s="53"/>
      <c r="V367" s="53"/>
      <c r="W367" s="53"/>
      <c r="Y367" s="39">
        <f t="shared" si="128"/>
        <v>0</v>
      </c>
      <c r="AK367" s="53"/>
    </row>
    <row r="368" spans="1:46" x14ac:dyDescent="0.2">
      <c r="A368" s="27"/>
      <c r="B368" s="27"/>
      <c r="O368" s="249"/>
      <c r="P368" s="249"/>
      <c r="Q368" s="249"/>
      <c r="R368" s="249"/>
      <c r="S368" s="249"/>
      <c r="T368" s="249"/>
      <c r="U368" s="53"/>
      <c r="V368" s="53"/>
      <c r="W368" s="53"/>
      <c r="Y368" s="39">
        <f t="shared" si="128"/>
        <v>0</v>
      </c>
      <c r="AK368" s="53"/>
    </row>
    <row r="369" spans="1:37" x14ac:dyDescent="0.2">
      <c r="A369" s="27"/>
      <c r="B369" s="27"/>
      <c r="O369" s="249"/>
      <c r="P369" s="249"/>
      <c r="Q369" s="249"/>
      <c r="R369" s="249"/>
      <c r="S369" s="249"/>
      <c r="T369" s="249"/>
      <c r="U369" s="53"/>
      <c r="V369" s="53"/>
      <c r="W369" s="53"/>
      <c r="Y369" s="39">
        <f t="shared" si="128"/>
        <v>0</v>
      </c>
      <c r="AK369" s="53"/>
    </row>
    <row r="370" spans="1:37" x14ac:dyDescent="0.2">
      <c r="A370" s="27"/>
      <c r="B370" s="27"/>
      <c r="U370" s="53"/>
      <c r="V370" s="53"/>
      <c r="W370" s="53"/>
      <c r="Y370" s="39">
        <f t="shared" si="128"/>
        <v>0</v>
      </c>
      <c r="AK370" s="53"/>
    </row>
    <row r="371" spans="1:37" x14ac:dyDescent="0.2">
      <c r="A371" s="27"/>
      <c r="B371" s="27"/>
      <c r="U371" s="53"/>
      <c r="V371" s="53"/>
      <c r="W371" s="53"/>
      <c r="Y371" s="39">
        <f t="shared" si="128"/>
        <v>0</v>
      </c>
      <c r="AK371" s="53"/>
    </row>
    <row r="372" spans="1:37" x14ac:dyDescent="0.2">
      <c r="A372" s="27"/>
      <c r="B372" s="27"/>
      <c r="U372" s="53"/>
      <c r="V372" s="53"/>
      <c r="W372" s="53"/>
      <c r="Y372" s="39">
        <f t="shared" si="128"/>
        <v>0</v>
      </c>
      <c r="AK372" s="53"/>
    </row>
    <row r="373" spans="1:37" x14ac:dyDescent="0.2">
      <c r="A373" s="27"/>
      <c r="B373" s="27"/>
      <c r="U373" s="53"/>
      <c r="V373" s="53"/>
      <c r="W373" s="53"/>
      <c r="Y373" s="39">
        <f t="shared" si="128"/>
        <v>0</v>
      </c>
      <c r="AK373" s="53"/>
    </row>
    <row r="374" spans="1:37" x14ac:dyDescent="0.2">
      <c r="A374" s="27"/>
      <c r="B374" s="27"/>
      <c r="U374" s="53"/>
      <c r="V374" s="53"/>
      <c r="W374" s="53"/>
      <c r="Y374" s="39">
        <f t="shared" si="128"/>
        <v>0</v>
      </c>
      <c r="AK374" s="53"/>
    </row>
    <row r="375" spans="1:37" x14ac:dyDescent="0.2">
      <c r="A375" s="27"/>
      <c r="B375" s="27"/>
      <c r="U375" s="53"/>
      <c r="V375" s="53"/>
      <c r="W375" s="53"/>
      <c r="Y375" s="39">
        <f t="shared" si="128"/>
        <v>0</v>
      </c>
      <c r="AK375" s="53"/>
    </row>
    <row r="376" spans="1:37" x14ac:dyDescent="0.2">
      <c r="A376" s="27"/>
      <c r="B376" s="27"/>
      <c r="U376" s="53"/>
      <c r="V376" s="53"/>
      <c r="W376" s="53"/>
      <c r="Y376" s="39">
        <f t="shared" si="128"/>
        <v>0</v>
      </c>
      <c r="AK376" s="53"/>
    </row>
    <row r="377" spans="1:37" x14ac:dyDescent="0.2">
      <c r="A377" s="27"/>
      <c r="B377" s="27"/>
      <c r="U377" s="53"/>
      <c r="V377" s="53"/>
      <c r="W377" s="53"/>
      <c r="Y377" s="39">
        <f t="shared" si="128"/>
        <v>0</v>
      </c>
      <c r="AK377" s="53"/>
    </row>
    <row r="378" spans="1:37" x14ac:dyDescent="0.2">
      <c r="A378" s="27"/>
      <c r="B378" s="27"/>
      <c r="U378" s="53"/>
      <c r="V378" s="53"/>
      <c r="W378" s="53"/>
      <c r="Y378" s="39">
        <f t="shared" si="128"/>
        <v>0</v>
      </c>
      <c r="AK378" s="53"/>
    </row>
    <row r="379" spans="1:37" x14ac:dyDescent="0.2">
      <c r="A379" s="27"/>
      <c r="B379" s="27"/>
      <c r="U379" s="53"/>
      <c r="V379" s="53"/>
      <c r="W379" s="53"/>
      <c r="Y379" s="39">
        <f t="shared" si="128"/>
        <v>0</v>
      </c>
      <c r="AK379" s="53"/>
    </row>
    <row r="380" spans="1:37" x14ac:dyDescent="0.2">
      <c r="A380" s="27"/>
      <c r="B380" s="27"/>
      <c r="U380" s="53"/>
      <c r="V380" s="53"/>
      <c r="W380" s="53"/>
      <c r="Y380" s="39">
        <f t="shared" si="128"/>
        <v>0</v>
      </c>
      <c r="AK380" s="53"/>
    </row>
    <row r="381" spans="1:37" x14ac:dyDescent="0.2">
      <c r="A381" s="27"/>
      <c r="B381" s="27"/>
      <c r="U381" s="53"/>
      <c r="V381" s="53"/>
      <c r="W381" s="53"/>
      <c r="Y381" s="39"/>
      <c r="AK381" s="53"/>
    </row>
    <row r="382" spans="1:37" x14ac:dyDescent="0.2">
      <c r="A382" s="27"/>
      <c r="B382" s="27"/>
      <c r="U382" s="53"/>
      <c r="V382" s="53"/>
      <c r="W382" s="53"/>
      <c r="Y382" s="55"/>
      <c r="AK382" s="53"/>
    </row>
    <row r="383" spans="1:37" x14ac:dyDescent="0.2">
      <c r="A383" s="27"/>
      <c r="B383" s="27"/>
      <c r="U383" s="53"/>
      <c r="V383" s="53"/>
      <c r="W383" s="53"/>
      <c r="Y383" s="55"/>
      <c r="AK383" s="53"/>
    </row>
    <row r="384" spans="1:37" x14ac:dyDescent="0.2">
      <c r="A384" s="27"/>
      <c r="B384" s="27"/>
      <c r="U384" s="53"/>
      <c r="V384" s="53"/>
      <c r="W384" s="53"/>
      <c r="Y384" s="55"/>
      <c r="AK384" s="53"/>
    </row>
    <row r="385" spans="21:37" x14ac:dyDescent="0.2">
      <c r="U385" s="53"/>
      <c r="V385" s="53"/>
      <c r="W385" s="53"/>
      <c r="AK385" s="53"/>
    </row>
    <row r="386" spans="21:37" x14ac:dyDescent="0.2">
      <c r="U386" s="53"/>
      <c r="V386" s="53"/>
      <c r="W386" s="53"/>
      <c r="AK386" s="53"/>
    </row>
    <row r="387" spans="21:37" x14ac:dyDescent="0.2">
      <c r="U387" s="53"/>
      <c r="V387" s="53"/>
      <c r="W387" s="53"/>
      <c r="AK387" s="53"/>
    </row>
    <row r="388" spans="21:37" x14ac:dyDescent="0.2">
      <c r="U388" s="53"/>
      <c r="V388" s="53"/>
      <c r="W388" s="53"/>
      <c r="AK388" s="53"/>
    </row>
    <row r="389" spans="21:37" x14ac:dyDescent="0.2">
      <c r="U389" s="53"/>
      <c r="V389" s="53"/>
      <c r="W389" s="53"/>
      <c r="AK389" s="53"/>
    </row>
    <row r="390" spans="21:37" x14ac:dyDescent="0.2">
      <c r="U390" s="53"/>
      <c r="V390" s="53"/>
      <c r="W390" s="53"/>
      <c r="AK390" s="53"/>
    </row>
    <row r="391" spans="21:37" x14ac:dyDescent="0.2">
      <c r="U391" s="53"/>
      <c r="V391" s="53"/>
      <c r="W391" s="53"/>
      <c r="AK391" s="53"/>
    </row>
    <row r="392" spans="21:37" x14ac:dyDescent="0.2">
      <c r="U392" s="53"/>
      <c r="V392" s="53"/>
      <c r="W392" s="53"/>
      <c r="AK392" s="53"/>
    </row>
    <row r="393" spans="21:37" x14ac:dyDescent="0.2">
      <c r="U393" s="53"/>
      <c r="V393" s="53"/>
      <c r="W393" s="53"/>
      <c r="AK393" s="53"/>
    </row>
    <row r="394" spans="21:37" x14ac:dyDescent="0.2">
      <c r="U394" s="53"/>
      <c r="V394" s="53"/>
      <c r="W394" s="53"/>
      <c r="AK394" s="53"/>
    </row>
    <row r="395" spans="21:37" x14ac:dyDescent="0.2">
      <c r="U395" s="53"/>
      <c r="V395" s="53"/>
      <c r="W395" s="53"/>
      <c r="AK395" s="53"/>
    </row>
    <row r="396" spans="21:37" x14ac:dyDescent="0.2">
      <c r="U396" s="53"/>
      <c r="V396" s="53"/>
      <c r="W396" s="53"/>
      <c r="AK396" s="53"/>
    </row>
    <row r="397" spans="21:37" x14ac:dyDescent="0.2">
      <c r="U397" s="53"/>
      <c r="V397" s="53"/>
      <c r="W397" s="53"/>
      <c r="AK397" s="53"/>
    </row>
    <row r="398" spans="21:37" x14ac:dyDescent="0.2">
      <c r="U398" s="53"/>
      <c r="V398" s="53"/>
      <c r="W398" s="53"/>
      <c r="AK398" s="53"/>
    </row>
    <row r="399" spans="21:37" x14ac:dyDescent="0.2">
      <c r="U399" s="53"/>
      <c r="V399" s="53"/>
      <c r="W399" s="53"/>
      <c r="AK399" s="53"/>
    </row>
    <row r="400" spans="21:37" x14ac:dyDescent="0.2">
      <c r="U400" s="53"/>
      <c r="V400" s="53"/>
      <c r="W400" s="53"/>
      <c r="AK400" s="53"/>
    </row>
    <row r="401" spans="21:37" x14ac:dyDescent="0.2">
      <c r="U401" s="53"/>
      <c r="V401" s="53"/>
      <c r="W401" s="53"/>
      <c r="AK401" s="53"/>
    </row>
    <row r="402" spans="21:37" x14ac:dyDescent="0.2">
      <c r="W402" s="53"/>
      <c r="AK402" s="53"/>
    </row>
    <row r="403" spans="21:37" x14ac:dyDescent="0.2">
      <c r="W403" s="53"/>
      <c r="AK403" s="53"/>
    </row>
    <row r="404" spans="21:37" x14ac:dyDescent="0.2">
      <c r="W404" s="53"/>
      <c r="AK404" s="53"/>
    </row>
    <row r="405" spans="21:37" x14ac:dyDescent="0.2">
      <c r="W405" s="53"/>
      <c r="AK405" s="53"/>
    </row>
    <row r="406" spans="21:37" x14ac:dyDescent="0.2">
      <c r="W406" s="53"/>
      <c r="AK406" s="53"/>
    </row>
    <row r="407" spans="21:37" x14ac:dyDescent="0.2">
      <c r="W407" s="53"/>
      <c r="AK407" s="53"/>
    </row>
    <row r="408" spans="21:37" x14ac:dyDescent="0.2">
      <c r="W408" s="53"/>
      <c r="AK408" s="53"/>
    </row>
    <row r="409" spans="21:37" x14ac:dyDescent="0.2">
      <c r="W409" s="53"/>
      <c r="AK409" s="53"/>
    </row>
    <row r="410" spans="21:37" x14ac:dyDescent="0.2">
      <c r="W410" s="53"/>
      <c r="AK410" s="53"/>
    </row>
    <row r="411" spans="21:37" x14ac:dyDescent="0.2">
      <c r="W411" s="53"/>
      <c r="AK411" s="53"/>
    </row>
    <row r="412" spans="21:37" x14ac:dyDescent="0.2">
      <c r="W412" s="53"/>
      <c r="AK412" s="53"/>
    </row>
    <row r="413" spans="21:37" x14ac:dyDescent="0.2">
      <c r="W413" s="53"/>
      <c r="AK413" s="53"/>
    </row>
    <row r="414" spans="21:37" x14ac:dyDescent="0.2">
      <c r="W414" s="53"/>
      <c r="AK414" s="53"/>
    </row>
    <row r="415" spans="21:37" x14ac:dyDescent="0.2">
      <c r="W415" s="53"/>
      <c r="AK415" s="53"/>
    </row>
    <row r="416" spans="21:37" x14ac:dyDescent="0.2">
      <c r="W416" s="53"/>
      <c r="AK416" s="53"/>
    </row>
    <row r="417" spans="23:37" x14ac:dyDescent="0.2">
      <c r="W417" s="53"/>
      <c r="AK417" s="53"/>
    </row>
    <row r="418" spans="23:37" x14ac:dyDescent="0.2">
      <c r="W418" s="53"/>
      <c r="AK418" s="53"/>
    </row>
    <row r="419" spans="23:37" x14ac:dyDescent="0.2">
      <c r="W419" s="53"/>
      <c r="AK419" s="53"/>
    </row>
    <row r="420" spans="23:37" x14ac:dyDescent="0.2">
      <c r="W420" s="53"/>
      <c r="AK420" s="53"/>
    </row>
    <row r="421" spans="23:37" x14ac:dyDescent="0.2">
      <c r="W421" s="53"/>
      <c r="AK421" s="53"/>
    </row>
    <row r="422" spans="23:37" x14ac:dyDescent="0.2">
      <c r="W422" s="53"/>
      <c r="AK422" s="53"/>
    </row>
    <row r="423" spans="23:37" x14ac:dyDescent="0.2">
      <c r="W423" s="53"/>
      <c r="AK423" s="53"/>
    </row>
    <row r="424" spans="23:37" x14ac:dyDescent="0.2">
      <c r="W424" s="53"/>
      <c r="AK424" s="53"/>
    </row>
    <row r="425" spans="23:37" x14ac:dyDescent="0.2">
      <c r="W425" s="53"/>
      <c r="AK425" s="53"/>
    </row>
    <row r="426" spans="23:37" x14ac:dyDescent="0.2">
      <c r="W426" s="53"/>
      <c r="AK426" s="53"/>
    </row>
    <row r="427" spans="23:37" x14ac:dyDescent="0.2">
      <c r="W427" s="53"/>
      <c r="AK427" s="53"/>
    </row>
    <row r="428" spans="23:37" x14ac:dyDescent="0.2">
      <c r="W428" s="53"/>
      <c r="AK428" s="53"/>
    </row>
    <row r="429" spans="23:37" x14ac:dyDescent="0.2">
      <c r="W429" s="53"/>
      <c r="AK429" s="53"/>
    </row>
    <row r="430" spans="23:37" x14ac:dyDescent="0.2">
      <c r="W430" s="53"/>
      <c r="AK430" s="53"/>
    </row>
    <row r="431" spans="23:37" x14ac:dyDescent="0.2">
      <c r="W431" s="53"/>
      <c r="AK431" s="53"/>
    </row>
    <row r="432" spans="23:37" x14ac:dyDescent="0.2">
      <c r="W432" s="53"/>
      <c r="AK432" s="53"/>
    </row>
    <row r="433" spans="23:37" x14ac:dyDescent="0.2">
      <c r="W433" s="53"/>
      <c r="AK433" s="53"/>
    </row>
    <row r="434" spans="23:37" x14ac:dyDescent="0.2">
      <c r="W434" s="53"/>
      <c r="AK434" s="53"/>
    </row>
    <row r="435" spans="23:37" x14ac:dyDescent="0.2">
      <c r="W435" s="53"/>
      <c r="AK435" s="53"/>
    </row>
    <row r="436" spans="23:37" x14ac:dyDescent="0.2">
      <c r="W436" s="53"/>
      <c r="AK436" s="53"/>
    </row>
    <row r="437" spans="23:37" x14ac:dyDescent="0.2">
      <c r="W437" s="53"/>
      <c r="AK437" s="53"/>
    </row>
    <row r="438" spans="23:37" x14ac:dyDescent="0.2">
      <c r="W438" s="53"/>
      <c r="AC438" s="249"/>
      <c r="AD438" s="249"/>
      <c r="AK438" s="53"/>
    </row>
    <row r="439" spans="23:37" x14ac:dyDescent="0.2">
      <c r="W439" s="53"/>
      <c r="AC439" s="249"/>
      <c r="AD439" s="249"/>
      <c r="AK439" s="53"/>
    </row>
    <row r="440" spans="23:37" x14ac:dyDescent="0.2">
      <c r="W440" s="53"/>
      <c r="AC440" s="249"/>
      <c r="AD440" s="249"/>
      <c r="AK440" s="53"/>
    </row>
    <row r="441" spans="23:37" x14ac:dyDescent="0.2">
      <c r="W441" s="53"/>
      <c r="AC441" s="249"/>
      <c r="AD441" s="249"/>
      <c r="AK441" s="53"/>
    </row>
    <row r="442" spans="23:37" x14ac:dyDescent="0.2">
      <c r="AK442" s="53"/>
    </row>
    <row r="443" spans="23:37" x14ac:dyDescent="0.2">
      <c r="AK443" s="53"/>
    </row>
    <row r="444" spans="23:37" x14ac:dyDescent="0.2">
      <c r="AK444" s="53"/>
    </row>
    <row r="445" spans="23:37" x14ac:dyDescent="0.2">
      <c r="AK445" s="53"/>
    </row>
    <row r="446" spans="23:37" x14ac:dyDescent="0.2">
      <c r="AK446" s="53"/>
    </row>
    <row r="447" spans="23:37" x14ac:dyDescent="0.2">
      <c r="AK447" s="53"/>
    </row>
  </sheetData>
  <sheetProtection algorithmName="SHA-512" hashValue="DIz11v39TVwO2fg4OGJclp/Ojx5Aqv2PPZEdAP/t3Ig8NEZwcT1bYcZZJor7EKtN2DeMrFFHkOIa4dVq3lRF6Q==" saltValue="L7QWfqKUUMnC5ty5cqKSzw==" spinCount="100000" sheet="1" objects="1" scenarios="1"/>
  <customSheetViews>
    <customSheetView guid="{57FA4457-47DD-4456-873C-906485C18231}" showGridLines="0" zeroValues="0" showRuler="0" topLeftCell="AF1">
      <selection activeCell="W19" sqref="W19"/>
      <rowBreaks count="1" manualBreakCount="1">
        <brk id="59" max="16383" man="1"/>
      </rowBreaks>
      <pageMargins left="0.25" right="0.18" top="0.09" bottom="0.17" header="0.09" footer="0.01"/>
      <printOptions horizontalCentered="1" verticalCentered="1"/>
      <pageSetup scale="97" fitToWidth="2" fitToHeight="2" orientation="portrait" verticalDpi="300" r:id="rId1"/>
      <headerFooter alignWithMargins="0"/>
    </customSheetView>
    <customSheetView guid="{B0091C41-EE02-11D4-8442-006008C996CE}" showGridLines="0" zeroValues="0" showRuler="0" topLeftCell="AG7">
      <pane xSplit="10.766233766233766" topLeftCell="X1"/>
      <selection activeCell="AO18" sqref="AO18"/>
      <rowBreaks count="1" manualBreakCount="1">
        <brk id="59" max="16383" man="1"/>
      </rowBreaks>
      <pageMargins left="0.25" right="0.18" top="0.09" bottom="0.17" header="0.09" footer="0.01"/>
      <printOptions horizontalCentered="1" verticalCentered="1"/>
      <pageSetup scale="96" fitToWidth="2" fitToHeight="2" orientation="portrait" verticalDpi="300" r:id="rId2"/>
      <headerFooter alignWithMargins="0"/>
    </customSheetView>
    <customSheetView guid="{ECCE3A32-9AC0-11D4-851E-004743612101}" showGridLines="0" zeroValues="0" showRuler="0" topLeftCell="AG7">
      <pane xSplit="10.766233766233766" topLeftCell="X1"/>
      <selection activeCell="AO18" sqref="AO18"/>
      <rowBreaks count="1" manualBreakCount="1">
        <brk id="59" max="16383" man="1"/>
      </rowBreaks>
      <pageMargins left="0.25" right="0.18" top="0.09" bottom="0.17" header="0.09" footer="0.01"/>
      <printOptions horizontalCentered="1" verticalCentered="1"/>
      <pageSetup scale="96" fitToWidth="2" fitToHeight="2" orientation="portrait" verticalDpi="300" r:id="rId3"/>
      <headerFooter alignWithMargins="0"/>
    </customSheetView>
    <customSheetView guid="{C9B35251-F11B-11D3-8402-005004D440AC}" showGridLines="0" zeroValues="0" showRuler="0" topLeftCell="AG7">
      <pane xSplit="10.766233766233766" topLeftCell="X1"/>
      <selection activeCell="AO18" sqref="AO18"/>
      <rowBreaks count="1" manualBreakCount="1">
        <brk id="59" max="16383" man="1"/>
      </rowBreaks>
      <pageMargins left="0.25" right="0.18" top="0.09" bottom="0.17" header="0.09" footer="0.01"/>
      <printOptions horizontalCentered="1" verticalCentered="1"/>
      <pageSetup scale="96" fitToWidth="2" fitToHeight="2" orientation="portrait" verticalDpi="300" r:id="rId4"/>
      <headerFooter alignWithMargins="0"/>
    </customSheetView>
  </customSheetViews>
  <mergeCells count="139">
    <mergeCell ref="S94:U94"/>
    <mergeCell ref="V94:W94"/>
    <mergeCell ref="N110:O110"/>
    <mergeCell ref="P110:R110"/>
    <mergeCell ref="S73:W73"/>
    <mergeCell ref="S110:U110"/>
    <mergeCell ref="S79:U79"/>
    <mergeCell ref="S78:U78"/>
    <mergeCell ref="A95:W109"/>
    <mergeCell ref="A110:M113"/>
    <mergeCell ref="N112:O112"/>
    <mergeCell ref="P112:R112"/>
    <mergeCell ref="S112:U112"/>
    <mergeCell ref="N113:O113"/>
    <mergeCell ref="P113:R113"/>
    <mergeCell ref="S113:U113"/>
    <mergeCell ref="N111:O111"/>
    <mergeCell ref="P111:R111"/>
    <mergeCell ref="S111:U111"/>
    <mergeCell ref="T85:U85"/>
    <mergeCell ref="A56:W56"/>
    <mergeCell ref="N51:O51"/>
    <mergeCell ref="P51:R51"/>
    <mergeCell ref="S51:U51"/>
    <mergeCell ref="N52:O52"/>
    <mergeCell ref="S75:U75"/>
    <mergeCell ref="S76:U76"/>
    <mergeCell ref="S77:U77"/>
    <mergeCell ref="V85:W93"/>
    <mergeCell ref="D74:F74"/>
    <mergeCell ref="G72:I72"/>
    <mergeCell ref="P53:R53"/>
    <mergeCell ref="A69:J69"/>
    <mergeCell ref="A65:J65"/>
    <mergeCell ref="J72:L72"/>
    <mergeCell ref="S74:W74"/>
    <mergeCell ref="G73:I73"/>
    <mergeCell ref="J73:L73"/>
    <mergeCell ref="S80:U80"/>
    <mergeCell ref="S81:U81"/>
    <mergeCell ref="S82:U82"/>
    <mergeCell ref="S83:U83"/>
    <mergeCell ref="S84:U84"/>
    <mergeCell ref="A74:C74"/>
    <mergeCell ref="S35:U35"/>
    <mergeCell ref="V35:W35"/>
    <mergeCell ref="A36:W50"/>
    <mergeCell ref="A51:M54"/>
    <mergeCell ref="A71:B71"/>
    <mergeCell ref="M73:O73"/>
    <mergeCell ref="M72:O72"/>
    <mergeCell ref="S72:W72"/>
    <mergeCell ref="A57:W57"/>
    <mergeCell ref="A58:W58"/>
    <mergeCell ref="A60:C60"/>
    <mergeCell ref="D60:W63"/>
    <mergeCell ref="A61:C61"/>
    <mergeCell ref="A62:C62"/>
    <mergeCell ref="A63:C63"/>
    <mergeCell ref="S53:U53"/>
    <mergeCell ref="N54:O54"/>
    <mergeCell ref="P54:R54"/>
    <mergeCell ref="S54:U54"/>
    <mergeCell ref="S52:U52"/>
    <mergeCell ref="D71:F71"/>
    <mergeCell ref="L65:W65"/>
    <mergeCell ref="P52:R52"/>
    <mergeCell ref="N53:O53"/>
    <mergeCell ref="AU1:AW1"/>
    <mergeCell ref="AU2:AW2"/>
    <mergeCell ref="BD1:BE1"/>
    <mergeCell ref="BD2:BE2"/>
    <mergeCell ref="T26:U26"/>
    <mergeCell ref="S20:U20"/>
    <mergeCell ref="S21:U21"/>
    <mergeCell ref="S22:U22"/>
    <mergeCell ref="S23:U23"/>
    <mergeCell ref="S24:U24"/>
    <mergeCell ref="S25:U25"/>
    <mergeCell ref="V26:W34"/>
    <mergeCell ref="D1:W4"/>
    <mergeCell ref="S16:U16"/>
    <mergeCell ref="S17:U17"/>
    <mergeCell ref="S18:U18"/>
    <mergeCell ref="S19:U19"/>
    <mergeCell ref="A6:J6"/>
    <mergeCell ref="K6:W6"/>
    <mergeCell ref="S15:W15"/>
    <mergeCell ref="G14:I14"/>
    <mergeCell ref="J14:L14"/>
    <mergeCell ref="M14:O14"/>
    <mergeCell ref="S14:W14"/>
    <mergeCell ref="A1:C1"/>
    <mergeCell ref="A2:C2"/>
    <mergeCell ref="A3:C3"/>
    <mergeCell ref="A4:C4"/>
    <mergeCell ref="A12:B12"/>
    <mergeCell ref="A15:C15"/>
    <mergeCell ref="S13:W13"/>
    <mergeCell ref="D15:F15"/>
    <mergeCell ref="D12:F12"/>
    <mergeCell ref="A10:J10"/>
    <mergeCell ref="G13:I13"/>
    <mergeCell ref="J13:L13"/>
    <mergeCell ref="M13:O13"/>
    <mergeCell ref="AL192:AL194"/>
    <mergeCell ref="AL195:AL197"/>
    <mergeCell ref="AL198:AL200"/>
    <mergeCell ref="AL201:AL203"/>
    <mergeCell ref="AL204:AL206"/>
    <mergeCell ref="AL207:AL209"/>
    <mergeCell ref="A115:W115"/>
    <mergeCell ref="A116:W116"/>
    <mergeCell ref="A117:W117"/>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s>
  <phoneticPr fontId="0" type="noConversion"/>
  <conditionalFormatting sqref="AV1:AV43 AV75:AV1048576">
    <cfRule type="cellIs" dxfId="8" priority="3" operator="equal">
      <formula>"N"</formula>
    </cfRule>
    <cfRule type="cellIs" dxfId="7" priority="4" operator="equal">
      <formula>"Y"</formula>
    </cfRule>
  </conditionalFormatting>
  <conditionalFormatting sqref="AV44:AV74">
    <cfRule type="cellIs" dxfId="6" priority="1" operator="equal">
      <formula>"N"</formula>
    </cfRule>
    <cfRule type="cellIs" dxfId="5" priority="2" operator="equal">
      <formula>"Y"</formula>
    </cfRule>
  </conditionalFormatting>
  <dataValidations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74:F74 A71:B71 A15:F15 A12:B12">
      <formula1>ISNUMBER(A12)</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fitToWidth="2" fitToHeight="2" orientation="landscape" r:id="rId5"/>
  <headerFooter alignWithMargins="0"/>
  <rowBreaks count="1" manualBreakCount="1">
    <brk id="59" max="16383" man="1"/>
  </rowBreaks>
  <drawing r:id="rId6"/>
  <legacyDrawing r:id="rId7"/>
  <mc:AlternateContent xmlns:mc="http://schemas.openxmlformats.org/markup-compatibility/2006">
    <mc:Choice Requires="x14">
      <controls>
        <mc:AlternateContent xmlns:mc="http://schemas.openxmlformats.org/markup-compatibility/2006">
          <mc:Choice Requires="x14">
            <control shapeId="3103" r:id="rId8"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9"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I3" sqref="I3"/>
    </sheetView>
  </sheetViews>
  <sheetFormatPr defaultRowHeight="12.75" x14ac:dyDescent="0.2"/>
  <cols>
    <col min="1" max="1" width="5" style="728" customWidth="1"/>
    <col min="2" max="2" width="10" style="728" customWidth="1"/>
    <col min="3" max="3" width="9.28515625" style="728" customWidth="1"/>
    <col min="4" max="5" width="9.7109375" style="728" customWidth="1"/>
    <col min="6" max="6" width="14" style="728" customWidth="1"/>
    <col min="7" max="7" width="13.28515625" style="728" customWidth="1"/>
    <col min="8" max="8" width="11" style="728" customWidth="1"/>
    <col min="9" max="9" width="13.7109375" style="728" customWidth="1"/>
    <col min="10" max="11" width="9.140625" style="728" customWidth="1"/>
    <col min="12" max="12" width="16.28515625" style="728" customWidth="1"/>
    <col min="13" max="13" width="12.5703125" style="728" customWidth="1"/>
    <col min="14" max="14" width="10.28515625" style="728" customWidth="1"/>
    <col min="15" max="16384" width="9.140625" style="728"/>
  </cols>
  <sheetData>
    <row r="1" spans="1:15" ht="11.25" customHeight="1" x14ac:dyDescent="0.2">
      <c r="A1" s="1100" t="s">
        <v>0</v>
      </c>
      <c r="B1" s="1068"/>
      <c r="C1" s="1101"/>
      <c r="D1" s="569"/>
      <c r="E1" s="570"/>
      <c r="F1" s="719"/>
      <c r="G1" s="719"/>
      <c r="H1" s="719"/>
      <c r="I1" s="720"/>
      <c r="J1" s="570" t="s">
        <v>6</v>
      </c>
      <c r="K1" s="719"/>
      <c r="L1" s="719"/>
      <c r="M1" s="719"/>
      <c r="N1" s="1210" t="s">
        <v>170</v>
      </c>
      <c r="O1" s="1069"/>
    </row>
    <row r="2" spans="1:15" ht="11.25" customHeight="1" x14ac:dyDescent="0.2">
      <c r="A2" s="1102" t="s">
        <v>236</v>
      </c>
      <c r="B2" s="1126"/>
      <c r="C2" s="1103"/>
      <c r="D2" s="571"/>
      <c r="E2" s="572"/>
      <c r="F2" s="722"/>
      <c r="G2" s="722"/>
      <c r="H2" s="722"/>
      <c r="I2" s="723"/>
      <c r="J2" s="4"/>
      <c r="K2" s="4"/>
      <c r="L2" s="4"/>
      <c r="M2" s="4"/>
      <c r="N2" s="1"/>
      <c r="O2" s="2"/>
    </row>
    <row r="3" spans="1:15" ht="11.25" customHeight="1" x14ac:dyDescent="0.2">
      <c r="A3" s="1102" t="s">
        <v>3</v>
      </c>
      <c r="B3" s="1126"/>
      <c r="C3" s="1103"/>
      <c r="D3" s="571"/>
      <c r="E3" s="572"/>
      <c r="F3" s="722"/>
      <c r="G3" s="722"/>
      <c r="H3" s="722"/>
      <c r="I3" s="723"/>
      <c r="J3" s="4"/>
      <c r="K3" s="4"/>
      <c r="L3" s="4"/>
      <c r="M3" s="4"/>
      <c r="N3" s="1"/>
      <c r="O3" s="2"/>
    </row>
    <row r="4" spans="1:15" ht="13.5" thickBot="1" x14ac:dyDescent="0.25">
      <c r="A4" s="1206" t="s">
        <v>585</v>
      </c>
      <c r="B4" s="1074"/>
      <c r="C4" s="1075"/>
      <c r="D4" s="724"/>
      <c r="E4" s="573"/>
      <c r="F4" s="725"/>
      <c r="G4" s="725"/>
      <c r="H4" s="725"/>
      <c r="I4" s="726"/>
      <c r="J4" s="5" t="str">
        <f>'CG-3123'!$A$6</f>
        <v>USCGC BUSTED</v>
      </c>
      <c r="K4" s="725"/>
      <c r="L4" s="6"/>
      <c r="M4" s="6"/>
      <c r="N4" s="574">
        <f>Menu!F5</f>
        <v>43586</v>
      </c>
      <c r="O4" s="3"/>
    </row>
    <row r="5" spans="1:15" ht="13.5" thickBot="1" x14ac:dyDescent="0.25">
      <c r="A5" s="1207" t="s">
        <v>68</v>
      </c>
      <c r="B5" s="575" t="s">
        <v>195</v>
      </c>
      <c r="C5" s="576"/>
      <c r="D5" s="577"/>
      <c r="E5" s="721"/>
      <c r="F5" s="578" t="s">
        <v>43</v>
      </c>
      <c r="G5" s="578" t="s">
        <v>196</v>
      </c>
      <c r="H5" s="579"/>
      <c r="I5" s="579"/>
      <c r="J5" s="579"/>
      <c r="K5" s="579"/>
      <c r="L5" s="580"/>
      <c r="M5" s="1211" t="s">
        <v>77</v>
      </c>
      <c r="N5" s="1011"/>
      <c r="O5" s="1012"/>
    </row>
    <row r="6" spans="1:15" x14ac:dyDescent="0.2">
      <c r="A6" s="1208"/>
      <c r="B6" s="581" t="s">
        <v>100</v>
      </c>
      <c r="C6" s="578" t="s">
        <v>197</v>
      </c>
      <c r="D6" s="578" t="s">
        <v>101</v>
      </c>
      <c r="E6" s="578" t="s">
        <v>43</v>
      </c>
      <c r="F6" s="578" t="s">
        <v>12</v>
      </c>
      <c r="G6" s="578" t="s">
        <v>198</v>
      </c>
      <c r="H6" s="578" t="s">
        <v>43</v>
      </c>
      <c r="I6" s="578" t="s">
        <v>199</v>
      </c>
      <c r="J6" s="578" t="s">
        <v>198</v>
      </c>
      <c r="K6" s="578" t="s">
        <v>198</v>
      </c>
      <c r="L6" s="582" t="s">
        <v>43</v>
      </c>
      <c r="M6" s="1212"/>
      <c r="N6" s="1213"/>
      <c r="O6" s="1140"/>
    </row>
    <row r="7" spans="1:15" ht="13.5" thickBot="1" x14ac:dyDescent="0.25">
      <c r="A7" s="1208"/>
      <c r="B7" s="581" t="s">
        <v>200</v>
      </c>
      <c r="C7" s="578" t="s">
        <v>201</v>
      </c>
      <c r="D7" s="578" t="s">
        <v>202</v>
      </c>
      <c r="E7" s="578" t="s">
        <v>100</v>
      </c>
      <c r="F7" s="578" t="s">
        <v>203</v>
      </c>
      <c r="G7" s="578" t="s">
        <v>204</v>
      </c>
      <c r="H7" s="578" t="s">
        <v>205</v>
      </c>
      <c r="I7" s="578" t="s">
        <v>317</v>
      </c>
      <c r="J7" s="578" t="s">
        <v>206</v>
      </c>
      <c r="K7" s="578" t="s">
        <v>207</v>
      </c>
      <c r="L7" s="582" t="s">
        <v>208</v>
      </c>
      <c r="M7" s="1214"/>
      <c r="N7" s="1215"/>
      <c r="O7" s="1216"/>
    </row>
    <row r="8" spans="1:15" ht="13.5" thickBot="1" x14ac:dyDescent="0.25">
      <c r="A8" s="1208"/>
      <c r="B8" s="581" t="s">
        <v>209</v>
      </c>
      <c r="C8" s="578" t="s">
        <v>210</v>
      </c>
      <c r="D8" s="578" t="s">
        <v>211</v>
      </c>
      <c r="E8" s="578" t="s">
        <v>212</v>
      </c>
      <c r="F8" s="578" t="s">
        <v>213</v>
      </c>
      <c r="G8" s="578" t="s">
        <v>214</v>
      </c>
      <c r="H8" s="578" t="s">
        <v>313</v>
      </c>
      <c r="I8" s="579"/>
      <c r="J8" s="578" t="s">
        <v>215</v>
      </c>
      <c r="K8" s="578" t="s">
        <v>215</v>
      </c>
      <c r="L8" s="583"/>
      <c r="M8" s="1217" t="s">
        <v>227</v>
      </c>
      <c r="N8" s="1218"/>
      <c r="O8" s="1219"/>
    </row>
    <row r="9" spans="1:15" ht="14.25" customHeight="1" thickBot="1" x14ac:dyDescent="0.25">
      <c r="A9" s="1209"/>
      <c r="B9" s="571"/>
      <c r="C9" s="584"/>
      <c r="D9" s="585"/>
      <c r="E9" s="579"/>
      <c r="F9" s="586"/>
      <c r="G9" s="586"/>
      <c r="H9" s="586"/>
      <c r="I9" s="586"/>
      <c r="J9" s="587"/>
      <c r="K9" s="588"/>
      <c r="L9" s="589"/>
      <c r="M9" s="1220"/>
      <c r="N9" s="1221"/>
      <c r="O9" s="1222"/>
    </row>
    <row r="10" spans="1:15" ht="13.5" thickBot="1" x14ac:dyDescent="0.25">
      <c r="A10" s="590" t="s">
        <v>216</v>
      </c>
      <c r="B10" s="590" t="s">
        <v>217</v>
      </c>
      <c r="C10" s="591" t="s">
        <v>218</v>
      </c>
      <c r="D10" s="591" t="s">
        <v>219</v>
      </c>
      <c r="E10" s="591" t="s">
        <v>220</v>
      </c>
      <c r="F10" s="591"/>
      <c r="G10" s="591" t="s">
        <v>221</v>
      </c>
      <c r="H10" s="591" t="s">
        <v>222</v>
      </c>
      <c r="I10" s="591" t="s">
        <v>223</v>
      </c>
      <c r="J10" s="591" t="s">
        <v>224</v>
      </c>
      <c r="K10" s="592" t="s">
        <v>225</v>
      </c>
      <c r="L10" s="593" t="s">
        <v>226</v>
      </c>
      <c r="M10" s="1223"/>
      <c r="N10" s="1224"/>
      <c r="O10" s="1225"/>
    </row>
    <row r="11" spans="1:15" x14ac:dyDescent="0.2">
      <c r="A11" s="594" t="s">
        <v>228</v>
      </c>
      <c r="B11" s="595"/>
      <c r="C11" s="596"/>
      <c r="D11" s="596"/>
      <c r="E11" s="596"/>
      <c r="F11" s="596"/>
      <c r="G11" s="596"/>
      <c r="H11" s="596"/>
      <c r="I11" s="596"/>
      <c r="J11" s="596"/>
      <c r="K11" s="596"/>
      <c r="L11" s="257">
        <f>'CG-2576'!F36</f>
        <v>212.21</v>
      </c>
      <c r="M11" s="1197"/>
      <c r="N11" s="1198"/>
      <c r="O11" s="1199"/>
    </row>
    <row r="12" spans="1:15" x14ac:dyDescent="0.2">
      <c r="A12" s="597">
        <v>1</v>
      </c>
      <c r="B12" s="598">
        <f t="array" ref="B12:B42">'CG-3123'!$Y$300:$Y$330</f>
        <v>15</v>
      </c>
      <c r="C12" s="599">
        <f t="array" ref="C12:C42">'CG-3123'!$AA$300:$AA$330</f>
        <v>0</v>
      </c>
      <c r="D12" s="599">
        <f t="array" ref="D12:D42">'CG-3123'!$Z$300:$Z$330</f>
        <v>0.8</v>
      </c>
      <c r="E12" s="600">
        <f>B12+C12+D12</f>
        <v>15.8</v>
      </c>
      <c r="F12" s="600">
        <f t="array" ref="F12:F42">'CG-3123'!$Y$350:$Y$380</f>
        <v>9.3000000000000007</v>
      </c>
      <c r="G12" s="601">
        <f t="array" ref="G12:G42">'CG-3123'!$AJ$10:$AJ$40</f>
        <v>12.17</v>
      </c>
      <c r="H12" s="600">
        <f>ROUND((E12*G12),3)</f>
        <v>192.286</v>
      </c>
      <c r="I12" s="752">
        <f>'CG-2581'!L109</f>
        <v>0</v>
      </c>
      <c r="J12" s="600">
        <f>IF(H12-I12&gt;0,H12-I12,0)</f>
        <v>192.286</v>
      </c>
      <c r="K12" s="600">
        <f>IF(H12-I12&lt;0,H12-I12,0)</f>
        <v>0</v>
      </c>
      <c r="L12" s="394">
        <f>(L11+J12+K12)</f>
        <v>404.49599999999998</v>
      </c>
      <c r="M12" s="1197"/>
      <c r="N12" s="1198"/>
      <c r="O12" s="1199"/>
    </row>
    <row r="13" spans="1:15" x14ac:dyDescent="0.2">
      <c r="A13" s="597">
        <v>2</v>
      </c>
      <c r="B13" s="602">
        <v>15</v>
      </c>
      <c r="C13" s="599">
        <v>0</v>
      </c>
      <c r="D13" s="599">
        <v>0</v>
      </c>
      <c r="E13" s="600">
        <f t="shared" ref="E13:E28" si="0">B13+C13+D13</f>
        <v>15</v>
      </c>
      <c r="F13" s="600">
        <v>0</v>
      </c>
      <c r="G13" s="601">
        <v>12.17</v>
      </c>
      <c r="H13" s="600">
        <f t="shared" ref="H13:H42" si="1">ROUND((E13*G13),3)</f>
        <v>182.55</v>
      </c>
      <c r="I13" s="752">
        <f>'CG-2581'!X109</f>
        <v>0</v>
      </c>
      <c r="J13" s="600">
        <f t="shared" ref="J13:J28" si="2">IF(H13-I13&gt;0,H13-I13,0)</f>
        <v>182.55</v>
      </c>
      <c r="K13" s="600">
        <f t="shared" ref="K13:K28" si="3">IF(H13-I13&lt;0,H13-I13,0)</f>
        <v>0</v>
      </c>
      <c r="L13" s="394">
        <f t="shared" ref="L13:L42" si="4">(L12+J13+K13)</f>
        <v>587.04600000000005</v>
      </c>
      <c r="M13" s="1197"/>
      <c r="N13" s="1198"/>
      <c r="O13" s="1199"/>
    </row>
    <row r="14" spans="1:15" x14ac:dyDescent="0.2">
      <c r="A14" s="597">
        <v>3</v>
      </c>
      <c r="B14" s="602">
        <v>15</v>
      </c>
      <c r="C14" s="599">
        <v>0</v>
      </c>
      <c r="D14" s="599">
        <v>0</v>
      </c>
      <c r="E14" s="600">
        <f t="shared" si="0"/>
        <v>15</v>
      </c>
      <c r="F14" s="600">
        <v>0</v>
      </c>
      <c r="G14" s="601">
        <v>12.17</v>
      </c>
      <c r="H14" s="600">
        <f t="shared" si="1"/>
        <v>182.55</v>
      </c>
      <c r="I14" s="752">
        <f>'CG-2581'!AJ109</f>
        <v>0</v>
      </c>
      <c r="J14" s="600">
        <f t="shared" si="2"/>
        <v>182.55</v>
      </c>
      <c r="K14" s="600">
        <f t="shared" si="3"/>
        <v>0</v>
      </c>
      <c r="L14" s="394">
        <f t="shared" si="4"/>
        <v>769.596</v>
      </c>
      <c r="M14" s="1197"/>
      <c r="N14" s="1198"/>
      <c r="O14" s="1199"/>
    </row>
    <row r="15" spans="1:15" x14ac:dyDescent="0.2">
      <c r="A15" s="597">
        <v>4</v>
      </c>
      <c r="B15" s="602">
        <v>15</v>
      </c>
      <c r="C15" s="599">
        <v>0</v>
      </c>
      <c r="D15" s="599">
        <v>0</v>
      </c>
      <c r="E15" s="600">
        <f t="shared" si="0"/>
        <v>15</v>
      </c>
      <c r="F15" s="600">
        <v>0</v>
      </c>
      <c r="G15" s="601">
        <v>12.17</v>
      </c>
      <c r="H15" s="600">
        <f t="shared" si="1"/>
        <v>182.55</v>
      </c>
      <c r="I15" s="752">
        <f>'CG-2581'!AV109</f>
        <v>0</v>
      </c>
      <c r="J15" s="600">
        <f t="shared" si="2"/>
        <v>182.55</v>
      </c>
      <c r="K15" s="600">
        <f t="shared" si="3"/>
        <v>0</v>
      </c>
      <c r="L15" s="394">
        <f t="shared" si="4"/>
        <v>952.14599999999996</v>
      </c>
      <c r="M15" s="1197"/>
      <c r="N15" s="1198"/>
      <c r="O15" s="1199"/>
    </row>
    <row r="16" spans="1:15" x14ac:dyDescent="0.2">
      <c r="A16" s="597">
        <v>5</v>
      </c>
      <c r="B16" s="602">
        <v>16</v>
      </c>
      <c r="C16" s="599">
        <v>0</v>
      </c>
      <c r="D16" s="599">
        <v>0</v>
      </c>
      <c r="E16" s="600">
        <f t="shared" si="0"/>
        <v>16</v>
      </c>
      <c r="F16" s="600">
        <v>0</v>
      </c>
      <c r="G16" s="601">
        <v>12.17</v>
      </c>
      <c r="H16" s="600">
        <f t="shared" si="1"/>
        <v>194.72</v>
      </c>
      <c r="I16" s="752">
        <f>'CG-2581'!BH109</f>
        <v>0</v>
      </c>
      <c r="J16" s="600">
        <f t="shared" si="2"/>
        <v>194.72</v>
      </c>
      <c r="K16" s="600">
        <f t="shared" si="3"/>
        <v>0</v>
      </c>
      <c r="L16" s="394">
        <f t="shared" si="4"/>
        <v>1146.866</v>
      </c>
      <c r="M16" s="1197"/>
      <c r="N16" s="1198"/>
      <c r="O16" s="1199"/>
    </row>
    <row r="17" spans="1:15" x14ac:dyDescent="0.2">
      <c r="A17" s="597">
        <v>6</v>
      </c>
      <c r="B17" s="602">
        <v>16</v>
      </c>
      <c r="C17" s="599">
        <v>0</v>
      </c>
      <c r="D17" s="599">
        <v>0</v>
      </c>
      <c r="E17" s="600">
        <f t="shared" si="0"/>
        <v>16</v>
      </c>
      <c r="F17" s="600">
        <v>0</v>
      </c>
      <c r="G17" s="601">
        <v>12.17</v>
      </c>
      <c r="H17" s="600">
        <f t="shared" si="1"/>
        <v>194.72</v>
      </c>
      <c r="I17" s="752">
        <f>'CG-2581'!BT109</f>
        <v>0</v>
      </c>
      <c r="J17" s="600">
        <f t="shared" si="2"/>
        <v>194.72</v>
      </c>
      <c r="K17" s="600">
        <f t="shared" si="3"/>
        <v>0</v>
      </c>
      <c r="L17" s="394">
        <f t="shared" si="4"/>
        <v>1341.586</v>
      </c>
      <c r="M17" s="1197"/>
      <c r="N17" s="1198"/>
      <c r="O17" s="1199"/>
    </row>
    <row r="18" spans="1:15" x14ac:dyDescent="0.2">
      <c r="A18" s="597">
        <v>7</v>
      </c>
      <c r="B18" s="602">
        <v>16</v>
      </c>
      <c r="C18" s="599">
        <v>0</v>
      </c>
      <c r="D18" s="599">
        <v>0</v>
      </c>
      <c r="E18" s="600">
        <f t="shared" si="0"/>
        <v>16</v>
      </c>
      <c r="F18" s="600">
        <v>0</v>
      </c>
      <c r="G18" s="601">
        <v>12.17</v>
      </c>
      <c r="H18" s="600">
        <f t="shared" si="1"/>
        <v>194.72</v>
      </c>
      <c r="I18" s="752">
        <f>'CG-2581'!CF109</f>
        <v>0</v>
      </c>
      <c r="J18" s="600">
        <f t="shared" si="2"/>
        <v>194.72</v>
      </c>
      <c r="K18" s="600">
        <f t="shared" si="3"/>
        <v>0</v>
      </c>
      <c r="L18" s="394">
        <f t="shared" si="4"/>
        <v>1536.306</v>
      </c>
      <c r="M18" s="1197"/>
      <c r="N18" s="1198"/>
      <c r="O18" s="1199"/>
    </row>
    <row r="19" spans="1:15" x14ac:dyDescent="0.2">
      <c r="A19" s="597">
        <v>8</v>
      </c>
      <c r="B19" s="602">
        <v>16</v>
      </c>
      <c r="C19" s="599">
        <v>0</v>
      </c>
      <c r="D19" s="599">
        <v>0</v>
      </c>
      <c r="E19" s="600">
        <f t="shared" si="0"/>
        <v>16</v>
      </c>
      <c r="F19" s="600">
        <v>0</v>
      </c>
      <c r="G19" s="601">
        <v>12.17</v>
      </c>
      <c r="H19" s="600">
        <f t="shared" si="1"/>
        <v>194.72</v>
      </c>
      <c r="I19" s="752">
        <f>'CG-2581'!CR109</f>
        <v>0</v>
      </c>
      <c r="J19" s="600">
        <f t="shared" si="2"/>
        <v>194.72</v>
      </c>
      <c r="K19" s="600">
        <f t="shared" si="3"/>
        <v>0</v>
      </c>
      <c r="L19" s="394">
        <f t="shared" si="4"/>
        <v>1731.0260000000001</v>
      </c>
      <c r="M19" s="1197"/>
      <c r="N19" s="1198"/>
      <c r="O19" s="1199"/>
    </row>
    <row r="20" spans="1:15" x14ac:dyDescent="0.2">
      <c r="A20" s="597">
        <v>9</v>
      </c>
      <c r="B20" s="602">
        <v>15</v>
      </c>
      <c r="C20" s="599">
        <v>0</v>
      </c>
      <c r="D20" s="599">
        <v>0</v>
      </c>
      <c r="E20" s="600">
        <f t="shared" si="0"/>
        <v>15</v>
      </c>
      <c r="F20" s="600">
        <v>0</v>
      </c>
      <c r="G20" s="601">
        <v>12.17</v>
      </c>
      <c r="H20" s="600">
        <f t="shared" si="1"/>
        <v>182.55</v>
      </c>
      <c r="I20" s="752">
        <f>'CG-2581'!DD109</f>
        <v>0</v>
      </c>
      <c r="J20" s="600">
        <f t="shared" si="2"/>
        <v>182.55</v>
      </c>
      <c r="K20" s="600">
        <f t="shared" si="3"/>
        <v>0</v>
      </c>
      <c r="L20" s="394">
        <f t="shared" si="4"/>
        <v>1913.576</v>
      </c>
      <c r="M20" s="1197"/>
      <c r="N20" s="1198"/>
      <c r="O20" s="1199"/>
    </row>
    <row r="21" spans="1:15" x14ac:dyDescent="0.2">
      <c r="A21" s="597">
        <v>10</v>
      </c>
      <c r="B21" s="602">
        <v>15</v>
      </c>
      <c r="C21" s="599">
        <v>0</v>
      </c>
      <c r="D21" s="599">
        <v>0</v>
      </c>
      <c r="E21" s="600">
        <f t="shared" si="0"/>
        <v>15</v>
      </c>
      <c r="F21" s="600">
        <v>0</v>
      </c>
      <c r="G21" s="601">
        <v>12.17</v>
      </c>
      <c r="H21" s="600">
        <f t="shared" si="1"/>
        <v>182.55</v>
      </c>
      <c r="I21" s="752">
        <f>'CG-2581'!DP109</f>
        <v>0</v>
      </c>
      <c r="J21" s="600">
        <f t="shared" si="2"/>
        <v>182.55</v>
      </c>
      <c r="K21" s="600">
        <f t="shared" si="3"/>
        <v>0</v>
      </c>
      <c r="L21" s="394">
        <f t="shared" si="4"/>
        <v>2096.1260000000002</v>
      </c>
      <c r="M21" s="1197"/>
      <c r="N21" s="1198"/>
      <c r="O21" s="1199"/>
    </row>
    <row r="22" spans="1:15" x14ac:dyDescent="0.2">
      <c r="A22" s="597">
        <v>11</v>
      </c>
      <c r="B22" s="602">
        <v>15</v>
      </c>
      <c r="C22" s="599">
        <v>0</v>
      </c>
      <c r="D22" s="599">
        <v>0</v>
      </c>
      <c r="E22" s="600">
        <f t="shared" si="0"/>
        <v>15</v>
      </c>
      <c r="F22" s="600">
        <v>0</v>
      </c>
      <c r="G22" s="601">
        <v>12.17</v>
      </c>
      <c r="H22" s="600">
        <f t="shared" si="1"/>
        <v>182.55</v>
      </c>
      <c r="I22" s="752">
        <f>'CG-2581'!EB109</f>
        <v>0</v>
      </c>
      <c r="J22" s="600">
        <f t="shared" si="2"/>
        <v>182.55</v>
      </c>
      <c r="K22" s="600">
        <f t="shared" si="3"/>
        <v>0</v>
      </c>
      <c r="L22" s="394">
        <f t="shared" si="4"/>
        <v>2278.6760000000004</v>
      </c>
      <c r="M22" s="1197"/>
      <c r="N22" s="1198"/>
      <c r="O22" s="1199"/>
    </row>
    <row r="23" spans="1:15" x14ac:dyDescent="0.2">
      <c r="A23" s="597">
        <v>12</v>
      </c>
      <c r="B23" s="602">
        <v>15</v>
      </c>
      <c r="C23" s="599">
        <v>0</v>
      </c>
      <c r="D23" s="599">
        <v>0</v>
      </c>
      <c r="E23" s="600">
        <f t="shared" si="0"/>
        <v>15</v>
      </c>
      <c r="F23" s="600">
        <v>0</v>
      </c>
      <c r="G23" s="601">
        <v>12.17</v>
      </c>
      <c r="H23" s="600">
        <f t="shared" si="1"/>
        <v>182.55</v>
      </c>
      <c r="I23" s="752">
        <f>'CG-2581'!EN109</f>
        <v>0</v>
      </c>
      <c r="J23" s="600">
        <f t="shared" si="2"/>
        <v>182.55</v>
      </c>
      <c r="K23" s="600">
        <f t="shared" si="3"/>
        <v>0</v>
      </c>
      <c r="L23" s="394">
        <f t="shared" si="4"/>
        <v>2461.2260000000006</v>
      </c>
      <c r="M23" s="1197"/>
      <c r="N23" s="1198"/>
      <c r="O23" s="1199"/>
    </row>
    <row r="24" spans="1:15" x14ac:dyDescent="0.2">
      <c r="A24" s="597">
        <v>13</v>
      </c>
      <c r="B24" s="602">
        <v>15</v>
      </c>
      <c r="C24" s="599">
        <v>0</v>
      </c>
      <c r="D24" s="599">
        <v>0</v>
      </c>
      <c r="E24" s="600">
        <f t="shared" si="0"/>
        <v>15</v>
      </c>
      <c r="F24" s="600">
        <v>0</v>
      </c>
      <c r="G24" s="601">
        <v>12.17</v>
      </c>
      <c r="H24" s="600">
        <f t="shared" si="1"/>
        <v>182.55</v>
      </c>
      <c r="I24" s="752">
        <f>'CG-2581'!EZ109</f>
        <v>0</v>
      </c>
      <c r="J24" s="600">
        <f t="shared" si="2"/>
        <v>182.55</v>
      </c>
      <c r="K24" s="600">
        <f t="shared" si="3"/>
        <v>0</v>
      </c>
      <c r="L24" s="394">
        <f t="shared" si="4"/>
        <v>2643.7760000000007</v>
      </c>
      <c r="M24" s="1197"/>
      <c r="N24" s="1198"/>
      <c r="O24" s="1199"/>
    </row>
    <row r="25" spans="1:15" x14ac:dyDescent="0.2">
      <c r="A25" s="597">
        <v>14</v>
      </c>
      <c r="B25" s="602">
        <v>15</v>
      </c>
      <c r="C25" s="599">
        <v>0</v>
      </c>
      <c r="D25" s="599">
        <v>0</v>
      </c>
      <c r="E25" s="600">
        <f t="shared" si="0"/>
        <v>15</v>
      </c>
      <c r="F25" s="600">
        <v>0</v>
      </c>
      <c r="G25" s="601">
        <v>12.17</v>
      </c>
      <c r="H25" s="600">
        <f t="shared" si="1"/>
        <v>182.55</v>
      </c>
      <c r="I25" s="752">
        <f>'CG-2581'!FL109</f>
        <v>0</v>
      </c>
      <c r="J25" s="600">
        <f t="shared" si="2"/>
        <v>182.55</v>
      </c>
      <c r="K25" s="600">
        <f t="shared" si="3"/>
        <v>0</v>
      </c>
      <c r="L25" s="394">
        <f t="shared" si="4"/>
        <v>2826.3260000000009</v>
      </c>
      <c r="M25" s="1197"/>
      <c r="N25" s="1198"/>
      <c r="O25" s="1199"/>
    </row>
    <row r="26" spans="1:15" x14ac:dyDescent="0.2">
      <c r="A26" s="597">
        <v>15</v>
      </c>
      <c r="B26" s="602">
        <v>15</v>
      </c>
      <c r="C26" s="599">
        <v>0</v>
      </c>
      <c r="D26" s="599">
        <v>0</v>
      </c>
      <c r="E26" s="600">
        <f t="shared" si="0"/>
        <v>15</v>
      </c>
      <c r="F26" s="600">
        <v>0</v>
      </c>
      <c r="G26" s="601">
        <v>12.17</v>
      </c>
      <c r="H26" s="600">
        <f t="shared" si="1"/>
        <v>182.55</v>
      </c>
      <c r="I26" s="752">
        <f>'CG-2581'!FX109</f>
        <v>0</v>
      </c>
      <c r="J26" s="600">
        <f t="shared" si="2"/>
        <v>182.55</v>
      </c>
      <c r="K26" s="600">
        <f t="shared" si="3"/>
        <v>0</v>
      </c>
      <c r="L26" s="394">
        <f t="shared" si="4"/>
        <v>3008.8760000000011</v>
      </c>
      <c r="M26" s="1197"/>
      <c r="N26" s="1198"/>
      <c r="O26" s="1199"/>
    </row>
    <row r="27" spans="1:15" x14ac:dyDescent="0.2">
      <c r="A27" s="597">
        <v>16</v>
      </c>
      <c r="B27" s="602">
        <v>14</v>
      </c>
      <c r="C27" s="599">
        <v>0</v>
      </c>
      <c r="D27" s="599">
        <v>0</v>
      </c>
      <c r="E27" s="600">
        <f t="shared" si="0"/>
        <v>14</v>
      </c>
      <c r="F27" s="600">
        <v>0</v>
      </c>
      <c r="G27" s="601">
        <v>12.17</v>
      </c>
      <c r="H27" s="600">
        <f t="shared" si="1"/>
        <v>170.38</v>
      </c>
      <c r="I27" s="752">
        <f>'CG-2581'!GJ109</f>
        <v>0</v>
      </c>
      <c r="J27" s="600">
        <f t="shared" si="2"/>
        <v>170.38</v>
      </c>
      <c r="K27" s="600">
        <f t="shared" si="3"/>
        <v>0</v>
      </c>
      <c r="L27" s="394">
        <f t="shared" si="4"/>
        <v>3179.2560000000012</v>
      </c>
      <c r="M27" s="1197"/>
      <c r="N27" s="1198"/>
      <c r="O27" s="1199"/>
    </row>
    <row r="28" spans="1:15" x14ac:dyDescent="0.2">
      <c r="A28" s="597">
        <v>17</v>
      </c>
      <c r="B28" s="602">
        <v>14</v>
      </c>
      <c r="C28" s="599">
        <v>0</v>
      </c>
      <c r="D28" s="599">
        <v>0</v>
      </c>
      <c r="E28" s="600">
        <f t="shared" si="0"/>
        <v>14</v>
      </c>
      <c r="F28" s="600">
        <v>0</v>
      </c>
      <c r="G28" s="601">
        <v>12.17</v>
      </c>
      <c r="H28" s="600">
        <f t="shared" si="1"/>
        <v>170.38</v>
      </c>
      <c r="I28" s="752">
        <f>'CG-2581'!L225</f>
        <v>0</v>
      </c>
      <c r="J28" s="600">
        <f t="shared" si="2"/>
        <v>170.38</v>
      </c>
      <c r="K28" s="600">
        <f t="shared" si="3"/>
        <v>0</v>
      </c>
      <c r="L28" s="394">
        <f t="shared" si="4"/>
        <v>3349.6360000000013</v>
      </c>
      <c r="M28" s="1197"/>
      <c r="N28" s="1198"/>
      <c r="O28" s="1199"/>
    </row>
    <row r="29" spans="1:15" x14ac:dyDescent="0.2">
      <c r="A29" s="597">
        <v>18</v>
      </c>
      <c r="B29" s="602">
        <v>15</v>
      </c>
      <c r="C29" s="599">
        <v>0</v>
      </c>
      <c r="D29" s="599">
        <v>0</v>
      </c>
      <c r="E29" s="600">
        <f t="shared" ref="E29:E42" si="5">B29+C29+D29</f>
        <v>15</v>
      </c>
      <c r="F29" s="600">
        <v>0</v>
      </c>
      <c r="G29" s="601">
        <v>12.17</v>
      </c>
      <c r="H29" s="600">
        <f t="shared" si="1"/>
        <v>182.55</v>
      </c>
      <c r="I29" s="752">
        <f>'CG-2581'!X225</f>
        <v>0</v>
      </c>
      <c r="J29" s="600">
        <f t="shared" ref="J29:J42" si="6">IF(H29-I29&gt;0,H29-I29,0)</f>
        <v>182.55</v>
      </c>
      <c r="K29" s="600">
        <f t="shared" ref="K29:K42" si="7">IF(H29-I29&lt;0,H29-I29,0)</f>
        <v>0</v>
      </c>
      <c r="L29" s="394">
        <f t="shared" si="4"/>
        <v>3532.1860000000015</v>
      </c>
      <c r="M29" s="1197"/>
      <c r="N29" s="1198"/>
      <c r="O29" s="1199"/>
    </row>
    <row r="30" spans="1:15" x14ac:dyDescent="0.2">
      <c r="A30" s="597">
        <v>19</v>
      </c>
      <c r="B30" s="602">
        <v>15</v>
      </c>
      <c r="C30" s="599">
        <v>0</v>
      </c>
      <c r="D30" s="599">
        <v>0</v>
      </c>
      <c r="E30" s="600">
        <f t="shared" si="5"/>
        <v>15</v>
      </c>
      <c r="F30" s="600">
        <v>0</v>
      </c>
      <c r="G30" s="601">
        <v>12.17</v>
      </c>
      <c r="H30" s="600">
        <f t="shared" si="1"/>
        <v>182.55</v>
      </c>
      <c r="I30" s="752">
        <f>'CG-2581'!AJ225</f>
        <v>0</v>
      </c>
      <c r="J30" s="600">
        <f t="shared" si="6"/>
        <v>182.55</v>
      </c>
      <c r="K30" s="600">
        <f t="shared" si="7"/>
        <v>0</v>
      </c>
      <c r="L30" s="394">
        <f t="shared" si="4"/>
        <v>3714.7360000000017</v>
      </c>
      <c r="M30" s="1197"/>
      <c r="N30" s="1198"/>
      <c r="O30" s="1199"/>
    </row>
    <row r="31" spans="1:15" x14ac:dyDescent="0.2">
      <c r="A31" s="597">
        <v>20</v>
      </c>
      <c r="B31" s="602">
        <v>15</v>
      </c>
      <c r="C31" s="599">
        <v>0</v>
      </c>
      <c r="D31" s="599">
        <v>0</v>
      </c>
      <c r="E31" s="600">
        <f t="shared" si="5"/>
        <v>15</v>
      </c>
      <c r="F31" s="600">
        <v>0</v>
      </c>
      <c r="G31" s="601">
        <v>12.17</v>
      </c>
      <c r="H31" s="600">
        <f t="shared" si="1"/>
        <v>182.55</v>
      </c>
      <c r="I31" s="752">
        <f>'CG-2581'!AV225</f>
        <v>0</v>
      </c>
      <c r="J31" s="600">
        <f t="shared" si="6"/>
        <v>182.55</v>
      </c>
      <c r="K31" s="600">
        <f t="shared" si="7"/>
        <v>0</v>
      </c>
      <c r="L31" s="394">
        <f t="shared" si="4"/>
        <v>3897.2860000000019</v>
      </c>
      <c r="M31" s="1197"/>
      <c r="N31" s="1198"/>
      <c r="O31" s="1199"/>
    </row>
    <row r="32" spans="1:15" x14ac:dyDescent="0.2">
      <c r="A32" s="597">
        <v>21</v>
      </c>
      <c r="B32" s="602">
        <v>15</v>
      </c>
      <c r="C32" s="599">
        <v>0</v>
      </c>
      <c r="D32" s="599">
        <v>0</v>
      </c>
      <c r="E32" s="600">
        <f t="shared" si="5"/>
        <v>15</v>
      </c>
      <c r="F32" s="600">
        <v>0</v>
      </c>
      <c r="G32" s="601">
        <v>12.17</v>
      </c>
      <c r="H32" s="600">
        <f t="shared" si="1"/>
        <v>182.55</v>
      </c>
      <c r="I32" s="752">
        <f>'CG-2581'!BH225</f>
        <v>0</v>
      </c>
      <c r="J32" s="600">
        <f t="shared" si="6"/>
        <v>182.55</v>
      </c>
      <c r="K32" s="600">
        <f t="shared" si="7"/>
        <v>0</v>
      </c>
      <c r="L32" s="394">
        <f t="shared" si="4"/>
        <v>4079.8360000000021</v>
      </c>
      <c r="M32" s="1197"/>
      <c r="N32" s="1198"/>
      <c r="O32" s="1199"/>
    </row>
    <row r="33" spans="1:15" x14ac:dyDescent="0.2">
      <c r="A33" s="597">
        <v>22</v>
      </c>
      <c r="B33" s="602">
        <v>15</v>
      </c>
      <c r="C33" s="599">
        <v>0</v>
      </c>
      <c r="D33" s="599">
        <v>0</v>
      </c>
      <c r="E33" s="600">
        <f t="shared" si="5"/>
        <v>15</v>
      </c>
      <c r="F33" s="600">
        <v>0</v>
      </c>
      <c r="G33" s="601">
        <v>12.17</v>
      </c>
      <c r="H33" s="600">
        <f t="shared" si="1"/>
        <v>182.55</v>
      </c>
      <c r="I33" s="752">
        <f>'CG-2581'!BT225</f>
        <v>0</v>
      </c>
      <c r="J33" s="600">
        <f t="shared" si="6"/>
        <v>182.55</v>
      </c>
      <c r="K33" s="600">
        <f t="shared" si="7"/>
        <v>0</v>
      </c>
      <c r="L33" s="394">
        <f t="shared" si="4"/>
        <v>4262.3860000000022</v>
      </c>
      <c r="M33" s="1197"/>
      <c r="N33" s="1198"/>
      <c r="O33" s="1199"/>
    </row>
    <row r="34" spans="1:15" x14ac:dyDescent="0.2">
      <c r="A34" s="597">
        <v>23</v>
      </c>
      <c r="B34" s="602">
        <v>15</v>
      </c>
      <c r="C34" s="599">
        <v>0</v>
      </c>
      <c r="D34" s="599">
        <v>0</v>
      </c>
      <c r="E34" s="600">
        <f t="shared" si="5"/>
        <v>15</v>
      </c>
      <c r="F34" s="600">
        <v>0</v>
      </c>
      <c r="G34" s="601">
        <v>12.17</v>
      </c>
      <c r="H34" s="600">
        <f t="shared" si="1"/>
        <v>182.55</v>
      </c>
      <c r="I34" s="752">
        <f>'CG-2581'!CF225</f>
        <v>0</v>
      </c>
      <c r="J34" s="600">
        <f t="shared" si="6"/>
        <v>182.55</v>
      </c>
      <c r="K34" s="600">
        <f t="shared" si="7"/>
        <v>0</v>
      </c>
      <c r="L34" s="394">
        <f t="shared" si="4"/>
        <v>4444.9360000000024</v>
      </c>
      <c r="M34" s="1197"/>
      <c r="N34" s="1198"/>
      <c r="O34" s="1199"/>
    </row>
    <row r="35" spans="1:15" x14ac:dyDescent="0.2">
      <c r="A35" s="597">
        <v>24</v>
      </c>
      <c r="B35" s="602">
        <v>15</v>
      </c>
      <c r="C35" s="599">
        <v>0</v>
      </c>
      <c r="D35" s="599">
        <v>0</v>
      </c>
      <c r="E35" s="600">
        <f t="shared" si="5"/>
        <v>15</v>
      </c>
      <c r="F35" s="600">
        <v>0</v>
      </c>
      <c r="G35" s="601">
        <v>12.17</v>
      </c>
      <c r="H35" s="600">
        <f t="shared" si="1"/>
        <v>182.55</v>
      </c>
      <c r="I35" s="752">
        <f>'CG-2581'!CR225</f>
        <v>0</v>
      </c>
      <c r="J35" s="600">
        <f t="shared" si="6"/>
        <v>182.55</v>
      </c>
      <c r="K35" s="600">
        <f t="shared" si="7"/>
        <v>0</v>
      </c>
      <c r="L35" s="394">
        <f t="shared" si="4"/>
        <v>4627.4860000000026</v>
      </c>
      <c r="M35" s="1197"/>
      <c r="N35" s="1198"/>
      <c r="O35" s="1199"/>
    </row>
    <row r="36" spans="1:15" x14ac:dyDescent="0.2">
      <c r="A36" s="597">
        <v>25</v>
      </c>
      <c r="B36" s="602">
        <v>16</v>
      </c>
      <c r="C36" s="599">
        <v>0</v>
      </c>
      <c r="D36" s="599">
        <v>0</v>
      </c>
      <c r="E36" s="600">
        <f t="shared" si="5"/>
        <v>16</v>
      </c>
      <c r="F36" s="600">
        <v>0</v>
      </c>
      <c r="G36" s="601">
        <v>12.17</v>
      </c>
      <c r="H36" s="600">
        <f t="shared" si="1"/>
        <v>194.72</v>
      </c>
      <c r="I36" s="752">
        <f>'CG-2581'!DD225</f>
        <v>0</v>
      </c>
      <c r="J36" s="600">
        <f t="shared" si="6"/>
        <v>194.72</v>
      </c>
      <c r="K36" s="600">
        <f t="shared" si="7"/>
        <v>0</v>
      </c>
      <c r="L36" s="394">
        <f t="shared" si="4"/>
        <v>4822.2060000000029</v>
      </c>
      <c r="M36" s="1197"/>
      <c r="N36" s="1198"/>
      <c r="O36" s="1199"/>
    </row>
    <row r="37" spans="1:15" x14ac:dyDescent="0.2">
      <c r="A37" s="597">
        <v>26</v>
      </c>
      <c r="B37" s="602">
        <v>16</v>
      </c>
      <c r="C37" s="599">
        <v>0</v>
      </c>
      <c r="D37" s="599">
        <v>0</v>
      </c>
      <c r="E37" s="600">
        <f t="shared" si="5"/>
        <v>16</v>
      </c>
      <c r="F37" s="600">
        <v>0</v>
      </c>
      <c r="G37" s="601">
        <v>12.17</v>
      </c>
      <c r="H37" s="600">
        <f t="shared" si="1"/>
        <v>194.72</v>
      </c>
      <c r="I37" s="752">
        <f>'CG-2581'!DP225</f>
        <v>0</v>
      </c>
      <c r="J37" s="600">
        <f t="shared" si="6"/>
        <v>194.72</v>
      </c>
      <c r="K37" s="600">
        <f t="shared" si="7"/>
        <v>0</v>
      </c>
      <c r="L37" s="394">
        <f t="shared" si="4"/>
        <v>5016.9260000000031</v>
      </c>
      <c r="M37" s="1197"/>
      <c r="N37" s="1198"/>
      <c r="O37" s="1199"/>
    </row>
    <row r="38" spans="1:15" x14ac:dyDescent="0.2">
      <c r="A38" s="597">
        <v>27</v>
      </c>
      <c r="B38" s="602">
        <v>16</v>
      </c>
      <c r="C38" s="599">
        <v>0</v>
      </c>
      <c r="D38" s="599">
        <v>0</v>
      </c>
      <c r="E38" s="600">
        <f t="shared" si="5"/>
        <v>16</v>
      </c>
      <c r="F38" s="600">
        <v>0</v>
      </c>
      <c r="G38" s="601">
        <v>12.17</v>
      </c>
      <c r="H38" s="600">
        <f t="shared" si="1"/>
        <v>194.72</v>
      </c>
      <c r="I38" s="752">
        <f>'CG-2581'!EB225</f>
        <v>0</v>
      </c>
      <c r="J38" s="600">
        <f t="shared" si="6"/>
        <v>194.72</v>
      </c>
      <c r="K38" s="600">
        <f t="shared" si="7"/>
        <v>0</v>
      </c>
      <c r="L38" s="394">
        <f t="shared" si="4"/>
        <v>5211.6460000000034</v>
      </c>
      <c r="M38" s="1197"/>
      <c r="N38" s="1198"/>
      <c r="O38" s="1199"/>
    </row>
    <row r="39" spans="1:15" x14ac:dyDescent="0.2">
      <c r="A39" s="597">
        <v>28</v>
      </c>
      <c r="B39" s="602">
        <v>16</v>
      </c>
      <c r="C39" s="599">
        <v>0</v>
      </c>
      <c r="D39" s="599">
        <v>0</v>
      </c>
      <c r="E39" s="600">
        <f t="shared" si="5"/>
        <v>16</v>
      </c>
      <c r="F39" s="600">
        <v>0</v>
      </c>
      <c r="G39" s="601">
        <v>12.17</v>
      </c>
      <c r="H39" s="600">
        <f t="shared" si="1"/>
        <v>194.72</v>
      </c>
      <c r="I39" s="752">
        <f>'CG-2581'!EN225</f>
        <v>0</v>
      </c>
      <c r="J39" s="600">
        <f t="shared" si="6"/>
        <v>194.72</v>
      </c>
      <c r="K39" s="600">
        <f t="shared" si="7"/>
        <v>0</v>
      </c>
      <c r="L39" s="394">
        <f t="shared" si="4"/>
        <v>5406.3660000000036</v>
      </c>
      <c r="M39" s="1197"/>
      <c r="N39" s="1198"/>
      <c r="O39" s="1199"/>
    </row>
    <row r="40" spans="1:15" x14ac:dyDescent="0.2">
      <c r="A40" s="597">
        <v>29</v>
      </c>
      <c r="B40" s="602">
        <v>16</v>
      </c>
      <c r="C40" s="599">
        <v>0</v>
      </c>
      <c r="D40" s="599">
        <v>0</v>
      </c>
      <c r="E40" s="600">
        <f t="shared" si="5"/>
        <v>16</v>
      </c>
      <c r="F40" s="600">
        <v>0</v>
      </c>
      <c r="G40" s="601">
        <v>12.17</v>
      </c>
      <c r="H40" s="600">
        <f t="shared" si="1"/>
        <v>194.72</v>
      </c>
      <c r="I40" s="752">
        <f>'CG-2581'!EZ225</f>
        <v>0</v>
      </c>
      <c r="J40" s="600">
        <f t="shared" si="6"/>
        <v>194.72</v>
      </c>
      <c r="K40" s="600">
        <f t="shared" si="7"/>
        <v>0</v>
      </c>
      <c r="L40" s="394">
        <f t="shared" si="4"/>
        <v>5601.0860000000039</v>
      </c>
      <c r="M40" s="1197"/>
      <c r="N40" s="1198"/>
      <c r="O40" s="1199"/>
    </row>
    <row r="41" spans="1:15" x14ac:dyDescent="0.2">
      <c r="A41" s="597">
        <v>30</v>
      </c>
      <c r="B41" s="602">
        <v>16</v>
      </c>
      <c r="C41" s="599">
        <v>0</v>
      </c>
      <c r="D41" s="599">
        <v>0</v>
      </c>
      <c r="E41" s="600">
        <f t="shared" si="5"/>
        <v>16</v>
      </c>
      <c r="F41" s="600">
        <v>0</v>
      </c>
      <c r="G41" s="601">
        <v>12.17</v>
      </c>
      <c r="H41" s="600">
        <f t="shared" si="1"/>
        <v>194.72</v>
      </c>
      <c r="I41" s="752">
        <f>'CG-2581'!FL225</f>
        <v>0</v>
      </c>
      <c r="J41" s="600">
        <f t="shared" si="6"/>
        <v>194.72</v>
      </c>
      <c r="K41" s="600">
        <f t="shared" si="7"/>
        <v>0</v>
      </c>
      <c r="L41" s="394">
        <f t="shared" si="4"/>
        <v>5795.8060000000041</v>
      </c>
      <c r="M41" s="1197"/>
      <c r="N41" s="1198"/>
      <c r="O41" s="1199"/>
    </row>
    <row r="42" spans="1:15" ht="13.5" thickBot="1" x14ac:dyDescent="0.25">
      <c r="A42" s="603">
        <v>31</v>
      </c>
      <c r="B42" s="604">
        <v>16</v>
      </c>
      <c r="C42" s="605">
        <v>0</v>
      </c>
      <c r="D42" s="605">
        <v>0</v>
      </c>
      <c r="E42" s="606">
        <f t="shared" si="5"/>
        <v>16</v>
      </c>
      <c r="F42" s="607">
        <v>0</v>
      </c>
      <c r="G42" s="608">
        <v>12.17</v>
      </c>
      <c r="H42" s="600">
        <f t="shared" si="1"/>
        <v>194.72</v>
      </c>
      <c r="I42" s="753">
        <f>'CG-2581'!FX225</f>
        <v>0</v>
      </c>
      <c r="J42" s="607">
        <f t="shared" si="6"/>
        <v>194.72</v>
      </c>
      <c r="K42" s="607">
        <f t="shared" si="7"/>
        <v>0</v>
      </c>
      <c r="L42" s="609">
        <f t="shared" si="4"/>
        <v>5990.5260000000044</v>
      </c>
      <c r="M42" s="1203"/>
      <c r="N42" s="1204"/>
      <c r="O42" s="1205"/>
    </row>
    <row r="43" spans="1:15" ht="27.75" thickBot="1" x14ac:dyDescent="0.25">
      <c r="A43" s="610" t="s">
        <v>43</v>
      </c>
      <c r="B43" s="611">
        <f>SUM(B12:B42)</f>
        <v>474</v>
      </c>
      <c r="C43" s="611">
        <f>SUM(C12:C42)</f>
        <v>0</v>
      </c>
      <c r="D43" s="611">
        <f t="shared" ref="D43:E43" si="8">SUM(D12:D42)</f>
        <v>0.8</v>
      </c>
      <c r="E43" s="611">
        <f t="shared" si="8"/>
        <v>474.8</v>
      </c>
      <c r="F43" s="611">
        <f>ROUND(SUM(F12:F42),2)</f>
        <v>9.3000000000000007</v>
      </c>
      <c r="G43" s="612"/>
      <c r="H43" s="611">
        <f>ROUND(SUM(H12:H42),2)</f>
        <v>5778.32</v>
      </c>
      <c r="I43" s="611">
        <f>ROUND(SUM(I12:I42),2)</f>
        <v>0</v>
      </c>
      <c r="J43" s="612"/>
      <c r="K43" s="613"/>
      <c r="L43" s="614">
        <f>ROUND(L11+H43-I43,2)</f>
        <v>5990.53</v>
      </c>
      <c r="M43" s="1200"/>
      <c r="N43" s="1201"/>
      <c r="O43" s="1202"/>
    </row>
  </sheetData>
  <sheetProtection algorithmName="SHA-512" hashValue="oSpuJ2bPr0bT/8wbyUrnMtWQ+4JqX/jJNohHj9TYy7ht5Pp2T9w4DPUt9JTTJ57jiFTmmIgNTJgpx2+Q0NAyFg==" saltValue="ZWK7lpfVVu6HQv1OyMb5Yw==" spinCount="100000" sheet="1" objects="1" scenarios="1"/>
  <customSheetViews>
    <customSheetView guid="{57FA4457-47DD-4456-873C-906485C18231}" showGridLines="0" zeroValues="0" showRuler="0" topLeftCell="C54">
      <selection activeCell="N59" sqref="N59"/>
      <pageMargins left="0.65" right="0.32" top="0.17" bottom="0.21" header="0.17" footer="0.21"/>
      <pageSetup orientation="landscape" verticalDpi="300" r:id="rId1"/>
      <headerFooter alignWithMargins="0"/>
    </customSheetView>
    <customSheetView guid="{B0091C41-EE02-11D4-8442-006008C996CE}" showGridLines="0" zeroValues="0" showRuler="0" topLeftCell="A53">
      <selection activeCell="B67" sqref="B67"/>
      <pageMargins left="0.65" right="0.32" top="0.17" bottom="0.21" header="0.17" footer="0.21"/>
      <pageSetup orientation="landscape" verticalDpi="300" r:id="rId2"/>
      <headerFooter alignWithMargins="0"/>
    </customSheetView>
    <customSheetView guid="{ECCE3A32-9AC0-11D4-851E-004743612101}" showGridLines="0" zeroValues="0" showRuler="0" topLeftCell="A53">
      <selection activeCell="B67" sqref="B67"/>
      <pageMargins left="0.65" right="0.32" top="0.17" bottom="0.21" header="0.17" footer="0.21"/>
      <pageSetup orientation="landscape" verticalDpi="300" r:id="rId3"/>
      <headerFooter alignWithMargins="0"/>
    </customSheetView>
    <customSheetView guid="{C9B35251-F11B-11D3-8402-005004D440AC}" showGridLines="0" zeroValues="0" showRuler="0" topLeftCell="A53">
      <selection activeCell="B67" sqref="B67"/>
      <pageMargins left="0.65" right="0.32" top="0.17" bottom="0.21" header="0.17" footer="0.21"/>
      <pageSetup orientation="landscape" verticalDpi="300" r:id="rId4"/>
      <headerFooter alignWithMargins="0"/>
    </customSheetView>
  </customSheetViews>
  <mergeCells count="42">
    <mergeCell ref="M13:O13"/>
    <mergeCell ref="M14:O14"/>
    <mergeCell ref="M15:O15"/>
    <mergeCell ref="M16:O16"/>
    <mergeCell ref="M17:O17"/>
    <mergeCell ref="N1:O1"/>
    <mergeCell ref="M5:O7"/>
    <mergeCell ref="M8:O8"/>
    <mergeCell ref="M9:O10"/>
    <mergeCell ref="M12:O12"/>
    <mergeCell ref="M11:O11"/>
    <mergeCell ref="A1:C1"/>
    <mergeCell ref="A2:C2"/>
    <mergeCell ref="A3:C3"/>
    <mergeCell ref="A4:C4"/>
    <mergeCell ref="A5:A9"/>
    <mergeCell ref="M43:O43"/>
    <mergeCell ref="M42:O42"/>
    <mergeCell ref="M41:O41"/>
    <mergeCell ref="M18:O18"/>
    <mergeCell ref="M19:O19"/>
    <mergeCell ref="M20:O20"/>
    <mergeCell ref="M21:O21"/>
    <mergeCell ref="M22:O22"/>
    <mergeCell ref="M23:O23"/>
    <mergeCell ref="M24:O24"/>
    <mergeCell ref="M25:O25"/>
    <mergeCell ref="M26:O26"/>
    <mergeCell ref="M27:O27"/>
    <mergeCell ref="M28:O28"/>
    <mergeCell ref="M29:O29"/>
    <mergeCell ref="M30:O30"/>
    <mergeCell ref="M31:O31"/>
    <mergeCell ref="M32:O32"/>
    <mergeCell ref="M33:O33"/>
    <mergeCell ref="M34:O34"/>
    <mergeCell ref="M35:O35"/>
    <mergeCell ref="M36:O36"/>
    <mergeCell ref="M37:O37"/>
    <mergeCell ref="M38:O38"/>
    <mergeCell ref="M39:O39"/>
    <mergeCell ref="M40:O40"/>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17" bottom="0.21" header="0.17" footer="0.21"/>
  <pageSetup orientation="landscape" r:id="rId5"/>
  <headerFooter alignWithMargins="0"/>
  <ignoredErrors>
    <ignoredError sqref="I10:K10 A10:E10 G10 H10 L10 M8" numberStoredAsText="1"/>
  </ignoredErrors>
  <drawing r:id="rId6"/>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GJ232"/>
  <sheetViews>
    <sheetView showZeros="0" topLeftCell="AA1" zoomScale="80" zoomScaleNormal="80" zoomScaleSheetLayoutView="100" workbookViewId="0">
      <selection activeCell="AV109" sqref="AV109"/>
    </sheetView>
  </sheetViews>
  <sheetFormatPr defaultRowHeight="12.75" x14ac:dyDescent="0.2"/>
  <cols>
    <col min="1" max="1" width="15.28515625" style="620" customWidth="1"/>
    <col min="2" max="2" width="5.42578125" style="620" customWidth="1"/>
    <col min="3" max="3" width="9.7109375" style="620" customWidth="1"/>
    <col min="4" max="4" width="3.28515625" style="620" customWidth="1"/>
    <col min="5" max="5" width="6.42578125" style="620" customWidth="1"/>
    <col min="6" max="6" width="8.140625" style="620" customWidth="1"/>
    <col min="7" max="7" width="22.85546875" style="620" customWidth="1"/>
    <col min="8" max="8" width="3.140625" style="620" customWidth="1"/>
    <col min="9" max="9" width="8.7109375" style="620" customWidth="1"/>
    <col min="10" max="10" width="7.5703125" style="620" customWidth="1"/>
    <col min="11" max="11" width="11.42578125" style="620" customWidth="1"/>
    <col min="12" max="12" width="16.5703125" style="620" customWidth="1"/>
    <col min="13" max="13" width="15.28515625" style="620" customWidth="1"/>
    <col min="14" max="14" width="5.42578125" style="620" customWidth="1"/>
    <col min="15" max="15" width="9.7109375" style="620" customWidth="1"/>
    <col min="16" max="16" width="3.28515625" style="620" customWidth="1"/>
    <col min="17" max="17" width="6.42578125" style="620" customWidth="1"/>
    <col min="18" max="18" width="8.140625" style="620" customWidth="1"/>
    <col min="19" max="19" width="19.7109375" style="620" bestFit="1" customWidth="1"/>
    <col min="20" max="20" width="3.140625" style="620" customWidth="1"/>
    <col min="21" max="21" width="8.7109375" style="620" customWidth="1"/>
    <col min="22" max="22" width="7.5703125" style="620" customWidth="1"/>
    <col min="23" max="23" width="11.42578125" style="620" customWidth="1"/>
    <col min="24" max="24" width="16.5703125" style="620" customWidth="1"/>
    <col min="25" max="25" width="15.28515625" style="620" customWidth="1"/>
    <col min="26" max="26" width="5.42578125" style="620" customWidth="1"/>
    <col min="27" max="27" width="9.7109375" style="620" customWidth="1"/>
    <col min="28" max="28" width="3.28515625" style="620" customWidth="1"/>
    <col min="29" max="29" width="6.42578125" style="620" customWidth="1"/>
    <col min="30" max="30" width="8.140625" style="620" customWidth="1"/>
    <col min="31" max="31" width="19.7109375" style="620" bestFit="1" customWidth="1"/>
    <col min="32" max="32" width="3.140625" style="620" customWidth="1"/>
    <col min="33" max="33" width="8.7109375" style="620" customWidth="1"/>
    <col min="34" max="34" width="7.5703125" style="620" customWidth="1"/>
    <col min="35" max="35" width="11.42578125" style="620" customWidth="1"/>
    <col min="36" max="36" width="16.5703125" style="620" customWidth="1"/>
    <col min="37" max="37" width="15.28515625" style="620" customWidth="1"/>
    <col min="38" max="38" width="5.42578125" style="620" customWidth="1"/>
    <col min="39" max="39" width="9.7109375" style="620" customWidth="1"/>
    <col min="40" max="40" width="3.28515625" style="620" customWidth="1"/>
    <col min="41" max="41" width="6.42578125" style="620" customWidth="1"/>
    <col min="42" max="42" width="8.140625" style="620" customWidth="1"/>
    <col min="43" max="43" width="19.7109375" style="620" bestFit="1" customWidth="1"/>
    <col min="44" max="44" width="3.140625" style="620" customWidth="1"/>
    <col min="45" max="45" width="8.7109375" style="620" customWidth="1"/>
    <col min="46" max="46" width="7.5703125" style="620" customWidth="1"/>
    <col min="47" max="47" width="11.42578125" style="620" customWidth="1"/>
    <col min="48" max="48" width="16.5703125" style="620" customWidth="1"/>
    <col min="49" max="49" width="15.28515625" style="620" customWidth="1"/>
    <col min="50" max="50" width="5.42578125" style="620" customWidth="1"/>
    <col min="51" max="51" width="9.7109375" style="620" customWidth="1"/>
    <col min="52" max="52" width="3.28515625" style="620" customWidth="1"/>
    <col min="53" max="53" width="6.42578125" style="620" customWidth="1"/>
    <col min="54" max="54" width="8.140625" style="620" customWidth="1"/>
    <col min="55" max="55" width="19.7109375" style="620" bestFit="1" customWidth="1"/>
    <col min="56" max="56" width="3.140625" style="620" customWidth="1"/>
    <col min="57" max="57" width="8.7109375" style="620" customWidth="1"/>
    <col min="58" max="58" width="7.5703125" style="620" customWidth="1"/>
    <col min="59" max="59" width="11.42578125" style="620" customWidth="1"/>
    <col min="60" max="60" width="16.5703125" style="620" customWidth="1"/>
    <col min="61" max="61" width="15.28515625" style="620" customWidth="1"/>
    <col min="62" max="62" width="5.42578125" style="620" customWidth="1"/>
    <col min="63" max="63" width="9.7109375" style="620" customWidth="1"/>
    <col min="64" max="64" width="3.28515625" style="620" customWidth="1"/>
    <col min="65" max="65" width="6.42578125" style="620" customWidth="1"/>
    <col min="66" max="66" width="8.140625" style="620" customWidth="1"/>
    <col min="67" max="67" width="19.7109375" style="620" bestFit="1" customWidth="1"/>
    <col min="68" max="68" width="3.140625" style="620" customWidth="1"/>
    <col min="69" max="69" width="8.7109375" style="620" customWidth="1"/>
    <col min="70" max="70" width="7.5703125" style="620" customWidth="1"/>
    <col min="71" max="71" width="11.42578125" style="620" customWidth="1"/>
    <col min="72" max="72" width="16.5703125" style="620" customWidth="1"/>
    <col min="73" max="73" width="15.28515625" style="620" customWidth="1"/>
    <col min="74" max="74" width="5.42578125" style="620" customWidth="1"/>
    <col min="75" max="75" width="9.7109375" style="620" customWidth="1"/>
    <col min="76" max="76" width="3.28515625" style="620" customWidth="1"/>
    <col min="77" max="77" width="6.42578125" style="620" customWidth="1"/>
    <col min="78" max="78" width="8.140625" style="620" customWidth="1"/>
    <col min="79" max="79" width="19.7109375" style="620" bestFit="1" customWidth="1"/>
    <col min="80" max="80" width="3.140625" style="620" customWidth="1"/>
    <col min="81" max="81" width="8.7109375" style="620" customWidth="1"/>
    <col min="82" max="82" width="7.5703125" style="620" customWidth="1"/>
    <col min="83" max="83" width="11.42578125" style="620" customWidth="1"/>
    <col min="84" max="84" width="16.5703125" style="620" customWidth="1"/>
    <col min="85" max="85" width="15.28515625" style="620" customWidth="1"/>
    <col min="86" max="86" width="5.42578125" style="620" customWidth="1"/>
    <col min="87" max="87" width="9.7109375" style="620" customWidth="1"/>
    <col min="88" max="88" width="3.28515625" style="620" customWidth="1"/>
    <col min="89" max="89" width="6.42578125" style="620" customWidth="1"/>
    <col min="90" max="90" width="8.140625" style="620" customWidth="1"/>
    <col min="91" max="91" width="19.7109375" style="620" bestFit="1" customWidth="1"/>
    <col min="92" max="92" width="3.140625" style="620" customWidth="1"/>
    <col min="93" max="93" width="8.7109375" style="620" customWidth="1"/>
    <col min="94" max="94" width="7.5703125" style="620" customWidth="1"/>
    <col min="95" max="95" width="11.42578125" style="620" customWidth="1"/>
    <col min="96" max="96" width="16.5703125" style="620" customWidth="1"/>
    <col min="97" max="97" width="15.28515625" style="620" customWidth="1"/>
    <col min="98" max="98" width="5.42578125" style="620" customWidth="1"/>
    <col min="99" max="99" width="9.7109375" style="620" customWidth="1"/>
    <col min="100" max="100" width="3.28515625" style="620" customWidth="1"/>
    <col min="101" max="101" width="6.42578125" style="620" customWidth="1"/>
    <col min="102" max="102" width="8.140625" style="620" customWidth="1"/>
    <col min="103" max="103" width="19.7109375" style="620" bestFit="1" customWidth="1"/>
    <col min="104" max="104" width="3.140625" style="620" customWidth="1"/>
    <col min="105" max="105" width="8.7109375" style="620" customWidth="1"/>
    <col min="106" max="106" width="7.5703125" style="620" customWidth="1"/>
    <col min="107" max="107" width="11.42578125" style="620" customWidth="1"/>
    <col min="108" max="108" width="16.5703125" style="620" customWidth="1"/>
    <col min="109" max="109" width="15.28515625" style="620" customWidth="1"/>
    <col min="110" max="110" width="5.42578125" style="620" customWidth="1"/>
    <col min="111" max="111" width="9.7109375" style="620" customWidth="1"/>
    <col min="112" max="112" width="3.28515625" style="620" customWidth="1"/>
    <col min="113" max="113" width="6.42578125" style="620" customWidth="1"/>
    <col min="114" max="114" width="8.140625" style="620" customWidth="1"/>
    <col min="115" max="115" width="19.7109375" style="620" bestFit="1" customWidth="1"/>
    <col min="116" max="116" width="3.140625" style="620" customWidth="1"/>
    <col min="117" max="117" width="8.7109375" style="620" customWidth="1"/>
    <col min="118" max="118" width="7.5703125" style="620" customWidth="1"/>
    <col min="119" max="119" width="11.42578125" style="620" customWidth="1"/>
    <col min="120" max="120" width="16.5703125" style="620" customWidth="1"/>
    <col min="121" max="121" width="15.28515625" style="620" customWidth="1"/>
    <col min="122" max="122" width="5.42578125" style="620" customWidth="1"/>
    <col min="123" max="123" width="9.7109375" style="620" customWidth="1"/>
    <col min="124" max="124" width="3.28515625" style="620" customWidth="1"/>
    <col min="125" max="125" width="6.42578125" style="620" customWidth="1"/>
    <col min="126" max="126" width="8.140625" style="620" customWidth="1"/>
    <col min="127" max="127" width="19.7109375" style="620" bestFit="1" customWidth="1"/>
    <col min="128" max="128" width="3.140625" style="620" customWidth="1"/>
    <col min="129" max="129" width="8.7109375" style="620" customWidth="1"/>
    <col min="130" max="130" width="7.5703125" style="620" customWidth="1"/>
    <col min="131" max="131" width="11.42578125" style="620" customWidth="1"/>
    <col min="132" max="132" width="16.5703125" style="620" customWidth="1"/>
    <col min="133" max="133" width="15.28515625" style="620" customWidth="1"/>
    <col min="134" max="134" width="5.42578125" style="620" customWidth="1"/>
    <col min="135" max="135" width="9.7109375" style="620" customWidth="1"/>
    <col min="136" max="136" width="3.28515625" style="620" customWidth="1"/>
    <col min="137" max="137" width="6.42578125" style="620" customWidth="1"/>
    <col min="138" max="138" width="8.140625" style="620" customWidth="1"/>
    <col min="139" max="139" width="19.7109375" style="620" bestFit="1" customWidth="1"/>
    <col min="140" max="140" width="3.140625" style="620" customWidth="1"/>
    <col min="141" max="141" width="8.7109375" style="620" customWidth="1"/>
    <col min="142" max="142" width="7.5703125" style="620" customWidth="1"/>
    <col min="143" max="143" width="11.42578125" style="620" customWidth="1"/>
    <col min="144" max="144" width="16.5703125" style="620" customWidth="1"/>
    <col min="145" max="145" width="15.28515625" style="620" customWidth="1"/>
    <col min="146" max="146" width="5.42578125" style="620" customWidth="1"/>
    <col min="147" max="147" width="9.7109375" style="620" customWidth="1"/>
    <col min="148" max="148" width="3.28515625" style="620" customWidth="1"/>
    <col min="149" max="149" width="6.42578125" style="620" customWidth="1"/>
    <col min="150" max="150" width="8.140625" style="620" customWidth="1"/>
    <col min="151" max="151" width="19.7109375" style="620" bestFit="1" customWidth="1"/>
    <col min="152" max="152" width="3.140625" style="620" customWidth="1"/>
    <col min="153" max="153" width="8.7109375" style="620" customWidth="1"/>
    <col min="154" max="154" width="7.5703125" style="620" customWidth="1"/>
    <col min="155" max="155" width="11.42578125" style="620" customWidth="1"/>
    <col min="156" max="156" width="16.5703125" style="620" customWidth="1"/>
    <col min="157" max="157" width="15.28515625" style="620" customWidth="1"/>
    <col min="158" max="158" width="5.42578125" style="620" customWidth="1"/>
    <col min="159" max="159" width="9.7109375" style="620" customWidth="1"/>
    <col min="160" max="160" width="3.28515625" style="620" customWidth="1"/>
    <col min="161" max="161" width="6.42578125" style="620" customWidth="1"/>
    <col min="162" max="162" width="8.140625" style="620" customWidth="1"/>
    <col min="163" max="163" width="19.7109375" style="620" bestFit="1" customWidth="1"/>
    <col min="164" max="164" width="3.140625" style="620" customWidth="1"/>
    <col min="165" max="165" width="8.7109375" style="620" customWidth="1"/>
    <col min="166" max="166" width="7.5703125" style="620" customWidth="1"/>
    <col min="167" max="167" width="11.42578125" style="620" customWidth="1"/>
    <col min="168" max="168" width="16.5703125" style="620" customWidth="1"/>
    <col min="169" max="169" width="15.28515625" style="620" customWidth="1"/>
    <col min="170" max="170" width="5.42578125" style="620" customWidth="1"/>
    <col min="171" max="171" width="9.7109375" style="620" customWidth="1"/>
    <col min="172" max="172" width="3.28515625" style="620" customWidth="1"/>
    <col min="173" max="173" width="6.42578125" style="620" customWidth="1"/>
    <col min="174" max="174" width="8.140625" style="620" customWidth="1"/>
    <col min="175" max="175" width="19.7109375" style="620" bestFit="1" customWidth="1"/>
    <col min="176" max="176" width="3.140625" style="620" customWidth="1"/>
    <col min="177" max="177" width="8.7109375" style="620" customWidth="1"/>
    <col min="178" max="178" width="7.5703125" style="620" customWidth="1"/>
    <col min="179" max="179" width="11.42578125" style="620" customWidth="1"/>
    <col min="180" max="180" width="16.5703125" style="620" customWidth="1"/>
    <col min="181" max="181" width="15.28515625" style="620" customWidth="1"/>
    <col min="182" max="182" width="5.42578125" style="620" customWidth="1"/>
    <col min="183" max="183" width="9.7109375" style="620" customWidth="1"/>
    <col min="184" max="184" width="3.28515625" style="620" customWidth="1"/>
    <col min="185" max="185" width="6.42578125" style="620" customWidth="1"/>
    <col min="186" max="186" width="8.140625" style="620" customWidth="1"/>
    <col min="187" max="187" width="19.7109375" style="620" bestFit="1" customWidth="1"/>
    <col min="188" max="188" width="3.140625" style="620" customWidth="1"/>
    <col min="189" max="189" width="8.7109375" style="620" customWidth="1"/>
    <col min="190" max="190" width="7.5703125" style="620" customWidth="1"/>
    <col min="191" max="191" width="11.42578125" style="620" customWidth="1"/>
    <col min="192" max="192" width="16.5703125" style="620" customWidth="1"/>
    <col min="193" max="16384" width="9.140625" style="619"/>
  </cols>
  <sheetData>
    <row r="1" spans="1:192" x14ac:dyDescent="0.2">
      <c r="A1" s="876" t="s">
        <v>514</v>
      </c>
      <c r="B1" s="615"/>
      <c r="C1" s="615"/>
      <c r="D1" s="616"/>
      <c r="E1" s="617"/>
      <c r="F1" s="617"/>
      <c r="G1" s="617"/>
      <c r="H1" s="617"/>
      <c r="I1" s="617"/>
      <c r="J1" s="618"/>
      <c r="K1" s="617" t="s">
        <v>71</v>
      </c>
      <c r="L1" s="618"/>
      <c r="M1" s="876" t="s">
        <v>514</v>
      </c>
      <c r="N1" s="615"/>
      <c r="O1" s="615"/>
      <c r="P1" s="616"/>
      <c r="Q1" s="617"/>
      <c r="R1" s="617"/>
      <c r="S1" s="617"/>
      <c r="T1" s="617"/>
      <c r="U1" s="617"/>
      <c r="V1" s="618"/>
      <c r="W1" s="617" t="s">
        <v>71</v>
      </c>
      <c r="X1" s="618"/>
      <c r="Y1" s="876" t="s">
        <v>514</v>
      </c>
      <c r="Z1" s="615"/>
      <c r="AA1" s="615"/>
      <c r="AB1" s="616"/>
      <c r="AC1" s="617"/>
      <c r="AD1" s="617"/>
      <c r="AE1" s="617"/>
      <c r="AF1" s="617"/>
      <c r="AG1" s="617"/>
      <c r="AH1" s="618"/>
      <c r="AI1" s="617" t="s">
        <v>71</v>
      </c>
      <c r="AJ1" s="618"/>
      <c r="AK1" s="876" t="s">
        <v>514</v>
      </c>
      <c r="AL1" s="615"/>
      <c r="AM1" s="615"/>
      <c r="AN1" s="616"/>
      <c r="AO1" s="617"/>
      <c r="AP1" s="617"/>
      <c r="AQ1" s="617"/>
      <c r="AR1" s="617"/>
      <c r="AS1" s="617"/>
      <c r="AT1" s="618"/>
      <c r="AU1" s="617" t="s">
        <v>71</v>
      </c>
      <c r="AV1" s="618"/>
      <c r="AW1" s="876" t="s">
        <v>514</v>
      </c>
      <c r="AX1" s="615"/>
      <c r="AY1" s="615"/>
      <c r="AZ1" s="616"/>
      <c r="BA1" s="617"/>
      <c r="BB1" s="617"/>
      <c r="BC1" s="617"/>
      <c r="BD1" s="617"/>
      <c r="BE1" s="617"/>
      <c r="BF1" s="618"/>
      <c r="BG1" s="617" t="s">
        <v>71</v>
      </c>
      <c r="BH1" s="618"/>
      <c r="BI1" s="876" t="s">
        <v>514</v>
      </c>
      <c r="BJ1" s="615"/>
      <c r="BK1" s="615"/>
      <c r="BL1" s="616"/>
      <c r="BM1" s="617"/>
      <c r="BN1" s="617"/>
      <c r="BO1" s="617"/>
      <c r="BP1" s="617"/>
      <c r="BQ1" s="617"/>
      <c r="BR1" s="618"/>
      <c r="BS1" s="617" t="s">
        <v>71</v>
      </c>
      <c r="BT1" s="618"/>
      <c r="BU1" s="876" t="s">
        <v>514</v>
      </c>
      <c r="BV1" s="615"/>
      <c r="BW1" s="615"/>
      <c r="BX1" s="616"/>
      <c r="BY1" s="617"/>
      <c r="BZ1" s="617"/>
      <c r="CA1" s="617"/>
      <c r="CB1" s="617"/>
      <c r="CC1" s="617"/>
      <c r="CD1" s="618"/>
      <c r="CE1" s="617" t="s">
        <v>71</v>
      </c>
      <c r="CF1" s="618"/>
      <c r="CG1" s="876" t="s">
        <v>514</v>
      </c>
      <c r="CH1" s="615"/>
      <c r="CI1" s="615"/>
      <c r="CJ1" s="616"/>
      <c r="CK1" s="617"/>
      <c r="CL1" s="617"/>
      <c r="CM1" s="617"/>
      <c r="CN1" s="617"/>
      <c r="CO1" s="617"/>
      <c r="CP1" s="618"/>
      <c r="CQ1" s="617" t="s">
        <v>71</v>
      </c>
      <c r="CR1" s="618"/>
      <c r="CS1" s="876" t="s">
        <v>514</v>
      </c>
      <c r="CT1" s="615"/>
      <c r="CU1" s="615"/>
      <c r="CV1" s="616"/>
      <c r="CW1" s="617"/>
      <c r="CX1" s="617"/>
      <c r="CY1" s="617"/>
      <c r="CZ1" s="617"/>
      <c r="DA1" s="617"/>
      <c r="DB1" s="618"/>
      <c r="DC1" s="617" t="s">
        <v>71</v>
      </c>
      <c r="DD1" s="618"/>
      <c r="DE1" s="876" t="s">
        <v>514</v>
      </c>
      <c r="DF1" s="615"/>
      <c r="DG1" s="615"/>
      <c r="DH1" s="616"/>
      <c r="DI1" s="617"/>
      <c r="DJ1" s="617"/>
      <c r="DK1" s="617"/>
      <c r="DL1" s="617"/>
      <c r="DM1" s="617"/>
      <c r="DN1" s="618"/>
      <c r="DO1" s="617" t="s">
        <v>71</v>
      </c>
      <c r="DP1" s="618"/>
      <c r="DQ1" s="876" t="s">
        <v>514</v>
      </c>
      <c r="DR1" s="615"/>
      <c r="DS1" s="615"/>
      <c r="DT1" s="616"/>
      <c r="DU1" s="617"/>
      <c r="DV1" s="617"/>
      <c r="DW1" s="617"/>
      <c r="DX1" s="617"/>
      <c r="DY1" s="617"/>
      <c r="DZ1" s="618"/>
      <c r="EA1" s="617" t="s">
        <v>71</v>
      </c>
      <c r="EB1" s="618"/>
      <c r="EC1" s="876" t="s">
        <v>514</v>
      </c>
      <c r="ED1" s="615"/>
      <c r="EE1" s="615"/>
      <c r="EF1" s="616"/>
      <c r="EG1" s="617"/>
      <c r="EH1" s="617"/>
      <c r="EI1" s="617"/>
      <c r="EJ1" s="617"/>
      <c r="EK1" s="617"/>
      <c r="EL1" s="618"/>
      <c r="EM1" s="617" t="s">
        <v>71</v>
      </c>
      <c r="EN1" s="618"/>
      <c r="EO1" s="876" t="s">
        <v>514</v>
      </c>
      <c r="EP1" s="615"/>
      <c r="EQ1" s="615"/>
      <c r="ER1" s="616"/>
      <c r="ES1" s="617"/>
      <c r="ET1" s="617"/>
      <c r="EU1" s="617"/>
      <c r="EV1" s="617"/>
      <c r="EW1" s="617"/>
      <c r="EX1" s="618"/>
      <c r="EY1" s="617" t="s">
        <v>71</v>
      </c>
      <c r="EZ1" s="618"/>
      <c r="FA1" s="876" t="s">
        <v>514</v>
      </c>
      <c r="FB1" s="615"/>
      <c r="FC1" s="615"/>
      <c r="FD1" s="616"/>
      <c r="FE1" s="617"/>
      <c r="FF1" s="617"/>
      <c r="FG1" s="617"/>
      <c r="FH1" s="617"/>
      <c r="FI1" s="617"/>
      <c r="FJ1" s="618"/>
      <c r="FK1" s="617" t="s">
        <v>71</v>
      </c>
      <c r="FL1" s="618"/>
      <c r="FM1" s="876" t="s">
        <v>514</v>
      </c>
      <c r="FN1" s="615"/>
      <c r="FO1" s="615"/>
      <c r="FP1" s="616"/>
      <c r="FQ1" s="617"/>
      <c r="FR1" s="617"/>
      <c r="FS1" s="617"/>
      <c r="FT1" s="617"/>
      <c r="FU1" s="617"/>
      <c r="FV1" s="618"/>
      <c r="FW1" s="617" t="s">
        <v>71</v>
      </c>
      <c r="FX1" s="618"/>
      <c r="FY1" s="876" t="s">
        <v>514</v>
      </c>
      <c r="FZ1" s="615"/>
      <c r="GA1" s="615"/>
      <c r="GB1" s="616"/>
      <c r="GC1" s="617"/>
      <c r="GD1" s="617"/>
      <c r="GE1" s="617"/>
      <c r="GF1" s="617"/>
      <c r="GG1" s="617"/>
      <c r="GH1" s="618"/>
      <c r="GI1" s="617" t="s">
        <v>71</v>
      </c>
      <c r="GJ1" s="618"/>
    </row>
    <row r="2" spans="1:192" x14ac:dyDescent="0.2">
      <c r="A2" s="1229" t="s">
        <v>237</v>
      </c>
      <c r="B2" s="1230"/>
      <c r="C2" s="1230"/>
      <c r="D2" s="1231"/>
      <c r="G2" s="621" t="s">
        <v>72</v>
      </c>
      <c r="H2" s="621"/>
      <c r="I2" s="621"/>
      <c r="J2" s="622"/>
      <c r="K2" s="623"/>
      <c r="L2" s="622"/>
      <c r="M2" s="1229" t="s">
        <v>237</v>
      </c>
      <c r="N2" s="1230"/>
      <c r="O2" s="1230"/>
      <c r="P2" s="1231"/>
      <c r="S2" s="621" t="s">
        <v>72</v>
      </c>
      <c r="T2" s="621"/>
      <c r="U2" s="621"/>
      <c r="V2" s="622"/>
      <c r="W2" s="623"/>
      <c r="X2" s="622"/>
      <c r="Y2" s="1229" t="s">
        <v>237</v>
      </c>
      <c r="Z2" s="1230"/>
      <c r="AA2" s="1230"/>
      <c r="AB2" s="1231"/>
      <c r="AE2" s="621" t="s">
        <v>72</v>
      </c>
      <c r="AF2" s="621"/>
      <c r="AG2" s="621"/>
      <c r="AH2" s="622"/>
      <c r="AI2" s="623"/>
      <c r="AJ2" s="622"/>
      <c r="AK2" s="1229" t="s">
        <v>237</v>
      </c>
      <c r="AL2" s="1230"/>
      <c r="AM2" s="1230"/>
      <c r="AN2" s="1231"/>
      <c r="AQ2" s="621" t="s">
        <v>72</v>
      </c>
      <c r="AR2" s="621"/>
      <c r="AS2" s="621"/>
      <c r="AT2" s="622"/>
      <c r="AU2" s="623"/>
      <c r="AV2" s="622"/>
      <c r="AW2" s="1229" t="s">
        <v>237</v>
      </c>
      <c r="AX2" s="1230"/>
      <c r="AY2" s="1230"/>
      <c r="AZ2" s="1231"/>
      <c r="BC2" s="621" t="s">
        <v>72</v>
      </c>
      <c r="BD2" s="621"/>
      <c r="BE2" s="621"/>
      <c r="BF2" s="622"/>
      <c r="BG2" s="623"/>
      <c r="BH2" s="622"/>
      <c r="BI2" s="1229" t="s">
        <v>237</v>
      </c>
      <c r="BJ2" s="1230"/>
      <c r="BK2" s="1230"/>
      <c r="BL2" s="1231"/>
      <c r="BO2" s="621" t="s">
        <v>72</v>
      </c>
      <c r="BP2" s="621"/>
      <c r="BQ2" s="621"/>
      <c r="BR2" s="622"/>
      <c r="BS2" s="623"/>
      <c r="BT2" s="622"/>
      <c r="BU2" s="1229" t="s">
        <v>237</v>
      </c>
      <c r="BV2" s="1230"/>
      <c r="BW2" s="1230"/>
      <c r="BX2" s="1231"/>
      <c r="CA2" s="621" t="s">
        <v>72</v>
      </c>
      <c r="CB2" s="621"/>
      <c r="CC2" s="621"/>
      <c r="CD2" s="622"/>
      <c r="CE2" s="623"/>
      <c r="CF2" s="622"/>
      <c r="CG2" s="1229" t="s">
        <v>237</v>
      </c>
      <c r="CH2" s="1230"/>
      <c r="CI2" s="1230"/>
      <c r="CJ2" s="1231"/>
      <c r="CM2" s="621" t="s">
        <v>72</v>
      </c>
      <c r="CN2" s="621"/>
      <c r="CO2" s="621"/>
      <c r="CP2" s="622"/>
      <c r="CQ2" s="623"/>
      <c r="CR2" s="622"/>
      <c r="CS2" s="1229" t="s">
        <v>237</v>
      </c>
      <c r="CT2" s="1230"/>
      <c r="CU2" s="1230"/>
      <c r="CV2" s="1231"/>
      <c r="CY2" s="621" t="s">
        <v>72</v>
      </c>
      <c r="CZ2" s="621"/>
      <c r="DA2" s="621"/>
      <c r="DB2" s="622"/>
      <c r="DC2" s="623"/>
      <c r="DD2" s="622"/>
      <c r="DE2" s="1229" t="s">
        <v>237</v>
      </c>
      <c r="DF2" s="1230"/>
      <c r="DG2" s="1230"/>
      <c r="DH2" s="1231"/>
      <c r="DK2" s="621" t="s">
        <v>72</v>
      </c>
      <c r="DL2" s="621"/>
      <c r="DM2" s="621"/>
      <c r="DN2" s="622"/>
      <c r="DO2" s="623"/>
      <c r="DP2" s="622"/>
      <c r="DQ2" s="1229" t="s">
        <v>237</v>
      </c>
      <c r="DR2" s="1230"/>
      <c r="DS2" s="1230"/>
      <c r="DT2" s="1231"/>
      <c r="DW2" s="621" t="s">
        <v>72</v>
      </c>
      <c r="DX2" s="621"/>
      <c r="DY2" s="621"/>
      <c r="DZ2" s="622"/>
      <c r="EA2" s="623"/>
      <c r="EB2" s="622"/>
      <c r="EC2" s="1229" t="s">
        <v>237</v>
      </c>
      <c r="ED2" s="1230"/>
      <c r="EE2" s="1230"/>
      <c r="EF2" s="1231"/>
      <c r="EI2" s="621" t="s">
        <v>72</v>
      </c>
      <c r="EJ2" s="621"/>
      <c r="EK2" s="621"/>
      <c r="EL2" s="622"/>
      <c r="EM2" s="623"/>
      <c r="EN2" s="622"/>
      <c r="EO2" s="1229" t="s">
        <v>237</v>
      </c>
      <c r="EP2" s="1230"/>
      <c r="EQ2" s="1230"/>
      <c r="ER2" s="1231"/>
      <c r="EU2" s="621" t="s">
        <v>72</v>
      </c>
      <c r="EV2" s="621"/>
      <c r="EW2" s="621"/>
      <c r="EX2" s="622"/>
      <c r="EY2" s="623"/>
      <c r="EZ2" s="622"/>
      <c r="FA2" s="1229" t="s">
        <v>237</v>
      </c>
      <c r="FB2" s="1230"/>
      <c r="FC2" s="1230"/>
      <c r="FD2" s="1231"/>
      <c r="FG2" s="621" t="s">
        <v>72</v>
      </c>
      <c r="FH2" s="621"/>
      <c r="FI2" s="621"/>
      <c r="FJ2" s="622"/>
      <c r="FK2" s="623"/>
      <c r="FL2" s="622"/>
      <c r="FM2" s="1229" t="s">
        <v>237</v>
      </c>
      <c r="FN2" s="1230"/>
      <c r="FO2" s="1230"/>
      <c r="FP2" s="1231"/>
      <c r="FS2" s="621" t="s">
        <v>72</v>
      </c>
      <c r="FT2" s="621"/>
      <c r="FU2" s="621"/>
      <c r="FV2" s="622"/>
      <c r="FW2" s="623"/>
      <c r="FX2" s="622"/>
      <c r="FY2" s="1229" t="s">
        <v>237</v>
      </c>
      <c r="FZ2" s="1230"/>
      <c r="GA2" s="1230"/>
      <c r="GB2" s="1231"/>
      <c r="GE2" s="621" t="s">
        <v>72</v>
      </c>
      <c r="GF2" s="621"/>
      <c r="GG2" s="621"/>
      <c r="GH2" s="622"/>
      <c r="GI2" s="623"/>
      <c r="GJ2" s="622"/>
    </row>
    <row r="3" spans="1:192" x14ac:dyDescent="0.2">
      <c r="A3" s="877" t="s">
        <v>515</v>
      </c>
      <c r="B3" s="625"/>
      <c r="C3" s="625"/>
      <c r="D3" s="626"/>
      <c r="J3" s="622"/>
      <c r="K3" s="627" t="s">
        <v>73</v>
      </c>
      <c r="L3" s="628"/>
      <c r="M3" s="877" t="s">
        <v>515</v>
      </c>
      <c r="N3" s="625"/>
      <c r="O3" s="625"/>
      <c r="P3" s="626"/>
      <c r="V3" s="622"/>
      <c r="W3" s="627" t="s">
        <v>73</v>
      </c>
      <c r="X3" s="628"/>
      <c r="Y3" s="877" t="s">
        <v>515</v>
      </c>
      <c r="Z3" s="625"/>
      <c r="AA3" s="625"/>
      <c r="AB3" s="626"/>
      <c r="AH3" s="622"/>
      <c r="AI3" s="627" t="s">
        <v>73</v>
      </c>
      <c r="AJ3" s="628"/>
      <c r="AK3" s="877" t="s">
        <v>515</v>
      </c>
      <c r="AL3" s="625"/>
      <c r="AM3" s="625"/>
      <c r="AN3" s="626"/>
      <c r="AT3" s="622"/>
      <c r="AU3" s="627" t="s">
        <v>73</v>
      </c>
      <c r="AV3" s="628"/>
      <c r="AW3" s="877" t="s">
        <v>515</v>
      </c>
      <c r="AX3" s="625"/>
      <c r="AY3" s="625"/>
      <c r="AZ3" s="626"/>
      <c r="BF3" s="622"/>
      <c r="BG3" s="627" t="s">
        <v>73</v>
      </c>
      <c r="BH3" s="628"/>
      <c r="BI3" s="877" t="s">
        <v>515</v>
      </c>
      <c r="BJ3" s="625"/>
      <c r="BK3" s="625"/>
      <c r="BL3" s="626"/>
      <c r="BR3" s="622"/>
      <c r="BS3" s="627" t="s">
        <v>73</v>
      </c>
      <c r="BT3" s="628"/>
      <c r="BU3" s="877" t="s">
        <v>515</v>
      </c>
      <c r="BV3" s="625"/>
      <c r="BW3" s="625"/>
      <c r="BX3" s="626"/>
      <c r="CD3" s="622"/>
      <c r="CE3" s="627" t="s">
        <v>73</v>
      </c>
      <c r="CF3" s="628"/>
      <c r="CG3" s="877" t="s">
        <v>515</v>
      </c>
      <c r="CH3" s="625"/>
      <c r="CI3" s="625"/>
      <c r="CJ3" s="626"/>
      <c r="CP3" s="622"/>
      <c r="CQ3" s="627" t="s">
        <v>73</v>
      </c>
      <c r="CR3" s="628"/>
      <c r="CS3" s="877" t="s">
        <v>515</v>
      </c>
      <c r="CT3" s="625"/>
      <c r="CU3" s="625"/>
      <c r="CV3" s="626"/>
      <c r="DB3" s="622"/>
      <c r="DC3" s="627" t="s">
        <v>73</v>
      </c>
      <c r="DD3" s="628"/>
      <c r="DE3" s="877" t="s">
        <v>515</v>
      </c>
      <c r="DF3" s="625"/>
      <c r="DG3" s="625"/>
      <c r="DH3" s="626"/>
      <c r="DN3" s="622"/>
      <c r="DO3" s="627" t="s">
        <v>73</v>
      </c>
      <c r="DP3" s="628"/>
      <c r="DQ3" s="877" t="s">
        <v>515</v>
      </c>
      <c r="DR3" s="625"/>
      <c r="DS3" s="625"/>
      <c r="DT3" s="626"/>
      <c r="DZ3" s="622"/>
      <c r="EA3" s="627" t="s">
        <v>73</v>
      </c>
      <c r="EB3" s="628"/>
      <c r="EC3" s="877" t="s">
        <v>515</v>
      </c>
      <c r="ED3" s="625"/>
      <c r="EE3" s="625"/>
      <c r="EF3" s="626"/>
      <c r="EL3" s="622"/>
      <c r="EM3" s="627" t="s">
        <v>73</v>
      </c>
      <c r="EN3" s="628"/>
      <c r="EO3" s="877" t="s">
        <v>515</v>
      </c>
      <c r="EP3" s="625"/>
      <c r="EQ3" s="625"/>
      <c r="ER3" s="626"/>
      <c r="EX3" s="622"/>
      <c r="EY3" s="627" t="s">
        <v>73</v>
      </c>
      <c r="EZ3" s="628"/>
      <c r="FA3" s="877" t="s">
        <v>515</v>
      </c>
      <c r="FB3" s="625"/>
      <c r="FC3" s="625"/>
      <c r="FD3" s="626"/>
      <c r="FJ3" s="622"/>
      <c r="FK3" s="627" t="s">
        <v>73</v>
      </c>
      <c r="FL3" s="628"/>
      <c r="FM3" s="877" t="s">
        <v>515</v>
      </c>
      <c r="FN3" s="625"/>
      <c r="FO3" s="625"/>
      <c r="FP3" s="626"/>
      <c r="FV3" s="622"/>
      <c r="FW3" s="627" t="s">
        <v>73</v>
      </c>
      <c r="FX3" s="628"/>
      <c r="FY3" s="877" t="s">
        <v>515</v>
      </c>
      <c r="FZ3" s="625"/>
      <c r="GA3" s="625"/>
      <c r="GB3" s="626"/>
      <c r="GH3" s="622"/>
      <c r="GI3" s="627" t="s">
        <v>73</v>
      </c>
      <c r="GJ3" s="628"/>
    </row>
    <row r="4" spans="1:192" ht="13.5" thickBot="1" x14ac:dyDescent="0.25">
      <c r="A4" s="878" t="s">
        <v>586</v>
      </c>
      <c r="B4" s="629"/>
      <c r="C4" s="629"/>
      <c r="D4" s="630"/>
      <c r="E4" s="631"/>
      <c r="F4" s="631"/>
      <c r="G4" s="631"/>
      <c r="H4" s="631"/>
      <c r="I4" s="631"/>
      <c r="J4" s="632"/>
      <c r="K4" s="633" t="s">
        <v>74</v>
      </c>
      <c r="L4" s="628"/>
      <c r="M4" s="878" t="s">
        <v>586</v>
      </c>
      <c r="N4" s="629"/>
      <c r="O4" s="629"/>
      <c r="P4" s="630"/>
      <c r="Q4" s="631"/>
      <c r="R4" s="631"/>
      <c r="S4" s="631"/>
      <c r="T4" s="631"/>
      <c r="U4" s="631"/>
      <c r="V4" s="632"/>
      <c r="W4" s="633" t="s">
        <v>74</v>
      </c>
      <c r="X4" s="628"/>
      <c r="Y4" s="878" t="s">
        <v>586</v>
      </c>
      <c r="Z4" s="629"/>
      <c r="AA4" s="629"/>
      <c r="AB4" s="630"/>
      <c r="AC4" s="631"/>
      <c r="AD4" s="631"/>
      <c r="AE4" s="631"/>
      <c r="AF4" s="631"/>
      <c r="AG4" s="631"/>
      <c r="AH4" s="632"/>
      <c r="AI4" s="633" t="s">
        <v>74</v>
      </c>
      <c r="AJ4" s="628"/>
      <c r="AK4" s="878" t="s">
        <v>586</v>
      </c>
      <c r="AL4" s="629"/>
      <c r="AM4" s="629"/>
      <c r="AN4" s="630"/>
      <c r="AO4" s="631"/>
      <c r="AP4" s="631"/>
      <c r="AQ4" s="631"/>
      <c r="AR4" s="631"/>
      <c r="AS4" s="631"/>
      <c r="AT4" s="632"/>
      <c r="AU4" s="633" t="s">
        <v>74</v>
      </c>
      <c r="AV4" s="628"/>
      <c r="AW4" s="878" t="s">
        <v>586</v>
      </c>
      <c r="AX4" s="629"/>
      <c r="AY4" s="629"/>
      <c r="AZ4" s="630"/>
      <c r="BA4" s="631"/>
      <c r="BB4" s="631"/>
      <c r="BC4" s="631"/>
      <c r="BD4" s="631"/>
      <c r="BE4" s="631"/>
      <c r="BF4" s="632"/>
      <c r="BG4" s="633" t="s">
        <v>74</v>
      </c>
      <c r="BH4" s="628"/>
      <c r="BI4" s="878" t="s">
        <v>586</v>
      </c>
      <c r="BJ4" s="629"/>
      <c r="BK4" s="629"/>
      <c r="BL4" s="630"/>
      <c r="BM4" s="631"/>
      <c r="BN4" s="631"/>
      <c r="BO4" s="631"/>
      <c r="BP4" s="631"/>
      <c r="BQ4" s="631"/>
      <c r="BR4" s="632"/>
      <c r="BS4" s="633" t="s">
        <v>74</v>
      </c>
      <c r="BT4" s="628"/>
      <c r="BU4" s="878" t="s">
        <v>586</v>
      </c>
      <c r="BV4" s="629"/>
      <c r="BW4" s="629"/>
      <c r="BX4" s="630"/>
      <c r="BY4" s="631"/>
      <c r="BZ4" s="631"/>
      <c r="CA4" s="631"/>
      <c r="CB4" s="631"/>
      <c r="CC4" s="631"/>
      <c r="CD4" s="632"/>
      <c r="CE4" s="633" t="s">
        <v>74</v>
      </c>
      <c r="CF4" s="628"/>
      <c r="CG4" s="878" t="s">
        <v>586</v>
      </c>
      <c r="CH4" s="629"/>
      <c r="CI4" s="629"/>
      <c r="CJ4" s="630"/>
      <c r="CK4" s="631"/>
      <c r="CL4" s="631"/>
      <c r="CM4" s="631"/>
      <c r="CN4" s="631"/>
      <c r="CO4" s="631"/>
      <c r="CP4" s="632"/>
      <c r="CQ4" s="633" t="s">
        <v>74</v>
      </c>
      <c r="CR4" s="628"/>
      <c r="CS4" s="878" t="s">
        <v>586</v>
      </c>
      <c r="CT4" s="629"/>
      <c r="CU4" s="629"/>
      <c r="CV4" s="630"/>
      <c r="CW4" s="631"/>
      <c r="CX4" s="631"/>
      <c r="CY4" s="631"/>
      <c r="CZ4" s="631"/>
      <c r="DA4" s="631"/>
      <c r="DB4" s="632"/>
      <c r="DC4" s="633" t="s">
        <v>74</v>
      </c>
      <c r="DD4" s="628"/>
      <c r="DE4" s="878" t="s">
        <v>586</v>
      </c>
      <c r="DF4" s="629"/>
      <c r="DG4" s="629"/>
      <c r="DH4" s="630"/>
      <c r="DI4" s="631"/>
      <c r="DJ4" s="631"/>
      <c r="DK4" s="631"/>
      <c r="DL4" s="631"/>
      <c r="DM4" s="631"/>
      <c r="DN4" s="632"/>
      <c r="DO4" s="633" t="s">
        <v>74</v>
      </c>
      <c r="DP4" s="628"/>
      <c r="DQ4" s="878" t="s">
        <v>586</v>
      </c>
      <c r="DR4" s="629"/>
      <c r="DS4" s="629"/>
      <c r="DT4" s="630"/>
      <c r="DU4" s="631"/>
      <c r="DV4" s="631"/>
      <c r="DW4" s="631"/>
      <c r="DX4" s="631"/>
      <c r="DY4" s="631"/>
      <c r="DZ4" s="632"/>
      <c r="EA4" s="633" t="s">
        <v>74</v>
      </c>
      <c r="EB4" s="628"/>
      <c r="EC4" s="878" t="s">
        <v>586</v>
      </c>
      <c r="ED4" s="629"/>
      <c r="EE4" s="629"/>
      <c r="EF4" s="630"/>
      <c r="EG4" s="631"/>
      <c r="EH4" s="631"/>
      <c r="EI4" s="631"/>
      <c r="EJ4" s="631"/>
      <c r="EK4" s="631"/>
      <c r="EL4" s="632"/>
      <c r="EM4" s="633" t="s">
        <v>74</v>
      </c>
      <c r="EN4" s="628"/>
      <c r="EO4" s="878" t="s">
        <v>586</v>
      </c>
      <c r="EP4" s="629"/>
      <c r="EQ4" s="629"/>
      <c r="ER4" s="630"/>
      <c r="ES4" s="631"/>
      <c r="ET4" s="631"/>
      <c r="EU4" s="631"/>
      <c r="EV4" s="631"/>
      <c r="EW4" s="631"/>
      <c r="EX4" s="632"/>
      <c r="EY4" s="633" t="s">
        <v>74</v>
      </c>
      <c r="EZ4" s="628"/>
      <c r="FA4" s="878" t="s">
        <v>586</v>
      </c>
      <c r="FB4" s="629"/>
      <c r="FC4" s="629"/>
      <c r="FD4" s="630"/>
      <c r="FE4" s="631"/>
      <c r="FF4" s="631"/>
      <c r="FG4" s="631"/>
      <c r="FH4" s="631"/>
      <c r="FI4" s="631"/>
      <c r="FJ4" s="632"/>
      <c r="FK4" s="633" t="s">
        <v>74</v>
      </c>
      <c r="FL4" s="628"/>
      <c r="FM4" s="878" t="s">
        <v>586</v>
      </c>
      <c r="FN4" s="629"/>
      <c r="FO4" s="629"/>
      <c r="FP4" s="630"/>
      <c r="FQ4" s="631"/>
      <c r="FR4" s="631"/>
      <c r="FS4" s="631"/>
      <c r="FT4" s="631"/>
      <c r="FU4" s="631"/>
      <c r="FV4" s="632"/>
      <c r="FW4" s="633" t="s">
        <v>74</v>
      </c>
      <c r="FX4" s="628"/>
      <c r="FY4" s="878" t="s">
        <v>586</v>
      </c>
      <c r="FZ4" s="629"/>
      <c r="GA4" s="629"/>
      <c r="GB4" s="630"/>
      <c r="GC4" s="631"/>
      <c r="GD4" s="631"/>
      <c r="GE4" s="631"/>
      <c r="GF4" s="631"/>
      <c r="GG4" s="631"/>
      <c r="GH4" s="632"/>
      <c r="GI4" s="633" t="s">
        <v>74</v>
      </c>
      <c r="GJ4" s="628"/>
    </row>
    <row r="5" spans="1:192" x14ac:dyDescent="0.2">
      <c r="A5" s="624" t="s">
        <v>6</v>
      </c>
      <c r="B5" s="625"/>
      <c r="F5" s="622"/>
      <c r="G5" s="625" t="s">
        <v>68</v>
      </c>
      <c r="H5" s="625"/>
      <c r="J5" s="622"/>
      <c r="K5" s="623"/>
      <c r="L5" s="628"/>
      <c r="M5" s="624" t="s">
        <v>6</v>
      </c>
      <c r="N5" s="625"/>
      <c r="R5" s="622"/>
      <c r="S5" s="625" t="s">
        <v>68</v>
      </c>
      <c r="T5" s="625"/>
      <c r="V5" s="622"/>
      <c r="W5" s="623"/>
      <c r="X5" s="628"/>
      <c r="Y5" s="624" t="s">
        <v>6</v>
      </c>
      <c r="Z5" s="625"/>
      <c r="AD5" s="622"/>
      <c r="AE5" s="625" t="s">
        <v>68</v>
      </c>
      <c r="AF5" s="625"/>
      <c r="AH5" s="622"/>
      <c r="AI5" s="623"/>
      <c r="AJ5" s="628"/>
      <c r="AK5" s="624" t="s">
        <v>6</v>
      </c>
      <c r="AL5" s="625"/>
      <c r="AP5" s="622"/>
      <c r="AQ5" s="625" t="s">
        <v>68</v>
      </c>
      <c r="AR5" s="625"/>
      <c r="AT5" s="622"/>
      <c r="AU5" s="623"/>
      <c r="AV5" s="628"/>
      <c r="AW5" s="624" t="s">
        <v>6</v>
      </c>
      <c r="AX5" s="625"/>
      <c r="BB5" s="622"/>
      <c r="BC5" s="625" t="s">
        <v>68</v>
      </c>
      <c r="BD5" s="625"/>
      <c r="BF5" s="622"/>
      <c r="BG5" s="623"/>
      <c r="BH5" s="628"/>
      <c r="BI5" s="624" t="s">
        <v>6</v>
      </c>
      <c r="BJ5" s="625"/>
      <c r="BN5" s="622"/>
      <c r="BO5" s="625" t="s">
        <v>68</v>
      </c>
      <c r="BP5" s="625"/>
      <c r="BR5" s="622"/>
      <c r="BS5" s="623"/>
      <c r="BT5" s="628"/>
      <c r="BU5" s="624" t="s">
        <v>6</v>
      </c>
      <c r="BV5" s="625"/>
      <c r="BZ5" s="622"/>
      <c r="CA5" s="625" t="s">
        <v>68</v>
      </c>
      <c r="CB5" s="625"/>
      <c r="CD5" s="622"/>
      <c r="CE5" s="623"/>
      <c r="CF5" s="628"/>
      <c r="CG5" s="624" t="s">
        <v>6</v>
      </c>
      <c r="CH5" s="625"/>
      <c r="CL5" s="622"/>
      <c r="CM5" s="625" t="s">
        <v>68</v>
      </c>
      <c r="CN5" s="625"/>
      <c r="CP5" s="622"/>
      <c r="CQ5" s="623"/>
      <c r="CR5" s="628"/>
      <c r="CS5" s="624" t="s">
        <v>6</v>
      </c>
      <c r="CT5" s="625"/>
      <c r="CX5" s="622"/>
      <c r="CY5" s="625" t="s">
        <v>68</v>
      </c>
      <c r="CZ5" s="625"/>
      <c r="DB5" s="622"/>
      <c r="DC5" s="623"/>
      <c r="DD5" s="628"/>
      <c r="DE5" s="624" t="s">
        <v>6</v>
      </c>
      <c r="DF5" s="625"/>
      <c r="DJ5" s="622"/>
      <c r="DK5" s="625" t="s">
        <v>68</v>
      </c>
      <c r="DL5" s="625"/>
      <c r="DN5" s="622"/>
      <c r="DO5" s="623"/>
      <c r="DP5" s="628"/>
      <c r="DQ5" s="624" t="s">
        <v>6</v>
      </c>
      <c r="DR5" s="625"/>
      <c r="DV5" s="622"/>
      <c r="DW5" s="625" t="s">
        <v>68</v>
      </c>
      <c r="DX5" s="625"/>
      <c r="DZ5" s="622"/>
      <c r="EA5" s="623"/>
      <c r="EB5" s="628"/>
      <c r="EC5" s="624" t="s">
        <v>6</v>
      </c>
      <c r="ED5" s="625"/>
      <c r="EH5" s="622"/>
      <c r="EI5" s="625" t="s">
        <v>68</v>
      </c>
      <c r="EJ5" s="625"/>
      <c r="EL5" s="622"/>
      <c r="EM5" s="623"/>
      <c r="EN5" s="628"/>
      <c r="EO5" s="624" t="s">
        <v>6</v>
      </c>
      <c r="EP5" s="625"/>
      <c r="ET5" s="622"/>
      <c r="EU5" s="625" t="s">
        <v>68</v>
      </c>
      <c r="EV5" s="625"/>
      <c r="EX5" s="622"/>
      <c r="EY5" s="623"/>
      <c r="EZ5" s="628"/>
      <c r="FA5" s="624" t="s">
        <v>6</v>
      </c>
      <c r="FB5" s="625"/>
      <c r="FF5" s="622"/>
      <c r="FG5" s="625" t="s">
        <v>68</v>
      </c>
      <c r="FH5" s="625"/>
      <c r="FJ5" s="622"/>
      <c r="FK5" s="623"/>
      <c r="FL5" s="628"/>
      <c r="FM5" s="624" t="s">
        <v>6</v>
      </c>
      <c r="FN5" s="625"/>
      <c r="FR5" s="622"/>
      <c r="FS5" s="625" t="s">
        <v>68</v>
      </c>
      <c r="FT5" s="625"/>
      <c r="FV5" s="622"/>
      <c r="FW5" s="623"/>
      <c r="FX5" s="628"/>
      <c r="FY5" s="624" t="s">
        <v>6</v>
      </c>
      <c r="FZ5" s="625"/>
      <c r="GD5" s="622"/>
      <c r="GE5" s="625" t="s">
        <v>68</v>
      </c>
      <c r="GF5" s="625"/>
      <c r="GH5" s="622"/>
      <c r="GI5" s="623"/>
      <c r="GJ5" s="628"/>
    </row>
    <row r="6" spans="1:192" ht="15.75" x14ac:dyDescent="0.2">
      <c r="A6" s="634"/>
      <c r="B6" s="635" t="str">
        <f>'CG-3123'!A6</f>
        <v>USCGC BUSTED</v>
      </c>
      <c r="C6" s="636"/>
      <c r="D6" s="636"/>
      <c r="E6" s="636"/>
      <c r="F6" s="637"/>
      <c r="G6" s="638">
        <f>Menu!F5</f>
        <v>43586</v>
      </c>
      <c r="H6" s="639"/>
      <c r="I6" s="639"/>
      <c r="J6" s="640"/>
      <c r="K6" s="623"/>
      <c r="L6" s="641"/>
      <c r="M6" s="634"/>
      <c r="N6" s="635" t="str">
        <f>$B$6</f>
        <v>USCGC BUSTED</v>
      </c>
      <c r="O6" s="636"/>
      <c r="P6" s="636"/>
      <c r="Q6" s="636"/>
      <c r="R6" s="637"/>
      <c r="S6" s="638">
        <f>G6+1</f>
        <v>43587</v>
      </c>
      <c r="T6" s="639"/>
      <c r="U6" s="639"/>
      <c r="V6" s="640"/>
      <c r="W6" s="623"/>
      <c r="X6" s="641"/>
      <c r="Y6" s="634"/>
      <c r="Z6" s="635" t="str">
        <f>$B$6</f>
        <v>USCGC BUSTED</v>
      </c>
      <c r="AA6" s="636"/>
      <c r="AB6" s="636"/>
      <c r="AC6" s="636"/>
      <c r="AD6" s="637"/>
      <c r="AE6" s="638">
        <f>S6+1</f>
        <v>43588</v>
      </c>
      <c r="AF6" s="639"/>
      <c r="AG6" s="639"/>
      <c r="AH6" s="640"/>
      <c r="AI6" s="623"/>
      <c r="AJ6" s="641"/>
      <c r="AK6" s="634"/>
      <c r="AL6" s="635" t="str">
        <f>$B$6</f>
        <v>USCGC BUSTED</v>
      </c>
      <c r="AM6" s="636"/>
      <c r="AN6" s="636"/>
      <c r="AO6" s="636"/>
      <c r="AP6" s="637"/>
      <c r="AQ6" s="638">
        <f>AE6+1</f>
        <v>43589</v>
      </c>
      <c r="AR6" s="639"/>
      <c r="AS6" s="639"/>
      <c r="AT6" s="640"/>
      <c r="AU6" s="623"/>
      <c r="AV6" s="641"/>
      <c r="AW6" s="634"/>
      <c r="AX6" s="635" t="str">
        <f>$B$6</f>
        <v>USCGC BUSTED</v>
      </c>
      <c r="AY6" s="636"/>
      <c r="AZ6" s="636"/>
      <c r="BA6" s="636"/>
      <c r="BB6" s="637"/>
      <c r="BC6" s="638">
        <f>AQ6+1</f>
        <v>43590</v>
      </c>
      <c r="BD6" s="639"/>
      <c r="BE6" s="639"/>
      <c r="BF6" s="640"/>
      <c r="BG6" s="623"/>
      <c r="BH6" s="641"/>
      <c r="BI6" s="634"/>
      <c r="BJ6" s="635" t="str">
        <f>$B$6</f>
        <v>USCGC BUSTED</v>
      </c>
      <c r="BK6" s="636"/>
      <c r="BL6" s="636"/>
      <c r="BM6" s="636"/>
      <c r="BN6" s="637"/>
      <c r="BO6" s="638">
        <f>BC6+1</f>
        <v>43591</v>
      </c>
      <c r="BP6" s="639"/>
      <c r="BQ6" s="639"/>
      <c r="BR6" s="640"/>
      <c r="BS6" s="623"/>
      <c r="BT6" s="641"/>
      <c r="BU6" s="634"/>
      <c r="BV6" s="635" t="str">
        <f>$B$6</f>
        <v>USCGC BUSTED</v>
      </c>
      <c r="BW6" s="636"/>
      <c r="BX6" s="636"/>
      <c r="BY6" s="636"/>
      <c r="BZ6" s="637"/>
      <c r="CA6" s="638">
        <f>BO6+1</f>
        <v>43592</v>
      </c>
      <c r="CB6" s="639"/>
      <c r="CC6" s="639"/>
      <c r="CD6" s="640"/>
      <c r="CE6" s="623"/>
      <c r="CF6" s="641"/>
      <c r="CG6" s="634"/>
      <c r="CH6" s="635" t="str">
        <f>$B$6</f>
        <v>USCGC BUSTED</v>
      </c>
      <c r="CI6" s="636"/>
      <c r="CJ6" s="636"/>
      <c r="CK6" s="636"/>
      <c r="CL6" s="637"/>
      <c r="CM6" s="638">
        <f>CA6+1</f>
        <v>43593</v>
      </c>
      <c r="CN6" s="639"/>
      <c r="CO6" s="639"/>
      <c r="CP6" s="640"/>
      <c r="CQ6" s="623"/>
      <c r="CR6" s="641"/>
      <c r="CS6" s="634"/>
      <c r="CT6" s="635" t="str">
        <f>$B$6</f>
        <v>USCGC BUSTED</v>
      </c>
      <c r="CU6" s="636"/>
      <c r="CV6" s="636"/>
      <c r="CW6" s="636"/>
      <c r="CX6" s="637"/>
      <c r="CY6" s="638">
        <f>CM6+1</f>
        <v>43594</v>
      </c>
      <c r="CZ6" s="639"/>
      <c r="DA6" s="639"/>
      <c r="DB6" s="640"/>
      <c r="DC6" s="623"/>
      <c r="DD6" s="641"/>
      <c r="DE6" s="634"/>
      <c r="DF6" s="635" t="str">
        <f>$B$6</f>
        <v>USCGC BUSTED</v>
      </c>
      <c r="DG6" s="636"/>
      <c r="DH6" s="636"/>
      <c r="DI6" s="636"/>
      <c r="DJ6" s="637"/>
      <c r="DK6" s="638">
        <f>CY6+1</f>
        <v>43595</v>
      </c>
      <c r="DL6" s="639"/>
      <c r="DM6" s="639"/>
      <c r="DN6" s="640"/>
      <c r="DO6" s="623"/>
      <c r="DP6" s="641"/>
      <c r="DQ6" s="634"/>
      <c r="DR6" s="635" t="str">
        <f>$B$6</f>
        <v>USCGC BUSTED</v>
      </c>
      <c r="DS6" s="636"/>
      <c r="DT6" s="636"/>
      <c r="DU6" s="636"/>
      <c r="DV6" s="637"/>
      <c r="DW6" s="638">
        <f>DK6+1</f>
        <v>43596</v>
      </c>
      <c r="DX6" s="639"/>
      <c r="DY6" s="639"/>
      <c r="DZ6" s="640"/>
      <c r="EA6" s="623"/>
      <c r="EB6" s="641"/>
      <c r="EC6" s="634"/>
      <c r="ED6" s="635" t="str">
        <f>$B$6</f>
        <v>USCGC BUSTED</v>
      </c>
      <c r="EE6" s="636"/>
      <c r="EF6" s="636"/>
      <c r="EG6" s="636"/>
      <c r="EH6" s="637"/>
      <c r="EI6" s="638">
        <f>DW6+1</f>
        <v>43597</v>
      </c>
      <c r="EJ6" s="639"/>
      <c r="EK6" s="639"/>
      <c r="EL6" s="640"/>
      <c r="EM6" s="623"/>
      <c r="EN6" s="641"/>
      <c r="EO6" s="634"/>
      <c r="EP6" s="635" t="str">
        <f>$B$6</f>
        <v>USCGC BUSTED</v>
      </c>
      <c r="EQ6" s="636"/>
      <c r="ER6" s="636"/>
      <c r="ES6" s="636"/>
      <c r="ET6" s="637"/>
      <c r="EU6" s="638">
        <f>EI6+1</f>
        <v>43598</v>
      </c>
      <c r="EV6" s="639"/>
      <c r="EW6" s="639"/>
      <c r="EX6" s="640"/>
      <c r="EY6" s="623"/>
      <c r="EZ6" s="641"/>
      <c r="FA6" s="634"/>
      <c r="FB6" s="635" t="str">
        <f>$B$6</f>
        <v>USCGC BUSTED</v>
      </c>
      <c r="FC6" s="636"/>
      <c r="FD6" s="636"/>
      <c r="FE6" s="636"/>
      <c r="FF6" s="637"/>
      <c r="FG6" s="638">
        <f>EU6+1</f>
        <v>43599</v>
      </c>
      <c r="FH6" s="639"/>
      <c r="FI6" s="639"/>
      <c r="FJ6" s="640"/>
      <c r="FK6" s="623"/>
      <c r="FL6" s="641"/>
      <c r="FM6" s="634"/>
      <c r="FN6" s="635" t="str">
        <f>$B$6</f>
        <v>USCGC BUSTED</v>
      </c>
      <c r="FO6" s="636"/>
      <c r="FP6" s="636"/>
      <c r="FQ6" s="636"/>
      <c r="FR6" s="637"/>
      <c r="FS6" s="638">
        <f>FG6+1</f>
        <v>43600</v>
      </c>
      <c r="FT6" s="639"/>
      <c r="FU6" s="639"/>
      <c r="FV6" s="640"/>
      <c r="FW6" s="623"/>
      <c r="FX6" s="641"/>
      <c r="FY6" s="634"/>
      <c r="FZ6" s="635" t="str">
        <f>$B$6</f>
        <v>USCGC BUSTED</v>
      </c>
      <c r="GA6" s="636"/>
      <c r="GB6" s="636"/>
      <c r="GC6" s="636"/>
      <c r="GD6" s="637"/>
      <c r="GE6" s="638">
        <f>FS6+1</f>
        <v>43601</v>
      </c>
      <c r="GF6" s="639"/>
      <c r="GG6" s="639"/>
      <c r="GH6" s="640"/>
      <c r="GI6" s="623"/>
      <c r="GJ6" s="641"/>
    </row>
    <row r="7" spans="1:192" x14ac:dyDescent="0.2">
      <c r="A7" s="624" t="s">
        <v>75</v>
      </c>
      <c r="B7" s="625"/>
      <c r="J7" s="622"/>
      <c r="K7" s="623"/>
      <c r="L7" s="641"/>
      <c r="M7" s="624" t="s">
        <v>75</v>
      </c>
      <c r="N7" s="625"/>
      <c r="V7" s="622"/>
      <c r="W7" s="623"/>
      <c r="X7" s="641"/>
      <c r="Y7" s="624" t="s">
        <v>75</v>
      </c>
      <c r="Z7" s="625"/>
      <c r="AH7" s="622"/>
      <c r="AI7" s="623"/>
      <c r="AJ7" s="641"/>
      <c r="AK7" s="624" t="s">
        <v>75</v>
      </c>
      <c r="AL7" s="625"/>
      <c r="AT7" s="622"/>
      <c r="AU7" s="623"/>
      <c r="AV7" s="641"/>
      <c r="AW7" s="624" t="s">
        <v>75</v>
      </c>
      <c r="AX7" s="625"/>
      <c r="BF7" s="622"/>
      <c r="BG7" s="623"/>
      <c r="BH7" s="641"/>
      <c r="BI7" s="624" t="s">
        <v>75</v>
      </c>
      <c r="BJ7" s="625"/>
      <c r="BR7" s="622"/>
      <c r="BS7" s="623"/>
      <c r="BT7" s="641"/>
      <c r="BU7" s="624" t="s">
        <v>75</v>
      </c>
      <c r="BV7" s="625"/>
      <c r="CD7" s="622"/>
      <c r="CE7" s="623"/>
      <c r="CF7" s="641"/>
      <c r="CG7" s="624" t="s">
        <v>75</v>
      </c>
      <c r="CH7" s="625"/>
      <c r="CP7" s="622"/>
      <c r="CQ7" s="623"/>
      <c r="CR7" s="641"/>
      <c r="CS7" s="624" t="s">
        <v>75</v>
      </c>
      <c r="CT7" s="625"/>
      <c r="DB7" s="622"/>
      <c r="DC7" s="623"/>
      <c r="DD7" s="641"/>
      <c r="DE7" s="624" t="s">
        <v>75</v>
      </c>
      <c r="DF7" s="625"/>
      <c r="DN7" s="622"/>
      <c r="DO7" s="623"/>
      <c r="DP7" s="641"/>
      <c r="DQ7" s="624" t="s">
        <v>75</v>
      </c>
      <c r="DR7" s="625"/>
      <c r="DZ7" s="622"/>
      <c r="EA7" s="623"/>
      <c r="EB7" s="641"/>
      <c r="EC7" s="624" t="s">
        <v>75</v>
      </c>
      <c r="ED7" s="625"/>
      <c r="EL7" s="622"/>
      <c r="EM7" s="623"/>
      <c r="EN7" s="641"/>
      <c r="EO7" s="624" t="s">
        <v>75</v>
      </c>
      <c r="EP7" s="625"/>
      <c r="EX7" s="622"/>
      <c r="EY7" s="623"/>
      <c r="EZ7" s="641"/>
      <c r="FA7" s="624" t="s">
        <v>75</v>
      </c>
      <c r="FB7" s="625"/>
      <c r="FJ7" s="622"/>
      <c r="FK7" s="623"/>
      <c r="FL7" s="641"/>
      <c r="FM7" s="624" t="s">
        <v>75</v>
      </c>
      <c r="FN7" s="625"/>
      <c r="FV7" s="622"/>
      <c r="FW7" s="623"/>
      <c r="FX7" s="641"/>
      <c r="FY7" s="624" t="s">
        <v>75</v>
      </c>
      <c r="FZ7" s="625"/>
      <c r="GH7" s="622"/>
      <c r="GI7" s="623"/>
      <c r="GJ7" s="641"/>
    </row>
    <row r="8" spans="1:192" ht="15.75" x14ac:dyDescent="0.2">
      <c r="A8" s="642"/>
      <c r="B8" s="635" t="s">
        <v>76</v>
      </c>
      <c r="C8" s="643"/>
      <c r="D8" s="643"/>
      <c r="E8" s="643"/>
      <c r="F8" s="643"/>
      <c r="G8" s="643"/>
      <c r="H8" s="643"/>
      <c r="I8" s="643"/>
      <c r="J8" s="644"/>
      <c r="K8" s="623"/>
      <c r="L8" s="641"/>
      <c r="M8" s="642"/>
      <c r="N8" s="635" t="s">
        <v>76</v>
      </c>
      <c r="O8" s="643"/>
      <c r="P8" s="643"/>
      <c r="Q8" s="643"/>
      <c r="R8" s="643"/>
      <c r="S8" s="643"/>
      <c r="T8" s="643"/>
      <c r="U8" s="643"/>
      <c r="V8" s="644"/>
      <c r="W8" s="623"/>
      <c r="X8" s="641"/>
      <c r="Y8" s="642"/>
      <c r="Z8" s="635" t="s">
        <v>76</v>
      </c>
      <c r="AA8" s="643"/>
      <c r="AB8" s="643"/>
      <c r="AC8" s="643"/>
      <c r="AD8" s="643"/>
      <c r="AE8" s="643"/>
      <c r="AF8" s="643"/>
      <c r="AG8" s="643"/>
      <c r="AH8" s="644"/>
      <c r="AI8" s="623"/>
      <c r="AJ8" s="641"/>
      <c r="AK8" s="642"/>
      <c r="AL8" s="635" t="s">
        <v>76</v>
      </c>
      <c r="AM8" s="643"/>
      <c r="AN8" s="643"/>
      <c r="AO8" s="643"/>
      <c r="AP8" s="643"/>
      <c r="AQ8" s="643"/>
      <c r="AR8" s="643"/>
      <c r="AS8" s="643"/>
      <c r="AT8" s="644"/>
      <c r="AU8" s="623"/>
      <c r="AV8" s="641"/>
      <c r="AW8" s="642"/>
      <c r="AX8" s="635" t="s">
        <v>76</v>
      </c>
      <c r="AY8" s="643"/>
      <c r="AZ8" s="643"/>
      <c r="BA8" s="643"/>
      <c r="BB8" s="643"/>
      <c r="BC8" s="643"/>
      <c r="BD8" s="643"/>
      <c r="BE8" s="643"/>
      <c r="BF8" s="644"/>
      <c r="BG8" s="623"/>
      <c r="BH8" s="641"/>
      <c r="BI8" s="642"/>
      <c r="BJ8" s="635" t="s">
        <v>76</v>
      </c>
      <c r="BK8" s="643"/>
      <c r="BL8" s="643"/>
      <c r="BM8" s="643"/>
      <c r="BN8" s="643"/>
      <c r="BO8" s="643"/>
      <c r="BP8" s="643"/>
      <c r="BQ8" s="643"/>
      <c r="BR8" s="644"/>
      <c r="BS8" s="623"/>
      <c r="BT8" s="641"/>
      <c r="BU8" s="642"/>
      <c r="BV8" s="635" t="s">
        <v>76</v>
      </c>
      <c r="BW8" s="643"/>
      <c r="BX8" s="643"/>
      <c r="BY8" s="643"/>
      <c r="BZ8" s="643"/>
      <c r="CA8" s="643"/>
      <c r="CB8" s="643"/>
      <c r="CC8" s="643"/>
      <c r="CD8" s="644"/>
      <c r="CE8" s="623"/>
      <c r="CF8" s="641"/>
      <c r="CG8" s="642"/>
      <c r="CH8" s="635" t="s">
        <v>76</v>
      </c>
      <c r="CI8" s="643"/>
      <c r="CJ8" s="643"/>
      <c r="CK8" s="643"/>
      <c r="CL8" s="643"/>
      <c r="CM8" s="643"/>
      <c r="CN8" s="643"/>
      <c r="CO8" s="643"/>
      <c r="CP8" s="644"/>
      <c r="CQ8" s="623"/>
      <c r="CR8" s="641"/>
      <c r="CS8" s="642"/>
      <c r="CT8" s="635" t="s">
        <v>76</v>
      </c>
      <c r="CU8" s="643"/>
      <c r="CV8" s="643"/>
      <c r="CW8" s="643"/>
      <c r="CX8" s="643"/>
      <c r="CY8" s="643"/>
      <c r="CZ8" s="643"/>
      <c r="DA8" s="643"/>
      <c r="DB8" s="644"/>
      <c r="DC8" s="623"/>
      <c r="DD8" s="641"/>
      <c r="DE8" s="642"/>
      <c r="DF8" s="635" t="s">
        <v>76</v>
      </c>
      <c r="DG8" s="643"/>
      <c r="DH8" s="643"/>
      <c r="DI8" s="643"/>
      <c r="DJ8" s="643"/>
      <c r="DK8" s="643"/>
      <c r="DL8" s="643"/>
      <c r="DM8" s="643"/>
      <c r="DN8" s="644"/>
      <c r="DO8" s="623"/>
      <c r="DP8" s="641"/>
      <c r="DQ8" s="642"/>
      <c r="DR8" s="635" t="s">
        <v>76</v>
      </c>
      <c r="DS8" s="643"/>
      <c r="DT8" s="643"/>
      <c r="DU8" s="643"/>
      <c r="DV8" s="643"/>
      <c r="DW8" s="643"/>
      <c r="DX8" s="643"/>
      <c r="DY8" s="643"/>
      <c r="DZ8" s="644"/>
      <c r="EA8" s="623"/>
      <c r="EB8" s="641"/>
      <c r="EC8" s="642"/>
      <c r="ED8" s="635" t="s">
        <v>76</v>
      </c>
      <c r="EE8" s="643"/>
      <c r="EF8" s="643"/>
      <c r="EG8" s="643"/>
      <c r="EH8" s="643"/>
      <c r="EI8" s="643"/>
      <c r="EJ8" s="643"/>
      <c r="EK8" s="643"/>
      <c r="EL8" s="644"/>
      <c r="EM8" s="623"/>
      <c r="EN8" s="641"/>
      <c r="EO8" s="642"/>
      <c r="EP8" s="635" t="s">
        <v>76</v>
      </c>
      <c r="EQ8" s="643"/>
      <c r="ER8" s="643"/>
      <c r="ES8" s="643"/>
      <c r="ET8" s="643"/>
      <c r="EU8" s="643"/>
      <c r="EV8" s="643"/>
      <c r="EW8" s="643"/>
      <c r="EX8" s="644"/>
      <c r="EY8" s="623"/>
      <c r="EZ8" s="641"/>
      <c r="FA8" s="642"/>
      <c r="FB8" s="635" t="s">
        <v>76</v>
      </c>
      <c r="FC8" s="643"/>
      <c r="FD8" s="643"/>
      <c r="FE8" s="643"/>
      <c r="FF8" s="643"/>
      <c r="FG8" s="643"/>
      <c r="FH8" s="643"/>
      <c r="FI8" s="643"/>
      <c r="FJ8" s="644"/>
      <c r="FK8" s="623"/>
      <c r="FL8" s="641"/>
      <c r="FM8" s="642"/>
      <c r="FN8" s="635" t="s">
        <v>76</v>
      </c>
      <c r="FO8" s="643"/>
      <c r="FP8" s="643"/>
      <c r="FQ8" s="643"/>
      <c r="FR8" s="643"/>
      <c r="FS8" s="643"/>
      <c r="FT8" s="643"/>
      <c r="FU8" s="643"/>
      <c r="FV8" s="644"/>
      <c r="FW8" s="623"/>
      <c r="FX8" s="641"/>
      <c r="FY8" s="642"/>
      <c r="FZ8" s="635" t="s">
        <v>76</v>
      </c>
      <c r="GA8" s="643"/>
      <c r="GB8" s="643"/>
      <c r="GC8" s="643"/>
      <c r="GD8" s="643"/>
      <c r="GE8" s="643"/>
      <c r="GF8" s="643"/>
      <c r="GG8" s="643"/>
      <c r="GH8" s="644"/>
      <c r="GI8" s="623"/>
      <c r="GJ8" s="641"/>
    </row>
    <row r="9" spans="1:192" x14ac:dyDescent="0.2">
      <c r="A9" s="624" t="s">
        <v>77</v>
      </c>
      <c r="B9" s="625"/>
      <c r="E9" s="620" t="str">
        <f>IF(L71&gt;0,"Page 1 of 2","Page 1 of 1")</f>
        <v>Page 1 of 1</v>
      </c>
      <c r="F9" s="622"/>
      <c r="G9" s="625" t="s">
        <v>78</v>
      </c>
      <c r="H9" s="625"/>
      <c r="J9" s="622"/>
      <c r="K9" s="645" t="s">
        <v>79</v>
      </c>
      <c r="L9" s="628"/>
      <c r="M9" s="624" t="s">
        <v>77</v>
      </c>
      <c r="N9" s="625"/>
      <c r="Q9" s="620" t="str">
        <f>IF(X71&gt;0,"Page 1 of 2","Page 1 of 1")</f>
        <v>Page 1 of 1</v>
      </c>
      <c r="R9" s="622"/>
      <c r="S9" s="625" t="s">
        <v>78</v>
      </c>
      <c r="T9" s="625"/>
      <c r="V9" s="622"/>
      <c r="W9" s="645" t="s">
        <v>79</v>
      </c>
      <c r="X9" s="628"/>
      <c r="Y9" s="624" t="s">
        <v>77</v>
      </c>
      <c r="Z9" s="625"/>
      <c r="AC9" s="620" t="str">
        <f>IF(AJ71&gt;0,"Page 1 of 2","Page 1 of 1")</f>
        <v>Page 1 of 1</v>
      </c>
      <c r="AD9" s="622"/>
      <c r="AE9" s="625" t="s">
        <v>78</v>
      </c>
      <c r="AF9" s="625"/>
      <c r="AH9" s="622"/>
      <c r="AI9" s="645" t="s">
        <v>79</v>
      </c>
      <c r="AJ9" s="628"/>
      <c r="AK9" s="624" t="s">
        <v>77</v>
      </c>
      <c r="AL9" s="625"/>
      <c r="AO9" s="620" t="str">
        <f>IF(AV71&gt;0,"Page 1 of 2","Page 1 of 1")</f>
        <v>Page 1 of 1</v>
      </c>
      <c r="AP9" s="622"/>
      <c r="AQ9" s="625" t="s">
        <v>78</v>
      </c>
      <c r="AR9" s="625"/>
      <c r="AT9" s="622"/>
      <c r="AU9" s="645" t="s">
        <v>79</v>
      </c>
      <c r="AV9" s="628"/>
      <c r="AW9" s="624" t="s">
        <v>77</v>
      </c>
      <c r="AX9" s="625"/>
      <c r="BA9" s="620" t="str">
        <f>IF(BH71&gt;0,"Page 1 of 2","Page 1 of 1")</f>
        <v>Page 1 of 1</v>
      </c>
      <c r="BB9" s="622"/>
      <c r="BC9" s="625" t="s">
        <v>78</v>
      </c>
      <c r="BD9" s="625"/>
      <c r="BF9" s="622"/>
      <c r="BG9" s="645" t="s">
        <v>79</v>
      </c>
      <c r="BH9" s="628"/>
      <c r="BI9" s="624" t="s">
        <v>77</v>
      </c>
      <c r="BJ9" s="625"/>
      <c r="BM9" s="620" t="str">
        <f>IF(BT71&gt;0,"Page 1 of 2","Page 1 of 1")</f>
        <v>Page 1 of 1</v>
      </c>
      <c r="BN9" s="622"/>
      <c r="BO9" s="625" t="s">
        <v>78</v>
      </c>
      <c r="BP9" s="625"/>
      <c r="BR9" s="622"/>
      <c r="BS9" s="645" t="s">
        <v>79</v>
      </c>
      <c r="BT9" s="628"/>
      <c r="BU9" s="624" t="s">
        <v>77</v>
      </c>
      <c r="BV9" s="625"/>
      <c r="BY9" s="620" t="str">
        <f>IF(CF71&gt;0,"Page 1 of 2","Page 1 of 1")</f>
        <v>Page 1 of 1</v>
      </c>
      <c r="BZ9" s="622"/>
      <c r="CA9" s="625" t="s">
        <v>78</v>
      </c>
      <c r="CB9" s="625"/>
      <c r="CD9" s="622"/>
      <c r="CE9" s="645" t="s">
        <v>79</v>
      </c>
      <c r="CF9" s="628"/>
      <c r="CG9" s="624" t="s">
        <v>77</v>
      </c>
      <c r="CH9" s="625"/>
      <c r="CK9" s="620" t="str">
        <f>IF(CR71&gt;0,"Page 1 of 2","Page 1 of 1")</f>
        <v>Page 1 of 1</v>
      </c>
      <c r="CL9" s="622"/>
      <c r="CM9" s="625" t="s">
        <v>78</v>
      </c>
      <c r="CN9" s="625"/>
      <c r="CP9" s="622"/>
      <c r="CQ9" s="645" t="s">
        <v>79</v>
      </c>
      <c r="CR9" s="628"/>
      <c r="CS9" s="624" t="s">
        <v>77</v>
      </c>
      <c r="CT9" s="625"/>
      <c r="CW9" s="620" t="str">
        <f>IF(DD71&gt;0,"Page 1 of 2","Page 1 of 1")</f>
        <v>Page 1 of 1</v>
      </c>
      <c r="CX9" s="622"/>
      <c r="CY9" s="625" t="s">
        <v>78</v>
      </c>
      <c r="CZ9" s="625"/>
      <c r="DB9" s="622"/>
      <c r="DC9" s="645" t="s">
        <v>79</v>
      </c>
      <c r="DD9" s="628"/>
      <c r="DE9" s="624" t="s">
        <v>77</v>
      </c>
      <c r="DF9" s="625"/>
      <c r="DI9" s="620" t="str">
        <f>IF(DP71&gt;0,"Page 1 of 2","Page 1 of 1")</f>
        <v>Page 1 of 1</v>
      </c>
      <c r="DJ9" s="622"/>
      <c r="DK9" s="625" t="s">
        <v>78</v>
      </c>
      <c r="DL9" s="625"/>
      <c r="DN9" s="622"/>
      <c r="DO9" s="645" t="s">
        <v>79</v>
      </c>
      <c r="DP9" s="628"/>
      <c r="DQ9" s="624" t="s">
        <v>77</v>
      </c>
      <c r="DR9" s="625"/>
      <c r="DU9" s="620" t="str">
        <f>IF(EB71&gt;0,"Page 1 of 2","Page 1 of 1")</f>
        <v>Page 1 of 1</v>
      </c>
      <c r="DV9" s="622"/>
      <c r="DW9" s="625" t="s">
        <v>78</v>
      </c>
      <c r="DX9" s="625"/>
      <c r="DZ9" s="622"/>
      <c r="EA9" s="645" t="s">
        <v>79</v>
      </c>
      <c r="EB9" s="628"/>
      <c r="EC9" s="624" t="s">
        <v>77</v>
      </c>
      <c r="ED9" s="625"/>
      <c r="EG9" s="620" t="str">
        <f>IF(EN71&gt;0,"Page 1 of 2","Page 1 of 1")</f>
        <v>Page 1 of 1</v>
      </c>
      <c r="EH9" s="622"/>
      <c r="EI9" s="625" t="s">
        <v>78</v>
      </c>
      <c r="EJ9" s="625"/>
      <c r="EL9" s="622"/>
      <c r="EM9" s="645" t="s">
        <v>79</v>
      </c>
      <c r="EN9" s="628"/>
      <c r="EO9" s="624" t="s">
        <v>77</v>
      </c>
      <c r="EP9" s="625"/>
      <c r="ES9" s="620" t="str">
        <f>IF(EZ71&gt;0,"Page 1 of 2","Page 1 of 1")</f>
        <v>Page 1 of 1</v>
      </c>
      <c r="ET9" s="622"/>
      <c r="EU9" s="625" t="s">
        <v>78</v>
      </c>
      <c r="EV9" s="625"/>
      <c r="EX9" s="622"/>
      <c r="EY9" s="645" t="s">
        <v>79</v>
      </c>
      <c r="EZ9" s="628"/>
      <c r="FA9" s="624" t="s">
        <v>77</v>
      </c>
      <c r="FB9" s="625"/>
      <c r="FE9" s="620" t="str">
        <f>IF(FL71&gt;0,"Page 1 of 2","Page 1 of 1")</f>
        <v>Page 1 of 1</v>
      </c>
      <c r="FF9" s="622"/>
      <c r="FG9" s="625" t="s">
        <v>78</v>
      </c>
      <c r="FH9" s="625"/>
      <c r="FJ9" s="622"/>
      <c r="FK9" s="645" t="s">
        <v>79</v>
      </c>
      <c r="FL9" s="628"/>
      <c r="FM9" s="624" t="s">
        <v>77</v>
      </c>
      <c r="FN9" s="625"/>
      <c r="FQ9" s="620" t="str">
        <f>IF(FX71&gt;0,"Page 1 of 2","Page 1 of 1")</f>
        <v>Page 1 of 1</v>
      </c>
      <c r="FR9" s="622"/>
      <c r="FS9" s="625" t="s">
        <v>78</v>
      </c>
      <c r="FT9" s="625"/>
      <c r="FV9" s="622"/>
      <c r="FW9" s="645" t="s">
        <v>79</v>
      </c>
      <c r="FX9" s="628"/>
      <c r="FY9" s="624" t="s">
        <v>77</v>
      </c>
      <c r="FZ9" s="625"/>
      <c r="GC9" s="620" t="str">
        <f>IF(GJ71&gt;0,"Page 1 of 2","Page 1 of 1")</f>
        <v>Page 1 of 1</v>
      </c>
      <c r="GD9" s="622"/>
      <c r="GE9" s="625" t="s">
        <v>78</v>
      </c>
      <c r="GF9" s="625"/>
      <c r="GH9" s="622"/>
      <c r="GI9" s="645" t="s">
        <v>79</v>
      </c>
      <c r="GJ9" s="628"/>
    </row>
    <row r="10" spans="1:192" ht="14.25" customHeight="1" thickBot="1" x14ac:dyDescent="0.25">
      <c r="A10" s="744"/>
      <c r="B10" s="743"/>
      <c r="C10" s="743"/>
      <c r="D10" s="743"/>
      <c r="E10" s="743"/>
      <c r="F10" s="747"/>
      <c r="G10" s="743"/>
      <c r="H10" s="743"/>
      <c r="I10" s="743"/>
      <c r="J10" s="747"/>
      <c r="K10" s="631"/>
      <c r="L10" s="632"/>
      <c r="M10" s="744"/>
      <c r="N10" s="743"/>
      <c r="O10" s="743"/>
      <c r="P10" s="743"/>
      <c r="Q10" s="743"/>
      <c r="R10" s="747"/>
      <c r="S10" s="743"/>
      <c r="T10" s="743"/>
      <c r="U10" s="743"/>
      <c r="V10" s="747"/>
      <c r="W10" s="631"/>
      <c r="X10" s="632"/>
      <c r="Y10" s="744"/>
      <c r="Z10" s="743"/>
      <c r="AA10" s="743"/>
      <c r="AB10" s="743"/>
      <c r="AC10" s="743"/>
      <c r="AD10" s="747"/>
      <c r="AE10" s="743"/>
      <c r="AF10" s="743"/>
      <c r="AG10" s="743"/>
      <c r="AH10" s="747"/>
      <c r="AI10" s="631"/>
      <c r="AJ10" s="632"/>
      <c r="AK10" s="744"/>
      <c r="AL10" s="743"/>
      <c r="AM10" s="743"/>
      <c r="AN10" s="743"/>
      <c r="AO10" s="743"/>
      <c r="AP10" s="747"/>
      <c r="AQ10" s="743"/>
      <c r="AR10" s="743"/>
      <c r="AS10" s="743"/>
      <c r="AT10" s="747"/>
      <c r="AU10" s="631"/>
      <c r="AV10" s="632"/>
      <c r="AW10" s="744"/>
      <c r="AX10" s="743"/>
      <c r="AY10" s="743"/>
      <c r="AZ10" s="743"/>
      <c r="BA10" s="743"/>
      <c r="BB10" s="747"/>
      <c r="BC10" s="743"/>
      <c r="BD10" s="743"/>
      <c r="BE10" s="743"/>
      <c r="BF10" s="747"/>
      <c r="BG10" s="631"/>
      <c r="BH10" s="632"/>
      <c r="BI10" s="744"/>
      <c r="BJ10" s="743"/>
      <c r="BK10" s="743"/>
      <c r="BL10" s="743"/>
      <c r="BM10" s="743"/>
      <c r="BN10" s="747"/>
      <c r="BO10" s="743"/>
      <c r="BP10" s="743"/>
      <c r="BQ10" s="743"/>
      <c r="BR10" s="747"/>
      <c r="BS10" s="631"/>
      <c r="BT10" s="632"/>
      <c r="BU10" s="744"/>
      <c r="BV10" s="743"/>
      <c r="BW10" s="743"/>
      <c r="BX10" s="743"/>
      <c r="BY10" s="743"/>
      <c r="BZ10" s="747"/>
      <c r="CA10" s="743"/>
      <c r="CB10" s="743"/>
      <c r="CC10" s="743"/>
      <c r="CD10" s="747"/>
      <c r="CE10" s="631"/>
      <c r="CF10" s="632"/>
      <c r="CG10" s="744"/>
      <c r="CH10" s="743"/>
      <c r="CI10" s="743"/>
      <c r="CJ10" s="743"/>
      <c r="CK10" s="743"/>
      <c r="CL10" s="747"/>
      <c r="CM10" s="743"/>
      <c r="CN10" s="743"/>
      <c r="CO10" s="743"/>
      <c r="CP10" s="747"/>
      <c r="CQ10" s="631"/>
      <c r="CR10" s="632"/>
      <c r="CS10" s="744"/>
      <c r="CT10" s="743"/>
      <c r="CU10" s="743"/>
      <c r="CV10" s="743"/>
      <c r="CW10" s="743"/>
      <c r="CX10" s="747"/>
      <c r="CY10" s="743"/>
      <c r="CZ10" s="743"/>
      <c r="DA10" s="743"/>
      <c r="DB10" s="747"/>
      <c r="DC10" s="631"/>
      <c r="DD10" s="632"/>
      <c r="DE10" s="744"/>
      <c r="DF10" s="743"/>
      <c r="DG10" s="743"/>
      <c r="DH10" s="743"/>
      <c r="DI10" s="743"/>
      <c r="DJ10" s="747"/>
      <c r="DK10" s="743"/>
      <c r="DL10" s="743"/>
      <c r="DM10" s="743"/>
      <c r="DN10" s="747"/>
      <c r="DO10" s="631"/>
      <c r="DP10" s="632"/>
      <c r="DQ10" s="744"/>
      <c r="DR10" s="743"/>
      <c r="DS10" s="743"/>
      <c r="DT10" s="743"/>
      <c r="DU10" s="743"/>
      <c r="DV10" s="747"/>
      <c r="DW10" s="743"/>
      <c r="DX10" s="743"/>
      <c r="DY10" s="743"/>
      <c r="DZ10" s="747"/>
      <c r="EA10" s="631"/>
      <c r="EB10" s="632"/>
      <c r="EC10" s="744"/>
      <c r="ED10" s="743"/>
      <c r="EE10" s="743"/>
      <c r="EF10" s="743"/>
      <c r="EG10" s="743"/>
      <c r="EH10" s="747"/>
      <c r="EI10" s="743"/>
      <c r="EJ10" s="743"/>
      <c r="EK10" s="743"/>
      <c r="EL10" s="747"/>
      <c r="EM10" s="631"/>
      <c r="EN10" s="632"/>
      <c r="EO10" s="744"/>
      <c r="EP10" s="743"/>
      <c r="EQ10" s="743"/>
      <c r="ER10" s="743"/>
      <c r="ES10" s="743"/>
      <c r="ET10" s="747"/>
      <c r="EU10" s="743"/>
      <c r="EV10" s="743"/>
      <c r="EW10" s="743"/>
      <c r="EX10" s="747"/>
      <c r="EY10" s="631"/>
      <c r="EZ10" s="632"/>
      <c r="FA10" s="744"/>
      <c r="FB10" s="743"/>
      <c r="FC10" s="743"/>
      <c r="FD10" s="743"/>
      <c r="FE10" s="743"/>
      <c r="FF10" s="747"/>
      <c r="FG10" s="743"/>
      <c r="FH10" s="743"/>
      <c r="FI10" s="743"/>
      <c r="FJ10" s="747"/>
      <c r="FK10" s="631"/>
      <c r="FL10" s="632"/>
      <c r="FM10" s="744"/>
      <c r="FN10" s="743"/>
      <c r="FO10" s="743"/>
      <c r="FP10" s="743"/>
      <c r="FQ10" s="743"/>
      <c r="FR10" s="747"/>
      <c r="FS10" s="743"/>
      <c r="FT10" s="743"/>
      <c r="FU10" s="743"/>
      <c r="FV10" s="747"/>
      <c r="FW10" s="631"/>
      <c r="FX10" s="632"/>
      <c r="FY10" s="744"/>
      <c r="FZ10" s="743"/>
      <c r="GA10" s="743"/>
      <c r="GB10" s="743"/>
      <c r="GC10" s="743"/>
      <c r="GD10" s="747"/>
      <c r="GE10" s="743"/>
      <c r="GF10" s="743"/>
      <c r="GG10" s="743"/>
      <c r="GH10" s="747"/>
      <c r="GI10" s="631"/>
      <c r="GJ10" s="632"/>
    </row>
    <row r="11" spans="1:192" ht="15" customHeight="1" x14ac:dyDescent="0.2">
      <c r="A11" s="646" t="s">
        <v>80</v>
      </c>
      <c r="C11" s="625" t="s">
        <v>81</v>
      </c>
      <c r="G11" s="647"/>
      <c r="H11" s="648" t="s">
        <v>82</v>
      </c>
      <c r="I11" s="649" t="s">
        <v>83</v>
      </c>
      <c r="J11" s="649" t="s">
        <v>84</v>
      </c>
      <c r="K11" s="649" t="s">
        <v>84</v>
      </c>
      <c r="L11" s="650" t="s">
        <v>85</v>
      </c>
      <c r="M11" s="646" t="s">
        <v>80</v>
      </c>
      <c r="O11" s="625" t="s">
        <v>81</v>
      </c>
      <c r="S11" s="647"/>
      <c r="T11" s="648" t="s">
        <v>82</v>
      </c>
      <c r="U11" s="649" t="s">
        <v>83</v>
      </c>
      <c r="V11" s="649" t="s">
        <v>84</v>
      </c>
      <c r="W11" s="649" t="s">
        <v>84</v>
      </c>
      <c r="X11" s="650" t="s">
        <v>85</v>
      </c>
      <c r="Y11" s="646" t="s">
        <v>80</v>
      </c>
      <c r="AA11" s="625" t="s">
        <v>81</v>
      </c>
      <c r="AE11" s="647"/>
      <c r="AF11" s="648" t="s">
        <v>82</v>
      </c>
      <c r="AG11" s="649" t="s">
        <v>83</v>
      </c>
      <c r="AH11" s="649" t="s">
        <v>84</v>
      </c>
      <c r="AI11" s="649" t="s">
        <v>84</v>
      </c>
      <c r="AJ11" s="650" t="s">
        <v>85</v>
      </c>
      <c r="AK11" s="646" t="s">
        <v>80</v>
      </c>
      <c r="AM11" s="625" t="s">
        <v>81</v>
      </c>
      <c r="AQ11" s="647"/>
      <c r="AR11" s="648" t="s">
        <v>82</v>
      </c>
      <c r="AS11" s="649" t="s">
        <v>83</v>
      </c>
      <c r="AT11" s="649" t="s">
        <v>84</v>
      </c>
      <c r="AU11" s="649" t="s">
        <v>84</v>
      </c>
      <c r="AV11" s="650" t="s">
        <v>85</v>
      </c>
      <c r="AW11" s="646" t="s">
        <v>80</v>
      </c>
      <c r="AY11" s="625" t="s">
        <v>81</v>
      </c>
      <c r="BC11" s="647"/>
      <c r="BD11" s="648" t="s">
        <v>82</v>
      </c>
      <c r="BE11" s="649" t="s">
        <v>83</v>
      </c>
      <c r="BF11" s="649" t="s">
        <v>84</v>
      </c>
      <c r="BG11" s="649" t="s">
        <v>84</v>
      </c>
      <c r="BH11" s="650" t="s">
        <v>85</v>
      </c>
      <c r="BI11" s="646" t="s">
        <v>80</v>
      </c>
      <c r="BK11" s="625" t="s">
        <v>81</v>
      </c>
      <c r="BO11" s="647"/>
      <c r="BP11" s="648" t="s">
        <v>82</v>
      </c>
      <c r="BQ11" s="649" t="s">
        <v>83</v>
      </c>
      <c r="BR11" s="649" t="s">
        <v>84</v>
      </c>
      <c r="BS11" s="649" t="s">
        <v>84</v>
      </c>
      <c r="BT11" s="650" t="s">
        <v>85</v>
      </c>
      <c r="BU11" s="646" t="s">
        <v>80</v>
      </c>
      <c r="BW11" s="625" t="s">
        <v>81</v>
      </c>
      <c r="CA11" s="647"/>
      <c r="CB11" s="648" t="s">
        <v>82</v>
      </c>
      <c r="CC11" s="649" t="s">
        <v>83</v>
      </c>
      <c r="CD11" s="649" t="s">
        <v>84</v>
      </c>
      <c r="CE11" s="649" t="s">
        <v>84</v>
      </c>
      <c r="CF11" s="650" t="s">
        <v>85</v>
      </c>
      <c r="CG11" s="646" t="s">
        <v>80</v>
      </c>
      <c r="CI11" s="625" t="s">
        <v>81</v>
      </c>
      <c r="CM11" s="647"/>
      <c r="CN11" s="648" t="s">
        <v>82</v>
      </c>
      <c r="CO11" s="649" t="s">
        <v>83</v>
      </c>
      <c r="CP11" s="649" t="s">
        <v>84</v>
      </c>
      <c r="CQ11" s="649" t="s">
        <v>84</v>
      </c>
      <c r="CR11" s="650" t="s">
        <v>85</v>
      </c>
      <c r="CS11" s="646" t="s">
        <v>80</v>
      </c>
      <c r="CU11" s="625" t="s">
        <v>81</v>
      </c>
      <c r="CY11" s="647"/>
      <c r="CZ11" s="648" t="s">
        <v>82</v>
      </c>
      <c r="DA11" s="649" t="s">
        <v>83</v>
      </c>
      <c r="DB11" s="649" t="s">
        <v>84</v>
      </c>
      <c r="DC11" s="649" t="s">
        <v>84</v>
      </c>
      <c r="DD11" s="650" t="s">
        <v>85</v>
      </c>
      <c r="DE11" s="646" t="s">
        <v>80</v>
      </c>
      <c r="DG11" s="625" t="s">
        <v>81</v>
      </c>
      <c r="DK11" s="647"/>
      <c r="DL11" s="648" t="s">
        <v>82</v>
      </c>
      <c r="DM11" s="649" t="s">
        <v>83</v>
      </c>
      <c r="DN11" s="649" t="s">
        <v>84</v>
      </c>
      <c r="DO11" s="649" t="s">
        <v>84</v>
      </c>
      <c r="DP11" s="650" t="s">
        <v>85</v>
      </c>
      <c r="DQ11" s="646" t="s">
        <v>80</v>
      </c>
      <c r="DS11" s="625" t="s">
        <v>81</v>
      </c>
      <c r="DW11" s="647"/>
      <c r="DX11" s="648" t="s">
        <v>82</v>
      </c>
      <c r="DY11" s="649" t="s">
        <v>83</v>
      </c>
      <c r="DZ11" s="649" t="s">
        <v>84</v>
      </c>
      <c r="EA11" s="649" t="s">
        <v>84</v>
      </c>
      <c r="EB11" s="650" t="s">
        <v>85</v>
      </c>
      <c r="EC11" s="646" t="s">
        <v>80</v>
      </c>
      <c r="EE11" s="625" t="s">
        <v>81</v>
      </c>
      <c r="EI11" s="647"/>
      <c r="EJ11" s="648" t="s">
        <v>82</v>
      </c>
      <c r="EK11" s="649" t="s">
        <v>83</v>
      </c>
      <c r="EL11" s="649" t="s">
        <v>84</v>
      </c>
      <c r="EM11" s="649" t="s">
        <v>84</v>
      </c>
      <c r="EN11" s="650" t="s">
        <v>85</v>
      </c>
      <c r="EO11" s="646" t="s">
        <v>80</v>
      </c>
      <c r="EQ11" s="625" t="s">
        <v>81</v>
      </c>
      <c r="EU11" s="647"/>
      <c r="EV11" s="648" t="s">
        <v>82</v>
      </c>
      <c r="EW11" s="649" t="s">
        <v>83</v>
      </c>
      <c r="EX11" s="649" t="s">
        <v>84</v>
      </c>
      <c r="EY11" s="649" t="s">
        <v>84</v>
      </c>
      <c r="EZ11" s="650" t="s">
        <v>85</v>
      </c>
      <c r="FA11" s="646" t="s">
        <v>80</v>
      </c>
      <c r="FC11" s="625" t="s">
        <v>81</v>
      </c>
      <c r="FG11" s="647"/>
      <c r="FH11" s="648" t="s">
        <v>82</v>
      </c>
      <c r="FI11" s="649" t="s">
        <v>83</v>
      </c>
      <c r="FJ11" s="649" t="s">
        <v>84</v>
      </c>
      <c r="FK11" s="649" t="s">
        <v>84</v>
      </c>
      <c r="FL11" s="650" t="s">
        <v>85</v>
      </c>
      <c r="FM11" s="646" t="s">
        <v>80</v>
      </c>
      <c r="FO11" s="625" t="s">
        <v>81</v>
      </c>
      <c r="FS11" s="647"/>
      <c r="FT11" s="648" t="s">
        <v>82</v>
      </c>
      <c r="FU11" s="649" t="s">
        <v>83</v>
      </c>
      <c r="FV11" s="649" t="s">
        <v>84</v>
      </c>
      <c r="FW11" s="649" t="s">
        <v>84</v>
      </c>
      <c r="FX11" s="650" t="s">
        <v>85</v>
      </c>
      <c r="FY11" s="646" t="s">
        <v>80</v>
      </c>
      <c r="GA11" s="625" t="s">
        <v>81</v>
      </c>
      <c r="GE11" s="647"/>
      <c r="GF11" s="648" t="s">
        <v>82</v>
      </c>
      <c r="GG11" s="649" t="s">
        <v>83</v>
      </c>
      <c r="GH11" s="649" t="s">
        <v>84</v>
      </c>
      <c r="GI11" s="649" t="s">
        <v>84</v>
      </c>
      <c r="GJ11" s="650" t="s">
        <v>85</v>
      </c>
    </row>
    <row r="12" spans="1:192" x14ac:dyDescent="0.2">
      <c r="A12" s="651"/>
      <c r="B12" s="635"/>
      <c r="C12" s="635"/>
      <c r="D12" s="635"/>
      <c r="E12" s="635"/>
      <c r="F12" s="635"/>
      <c r="G12" s="652"/>
      <c r="H12" s="652"/>
      <c r="I12" s="652"/>
      <c r="J12" s="652"/>
      <c r="K12" s="653" t="s">
        <v>86</v>
      </c>
      <c r="L12" s="644"/>
      <c r="M12" s="651"/>
      <c r="N12" s="635"/>
      <c r="O12" s="635"/>
      <c r="P12" s="635"/>
      <c r="Q12" s="635"/>
      <c r="R12" s="635"/>
      <c r="S12" s="652"/>
      <c r="T12" s="652"/>
      <c r="U12" s="652"/>
      <c r="V12" s="652"/>
      <c r="W12" s="653" t="s">
        <v>86</v>
      </c>
      <c r="X12" s="644"/>
      <c r="Y12" s="651"/>
      <c r="Z12" s="635"/>
      <c r="AA12" s="635"/>
      <c r="AB12" s="635"/>
      <c r="AC12" s="635"/>
      <c r="AD12" s="635"/>
      <c r="AE12" s="652"/>
      <c r="AF12" s="652"/>
      <c r="AG12" s="652"/>
      <c r="AH12" s="652"/>
      <c r="AI12" s="653" t="s">
        <v>86</v>
      </c>
      <c r="AJ12" s="644"/>
      <c r="AK12" s="651"/>
      <c r="AL12" s="635"/>
      <c r="AM12" s="635"/>
      <c r="AN12" s="635"/>
      <c r="AO12" s="635"/>
      <c r="AP12" s="635"/>
      <c r="AQ12" s="652"/>
      <c r="AR12" s="652"/>
      <c r="AS12" s="652"/>
      <c r="AT12" s="652"/>
      <c r="AU12" s="653" t="s">
        <v>86</v>
      </c>
      <c r="AV12" s="644"/>
      <c r="AW12" s="651"/>
      <c r="AX12" s="635"/>
      <c r="AY12" s="635"/>
      <c r="AZ12" s="635"/>
      <c r="BA12" s="635"/>
      <c r="BB12" s="635"/>
      <c r="BC12" s="652"/>
      <c r="BD12" s="652"/>
      <c r="BE12" s="652"/>
      <c r="BF12" s="652"/>
      <c r="BG12" s="653" t="s">
        <v>86</v>
      </c>
      <c r="BH12" s="644"/>
      <c r="BI12" s="651"/>
      <c r="BJ12" s="635"/>
      <c r="BK12" s="635"/>
      <c r="BL12" s="635"/>
      <c r="BM12" s="635"/>
      <c r="BN12" s="635"/>
      <c r="BO12" s="652"/>
      <c r="BP12" s="652"/>
      <c r="BQ12" s="652"/>
      <c r="BR12" s="652"/>
      <c r="BS12" s="653" t="s">
        <v>86</v>
      </c>
      <c r="BT12" s="644"/>
      <c r="BU12" s="651"/>
      <c r="BV12" s="635"/>
      <c r="BW12" s="635"/>
      <c r="BX12" s="635"/>
      <c r="BY12" s="635"/>
      <c r="BZ12" s="635"/>
      <c r="CA12" s="652"/>
      <c r="CB12" s="652"/>
      <c r="CC12" s="652"/>
      <c r="CD12" s="652"/>
      <c r="CE12" s="653" t="s">
        <v>86</v>
      </c>
      <c r="CF12" s="644"/>
      <c r="CG12" s="651"/>
      <c r="CH12" s="635"/>
      <c r="CI12" s="635"/>
      <c r="CJ12" s="635"/>
      <c r="CK12" s="635"/>
      <c r="CL12" s="635"/>
      <c r="CM12" s="652"/>
      <c r="CN12" s="652"/>
      <c r="CO12" s="652"/>
      <c r="CP12" s="652"/>
      <c r="CQ12" s="653" t="s">
        <v>86</v>
      </c>
      <c r="CR12" s="644"/>
      <c r="CS12" s="651"/>
      <c r="CT12" s="635"/>
      <c r="CU12" s="635"/>
      <c r="CV12" s="635"/>
      <c r="CW12" s="635"/>
      <c r="CX12" s="635"/>
      <c r="CY12" s="652"/>
      <c r="CZ12" s="652"/>
      <c r="DA12" s="652"/>
      <c r="DB12" s="652"/>
      <c r="DC12" s="653" t="s">
        <v>86</v>
      </c>
      <c r="DD12" s="644"/>
      <c r="DE12" s="651"/>
      <c r="DF12" s="635"/>
      <c r="DG12" s="635"/>
      <c r="DH12" s="635"/>
      <c r="DI12" s="635"/>
      <c r="DJ12" s="635"/>
      <c r="DK12" s="652"/>
      <c r="DL12" s="652"/>
      <c r="DM12" s="652"/>
      <c r="DN12" s="652"/>
      <c r="DO12" s="653" t="s">
        <v>86</v>
      </c>
      <c r="DP12" s="644"/>
      <c r="DQ12" s="651"/>
      <c r="DR12" s="635"/>
      <c r="DS12" s="635"/>
      <c r="DT12" s="635"/>
      <c r="DU12" s="635"/>
      <c r="DV12" s="635"/>
      <c r="DW12" s="652"/>
      <c r="DX12" s="652"/>
      <c r="DY12" s="652"/>
      <c r="DZ12" s="652"/>
      <c r="EA12" s="653" t="s">
        <v>86</v>
      </c>
      <c r="EB12" s="644"/>
      <c r="EC12" s="651"/>
      <c r="ED12" s="635"/>
      <c r="EE12" s="635"/>
      <c r="EF12" s="635"/>
      <c r="EG12" s="635"/>
      <c r="EH12" s="635"/>
      <c r="EI12" s="652"/>
      <c r="EJ12" s="652"/>
      <c r="EK12" s="652"/>
      <c r="EL12" s="652"/>
      <c r="EM12" s="653" t="s">
        <v>86</v>
      </c>
      <c r="EN12" s="644"/>
      <c r="EO12" s="651"/>
      <c r="EP12" s="635"/>
      <c r="EQ12" s="635"/>
      <c r="ER12" s="635"/>
      <c r="ES12" s="635"/>
      <c r="ET12" s="635"/>
      <c r="EU12" s="652"/>
      <c r="EV12" s="652"/>
      <c r="EW12" s="652"/>
      <c r="EX12" s="652"/>
      <c r="EY12" s="653" t="s">
        <v>86</v>
      </c>
      <c r="EZ12" s="644"/>
      <c r="FA12" s="651"/>
      <c r="FB12" s="635"/>
      <c r="FC12" s="635"/>
      <c r="FD12" s="635"/>
      <c r="FE12" s="635"/>
      <c r="FF12" s="635"/>
      <c r="FG12" s="652"/>
      <c r="FH12" s="652"/>
      <c r="FI12" s="652"/>
      <c r="FJ12" s="652"/>
      <c r="FK12" s="653" t="s">
        <v>86</v>
      </c>
      <c r="FL12" s="644"/>
      <c r="FM12" s="651"/>
      <c r="FN12" s="635"/>
      <c r="FO12" s="635"/>
      <c r="FP12" s="635"/>
      <c r="FQ12" s="635"/>
      <c r="FR12" s="635"/>
      <c r="FS12" s="652"/>
      <c r="FT12" s="652"/>
      <c r="FU12" s="652"/>
      <c r="FV12" s="652"/>
      <c r="FW12" s="653" t="s">
        <v>86</v>
      </c>
      <c r="FX12" s="644"/>
      <c r="FY12" s="651"/>
      <c r="FZ12" s="635"/>
      <c r="GA12" s="635"/>
      <c r="GB12" s="635"/>
      <c r="GC12" s="635"/>
      <c r="GD12" s="635"/>
      <c r="GE12" s="652"/>
      <c r="GF12" s="652"/>
      <c r="GG12" s="652"/>
      <c r="GH12" s="652"/>
      <c r="GI12" s="653" t="s">
        <v>86</v>
      </c>
      <c r="GJ12" s="644"/>
    </row>
    <row r="13" spans="1:192" ht="12" customHeight="1" x14ac:dyDescent="0.2">
      <c r="A13" s="654" t="str">
        <f>IF(AND(I13=0,K13=0,B13=""),"No Line Item",1)</f>
        <v>No Line Item</v>
      </c>
      <c r="B13" s="1226"/>
      <c r="C13" s="1227"/>
      <c r="D13" s="1227"/>
      <c r="E13" s="1227"/>
      <c r="F13" s="1227"/>
      <c r="G13" s="1228"/>
      <c r="H13" s="90"/>
      <c r="I13" s="90"/>
      <c r="J13" s="656"/>
      <c r="K13" s="657"/>
      <c r="L13" s="658">
        <f>ROUND(I13*K13,2)</f>
        <v>0</v>
      </c>
      <c r="M13" s="654" t="str">
        <f>IF(AND(U13=0,W13=0,N13=""),"No Line Item",1)</f>
        <v>No Line Item</v>
      </c>
      <c r="N13" s="1226"/>
      <c r="O13" s="1227"/>
      <c r="P13" s="1227"/>
      <c r="Q13" s="1227"/>
      <c r="R13" s="1227"/>
      <c r="S13" s="1228"/>
      <c r="T13" s="90"/>
      <c r="U13" s="90"/>
      <c r="V13" s="656"/>
      <c r="W13" s="657"/>
      <c r="X13" s="658">
        <f>ROUND(U13*W13,2)</f>
        <v>0</v>
      </c>
      <c r="Y13" s="654" t="str">
        <f>IF(AND(AG13=0,AI13=0,Z13=""),"No Line Item",1)</f>
        <v>No Line Item</v>
      </c>
      <c r="Z13" s="1226"/>
      <c r="AA13" s="1227"/>
      <c r="AB13" s="1227"/>
      <c r="AC13" s="1227"/>
      <c r="AD13" s="1227"/>
      <c r="AE13" s="1228"/>
      <c r="AF13" s="90"/>
      <c r="AG13" s="90"/>
      <c r="AH13" s="656"/>
      <c r="AI13" s="657"/>
      <c r="AJ13" s="658">
        <f>ROUND(AG13*AI13,2)</f>
        <v>0</v>
      </c>
      <c r="AK13" s="654" t="str">
        <f>IF(AND(AS13=0,AU13=0,AL13=""),"No Line Item",1)</f>
        <v>No Line Item</v>
      </c>
      <c r="AL13" s="1226"/>
      <c r="AM13" s="1227"/>
      <c r="AN13" s="1227"/>
      <c r="AO13" s="1227"/>
      <c r="AP13" s="1227"/>
      <c r="AQ13" s="1228"/>
      <c r="AR13" s="90"/>
      <c r="AS13" s="90"/>
      <c r="AT13" s="656"/>
      <c r="AU13" s="657"/>
      <c r="AV13" s="658">
        <f>ROUND(AS13*AU13,2)</f>
        <v>0</v>
      </c>
      <c r="AW13" s="654" t="str">
        <f>IF(AND(BE13=0,BG13=0,AX13=""),"No Line Item",1)</f>
        <v>No Line Item</v>
      </c>
      <c r="AX13" s="1226"/>
      <c r="AY13" s="1227"/>
      <c r="AZ13" s="1227"/>
      <c r="BA13" s="1227"/>
      <c r="BB13" s="1227"/>
      <c r="BC13" s="1228"/>
      <c r="BD13" s="90"/>
      <c r="BE13" s="90"/>
      <c r="BF13" s="656"/>
      <c r="BG13" s="657"/>
      <c r="BH13" s="658">
        <f>ROUND(BE13*BG13,2)</f>
        <v>0</v>
      </c>
      <c r="BI13" s="654" t="str">
        <f>IF(AND(BQ13=0,BS13=0,BJ13=""),"No Line Item",1)</f>
        <v>No Line Item</v>
      </c>
      <c r="BJ13" s="1226"/>
      <c r="BK13" s="1227"/>
      <c r="BL13" s="1227"/>
      <c r="BM13" s="1227"/>
      <c r="BN13" s="1227"/>
      <c r="BO13" s="1228"/>
      <c r="BP13" s="90"/>
      <c r="BQ13" s="90"/>
      <c r="BR13" s="656"/>
      <c r="BS13" s="657"/>
      <c r="BT13" s="658">
        <f t="shared" ref="BT13:BT36" si="0">ROUND(BQ13*BS13,2)</f>
        <v>0</v>
      </c>
      <c r="BU13" s="654" t="str">
        <f>IF(AND(CC13=0,CE13=0,BV13=""),"No Line Item",1)</f>
        <v>No Line Item</v>
      </c>
      <c r="BV13" s="1226"/>
      <c r="BW13" s="1227"/>
      <c r="BX13" s="1227"/>
      <c r="BY13" s="1227"/>
      <c r="BZ13" s="1227"/>
      <c r="CA13" s="1228"/>
      <c r="CB13" s="90"/>
      <c r="CC13" s="90"/>
      <c r="CD13" s="656"/>
      <c r="CE13" s="657"/>
      <c r="CF13" s="658">
        <f>ROUND(CC13*CE13,2)</f>
        <v>0</v>
      </c>
      <c r="CG13" s="654" t="str">
        <f>IF(AND(CO13=0,CQ13=0,CH13=""),"No Line Item",1)</f>
        <v>No Line Item</v>
      </c>
      <c r="CH13" s="1226"/>
      <c r="CI13" s="1227"/>
      <c r="CJ13" s="1227"/>
      <c r="CK13" s="1227"/>
      <c r="CL13" s="1227"/>
      <c r="CM13" s="1228"/>
      <c r="CN13" s="90"/>
      <c r="CO13" s="90"/>
      <c r="CP13" s="656"/>
      <c r="CQ13" s="657"/>
      <c r="CR13" s="658">
        <f>ROUND(CO13*CQ13,2)</f>
        <v>0</v>
      </c>
      <c r="CS13" s="654" t="str">
        <f>IF(AND(DA13=0,DC13=0,CT13=""),"No Line Item",1)</f>
        <v>No Line Item</v>
      </c>
      <c r="CT13" s="1226"/>
      <c r="CU13" s="1227"/>
      <c r="CV13" s="1227"/>
      <c r="CW13" s="1227"/>
      <c r="CX13" s="1227"/>
      <c r="CY13" s="1228"/>
      <c r="CZ13" s="90"/>
      <c r="DA13" s="90"/>
      <c r="DB13" s="656"/>
      <c r="DC13" s="657"/>
      <c r="DD13" s="658">
        <f>ROUND(DA13*DC13,2)</f>
        <v>0</v>
      </c>
      <c r="DE13" s="654" t="str">
        <f>IF(AND(DM13=0,DO13=0,DF13=""),"No Line Item",1)</f>
        <v>No Line Item</v>
      </c>
      <c r="DF13" s="1226"/>
      <c r="DG13" s="1227"/>
      <c r="DH13" s="1227"/>
      <c r="DI13" s="1227"/>
      <c r="DJ13" s="1227"/>
      <c r="DK13" s="1228"/>
      <c r="DL13" s="90"/>
      <c r="DM13" s="90"/>
      <c r="DN13" s="656"/>
      <c r="DO13" s="657"/>
      <c r="DP13" s="658">
        <f>ROUND(DM13*DO13,2)</f>
        <v>0</v>
      </c>
      <c r="DQ13" s="654" t="str">
        <f>IF(AND(DY13=0,EA13=0,DR13=""),"No Line Item",1)</f>
        <v>No Line Item</v>
      </c>
      <c r="DR13" s="1226"/>
      <c r="DS13" s="1227"/>
      <c r="DT13" s="1227"/>
      <c r="DU13" s="1227"/>
      <c r="DV13" s="1227"/>
      <c r="DW13" s="1228"/>
      <c r="DX13" s="90"/>
      <c r="DY13" s="90"/>
      <c r="DZ13" s="656"/>
      <c r="EA13" s="657"/>
      <c r="EB13" s="658">
        <f>ROUND(DY13*EA13,2)</f>
        <v>0</v>
      </c>
      <c r="EC13" s="654" t="str">
        <f>IF(AND(EK13=0,EM13=0,ED13=""),"No Line Item",1)</f>
        <v>No Line Item</v>
      </c>
      <c r="ED13" s="1226"/>
      <c r="EE13" s="1227"/>
      <c r="EF13" s="1227"/>
      <c r="EG13" s="1227"/>
      <c r="EH13" s="1227"/>
      <c r="EI13" s="1228"/>
      <c r="EJ13" s="90"/>
      <c r="EK13" s="90"/>
      <c r="EL13" s="656"/>
      <c r="EM13" s="657"/>
      <c r="EN13" s="658">
        <f>ROUND(EK13*EM13,2)</f>
        <v>0</v>
      </c>
      <c r="EO13" s="654" t="str">
        <f>IF(AND(EW13=0,EY13=0,EP13=""),"No Line Item",1)</f>
        <v>No Line Item</v>
      </c>
      <c r="EP13" s="1226"/>
      <c r="EQ13" s="1227"/>
      <c r="ER13" s="1227"/>
      <c r="ES13" s="1227"/>
      <c r="ET13" s="1227"/>
      <c r="EU13" s="1228"/>
      <c r="EV13" s="90"/>
      <c r="EW13" s="90"/>
      <c r="EX13" s="656"/>
      <c r="EY13" s="657"/>
      <c r="EZ13" s="658">
        <f>ROUND(EW13*EY13,2)</f>
        <v>0</v>
      </c>
      <c r="FA13" s="654" t="str">
        <f>IF(AND(FI13=0,FK13=0,FB13=""),"No Line Item",1)</f>
        <v>No Line Item</v>
      </c>
      <c r="FB13" s="1226"/>
      <c r="FC13" s="1227"/>
      <c r="FD13" s="1227"/>
      <c r="FE13" s="1227"/>
      <c r="FF13" s="1227"/>
      <c r="FG13" s="1228"/>
      <c r="FH13" s="90"/>
      <c r="FI13" s="90"/>
      <c r="FJ13" s="656"/>
      <c r="FK13" s="657"/>
      <c r="FL13" s="658">
        <f>ROUND(FI13*FK13,2)</f>
        <v>0</v>
      </c>
      <c r="FM13" s="654" t="str">
        <f>IF(AND(FU13=0,FW13=0,FN13=""),"No Line Item",1)</f>
        <v>No Line Item</v>
      </c>
      <c r="FN13" s="1226"/>
      <c r="FO13" s="1227"/>
      <c r="FP13" s="1227"/>
      <c r="FQ13" s="1227"/>
      <c r="FR13" s="1227"/>
      <c r="FS13" s="1228"/>
      <c r="FT13" s="90"/>
      <c r="FU13" s="90"/>
      <c r="FV13" s="656"/>
      <c r="FW13" s="657"/>
      <c r="FX13" s="658">
        <f>ROUND(FU13*FW13,2)</f>
        <v>0</v>
      </c>
      <c r="FY13" s="654" t="str">
        <f>IF(AND(GG13=0,GI13=0,FZ13=""),"No Line Item",1)</f>
        <v>No Line Item</v>
      </c>
      <c r="FZ13" s="1226"/>
      <c r="GA13" s="1227"/>
      <c r="GB13" s="1227"/>
      <c r="GC13" s="1227"/>
      <c r="GD13" s="1227"/>
      <c r="GE13" s="1228"/>
      <c r="GF13" s="90"/>
      <c r="GG13" s="90"/>
      <c r="GH13" s="656"/>
      <c r="GI13" s="657"/>
      <c r="GJ13" s="658">
        <f>ROUND(GG13*GI13,2)</f>
        <v>0</v>
      </c>
    </row>
    <row r="14" spans="1:192" ht="12" customHeight="1" x14ac:dyDescent="0.2">
      <c r="A14" s="654" t="str">
        <f>IF(AND(I14=0,K14=0,B14=""),"No Line Item",A13+1)</f>
        <v>No Line Item</v>
      </c>
      <c r="B14" s="1226"/>
      <c r="C14" s="1227"/>
      <c r="D14" s="1227"/>
      <c r="E14" s="1227"/>
      <c r="F14" s="1227"/>
      <c r="G14" s="1228"/>
      <c r="H14" s="90"/>
      <c r="I14" s="90"/>
      <c r="J14" s="656"/>
      <c r="K14" s="657">
        <v>0</v>
      </c>
      <c r="L14" s="658">
        <f t="shared" ref="L14:L50" si="1">ROUND(I14*K14,2)</f>
        <v>0</v>
      </c>
      <c r="M14" s="654" t="str">
        <f>IF(AND(U14=0,W14=0,N14=""),"No Line Item",M13+1)</f>
        <v>No Line Item</v>
      </c>
      <c r="N14" s="1226"/>
      <c r="O14" s="1227"/>
      <c r="P14" s="1227"/>
      <c r="Q14" s="1227"/>
      <c r="R14" s="1227"/>
      <c r="S14" s="1228"/>
      <c r="T14" s="90"/>
      <c r="U14" s="90"/>
      <c r="V14" s="656"/>
      <c r="W14" s="657"/>
      <c r="X14" s="658">
        <f t="shared" ref="X14:X50" si="2">ROUND(U14*W14,2)</f>
        <v>0</v>
      </c>
      <c r="Y14" s="654" t="str">
        <f t="shared" ref="Y14:Y30" si="3">IF(AND(AG14=0,AI14=0,Z14=""),"No Line Item",Y13+1)</f>
        <v>No Line Item</v>
      </c>
      <c r="Z14" s="1226"/>
      <c r="AA14" s="1227"/>
      <c r="AB14" s="1227"/>
      <c r="AC14" s="1227"/>
      <c r="AD14" s="1227"/>
      <c r="AE14" s="1228"/>
      <c r="AF14" s="90"/>
      <c r="AG14" s="90"/>
      <c r="AH14" s="656"/>
      <c r="AI14" s="657"/>
      <c r="AJ14" s="658">
        <f t="shared" ref="AJ14:AJ50" si="4">ROUND(AG14*AI14,2)</f>
        <v>0</v>
      </c>
      <c r="AK14" s="654" t="str">
        <f>IF(AND(AS14=0,AU14=0,AL14=""),"No Line Item",AK13+1)</f>
        <v>No Line Item</v>
      </c>
      <c r="AL14" s="1226"/>
      <c r="AM14" s="1227"/>
      <c r="AN14" s="1227"/>
      <c r="AO14" s="1227"/>
      <c r="AP14" s="1227"/>
      <c r="AQ14" s="1228"/>
      <c r="AR14" s="90"/>
      <c r="AS14" s="90"/>
      <c r="AT14" s="656"/>
      <c r="AU14" s="657"/>
      <c r="AV14" s="658">
        <f t="shared" ref="AV14:AV50" si="5">ROUND(AS14*AU14,2)</f>
        <v>0</v>
      </c>
      <c r="AW14" s="654" t="str">
        <f>IF(AND(BE14=0,BG14=0,AX14=""),"No Line Item",AW13+1)</f>
        <v>No Line Item</v>
      </c>
      <c r="AX14" s="1226"/>
      <c r="AY14" s="1227"/>
      <c r="AZ14" s="1227"/>
      <c r="BA14" s="1227"/>
      <c r="BB14" s="1227"/>
      <c r="BC14" s="1228"/>
      <c r="BD14" s="90"/>
      <c r="BE14" s="90"/>
      <c r="BF14" s="656"/>
      <c r="BG14" s="657"/>
      <c r="BH14" s="658">
        <f t="shared" ref="BH14:BH50" si="6">ROUND(BE14*BG14,2)</f>
        <v>0</v>
      </c>
      <c r="BI14" s="654" t="str">
        <f t="shared" ref="BI14:BI36" si="7">IF(AND(BQ14=0,BS14=0,BJ14=""),"No Line Item",BI13+1)</f>
        <v>No Line Item</v>
      </c>
      <c r="BJ14" s="1226"/>
      <c r="BK14" s="1227"/>
      <c r="BL14" s="1227"/>
      <c r="BM14" s="1227"/>
      <c r="BN14" s="1227"/>
      <c r="BO14" s="1228"/>
      <c r="BP14" s="90"/>
      <c r="BQ14" s="90"/>
      <c r="BR14" s="656"/>
      <c r="BS14" s="657"/>
      <c r="BT14" s="658">
        <f t="shared" si="0"/>
        <v>0</v>
      </c>
      <c r="BU14" s="654" t="str">
        <f>IF(AND(CC14=0,CE14=0,BV14=""),"No Line Item",BU13+1)</f>
        <v>No Line Item</v>
      </c>
      <c r="BV14" s="1226"/>
      <c r="BW14" s="1227"/>
      <c r="BX14" s="1227"/>
      <c r="BY14" s="1227"/>
      <c r="BZ14" s="1227"/>
      <c r="CA14" s="1228"/>
      <c r="CB14" s="90"/>
      <c r="CC14" s="90"/>
      <c r="CD14" s="656"/>
      <c r="CE14" s="657"/>
      <c r="CF14" s="658">
        <f t="shared" ref="CF14:CF50" si="8">ROUND(CC14*CE14,2)</f>
        <v>0</v>
      </c>
      <c r="CG14" s="654" t="str">
        <f>IF(AND(CO14=0,CQ14=0,CH14=""),"No Line Item",CG13+1)</f>
        <v>No Line Item</v>
      </c>
      <c r="CH14" s="1226"/>
      <c r="CI14" s="1227"/>
      <c r="CJ14" s="1227"/>
      <c r="CK14" s="1227"/>
      <c r="CL14" s="1227"/>
      <c r="CM14" s="1228"/>
      <c r="CN14" s="90"/>
      <c r="CO14" s="90"/>
      <c r="CP14" s="656"/>
      <c r="CQ14" s="657"/>
      <c r="CR14" s="658">
        <f t="shared" ref="CR14:CR50" si="9">ROUND(CO14*CQ14,2)</f>
        <v>0</v>
      </c>
      <c r="CS14" s="654" t="str">
        <f>IF(AND(DA14=0,DC14=0,CT14=""),"No Line Item",CS13+1)</f>
        <v>No Line Item</v>
      </c>
      <c r="CT14" s="1226"/>
      <c r="CU14" s="1227"/>
      <c r="CV14" s="1227"/>
      <c r="CW14" s="1227"/>
      <c r="CX14" s="1227"/>
      <c r="CY14" s="1228"/>
      <c r="CZ14" s="90"/>
      <c r="DA14" s="90"/>
      <c r="DB14" s="656"/>
      <c r="DC14" s="657"/>
      <c r="DD14" s="658">
        <f t="shared" ref="DD14:DD50" si="10">ROUND(DA14*DC14,2)</f>
        <v>0</v>
      </c>
      <c r="DE14" s="654" t="str">
        <f>IF(AND(DM14=0,DO14=0,DF14=""),"No Line Item",DE13+1)</f>
        <v>No Line Item</v>
      </c>
      <c r="DF14" s="1226"/>
      <c r="DG14" s="1227"/>
      <c r="DH14" s="1227"/>
      <c r="DI14" s="1227"/>
      <c r="DJ14" s="1227"/>
      <c r="DK14" s="1228"/>
      <c r="DL14" s="90"/>
      <c r="DM14" s="90"/>
      <c r="DN14" s="656"/>
      <c r="DO14" s="657"/>
      <c r="DP14" s="658">
        <f t="shared" ref="DP14:DP50" si="11">ROUND(DM14*DO14,2)</f>
        <v>0</v>
      </c>
      <c r="DQ14" s="654" t="str">
        <f>IF(AND(DY14=0,EA14=0,DR14=""),"No Line Item",DQ13+1)</f>
        <v>No Line Item</v>
      </c>
      <c r="DR14" s="1226"/>
      <c r="DS14" s="1227"/>
      <c r="DT14" s="1227"/>
      <c r="DU14" s="1227"/>
      <c r="DV14" s="1227"/>
      <c r="DW14" s="1228"/>
      <c r="DX14" s="90"/>
      <c r="DY14" s="90"/>
      <c r="DZ14" s="656"/>
      <c r="EA14" s="657"/>
      <c r="EB14" s="658">
        <f t="shared" ref="EB14:EB50" si="12">ROUND(DY14*EA14,2)</f>
        <v>0</v>
      </c>
      <c r="EC14" s="654" t="str">
        <f>IF(AND(EK14=0,EM14=0,ED14=""),"No Line Item",EC13+1)</f>
        <v>No Line Item</v>
      </c>
      <c r="ED14" s="1226"/>
      <c r="EE14" s="1227"/>
      <c r="EF14" s="1227"/>
      <c r="EG14" s="1227"/>
      <c r="EH14" s="1227"/>
      <c r="EI14" s="1228"/>
      <c r="EJ14" s="90"/>
      <c r="EK14" s="90"/>
      <c r="EL14" s="656"/>
      <c r="EM14" s="657"/>
      <c r="EN14" s="658">
        <f t="shared" ref="EN14:EN50" si="13">ROUND(EK14*EM14,2)</f>
        <v>0</v>
      </c>
      <c r="EO14" s="654" t="str">
        <f>IF(AND(EW14=0,EY14=0,EP14=""),"No Line Item",EO13+1)</f>
        <v>No Line Item</v>
      </c>
      <c r="EP14" s="1226"/>
      <c r="EQ14" s="1227"/>
      <c r="ER14" s="1227"/>
      <c r="ES14" s="1227"/>
      <c r="ET14" s="1227"/>
      <c r="EU14" s="1228"/>
      <c r="EV14" s="90"/>
      <c r="EW14" s="90"/>
      <c r="EX14" s="656"/>
      <c r="EY14" s="657"/>
      <c r="EZ14" s="658">
        <f t="shared" ref="EZ14:EZ50" si="14">ROUND(EW14*EY14,2)</f>
        <v>0</v>
      </c>
      <c r="FA14" s="654" t="str">
        <f>IF(AND(FI14=0,FK14=0,FB14=""),"No Line Item",FA13+1)</f>
        <v>No Line Item</v>
      </c>
      <c r="FB14" s="1226"/>
      <c r="FC14" s="1227"/>
      <c r="FD14" s="1227"/>
      <c r="FE14" s="1227"/>
      <c r="FF14" s="1227"/>
      <c r="FG14" s="1228"/>
      <c r="FH14" s="90"/>
      <c r="FI14" s="90"/>
      <c r="FJ14" s="656"/>
      <c r="FK14" s="657"/>
      <c r="FL14" s="658">
        <f t="shared" ref="FL14:FL50" si="15">ROUND(FI14*FK14,2)</f>
        <v>0</v>
      </c>
      <c r="FM14" s="654" t="str">
        <f>IF(AND(FU14=0,FW14=0,FN14=""),"No Line Item",FM13+1)</f>
        <v>No Line Item</v>
      </c>
      <c r="FN14" s="1226"/>
      <c r="FO14" s="1227"/>
      <c r="FP14" s="1227"/>
      <c r="FQ14" s="1227"/>
      <c r="FR14" s="1227"/>
      <c r="FS14" s="1228"/>
      <c r="FT14" s="90"/>
      <c r="FU14" s="90"/>
      <c r="FV14" s="656"/>
      <c r="FW14" s="657"/>
      <c r="FX14" s="658">
        <f t="shared" ref="FX14:FX50" si="16">ROUND(FU14*FW14,2)</f>
        <v>0</v>
      </c>
      <c r="FY14" s="654" t="str">
        <f>IF(AND(GG14=0,GI14=0,FZ14=""),"No Line Item",FY13+1)</f>
        <v>No Line Item</v>
      </c>
      <c r="FZ14" s="1226"/>
      <c r="GA14" s="1227"/>
      <c r="GB14" s="1227"/>
      <c r="GC14" s="1227"/>
      <c r="GD14" s="1227"/>
      <c r="GE14" s="1228"/>
      <c r="GF14" s="90"/>
      <c r="GG14" s="90"/>
      <c r="GH14" s="656"/>
      <c r="GI14" s="657"/>
      <c r="GJ14" s="658">
        <f t="shared" ref="GJ14:GJ50" si="17">ROUND(GG14*GI14,2)</f>
        <v>0</v>
      </c>
    </row>
    <row r="15" spans="1:192" ht="12" customHeight="1" x14ac:dyDescent="0.2">
      <c r="A15" s="654" t="str">
        <f t="shared" ref="A15:A30" si="18">IF(AND(I15=0,K15=0,B15=""),"No Line Item",A14+1)</f>
        <v>No Line Item</v>
      </c>
      <c r="B15" s="1226"/>
      <c r="C15" s="1227"/>
      <c r="D15" s="1227"/>
      <c r="E15" s="1227"/>
      <c r="F15" s="1227"/>
      <c r="G15" s="1228"/>
      <c r="H15" s="90"/>
      <c r="I15" s="90"/>
      <c r="J15" s="656"/>
      <c r="K15" s="657"/>
      <c r="L15" s="658">
        <f t="shared" si="1"/>
        <v>0</v>
      </c>
      <c r="M15" s="654" t="str">
        <f t="shared" ref="M15:M30" si="19">IF(AND(U15=0,W15=0,N15=""),"No Line Item",M14+1)</f>
        <v>No Line Item</v>
      </c>
      <c r="N15" s="1226"/>
      <c r="O15" s="1227"/>
      <c r="P15" s="1227"/>
      <c r="Q15" s="1227"/>
      <c r="R15" s="1227"/>
      <c r="S15" s="1228"/>
      <c r="T15" s="90"/>
      <c r="U15" s="90"/>
      <c r="V15" s="656"/>
      <c r="W15" s="657"/>
      <c r="X15" s="658">
        <f t="shared" si="2"/>
        <v>0</v>
      </c>
      <c r="Y15" s="654" t="str">
        <f t="shared" si="3"/>
        <v>No Line Item</v>
      </c>
      <c r="Z15" s="1226"/>
      <c r="AA15" s="1227"/>
      <c r="AB15" s="1227"/>
      <c r="AC15" s="1227"/>
      <c r="AD15" s="1227"/>
      <c r="AE15" s="1228"/>
      <c r="AF15" s="90"/>
      <c r="AG15" s="90"/>
      <c r="AH15" s="656"/>
      <c r="AI15" s="657"/>
      <c r="AJ15" s="658">
        <f t="shared" si="4"/>
        <v>0</v>
      </c>
      <c r="AK15" s="654" t="str">
        <f t="shared" ref="AK15:AK30" si="20">IF(AND(AS15=0,AU15=0,AL15=""),"No Line Item",AK14+1)</f>
        <v>No Line Item</v>
      </c>
      <c r="AL15" s="1226"/>
      <c r="AM15" s="1227"/>
      <c r="AN15" s="1227"/>
      <c r="AO15" s="1227"/>
      <c r="AP15" s="1227"/>
      <c r="AQ15" s="1228"/>
      <c r="AR15" s="90"/>
      <c r="AS15" s="90"/>
      <c r="AT15" s="656"/>
      <c r="AU15" s="657"/>
      <c r="AV15" s="658">
        <f t="shared" si="5"/>
        <v>0</v>
      </c>
      <c r="AW15" s="654" t="str">
        <f t="shared" ref="AW15:AW30" si="21">IF(AND(BE15=0,BG15=0,AX15=""),"No Line Item",AW14+1)</f>
        <v>No Line Item</v>
      </c>
      <c r="AX15" s="1226"/>
      <c r="AY15" s="1227"/>
      <c r="AZ15" s="1227"/>
      <c r="BA15" s="1227"/>
      <c r="BB15" s="1227"/>
      <c r="BC15" s="1228"/>
      <c r="BD15" s="90"/>
      <c r="BE15" s="90"/>
      <c r="BF15" s="656"/>
      <c r="BG15" s="657"/>
      <c r="BH15" s="658">
        <f t="shared" si="6"/>
        <v>0</v>
      </c>
      <c r="BI15" s="654" t="str">
        <f t="shared" si="7"/>
        <v>No Line Item</v>
      </c>
      <c r="BJ15" s="1226"/>
      <c r="BK15" s="1227"/>
      <c r="BL15" s="1227"/>
      <c r="BM15" s="1227"/>
      <c r="BN15" s="1227"/>
      <c r="BO15" s="1228"/>
      <c r="BP15" s="90"/>
      <c r="BQ15" s="90"/>
      <c r="BR15" s="656"/>
      <c r="BS15" s="657"/>
      <c r="BT15" s="658">
        <f t="shared" si="0"/>
        <v>0</v>
      </c>
      <c r="BU15" s="654" t="str">
        <f t="shared" ref="BU15:BU30" si="22">IF(AND(CC15=0,CE15=0,BV15=""),"No Line Item",BU14+1)</f>
        <v>No Line Item</v>
      </c>
      <c r="BV15" s="1226"/>
      <c r="BW15" s="1227"/>
      <c r="BX15" s="1227"/>
      <c r="BY15" s="1227"/>
      <c r="BZ15" s="1227"/>
      <c r="CA15" s="1228"/>
      <c r="CB15" s="90"/>
      <c r="CC15" s="90"/>
      <c r="CD15" s="656"/>
      <c r="CE15" s="657"/>
      <c r="CF15" s="658">
        <f t="shared" si="8"/>
        <v>0</v>
      </c>
      <c r="CG15" s="654" t="str">
        <f t="shared" ref="CG15:CG30" si="23">IF(AND(CO15=0,CQ15=0,CH15=""),"No Line Item",CG14+1)</f>
        <v>No Line Item</v>
      </c>
      <c r="CH15" s="1226"/>
      <c r="CI15" s="1227"/>
      <c r="CJ15" s="1227"/>
      <c r="CK15" s="1227"/>
      <c r="CL15" s="1227"/>
      <c r="CM15" s="1228"/>
      <c r="CN15" s="90"/>
      <c r="CO15" s="90"/>
      <c r="CP15" s="656"/>
      <c r="CQ15" s="657"/>
      <c r="CR15" s="658">
        <f t="shared" si="9"/>
        <v>0</v>
      </c>
      <c r="CS15" s="654" t="str">
        <f t="shared" ref="CS15:CS30" si="24">IF(AND(DA15=0,DC15=0,CT15=""),"No Line Item",CS14+1)</f>
        <v>No Line Item</v>
      </c>
      <c r="CT15" s="1226"/>
      <c r="CU15" s="1227"/>
      <c r="CV15" s="1227"/>
      <c r="CW15" s="1227"/>
      <c r="CX15" s="1227"/>
      <c r="CY15" s="1228"/>
      <c r="CZ15" s="90"/>
      <c r="DA15" s="90"/>
      <c r="DB15" s="656"/>
      <c r="DC15" s="657"/>
      <c r="DD15" s="658">
        <f t="shared" si="10"/>
        <v>0</v>
      </c>
      <c r="DE15" s="654" t="str">
        <f t="shared" ref="DE15:DE30" si="25">IF(AND(DM15=0,DO15=0,DF15=""),"No Line Item",DE14+1)</f>
        <v>No Line Item</v>
      </c>
      <c r="DF15" s="1226"/>
      <c r="DG15" s="1227"/>
      <c r="DH15" s="1227"/>
      <c r="DI15" s="1227"/>
      <c r="DJ15" s="1227"/>
      <c r="DK15" s="1228"/>
      <c r="DL15" s="90"/>
      <c r="DM15" s="90"/>
      <c r="DN15" s="656"/>
      <c r="DO15" s="657"/>
      <c r="DP15" s="658">
        <f t="shared" si="11"/>
        <v>0</v>
      </c>
      <c r="DQ15" s="654" t="str">
        <f t="shared" ref="DQ15:DQ40" si="26">IF(AND(DY15=0,EA15=0,DR15=""),"No Line Item",DQ14+1)</f>
        <v>No Line Item</v>
      </c>
      <c r="DR15" s="1226"/>
      <c r="DS15" s="1227"/>
      <c r="DT15" s="1227"/>
      <c r="DU15" s="1227"/>
      <c r="DV15" s="1227"/>
      <c r="DW15" s="1228"/>
      <c r="DX15" s="90"/>
      <c r="DY15" s="90"/>
      <c r="DZ15" s="656"/>
      <c r="EA15" s="657"/>
      <c r="EB15" s="658">
        <f t="shared" si="12"/>
        <v>0</v>
      </c>
      <c r="EC15" s="654" t="str">
        <f t="shared" ref="EC15:EC30" si="27">IF(AND(EK15=0,EM15=0,ED15=""),"No Line Item",EC14+1)</f>
        <v>No Line Item</v>
      </c>
      <c r="ED15" s="1226"/>
      <c r="EE15" s="1227"/>
      <c r="EF15" s="1227"/>
      <c r="EG15" s="1227"/>
      <c r="EH15" s="1227"/>
      <c r="EI15" s="1228"/>
      <c r="EJ15" s="90"/>
      <c r="EK15" s="90"/>
      <c r="EL15" s="656"/>
      <c r="EM15" s="657"/>
      <c r="EN15" s="658">
        <f t="shared" si="13"/>
        <v>0</v>
      </c>
      <c r="EO15" s="654" t="str">
        <f t="shared" ref="EO15:EO30" si="28">IF(AND(EW15=0,EY15=0,EP15=""),"No Line Item",EO14+1)</f>
        <v>No Line Item</v>
      </c>
      <c r="EP15" s="1226"/>
      <c r="EQ15" s="1227"/>
      <c r="ER15" s="1227"/>
      <c r="ES15" s="1227"/>
      <c r="ET15" s="1227"/>
      <c r="EU15" s="1228"/>
      <c r="EV15" s="90"/>
      <c r="EW15" s="90"/>
      <c r="EX15" s="656"/>
      <c r="EY15" s="657"/>
      <c r="EZ15" s="658">
        <f t="shared" si="14"/>
        <v>0</v>
      </c>
      <c r="FA15" s="654" t="str">
        <f t="shared" ref="FA15:FA30" si="29">IF(AND(FI15=0,FK15=0,FB15=""),"No Line Item",FA14+1)</f>
        <v>No Line Item</v>
      </c>
      <c r="FB15" s="1226"/>
      <c r="FC15" s="1227"/>
      <c r="FD15" s="1227"/>
      <c r="FE15" s="1227"/>
      <c r="FF15" s="1227"/>
      <c r="FG15" s="1228"/>
      <c r="FH15" s="90"/>
      <c r="FI15" s="90"/>
      <c r="FJ15" s="656"/>
      <c r="FK15" s="657"/>
      <c r="FL15" s="658">
        <f t="shared" si="15"/>
        <v>0</v>
      </c>
      <c r="FM15" s="654" t="str">
        <f t="shared" ref="FM15:FM30" si="30">IF(AND(FU15=0,FW15=0,FN15=""),"No Line Item",FM14+1)</f>
        <v>No Line Item</v>
      </c>
      <c r="FN15" s="1226"/>
      <c r="FO15" s="1227"/>
      <c r="FP15" s="1227"/>
      <c r="FQ15" s="1227"/>
      <c r="FR15" s="1227"/>
      <c r="FS15" s="1228"/>
      <c r="FT15" s="90"/>
      <c r="FU15" s="90"/>
      <c r="FV15" s="656"/>
      <c r="FW15" s="657"/>
      <c r="FX15" s="658">
        <f t="shared" si="16"/>
        <v>0</v>
      </c>
      <c r="FY15" s="654" t="str">
        <f t="shared" ref="FY15:FY30" si="31">IF(AND(GG15=0,GI15=0,FZ15=""),"No Line Item",FY14+1)</f>
        <v>No Line Item</v>
      </c>
      <c r="FZ15" s="1226"/>
      <c r="GA15" s="1227"/>
      <c r="GB15" s="1227"/>
      <c r="GC15" s="1227"/>
      <c r="GD15" s="1227"/>
      <c r="GE15" s="1228"/>
      <c r="GF15" s="90"/>
      <c r="GG15" s="90"/>
      <c r="GH15" s="656"/>
      <c r="GI15" s="657"/>
      <c r="GJ15" s="658">
        <f t="shared" si="17"/>
        <v>0</v>
      </c>
    </row>
    <row r="16" spans="1:192" ht="12" customHeight="1" x14ac:dyDescent="0.2">
      <c r="A16" s="654" t="str">
        <f t="shared" si="18"/>
        <v>No Line Item</v>
      </c>
      <c r="B16" s="1226"/>
      <c r="C16" s="1227"/>
      <c r="D16" s="1227"/>
      <c r="E16" s="1227"/>
      <c r="F16" s="1227"/>
      <c r="G16" s="1228"/>
      <c r="H16" s="90"/>
      <c r="I16" s="90"/>
      <c r="J16" s="656"/>
      <c r="K16" s="657"/>
      <c r="L16" s="658">
        <f t="shared" si="1"/>
        <v>0</v>
      </c>
      <c r="M16" s="654" t="str">
        <f t="shared" si="19"/>
        <v>No Line Item</v>
      </c>
      <c r="N16" s="1226"/>
      <c r="O16" s="1227"/>
      <c r="P16" s="1227"/>
      <c r="Q16" s="1227"/>
      <c r="R16" s="1227"/>
      <c r="S16" s="1228"/>
      <c r="T16" s="90"/>
      <c r="U16" s="90"/>
      <c r="V16" s="656"/>
      <c r="W16" s="657"/>
      <c r="X16" s="658">
        <f t="shared" si="2"/>
        <v>0</v>
      </c>
      <c r="Y16" s="654" t="str">
        <f t="shared" si="3"/>
        <v>No Line Item</v>
      </c>
      <c r="Z16" s="1226"/>
      <c r="AA16" s="1227"/>
      <c r="AB16" s="1227"/>
      <c r="AC16" s="1227"/>
      <c r="AD16" s="1227"/>
      <c r="AE16" s="1228"/>
      <c r="AF16" s="90"/>
      <c r="AG16" s="90"/>
      <c r="AH16" s="656"/>
      <c r="AI16" s="657"/>
      <c r="AJ16" s="658">
        <f t="shared" ref="AJ16:AJ25" si="32">ROUND(AG16*AI16,2)</f>
        <v>0</v>
      </c>
      <c r="AK16" s="654" t="str">
        <f t="shared" si="20"/>
        <v>No Line Item</v>
      </c>
      <c r="AL16" s="1226"/>
      <c r="AM16" s="1227"/>
      <c r="AN16" s="1227"/>
      <c r="AO16" s="1227"/>
      <c r="AP16" s="1227"/>
      <c r="AQ16" s="1228"/>
      <c r="AR16" s="90"/>
      <c r="AS16" s="90"/>
      <c r="AT16" s="656"/>
      <c r="AU16" s="657"/>
      <c r="AV16" s="658">
        <f t="shared" si="5"/>
        <v>0</v>
      </c>
      <c r="AW16" s="654" t="str">
        <f t="shared" si="21"/>
        <v>No Line Item</v>
      </c>
      <c r="AX16" s="1226"/>
      <c r="AY16" s="1227"/>
      <c r="AZ16" s="1227"/>
      <c r="BA16" s="1227"/>
      <c r="BB16" s="1227"/>
      <c r="BC16" s="1228"/>
      <c r="BD16" s="90"/>
      <c r="BE16" s="90"/>
      <c r="BF16" s="656"/>
      <c r="BG16" s="657"/>
      <c r="BH16" s="658">
        <f t="shared" si="6"/>
        <v>0</v>
      </c>
      <c r="BI16" s="654" t="str">
        <f t="shared" si="7"/>
        <v>No Line Item</v>
      </c>
      <c r="BJ16" s="1226"/>
      <c r="BK16" s="1227"/>
      <c r="BL16" s="1227"/>
      <c r="BM16" s="1227"/>
      <c r="BN16" s="1227"/>
      <c r="BO16" s="1228"/>
      <c r="BP16" s="90"/>
      <c r="BQ16" s="90"/>
      <c r="BR16" s="656"/>
      <c r="BS16" s="657"/>
      <c r="BT16" s="658">
        <f t="shared" si="0"/>
        <v>0</v>
      </c>
      <c r="BU16" s="654" t="str">
        <f t="shared" si="22"/>
        <v>No Line Item</v>
      </c>
      <c r="BV16" s="1226"/>
      <c r="BW16" s="1227"/>
      <c r="BX16" s="1227"/>
      <c r="BY16" s="1227"/>
      <c r="BZ16" s="1227"/>
      <c r="CA16" s="1228"/>
      <c r="CB16" s="90"/>
      <c r="CC16" s="90"/>
      <c r="CD16" s="656"/>
      <c r="CE16" s="657"/>
      <c r="CF16" s="658">
        <f t="shared" si="8"/>
        <v>0</v>
      </c>
      <c r="CG16" s="654" t="str">
        <f t="shared" si="23"/>
        <v>No Line Item</v>
      </c>
      <c r="CH16" s="1226"/>
      <c r="CI16" s="1227"/>
      <c r="CJ16" s="1227"/>
      <c r="CK16" s="1227"/>
      <c r="CL16" s="1227"/>
      <c r="CM16" s="1228"/>
      <c r="CN16" s="659"/>
      <c r="CO16" s="90"/>
      <c r="CP16" s="656"/>
      <c r="CQ16" s="657"/>
      <c r="CR16" s="658">
        <f t="shared" si="9"/>
        <v>0</v>
      </c>
      <c r="CS16" s="654" t="str">
        <f t="shared" si="24"/>
        <v>No Line Item</v>
      </c>
      <c r="CT16" s="1226"/>
      <c r="CU16" s="1227"/>
      <c r="CV16" s="1227"/>
      <c r="CW16" s="1227"/>
      <c r="CX16" s="1227"/>
      <c r="CY16" s="1228"/>
      <c r="CZ16" s="90"/>
      <c r="DA16" s="90"/>
      <c r="DB16" s="656"/>
      <c r="DC16" s="657"/>
      <c r="DD16" s="658">
        <f t="shared" si="10"/>
        <v>0</v>
      </c>
      <c r="DE16" s="654" t="str">
        <f t="shared" si="25"/>
        <v>No Line Item</v>
      </c>
      <c r="DF16" s="1226"/>
      <c r="DG16" s="1227"/>
      <c r="DH16" s="1227"/>
      <c r="DI16" s="1227"/>
      <c r="DJ16" s="1227"/>
      <c r="DK16" s="1228"/>
      <c r="DL16" s="90"/>
      <c r="DM16" s="90"/>
      <c r="DN16" s="656"/>
      <c r="DO16" s="657"/>
      <c r="DP16" s="658">
        <f t="shared" si="11"/>
        <v>0</v>
      </c>
      <c r="DQ16" s="654" t="str">
        <f t="shared" si="26"/>
        <v>No Line Item</v>
      </c>
      <c r="DR16" s="1226"/>
      <c r="DS16" s="1227"/>
      <c r="DT16" s="1227"/>
      <c r="DU16" s="1227"/>
      <c r="DV16" s="1227"/>
      <c r="DW16" s="1228"/>
      <c r="DX16" s="90"/>
      <c r="DY16" s="90"/>
      <c r="DZ16" s="656"/>
      <c r="EA16" s="657"/>
      <c r="EB16" s="658">
        <f t="shared" si="12"/>
        <v>0</v>
      </c>
      <c r="EC16" s="654" t="str">
        <f t="shared" si="27"/>
        <v>No Line Item</v>
      </c>
      <c r="ED16" s="1226"/>
      <c r="EE16" s="1227"/>
      <c r="EF16" s="1227"/>
      <c r="EG16" s="1227"/>
      <c r="EH16" s="1227"/>
      <c r="EI16" s="1228"/>
      <c r="EJ16" s="90"/>
      <c r="EK16" s="90"/>
      <c r="EL16" s="656"/>
      <c r="EM16" s="657"/>
      <c r="EN16" s="658">
        <f t="shared" si="13"/>
        <v>0</v>
      </c>
      <c r="EO16" s="654" t="str">
        <f t="shared" si="28"/>
        <v>No Line Item</v>
      </c>
      <c r="EP16" s="1226"/>
      <c r="EQ16" s="1227"/>
      <c r="ER16" s="1227"/>
      <c r="ES16" s="1227"/>
      <c r="ET16" s="1227"/>
      <c r="EU16" s="1228"/>
      <c r="EV16" s="90"/>
      <c r="EW16" s="90"/>
      <c r="EX16" s="656"/>
      <c r="EY16" s="657"/>
      <c r="EZ16" s="658">
        <f t="shared" si="14"/>
        <v>0</v>
      </c>
      <c r="FA16" s="654" t="str">
        <f t="shared" si="29"/>
        <v>No Line Item</v>
      </c>
      <c r="FB16" s="1226"/>
      <c r="FC16" s="1227"/>
      <c r="FD16" s="1227"/>
      <c r="FE16" s="1227"/>
      <c r="FF16" s="1227"/>
      <c r="FG16" s="1228"/>
      <c r="FH16" s="90"/>
      <c r="FI16" s="90"/>
      <c r="FJ16" s="656"/>
      <c r="FK16" s="657"/>
      <c r="FL16" s="658">
        <f t="shared" si="15"/>
        <v>0</v>
      </c>
      <c r="FM16" s="654" t="str">
        <f t="shared" si="30"/>
        <v>No Line Item</v>
      </c>
      <c r="FN16" s="1226"/>
      <c r="FO16" s="1227"/>
      <c r="FP16" s="1227"/>
      <c r="FQ16" s="1227"/>
      <c r="FR16" s="1227"/>
      <c r="FS16" s="1228"/>
      <c r="FT16" s="90"/>
      <c r="FU16" s="90"/>
      <c r="FV16" s="656"/>
      <c r="FW16" s="657"/>
      <c r="FX16" s="658">
        <f t="shared" si="16"/>
        <v>0</v>
      </c>
      <c r="FY16" s="654" t="str">
        <f t="shared" si="31"/>
        <v>No Line Item</v>
      </c>
      <c r="FZ16" s="1226"/>
      <c r="GA16" s="1227"/>
      <c r="GB16" s="1227"/>
      <c r="GC16" s="1227"/>
      <c r="GD16" s="1227"/>
      <c r="GE16" s="1228"/>
      <c r="GF16" s="90"/>
      <c r="GG16" s="90"/>
      <c r="GH16" s="656"/>
      <c r="GI16" s="657"/>
      <c r="GJ16" s="658">
        <f t="shared" si="17"/>
        <v>0</v>
      </c>
    </row>
    <row r="17" spans="1:192" ht="12" customHeight="1" x14ac:dyDescent="0.2">
      <c r="A17" s="654" t="str">
        <f t="shared" si="18"/>
        <v>No Line Item</v>
      </c>
      <c r="B17" s="1226"/>
      <c r="C17" s="1227"/>
      <c r="D17" s="1227"/>
      <c r="E17" s="1227"/>
      <c r="F17" s="1227"/>
      <c r="G17" s="1228"/>
      <c r="H17" s="90"/>
      <c r="I17" s="90"/>
      <c r="J17" s="656"/>
      <c r="K17" s="657"/>
      <c r="L17" s="658">
        <f t="shared" si="1"/>
        <v>0</v>
      </c>
      <c r="M17" s="654" t="str">
        <f t="shared" si="19"/>
        <v>No Line Item</v>
      </c>
      <c r="N17" s="1226"/>
      <c r="O17" s="1227"/>
      <c r="P17" s="1227"/>
      <c r="Q17" s="1227"/>
      <c r="R17" s="1227"/>
      <c r="S17" s="1228"/>
      <c r="T17" s="90"/>
      <c r="U17" s="90"/>
      <c r="V17" s="656"/>
      <c r="W17" s="657"/>
      <c r="X17" s="658">
        <f t="shared" si="2"/>
        <v>0</v>
      </c>
      <c r="Y17" s="654" t="str">
        <f t="shared" si="3"/>
        <v>No Line Item</v>
      </c>
      <c r="Z17" s="1226"/>
      <c r="AA17" s="1227"/>
      <c r="AB17" s="1227"/>
      <c r="AC17" s="1227"/>
      <c r="AD17" s="1227"/>
      <c r="AE17" s="1228"/>
      <c r="AF17" s="90"/>
      <c r="AG17" s="90"/>
      <c r="AH17" s="656"/>
      <c r="AI17" s="657"/>
      <c r="AJ17" s="658">
        <f t="shared" si="32"/>
        <v>0</v>
      </c>
      <c r="AK17" s="654" t="str">
        <f t="shared" si="20"/>
        <v>No Line Item</v>
      </c>
      <c r="AL17" s="1226"/>
      <c r="AM17" s="1227"/>
      <c r="AN17" s="1227"/>
      <c r="AO17" s="1227"/>
      <c r="AP17" s="1227"/>
      <c r="AQ17" s="1228"/>
      <c r="AR17" s="90"/>
      <c r="AS17" s="90"/>
      <c r="AT17" s="656"/>
      <c r="AU17" s="657"/>
      <c r="AV17" s="658">
        <f t="shared" si="5"/>
        <v>0</v>
      </c>
      <c r="AW17" s="654" t="str">
        <f t="shared" si="21"/>
        <v>No Line Item</v>
      </c>
      <c r="AX17" s="1226"/>
      <c r="AY17" s="1227"/>
      <c r="AZ17" s="1227"/>
      <c r="BA17" s="1227"/>
      <c r="BB17" s="1227"/>
      <c r="BC17" s="1228"/>
      <c r="BD17" s="90"/>
      <c r="BE17" s="90"/>
      <c r="BF17" s="656"/>
      <c r="BG17" s="657"/>
      <c r="BH17" s="658">
        <f t="shared" si="6"/>
        <v>0</v>
      </c>
      <c r="BI17" s="654" t="str">
        <f t="shared" si="7"/>
        <v>No Line Item</v>
      </c>
      <c r="BJ17" s="1226"/>
      <c r="BK17" s="1227"/>
      <c r="BL17" s="1227"/>
      <c r="BM17" s="1227"/>
      <c r="BN17" s="1227"/>
      <c r="BO17" s="1228"/>
      <c r="BP17" s="90"/>
      <c r="BQ17" s="90"/>
      <c r="BR17" s="656"/>
      <c r="BS17" s="657"/>
      <c r="BT17" s="658">
        <f t="shared" si="0"/>
        <v>0</v>
      </c>
      <c r="BU17" s="654" t="str">
        <f t="shared" si="22"/>
        <v>No Line Item</v>
      </c>
      <c r="BV17" s="1226"/>
      <c r="BW17" s="1227"/>
      <c r="BX17" s="1227"/>
      <c r="BY17" s="1227"/>
      <c r="BZ17" s="1227"/>
      <c r="CA17" s="1228"/>
      <c r="CB17" s="90"/>
      <c r="CC17" s="90"/>
      <c r="CD17" s="656"/>
      <c r="CE17" s="657"/>
      <c r="CF17" s="658">
        <f t="shared" si="8"/>
        <v>0</v>
      </c>
      <c r="CG17" s="654" t="str">
        <f t="shared" si="23"/>
        <v>No Line Item</v>
      </c>
      <c r="CH17" s="1226"/>
      <c r="CI17" s="1227"/>
      <c r="CJ17" s="1227"/>
      <c r="CK17" s="1227"/>
      <c r="CL17" s="1227"/>
      <c r="CM17" s="1228"/>
      <c r="CN17" s="660"/>
      <c r="CO17" s="90"/>
      <c r="CP17" s="656"/>
      <c r="CQ17" s="657"/>
      <c r="CR17" s="658">
        <f t="shared" si="9"/>
        <v>0</v>
      </c>
      <c r="CS17" s="654" t="str">
        <f t="shared" si="24"/>
        <v>No Line Item</v>
      </c>
      <c r="CT17" s="1226"/>
      <c r="CU17" s="1227"/>
      <c r="CV17" s="1227"/>
      <c r="CW17" s="1227"/>
      <c r="CX17" s="1227"/>
      <c r="CY17" s="1228"/>
      <c r="CZ17" s="90"/>
      <c r="DA17" s="90"/>
      <c r="DB17" s="656"/>
      <c r="DC17" s="657"/>
      <c r="DD17" s="658">
        <f t="shared" si="10"/>
        <v>0</v>
      </c>
      <c r="DE17" s="654" t="str">
        <f t="shared" si="25"/>
        <v>No Line Item</v>
      </c>
      <c r="DF17" s="1226"/>
      <c r="DG17" s="1227"/>
      <c r="DH17" s="1227"/>
      <c r="DI17" s="1227"/>
      <c r="DJ17" s="1227"/>
      <c r="DK17" s="1228"/>
      <c r="DL17" s="90"/>
      <c r="DM17" s="90"/>
      <c r="DN17" s="656"/>
      <c r="DO17" s="657"/>
      <c r="DP17" s="658">
        <f t="shared" si="11"/>
        <v>0</v>
      </c>
      <c r="DQ17" s="654" t="str">
        <f t="shared" si="26"/>
        <v>No Line Item</v>
      </c>
      <c r="DR17" s="1226"/>
      <c r="DS17" s="1227"/>
      <c r="DT17" s="1227"/>
      <c r="DU17" s="1227"/>
      <c r="DV17" s="1227"/>
      <c r="DW17" s="1228"/>
      <c r="DX17" s="90"/>
      <c r="DY17" s="90"/>
      <c r="DZ17" s="656"/>
      <c r="EA17" s="657"/>
      <c r="EB17" s="658">
        <f t="shared" si="12"/>
        <v>0</v>
      </c>
      <c r="EC17" s="654" t="str">
        <f t="shared" si="27"/>
        <v>No Line Item</v>
      </c>
      <c r="ED17" s="1226"/>
      <c r="EE17" s="1227"/>
      <c r="EF17" s="1227"/>
      <c r="EG17" s="1227"/>
      <c r="EH17" s="1227"/>
      <c r="EI17" s="1228"/>
      <c r="EJ17" s="90"/>
      <c r="EK17" s="90"/>
      <c r="EL17" s="656"/>
      <c r="EM17" s="657"/>
      <c r="EN17" s="658">
        <f t="shared" si="13"/>
        <v>0</v>
      </c>
      <c r="EO17" s="654" t="str">
        <f t="shared" si="28"/>
        <v>No Line Item</v>
      </c>
      <c r="EP17" s="1226"/>
      <c r="EQ17" s="1227"/>
      <c r="ER17" s="1227"/>
      <c r="ES17" s="1227"/>
      <c r="ET17" s="1227"/>
      <c r="EU17" s="1228"/>
      <c r="EV17" s="90"/>
      <c r="EW17" s="90"/>
      <c r="EX17" s="656"/>
      <c r="EY17" s="657"/>
      <c r="EZ17" s="658">
        <f t="shared" si="14"/>
        <v>0</v>
      </c>
      <c r="FA17" s="654" t="str">
        <f t="shared" si="29"/>
        <v>No Line Item</v>
      </c>
      <c r="FB17" s="1226"/>
      <c r="FC17" s="1227"/>
      <c r="FD17" s="1227"/>
      <c r="FE17" s="1227"/>
      <c r="FF17" s="1227"/>
      <c r="FG17" s="1228"/>
      <c r="FH17" s="90"/>
      <c r="FI17" s="90"/>
      <c r="FJ17" s="656"/>
      <c r="FK17" s="657"/>
      <c r="FL17" s="658">
        <f t="shared" si="15"/>
        <v>0</v>
      </c>
      <c r="FM17" s="654" t="str">
        <f t="shared" si="30"/>
        <v>No Line Item</v>
      </c>
      <c r="FN17" s="1226"/>
      <c r="FO17" s="1227"/>
      <c r="FP17" s="1227"/>
      <c r="FQ17" s="1227"/>
      <c r="FR17" s="1227"/>
      <c r="FS17" s="1228"/>
      <c r="FT17" s="90"/>
      <c r="FU17" s="90"/>
      <c r="FV17" s="656"/>
      <c r="FW17" s="657"/>
      <c r="FX17" s="658">
        <f t="shared" si="16"/>
        <v>0</v>
      </c>
      <c r="FY17" s="654" t="str">
        <f t="shared" si="31"/>
        <v>No Line Item</v>
      </c>
      <c r="FZ17" s="1226"/>
      <c r="GA17" s="1227"/>
      <c r="GB17" s="1227"/>
      <c r="GC17" s="1227"/>
      <c r="GD17" s="1227"/>
      <c r="GE17" s="1228"/>
      <c r="GF17" s="90"/>
      <c r="GG17" s="90"/>
      <c r="GH17" s="656"/>
      <c r="GI17" s="657"/>
      <c r="GJ17" s="658">
        <f t="shared" si="17"/>
        <v>0</v>
      </c>
    </row>
    <row r="18" spans="1:192" ht="12" customHeight="1" x14ac:dyDescent="0.2">
      <c r="A18" s="654" t="str">
        <f t="shared" si="18"/>
        <v>No Line Item</v>
      </c>
      <c r="B18" s="1226"/>
      <c r="C18" s="1227"/>
      <c r="D18" s="1227"/>
      <c r="E18" s="1227"/>
      <c r="F18" s="1227"/>
      <c r="G18" s="1228"/>
      <c r="H18" s="90"/>
      <c r="I18" s="90"/>
      <c r="J18" s="656"/>
      <c r="K18" s="657"/>
      <c r="L18" s="658">
        <f t="shared" si="1"/>
        <v>0</v>
      </c>
      <c r="M18" s="654" t="str">
        <f t="shared" si="19"/>
        <v>No Line Item</v>
      </c>
      <c r="N18" s="1226"/>
      <c r="O18" s="1227"/>
      <c r="P18" s="1227"/>
      <c r="Q18" s="1227"/>
      <c r="R18" s="1227"/>
      <c r="S18" s="1228"/>
      <c r="T18" s="90"/>
      <c r="U18" s="90"/>
      <c r="V18" s="656"/>
      <c r="W18" s="657"/>
      <c r="X18" s="658">
        <f t="shared" si="2"/>
        <v>0</v>
      </c>
      <c r="Y18" s="654" t="str">
        <f t="shared" si="3"/>
        <v>No Line Item</v>
      </c>
      <c r="Z18" s="1226"/>
      <c r="AA18" s="1227"/>
      <c r="AB18" s="1227"/>
      <c r="AC18" s="1227"/>
      <c r="AD18" s="1227"/>
      <c r="AE18" s="1228"/>
      <c r="AF18" s="90"/>
      <c r="AG18" s="90"/>
      <c r="AH18" s="656"/>
      <c r="AI18" s="657"/>
      <c r="AJ18" s="658">
        <f t="shared" si="32"/>
        <v>0</v>
      </c>
      <c r="AK18" s="654" t="str">
        <f t="shared" si="20"/>
        <v>No Line Item</v>
      </c>
      <c r="AL18" s="1226"/>
      <c r="AM18" s="1227"/>
      <c r="AN18" s="1227"/>
      <c r="AO18" s="1227"/>
      <c r="AP18" s="1227"/>
      <c r="AQ18" s="1228"/>
      <c r="AR18" s="90"/>
      <c r="AS18" s="90"/>
      <c r="AT18" s="656"/>
      <c r="AU18" s="657"/>
      <c r="AV18" s="658">
        <f t="shared" si="5"/>
        <v>0</v>
      </c>
      <c r="AW18" s="654" t="str">
        <f t="shared" si="21"/>
        <v>No Line Item</v>
      </c>
      <c r="AX18" s="1226"/>
      <c r="AY18" s="1227"/>
      <c r="AZ18" s="1227"/>
      <c r="BA18" s="1227"/>
      <c r="BB18" s="1227"/>
      <c r="BC18" s="1228"/>
      <c r="BD18" s="90"/>
      <c r="BE18" s="90"/>
      <c r="BF18" s="656"/>
      <c r="BG18" s="657"/>
      <c r="BH18" s="658">
        <f t="shared" si="6"/>
        <v>0</v>
      </c>
      <c r="BI18" s="654" t="str">
        <f t="shared" si="7"/>
        <v>No Line Item</v>
      </c>
      <c r="BJ18" s="1226"/>
      <c r="BK18" s="1227"/>
      <c r="BL18" s="1227"/>
      <c r="BM18" s="1227"/>
      <c r="BN18" s="1227"/>
      <c r="BO18" s="1228"/>
      <c r="BP18" s="90"/>
      <c r="BQ18" s="90"/>
      <c r="BR18" s="656"/>
      <c r="BS18" s="657"/>
      <c r="BT18" s="658">
        <f t="shared" si="0"/>
        <v>0</v>
      </c>
      <c r="BU18" s="654" t="str">
        <f t="shared" si="22"/>
        <v>No Line Item</v>
      </c>
      <c r="BV18" s="1226"/>
      <c r="BW18" s="1227"/>
      <c r="BX18" s="1227"/>
      <c r="BY18" s="1227"/>
      <c r="BZ18" s="1227"/>
      <c r="CA18" s="1228"/>
      <c r="CB18" s="90"/>
      <c r="CC18" s="90"/>
      <c r="CD18" s="656"/>
      <c r="CE18" s="657"/>
      <c r="CF18" s="658">
        <f t="shared" si="8"/>
        <v>0</v>
      </c>
      <c r="CG18" s="654" t="str">
        <f t="shared" si="23"/>
        <v>No Line Item</v>
      </c>
      <c r="CH18" s="1226"/>
      <c r="CI18" s="1227"/>
      <c r="CJ18" s="1227"/>
      <c r="CK18" s="1227"/>
      <c r="CL18" s="1227"/>
      <c r="CM18" s="1228"/>
      <c r="CN18" s="660"/>
      <c r="CO18" s="90"/>
      <c r="CP18" s="656"/>
      <c r="CQ18" s="657"/>
      <c r="CR18" s="658">
        <f t="shared" si="9"/>
        <v>0</v>
      </c>
      <c r="CS18" s="654" t="str">
        <f t="shared" si="24"/>
        <v>No Line Item</v>
      </c>
      <c r="CT18" s="1226"/>
      <c r="CU18" s="1227"/>
      <c r="CV18" s="1227"/>
      <c r="CW18" s="1227"/>
      <c r="CX18" s="1227"/>
      <c r="CY18" s="1228"/>
      <c r="CZ18" s="90"/>
      <c r="DA18" s="90"/>
      <c r="DB18" s="656"/>
      <c r="DC18" s="657"/>
      <c r="DD18" s="658">
        <f t="shared" si="10"/>
        <v>0</v>
      </c>
      <c r="DE18" s="654" t="str">
        <f t="shared" si="25"/>
        <v>No Line Item</v>
      </c>
      <c r="DF18" s="1226"/>
      <c r="DG18" s="1227"/>
      <c r="DH18" s="1227"/>
      <c r="DI18" s="1227"/>
      <c r="DJ18" s="1227"/>
      <c r="DK18" s="1228"/>
      <c r="DL18" s="90"/>
      <c r="DM18" s="90"/>
      <c r="DN18" s="656"/>
      <c r="DO18" s="657"/>
      <c r="DP18" s="658">
        <f t="shared" si="11"/>
        <v>0</v>
      </c>
      <c r="DQ18" s="654" t="str">
        <f t="shared" si="26"/>
        <v>No Line Item</v>
      </c>
      <c r="DR18" s="1226"/>
      <c r="DS18" s="1227"/>
      <c r="DT18" s="1227"/>
      <c r="DU18" s="1227"/>
      <c r="DV18" s="1227"/>
      <c r="DW18" s="1228"/>
      <c r="DX18" s="90"/>
      <c r="DY18" s="90"/>
      <c r="DZ18" s="656"/>
      <c r="EA18" s="657"/>
      <c r="EB18" s="658">
        <f t="shared" si="12"/>
        <v>0</v>
      </c>
      <c r="EC18" s="654" t="str">
        <f t="shared" si="27"/>
        <v>No Line Item</v>
      </c>
      <c r="ED18" s="1226"/>
      <c r="EE18" s="1227"/>
      <c r="EF18" s="1227"/>
      <c r="EG18" s="1227"/>
      <c r="EH18" s="1227"/>
      <c r="EI18" s="1228"/>
      <c r="EJ18" s="90"/>
      <c r="EK18" s="90"/>
      <c r="EL18" s="656"/>
      <c r="EM18" s="657"/>
      <c r="EN18" s="658">
        <f t="shared" si="13"/>
        <v>0</v>
      </c>
      <c r="EO18" s="654" t="str">
        <f t="shared" si="28"/>
        <v>No Line Item</v>
      </c>
      <c r="EP18" s="1226"/>
      <c r="EQ18" s="1227"/>
      <c r="ER18" s="1227"/>
      <c r="ES18" s="1227"/>
      <c r="ET18" s="1227"/>
      <c r="EU18" s="1228"/>
      <c r="EV18" s="90"/>
      <c r="EW18" s="90"/>
      <c r="EX18" s="656"/>
      <c r="EY18" s="657"/>
      <c r="EZ18" s="658">
        <f t="shared" si="14"/>
        <v>0</v>
      </c>
      <c r="FA18" s="654" t="str">
        <f t="shared" si="29"/>
        <v>No Line Item</v>
      </c>
      <c r="FB18" s="1226"/>
      <c r="FC18" s="1227"/>
      <c r="FD18" s="1227"/>
      <c r="FE18" s="1227"/>
      <c r="FF18" s="1227"/>
      <c r="FG18" s="1228"/>
      <c r="FH18" s="90"/>
      <c r="FI18" s="90"/>
      <c r="FJ18" s="656"/>
      <c r="FK18" s="657"/>
      <c r="FL18" s="658">
        <f t="shared" si="15"/>
        <v>0</v>
      </c>
      <c r="FM18" s="654" t="str">
        <f t="shared" si="30"/>
        <v>No Line Item</v>
      </c>
      <c r="FN18" s="1226"/>
      <c r="FO18" s="1227"/>
      <c r="FP18" s="1227"/>
      <c r="FQ18" s="1227"/>
      <c r="FR18" s="1227"/>
      <c r="FS18" s="1228"/>
      <c r="FT18" s="90"/>
      <c r="FU18" s="90"/>
      <c r="FV18" s="656"/>
      <c r="FW18" s="657"/>
      <c r="FX18" s="658">
        <f t="shared" si="16"/>
        <v>0</v>
      </c>
      <c r="FY18" s="654" t="str">
        <f t="shared" si="31"/>
        <v>No Line Item</v>
      </c>
      <c r="FZ18" s="1226"/>
      <c r="GA18" s="1227"/>
      <c r="GB18" s="1227"/>
      <c r="GC18" s="1227"/>
      <c r="GD18" s="1227"/>
      <c r="GE18" s="1228"/>
      <c r="GF18" s="90"/>
      <c r="GG18" s="90"/>
      <c r="GH18" s="656"/>
      <c r="GI18" s="657"/>
      <c r="GJ18" s="658">
        <f t="shared" si="17"/>
        <v>0</v>
      </c>
    </row>
    <row r="19" spans="1:192" ht="12" customHeight="1" x14ac:dyDescent="0.2">
      <c r="A19" s="654" t="str">
        <f t="shared" si="18"/>
        <v>No Line Item</v>
      </c>
      <c r="B19" s="1226"/>
      <c r="C19" s="1227"/>
      <c r="D19" s="1227"/>
      <c r="E19" s="1227"/>
      <c r="F19" s="1227"/>
      <c r="G19" s="1228"/>
      <c r="H19" s="90"/>
      <c r="I19" s="90"/>
      <c r="J19" s="656"/>
      <c r="K19" s="657"/>
      <c r="L19" s="658">
        <f t="shared" si="1"/>
        <v>0</v>
      </c>
      <c r="M19" s="654" t="str">
        <f t="shared" si="19"/>
        <v>No Line Item</v>
      </c>
      <c r="N19" s="1226"/>
      <c r="O19" s="1227"/>
      <c r="P19" s="1227"/>
      <c r="Q19" s="1227"/>
      <c r="R19" s="1227"/>
      <c r="S19" s="1228"/>
      <c r="T19" s="90"/>
      <c r="U19" s="90"/>
      <c r="V19" s="656"/>
      <c r="W19" s="657"/>
      <c r="X19" s="658">
        <f t="shared" si="2"/>
        <v>0</v>
      </c>
      <c r="Y19" s="654" t="str">
        <f t="shared" si="3"/>
        <v>No Line Item</v>
      </c>
      <c r="Z19" s="1226"/>
      <c r="AA19" s="1227"/>
      <c r="AB19" s="1227"/>
      <c r="AC19" s="1227"/>
      <c r="AD19" s="1227"/>
      <c r="AE19" s="1228"/>
      <c r="AF19" s="90"/>
      <c r="AG19" s="90"/>
      <c r="AH19" s="656"/>
      <c r="AI19" s="657"/>
      <c r="AJ19" s="658">
        <f t="shared" si="32"/>
        <v>0</v>
      </c>
      <c r="AK19" s="654" t="str">
        <f t="shared" si="20"/>
        <v>No Line Item</v>
      </c>
      <c r="AL19" s="1226"/>
      <c r="AM19" s="1227"/>
      <c r="AN19" s="1227"/>
      <c r="AO19" s="1227"/>
      <c r="AP19" s="1227"/>
      <c r="AQ19" s="1228"/>
      <c r="AR19" s="90"/>
      <c r="AS19" s="90"/>
      <c r="AT19" s="656"/>
      <c r="AU19" s="657"/>
      <c r="AV19" s="658">
        <f t="shared" si="5"/>
        <v>0</v>
      </c>
      <c r="AW19" s="654" t="str">
        <f t="shared" si="21"/>
        <v>No Line Item</v>
      </c>
      <c r="AX19" s="1226"/>
      <c r="AY19" s="1227"/>
      <c r="AZ19" s="1227"/>
      <c r="BA19" s="1227"/>
      <c r="BB19" s="1227"/>
      <c r="BC19" s="1228"/>
      <c r="BD19" s="90"/>
      <c r="BE19" s="90"/>
      <c r="BF19" s="656"/>
      <c r="BG19" s="657"/>
      <c r="BH19" s="658">
        <f t="shared" si="6"/>
        <v>0</v>
      </c>
      <c r="BI19" s="654" t="str">
        <f t="shared" si="7"/>
        <v>No Line Item</v>
      </c>
      <c r="BJ19" s="1226"/>
      <c r="BK19" s="1227"/>
      <c r="BL19" s="1227"/>
      <c r="BM19" s="1227"/>
      <c r="BN19" s="1227"/>
      <c r="BO19" s="1228"/>
      <c r="BP19" s="90"/>
      <c r="BQ19" s="90"/>
      <c r="BR19" s="656"/>
      <c r="BS19" s="657"/>
      <c r="BT19" s="658">
        <f t="shared" si="0"/>
        <v>0</v>
      </c>
      <c r="BU19" s="654" t="str">
        <f t="shared" si="22"/>
        <v>No Line Item</v>
      </c>
      <c r="BV19" s="1226"/>
      <c r="BW19" s="1227"/>
      <c r="BX19" s="1227"/>
      <c r="BY19" s="1227"/>
      <c r="BZ19" s="1227"/>
      <c r="CA19" s="1228"/>
      <c r="CB19" s="90"/>
      <c r="CC19" s="90"/>
      <c r="CD19" s="656"/>
      <c r="CE19" s="657"/>
      <c r="CF19" s="658">
        <f t="shared" si="8"/>
        <v>0</v>
      </c>
      <c r="CG19" s="654" t="str">
        <f t="shared" si="23"/>
        <v>No Line Item</v>
      </c>
      <c r="CH19" s="1226"/>
      <c r="CI19" s="1227"/>
      <c r="CJ19" s="1227"/>
      <c r="CK19" s="1227"/>
      <c r="CL19" s="1227"/>
      <c r="CM19" s="1228"/>
      <c r="CN19" s="660"/>
      <c r="CO19" s="90"/>
      <c r="CP19" s="656"/>
      <c r="CQ19" s="657"/>
      <c r="CR19" s="658">
        <f t="shared" si="9"/>
        <v>0</v>
      </c>
      <c r="CS19" s="654" t="str">
        <f t="shared" si="24"/>
        <v>No Line Item</v>
      </c>
      <c r="CT19" s="1226"/>
      <c r="CU19" s="1227"/>
      <c r="CV19" s="1227"/>
      <c r="CW19" s="1227"/>
      <c r="CX19" s="1227"/>
      <c r="CY19" s="1228"/>
      <c r="CZ19" s="90"/>
      <c r="DA19" s="90"/>
      <c r="DB19" s="656"/>
      <c r="DC19" s="657"/>
      <c r="DD19" s="658">
        <f t="shared" si="10"/>
        <v>0</v>
      </c>
      <c r="DE19" s="654" t="str">
        <f t="shared" si="25"/>
        <v>No Line Item</v>
      </c>
      <c r="DF19" s="1226"/>
      <c r="DG19" s="1227"/>
      <c r="DH19" s="1227"/>
      <c r="DI19" s="1227"/>
      <c r="DJ19" s="1227"/>
      <c r="DK19" s="1228"/>
      <c r="DL19" s="90"/>
      <c r="DM19" s="90"/>
      <c r="DN19" s="656"/>
      <c r="DO19" s="657"/>
      <c r="DP19" s="658">
        <f t="shared" si="11"/>
        <v>0</v>
      </c>
      <c r="DQ19" s="654" t="str">
        <f t="shared" si="26"/>
        <v>No Line Item</v>
      </c>
      <c r="DR19" s="1226"/>
      <c r="DS19" s="1227"/>
      <c r="DT19" s="1227"/>
      <c r="DU19" s="1227"/>
      <c r="DV19" s="1227"/>
      <c r="DW19" s="1228"/>
      <c r="DX19" s="90"/>
      <c r="DY19" s="90"/>
      <c r="DZ19" s="656"/>
      <c r="EA19" s="657"/>
      <c r="EB19" s="658">
        <f t="shared" si="12"/>
        <v>0</v>
      </c>
      <c r="EC19" s="654" t="str">
        <f t="shared" si="27"/>
        <v>No Line Item</v>
      </c>
      <c r="ED19" s="1226"/>
      <c r="EE19" s="1227"/>
      <c r="EF19" s="1227"/>
      <c r="EG19" s="1227"/>
      <c r="EH19" s="1227"/>
      <c r="EI19" s="1228"/>
      <c r="EJ19" s="90"/>
      <c r="EK19" s="90"/>
      <c r="EL19" s="656"/>
      <c r="EM19" s="657"/>
      <c r="EN19" s="658">
        <f t="shared" si="13"/>
        <v>0</v>
      </c>
      <c r="EO19" s="654" t="str">
        <f t="shared" si="28"/>
        <v>No Line Item</v>
      </c>
      <c r="EP19" s="1226"/>
      <c r="EQ19" s="1227"/>
      <c r="ER19" s="1227"/>
      <c r="ES19" s="1227"/>
      <c r="ET19" s="1227"/>
      <c r="EU19" s="1228"/>
      <c r="EV19" s="90"/>
      <c r="EW19" s="90"/>
      <c r="EX19" s="656"/>
      <c r="EY19" s="657"/>
      <c r="EZ19" s="658">
        <f t="shared" si="14"/>
        <v>0</v>
      </c>
      <c r="FA19" s="654" t="str">
        <f t="shared" si="29"/>
        <v>No Line Item</v>
      </c>
      <c r="FB19" s="1226"/>
      <c r="FC19" s="1227"/>
      <c r="FD19" s="1227"/>
      <c r="FE19" s="1227"/>
      <c r="FF19" s="1227"/>
      <c r="FG19" s="1228"/>
      <c r="FH19" s="90"/>
      <c r="FI19" s="90"/>
      <c r="FJ19" s="656"/>
      <c r="FK19" s="657"/>
      <c r="FL19" s="658">
        <f t="shared" si="15"/>
        <v>0</v>
      </c>
      <c r="FM19" s="654" t="str">
        <f t="shared" si="30"/>
        <v>No Line Item</v>
      </c>
      <c r="FN19" s="1226"/>
      <c r="FO19" s="1227"/>
      <c r="FP19" s="1227"/>
      <c r="FQ19" s="1227"/>
      <c r="FR19" s="1227"/>
      <c r="FS19" s="1228"/>
      <c r="FT19" s="90"/>
      <c r="FU19" s="90"/>
      <c r="FV19" s="656"/>
      <c r="FW19" s="657"/>
      <c r="FX19" s="658">
        <f t="shared" si="16"/>
        <v>0</v>
      </c>
      <c r="FY19" s="654" t="str">
        <f t="shared" si="31"/>
        <v>No Line Item</v>
      </c>
      <c r="FZ19" s="1226"/>
      <c r="GA19" s="1227"/>
      <c r="GB19" s="1227"/>
      <c r="GC19" s="1227"/>
      <c r="GD19" s="1227"/>
      <c r="GE19" s="1228"/>
      <c r="GF19" s="90"/>
      <c r="GG19" s="90"/>
      <c r="GH19" s="656"/>
      <c r="GI19" s="657"/>
      <c r="GJ19" s="658">
        <f t="shared" si="17"/>
        <v>0</v>
      </c>
    </row>
    <row r="20" spans="1:192" ht="12" customHeight="1" x14ac:dyDescent="0.2">
      <c r="A20" s="654" t="str">
        <f t="shared" si="18"/>
        <v>No Line Item</v>
      </c>
      <c r="B20" s="1226"/>
      <c r="C20" s="1227"/>
      <c r="D20" s="1227"/>
      <c r="E20" s="1227"/>
      <c r="F20" s="1227"/>
      <c r="G20" s="1228"/>
      <c r="H20" s="90"/>
      <c r="I20" s="90"/>
      <c r="J20" s="656"/>
      <c r="K20" s="657"/>
      <c r="L20" s="658">
        <f t="shared" si="1"/>
        <v>0</v>
      </c>
      <c r="M20" s="654" t="str">
        <f t="shared" si="19"/>
        <v>No Line Item</v>
      </c>
      <c r="N20" s="1226"/>
      <c r="O20" s="1227"/>
      <c r="P20" s="1227"/>
      <c r="Q20" s="1227"/>
      <c r="R20" s="1227"/>
      <c r="S20" s="1228"/>
      <c r="T20" s="90"/>
      <c r="U20" s="90"/>
      <c r="V20" s="656"/>
      <c r="W20" s="657"/>
      <c r="X20" s="658">
        <f t="shared" si="2"/>
        <v>0</v>
      </c>
      <c r="Y20" s="654" t="str">
        <f t="shared" si="3"/>
        <v>No Line Item</v>
      </c>
      <c r="Z20" s="1226"/>
      <c r="AA20" s="1227"/>
      <c r="AB20" s="1227"/>
      <c r="AC20" s="1227"/>
      <c r="AD20" s="1227"/>
      <c r="AE20" s="1228"/>
      <c r="AF20" s="90"/>
      <c r="AG20" s="90"/>
      <c r="AH20" s="656"/>
      <c r="AI20" s="657"/>
      <c r="AJ20" s="658">
        <f t="shared" si="32"/>
        <v>0</v>
      </c>
      <c r="AK20" s="654" t="str">
        <f t="shared" si="20"/>
        <v>No Line Item</v>
      </c>
      <c r="AL20" s="1226"/>
      <c r="AM20" s="1227"/>
      <c r="AN20" s="1227"/>
      <c r="AO20" s="1227"/>
      <c r="AP20" s="1227"/>
      <c r="AQ20" s="1228"/>
      <c r="AR20" s="90"/>
      <c r="AS20" s="90"/>
      <c r="AT20" s="656"/>
      <c r="AU20" s="657"/>
      <c r="AV20" s="658">
        <f t="shared" si="5"/>
        <v>0</v>
      </c>
      <c r="AW20" s="654" t="str">
        <f t="shared" si="21"/>
        <v>No Line Item</v>
      </c>
      <c r="AX20" s="1226"/>
      <c r="AY20" s="1227"/>
      <c r="AZ20" s="1227"/>
      <c r="BA20" s="1227"/>
      <c r="BB20" s="1227"/>
      <c r="BC20" s="1228"/>
      <c r="BD20" s="90"/>
      <c r="BE20" s="90"/>
      <c r="BF20" s="656"/>
      <c r="BG20" s="657"/>
      <c r="BH20" s="658">
        <f t="shared" si="6"/>
        <v>0</v>
      </c>
      <c r="BI20" s="654" t="str">
        <f t="shared" si="7"/>
        <v>No Line Item</v>
      </c>
      <c r="BJ20" s="1226"/>
      <c r="BK20" s="1227"/>
      <c r="BL20" s="1227"/>
      <c r="BM20" s="1227"/>
      <c r="BN20" s="1227"/>
      <c r="BO20" s="1228"/>
      <c r="BP20" s="90"/>
      <c r="BQ20" s="90"/>
      <c r="BR20" s="656"/>
      <c r="BS20" s="657"/>
      <c r="BT20" s="658">
        <f t="shared" si="0"/>
        <v>0</v>
      </c>
      <c r="BU20" s="654" t="str">
        <f t="shared" si="22"/>
        <v>No Line Item</v>
      </c>
      <c r="BV20" s="1226"/>
      <c r="BW20" s="1227"/>
      <c r="BX20" s="1227"/>
      <c r="BY20" s="1227"/>
      <c r="BZ20" s="1227"/>
      <c r="CA20" s="1228"/>
      <c r="CB20" s="90"/>
      <c r="CC20" s="90"/>
      <c r="CD20" s="656"/>
      <c r="CE20" s="657"/>
      <c r="CF20" s="658">
        <f t="shared" si="8"/>
        <v>0</v>
      </c>
      <c r="CG20" s="654" t="str">
        <f t="shared" si="23"/>
        <v>No Line Item</v>
      </c>
      <c r="CH20" s="1226"/>
      <c r="CI20" s="1227"/>
      <c r="CJ20" s="1227"/>
      <c r="CK20" s="1227"/>
      <c r="CL20" s="1227"/>
      <c r="CM20" s="1228"/>
      <c r="CN20" s="660"/>
      <c r="CO20" s="90"/>
      <c r="CP20" s="656"/>
      <c r="CQ20" s="657"/>
      <c r="CR20" s="658">
        <f t="shared" si="9"/>
        <v>0</v>
      </c>
      <c r="CS20" s="654" t="str">
        <f t="shared" si="24"/>
        <v>No Line Item</v>
      </c>
      <c r="CT20" s="1226"/>
      <c r="CU20" s="1227"/>
      <c r="CV20" s="1227"/>
      <c r="CW20" s="1227"/>
      <c r="CX20" s="1227"/>
      <c r="CY20" s="1228"/>
      <c r="CZ20" s="90"/>
      <c r="DA20" s="90"/>
      <c r="DB20" s="656"/>
      <c r="DC20" s="657"/>
      <c r="DD20" s="658">
        <f t="shared" si="10"/>
        <v>0</v>
      </c>
      <c r="DE20" s="654" t="str">
        <f t="shared" si="25"/>
        <v>No Line Item</v>
      </c>
      <c r="DF20" s="1226"/>
      <c r="DG20" s="1227"/>
      <c r="DH20" s="1227"/>
      <c r="DI20" s="1227"/>
      <c r="DJ20" s="1227"/>
      <c r="DK20" s="1228"/>
      <c r="DL20" s="90"/>
      <c r="DM20" s="90"/>
      <c r="DN20" s="656"/>
      <c r="DO20" s="657"/>
      <c r="DP20" s="658">
        <f t="shared" si="11"/>
        <v>0</v>
      </c>
      <c r="DQ20" s="654" t="str">
        <f t="shared" si="26"/>
        <v>No Line Item</v>
      </c>
      <c r="DR20" s="1226"/>
      <c r="DS20" s="1227"/>
      <c r="DT20" s="1227"/>
      <c r="DU20" s="1227"/>
      <c r="DV20" s="1227"/>
      <c r="DW20" s="1228"/>
      <c r="DX20" s="90"/>
      <c r="DY20" s="90"/>
      <c r="DZ20" s="656"/>
      <c r="EA20" s="657"/>
      <c r="EB20" s="658">
        <f t="shared" si="12"/>
        <v>0</v>
      </c>
      <c r="EC20" s="654" t="str">
        <f t="shared" si="27"/>
        <v>No Line Item</v>
      </c>
      <c r="ED20" s="1226"/>
      <c r="EE20" s="1227"/>
      <c r="EF20" s="1227"/>
      <c r="EG20" s="1227"/>
      <c r="EH20" s="1227"/>
      <c r="EI20" s="1228"/>
      <c r="EJ20" s="90"/>
      <c r="EK20" s="90"/>
      <c r="EL20" s="656"/>
      <c r="EM20" s="657"/>
      <c r="EN20" s="658">
        <f t="shared" si="13"/>
        <v>0</v>
      </c>
      <c r="EO20" s="654" t="str">
        <f t="shared" si="28"/>
        <v>No Line Item</v>
      </c>
      <c r="EP20" s="1226"/>
      <c r="EQ20" s="1227"/>
      <c r="ER20" s="1227"/>
      <c r="ES20" s="1227"/>
      <c r="ET20" s="1227"/>
      <c r="EU20" s="1228"/>
      <c r="EV20" s="90"/>
      <c r="EW20" s="90"/>
      <c r="EX20" s="656"/>
      <c r="EY20" s="657"/>
      <c r="EZ20" s="658">
        <f t="shared" si="14"/>
        <v>0</v>
      </c>
      <c r="FA20" s="654" t="str">
        <f t="shared" si="29"/>
        <v>No Line Item</v>
      </c>
      <c r="FB20" s="1226"/>
      <c r="FC20" s="1227"/>
      <c r="FD20" s="1227"/>
      <c r="FE20" s="1227"/>
      <c r="FF20" s="1227"/>
      <c r="FG20" s="1228"/>
      <c r="FH20" s="90"/>
      <c r="FI20" s="90"/>
      <c r="FJ20" s="656"/>
      <c r="FK20" s="657"/>
      <c r="FL20" s="658">
        <f t="shared" si="15"/>
        <v>0</v>
      </c>
      <c r="FM20" s="654" t="str">
        <f t="shared" si="30"/>
        <v>No Line Item</v>
      </c>
      <c r="FN20" s="1226"/>
      <c r="FO20" s="1227"/>
      <c r="FP20" s="1227"/>
      <c r="FQ20" s="1227"/>
      <c r="FR20" s="1227"/>
      <c r="FS20" s="1228"/>
      <c r="FT20" s="90"/>
      <c r="FU20" s="90"/>
      <c r="FV20" s="656"/>
      <c r="FW20" s="657"/>
      <c r="FX20" s="658">
        <f t="shared" si="16"/>
        <v>0</v>
      </c>
      <c r="FY20" s="654" t="str">
        <f t="shared" si="31"/>
        <v>No Line Item</v>
      </c>
      <c r="FZ20" s="1226"/>
      <c r="GA20" s="1227"/>
      <c r="GB20" s="1227"/>
      <c r="GC20" s="1227"/>
      <c r="GD20" s="1227"/>
      <c r="GE20" s="1228"/>
      <c r="GF20" s="90"/>
      <c r="GG20" s="90"/>
      <c r="GH20" s="656"/>
      <c r="GI20" s="657"/>
      <c r="GJ20" s="658">
        <f t="shared" si="17"/>
        <v>0</v>
      </c>
    </row>
    <row r="21" spans="1:192" ht="12" customHeight="1" x14ac:dyDescent="0.2">
      <c r="A21" s="654" t="str">
        <f t="shared" si="18"/>
        <v>No Line Item</v>
      </c>
      <c r="B21" s="1226"/>
      <c r="C21" s="1227"/>
      <c r="D21" s="1227"/>
      <c r="E21" s="1227"/>
      <c r="F21" s="1227"/>
      <c r="G21" s="1228"/>
      <c r="H21" s="90"/>
      <c r="I21" s="90"/>
      <c r="J21" s="656"/>
      <c r="K21" s="657"/>
      <c r="L21" s="658">
        <f t="shared" si="1"/>
        <v>0</v>
      </c>
      <c r="M21" s="654" t="str">
        <f t="shared" si="19"/>
        <v>No Line Item</v>
      </c>
      <c r="N21" s="1226"/>
      <c r="O21" s="1227"/>
      <c r="P21" s="1227"/>
      <c r="Q21" s="1227"/>
      <c r="R21" s="1227"/>
      <c r="S21" s="1228"/>
      <c r="T21" s="90"/>
      <c r="U21" s="90"/>
      <c r="V21" s="656"/>
      <c r="W21" s="657"/>
      <c r="X21" s="658">
        <f t="shared" si="2"/>
        <v>0</v>
      </c>
      <c r="Y21" s="654" t="str">
        <f t="shared" si="3"/>
        <v>No Line Item</v>
      </c>
      <c r="Z21" s="1226"/>
      <c r="AA21" s="1227"/>
      <c r="AB21" s="1227"/>
      <c r="AC21" s="1227"/>
      <c r="AD21" s="1227"/>
      <c r="AE21" s="1228"/>
      <c r="AF21" s="90"/>
      <c r="AG21" s="90"/>
      <c r="AH21" s="656"/>
      <c r="AI21" s="657"/>
      <c r="AJ21" s="658">
        <f t="shared" si="32"/>
        <v>0</v>
      </c>
      <c r="AK21" s="654" t="str">
        <f t="shared" si="20"/>
        <v>No Line Item</v>
      </c>
      <c r="AL21" s="1226"/>
      <c r="AM21" s="1227"/>
      <c r="AN21" s="1227"/>
      <c r="AO21" s="1227"/>
      <c r="AP21" s="1227"/>
      <c r="AQ21" s="1228"/>
      <c r="AR21" s="90"/>
      <c r="AS21" s="90"/>
      <c r="AT21" s="656"/>
      <c r="AU21" s="657"/>
      <c r="AV21" s="658">
        <f t="shared" si="5"/>
        <v>0</v>
      </c>
      <c r="AW21" s="654" t="str">
        <f t="shared" si="21"/>
        <v>No Line Item</v>
      </c>
      <c r="AX21" s="1226"/>
      <c r="AY21" s="1227"/>
      <c r="AZ21" s="1227"/>
      <c r="BA21" s="1227"/>
      <c r="BB21" s="1227"/>
      <c r="BC21" s="1228"/>
      <c r="BD21" s="90"/>
      <c r="BE21" s="90"/>
      <c r="BF21" s="656"/>
      <c r="BG21" s="657"/>
      <c r="BH21" s="658">
        <f t="shared" si="6"/>
        <v>0</v>
      </c>
      <c r="BI21" s="654" t="str">
        <f t="shared" si="7"/>
        <v>No Line Item</v>
      </c>
      <c r="BJ21" s="1226"/>
      <c r="BK21" s="1227"/>
      <c r="BL21" s="1227"/>
      <c r="BM21" s="1227"/>
      <c r="BN21" s="1227"/>
      <c r="BO21" s="1228"/>
      <c r="BP21" s="90"/>
      <c r="BQ21" s="90"/>
      <c r="BR21" s="656"/>
      <c r="BS21" s="657"/>
      <c r="BT21" s="658">
        <f t="shared" si="0"/>
        <v>0</v>
      </c>
      <c r="BU21" s="654" t="str">
        <f t="shared" si="22"/>
        <v>No Line Item</v>
      </c>
      <c r="BV21" s="1226"/>
      <c r="BW21" s="1227"/>
      <c r="BX21" s="1227"/>
      <c r="BY21" s="1227"/>
      <c r="BZ21" s="1227"/>
      <c r="CA21" s="1228"/>
      <c r="CB21" s="90"/>
      <c r="CC21" s="90"/>
      <c r="CD21" s="656"/>
      <c r="CE21" s="657"/>
      <c r="CF21" s="658">
        <f t="shared" si="8"/>
        <v>0</v>
      </c>
      <c r="CG21" s="654" t="str">
        <f t="shared" si="23"/>
        <v>No Line Item</v>
      </c>
      <c r="CH21" s="1226"/>
      <c r="CI21" s="1227"/>
      <c r="CJ21" s="1227"/>
      <c r="CK21" s="1227"/>
      <c r="CL21" s="1227"/>
      <c r="CM21" s="1228"/>
      <c r="CN21" s="660"/>
      <c r="CO21" s="90"/>
      <c r="CP21" s="656"/>
      <c r="CQ21" s="657"/>
      <c r="CR21" s="658">
        <f t="shared" si="9"/>
        <v>0</v>
      </c>
      <c r="CS21" s="654" t="str">
        <f t="shared" si="24"/>
        <v>No Line Item</v>
      </c>
      <c r="CT21" s="1226"/>
      <c r="CU21" s="1227"/>
      <c r="CV21" s="1227"/>
      <c r="CW21" s="1227"/>
      <c r="CX21" s="1227"/>
      <c r="CY21" s="1228"/>
      <c r="CZ21" s="90"/>
      <c r="DA21" s="90"/>
      <c r="DB21" s="656"/>
      <c r="DC21" s="657"/>
      <c r="DD21" s="658">
        <f t="shared" si="10"/>
        <v>0</v>
      </c>
      <c r="DE21" s="654" t="str">
        <f t="shared" si="25"/>
        <v>No Line Item</v>
      </c>
      <c r="DF21" s="1226"/>
      <c r="DG21" s="1227"/>
      <c r="DH21" s="1227"/>
      <c r="DI21" s="1227"/>
      <c r="DJ21" s="1227"/>
      <c r="DK21" s="1228"/>
      <c r="DL21" s="90"/>
      <c r="DM21" s="90"/>
      <c r="DN21" s="656"/>
      <c r="DO21" s="657"/>
      <c r="DP21" s="658">
        <f t="shared" si="11"/>
        <v>0</v>
      </c>
      <c r="DQ21" s="654" t="str">
        <f t="shared" si="26"/>
        <v>No Line Item</v>
      </c>
      <c r="DR21" s="1226"/>
      <c r="DS21" s="1227"/>
      <c r="DT21" s="1227"/>
      <c r="DU21" s="1227"/>
      <c r="DV21" s="1227"/>
      <c r="DW21" s="1228"/>
      <c r="DX21" s="90"/>
      <c r="DY21" s="90"/>
      <c r="DZ21" s="656"/>
      <c r="EA21" s="657"/>
      <c r="EB21" s="658">
        <f t="shared" si="12"/>
        <v>0</v>
      </c>
      <c r="EC21" s="654" t="str">
        <f t="shared" si="27"/>
        <v>No Line Item</v>
      </c>
      <c r="ED21" s="1226"/>
      <c r="EE21" s="1227"/>
      <c r="EF21" s="1227"/>
      <c r="EG21" s="1227"/>
      <c r="EH21" s="1227"/>
      <c r="EI21" s="1228"/>
      <c r="EJ21" s="90"/>
      <c r="EK21" s="90"/>
      <c r="EL21" s="656"/>
      <c r="EM21" s="657"/>
      <c r="EN21" s="658">
        <f t="shared" si="13"/>
        <v>0</v>
      </c>
      <c r="EO21" s="654" t="str">
        <f t="shared" si="28"/>
        <v>No Line Item</v>
      </c>
      <c r="EP21" s="1226"/>
      <c r="EQ21" s="1227"/>
      <c r="ER21" s="1227"/>
      <c r="ES21" s="1227"/>
      <c r="ET21" s="1227"/>
      <c r="EU21" s="1228"/>
      <c r="EV21" s="90"/>
      <c r="EW21" s="90"/>
      <c r="EX21" s="656"/>
      <c r="EY21" s="657"/>
      <c r="EZ21" s="658">
        <f t="shared" si="14"/>
        <v>0</v>
      </c>
      <c r="FA21" s="654" t="str">
        <f t="shared" si="29"/>
        <v>No Line Item</v>
      </c>
      <c r="FB21" s="1226"/>
      <c r="FC21" s="1227"/>
      <c r="FD21" s="1227"/>
      <c r="FE21" s="1227"/>
      <c r="FF21" s="1227"/>
      <c r="FG21" s="1228"/>
      <c r="FH21" s="90"/>
      <c r="FI21" s="90"/>
      <c r="FJ21" s="656"/>
      <c r="FK21" s="657"/>
      <c r="FL21" s="658">
        <f t="shared" si="15"/>
        <v>0</v>
      </c>
      <c r="FM21" s="654" t="str">
        <f t="shared" si="30"/>
        <v>No Line Item</v>
      </c>
      <c r="FN21" s="1226"/>
      <c r="FO21" s="1227"/>
      <c r="FP21" s="1227"/>
      <c r="FQ21" s="1227"/>
      <c r="FR21" s="1227"/>
      <c r="FS21" s="1228"/>
      <c r="FT21" s="90"/>
      <c r="FU21" s="90"/>
      <c r="FV21" s="656"/>
      <c r="FW21" s="657"/>
      <c r="FX21" s="658">
        <f t="shared" si="16"/>
        <v>0</v>
      </c>
      <c r="FY21" s="654" t="str">
        <f t="shared" si="31"/>
        <v>No Line Item</v>
      </c>
      <c r="FZ21" s="1226"/>
      <c r="GA21" s="1227"/>
      <c r="GB21" s="1227"/>
      <c r="GC21" s="1227"/>
      <c r="GD21" s="1227"/>
      <c r="GE21" s="1228"/>
      <c r="GF21" s="90"/>
      <c r="GG21" s="90"/>
      <c r="GH21" s="656"/>
      <c r="GI21" s="657"/>
      <c r="GJ21" s="658">
        <f t="shared" si="17"/>
        <v>0</v>
      </c>
    </row>
    <row r="22" spans="1:192" ht="12" customHeight="1" x14ac:dyDescent="0.2">
      <c r="A22" s="654" t="str">
        <f t="shared" si="18"/>
        <v>No Line Item</v>
      </c>
      <c r="B22" s="1226"/>
      <c r="C22" s="1227"/>
      <c r="D22" s="1227"/>
      <c r="E22" s="1227"/>
      <c r="F22" s="1227"/>
      <c r="G22" s="1228"/>
      <c r="H22" s="90"/>
      <c r="I22" s="90"/>
      <c r="J22" s="656"/>
      <c r="K22" s="657"/>
      <c r="L22" s="658">
        <f t="shared" si="1"/>
        <v>0</v>
      </c>
      <c r="M22" s="654" t="str">
        <f t="shared" si="19"/>
        <v>No Line Item</v>
      </c>
      <c r="N22" s="1226"/>
      <c r="O22" s="1227"/>
      <c r="P22" s="1227"/>
      <c r="Q22" s="1227"/>
      <c r="R22" s="1227"/>
      <c r="S22" s="1228"/>
      <c r="T22" s="90"/>
      <c r="U22" s="90"/>
      <c r="V22" s="656"/>
      <c r="W22" s="657"/>
      <c r="X22" s="658">
        <f t="shared" si="2"/>
        <v>0</v>
      </c>
      <c r="Y22" s="654" t="str">
        <f t="shared" si="3"/>
        <v>No Line Item</v>
      </c>
      <c r="Z22" s="1226"/>
      <c r="AA22" s="1227"/>
      <c r="AB22" s="1227"/>
      <c r="AC22" s="1227"/>
      <c r="AD22" s="1227"/>
      <c r="AE22" s="1228"/>
      <c r="AF22" s="90"/>
      <c r="AG22" s="90"/>
      <c r="AH22" s="656"/>
      <c r="AI22" s="657"/>
      <c r="AJ22" s="658">
        <f t="shared" si="32"/>
        <v>0</v>
      </c>
      <c r="AK22" s="654" t="str">
        <f t="shared" si="20"/>
        <v>No Line Item</v>
      </c>
      <c r="AL22" s="1226"/>
      <c r="AM22" s="1227"/>
      <c r="AN22" s="1227"/>
      <c r="AO22" s="1227"/>
      <c r="AP22" s="1227"/>
      <c r="AQ22" s="1228"/>
      <c r="AR22" s="90"/>
      <c r="AS22" s="90"/>
      <c r="AT22" s="656"/>
      <c r="AU22" s="657"/>
      <c r="AV22" s="658">
        <f t="shared" si="5"/>
        <v>0</v>
      </c>
      <c r="AW22" s="654" t="str">
        <f t="shared" si="21"/>
        <v>No Line Item</v>
      </c>
      <c r="AX22" s="1226"/>
      <c r="AY22" s="1227"/>
      <c r="AZ22" s="1227"/>
      <c r="BA22" s="1227"/>
      <c r="BB22" s="1227"/>
      <c r="BC22" s="1228"/>
      <c r="BD22" s="90"/>
      <c r="BE22" s="90"/>
      <c r="BF22" s="656"/>
      <c r="BG22" s="657"/>
      <c r="BH22" s="658">
        <f t="shared" si="6"/>
        <v>0</v>
      </c>
      <c r="BI22" s="654" t="str">
        <f t="shared" si="7"/>
        <v>No Line Item</v>
      </c>
      <c r="BJ22" s="1226"/>
      <c r="BK22" s="1227"/>
      <c r="BL22" s="1227"/>
      <c r="BM22" s="1227"/>
      <c r="BN22" s="1227"/>
      <c r="BO22" s="1228"/>
      <c r="BP22" s="90"/>
      <c r="BQ22" s="90"/>
      <c r="BR22" s="656"/>
      <c r="BS22" s="657"/>
      <c r="BT22" s="658">
        <f t="shared" si="0"/>
        <v>0</v>
      </c>
      <c r="BU22" s="654" t="str">
        <f t="shared" si="22"/>
        <v>No Line Item</v>
      </c>
      <c r="BV22" s="1226"/>
      <c r="BW22" s="1227"/>
      <c r="BX22" s="1227"/>
      <c r="BY22" s="1227"/>
      <c r="BZ22" s="1227"/>
      <c r="CA22" s="1228"/>
      <c r="CB22" s="90"/>
      <c r="CC22" s="90"/>
      <c r="CD22" s="656"/>
      <c r="CE22" s="657"/>
      <c r="CF22" s="658">
        <f t="shared" si="8"/>
        <v>0</v>
      </c>
      <c r="CG22" s="654" t="str">
        <f t="shared" si="23"/>
        <v>No Line Item</v>
      </c>
      <c r="CH22" s="1226"/>
      <c r="CI22" s="1227"/>
      <c r="CJ22" s="1227"/>
      <c r="CK22" s="1227"/>
      <c r="CL22" s="1227"/>
      <c r="CM22" s="1228"/>
      <c r="CN22" s="660"/>
      <c r="CO22" s="90"/>
      <c r="CP22" s="656"/>
      <c r="CQ22" s="657"/>
      <c r="CR22" s="658">
        <f t="shared" si="9"/>
        <v>0</v>
      </c>
      <c r="CS22" s="654" t="str">
        <f t="shared" si="24"/>
        <v>No Line Item</v>
      </c>
      <c r="CT22" s="1226"/>
      <c r="CU22" s="1227"/>
      <c r="CV22" s="1227"/>
      <c r="CW22" s="1227"/>
      <c r="CX22" s="1227"/>
      <c r="CY22" s="1228"/>
      <c r="CZ22" s="90"/>
      <c r="DA22" s="90"/>
      <c r="DB22" s="656"/>
      <c r="DC22" s="657"/>
      <c r="DD22" s="658">
        <f t="shared" si="10"/>
        <v>0</v>
      </c>
      <c r="DE22" s="654" t="str">
        <f t="shared" si="25"/>
        <v>No Line Item</v>
      </c>
      <c r="DF22" s="1226"/>
      <c r="DG22" s="1227"/>
      <c r="DH22" s="1227"/>
      <c r="DI22" s="1227"/>
      <c r="DJ22" s="1227"/>
      <c r="DK22" s="1228"/>
      <c r="DL22" s="90"/>
      <c r="DM22" s="90"/>
      <c r="DN22" s="656"/>
      <c r="DO22" s="657"/>
      <c r="DP22" s="658">
        <f t="shared" si="11"/>
        <v>0</v>
      </c>
      <c r="DQ22" s="654" t="str">
        <f t="shared" si="26"/>
        <v>No Line Item</v>
      </c>
      <c r="DR22" s="1226"/>
      <c r="DS22" s="1227"/>
      <c r="DT22" s="1227"/>
      <c r="DU22" s="1227"/>
      <c r="DV22" s="1227"/>
      <c r="DW22" s="1228"/>
      <c r="DX22" s="90"/>
      <c r="DY22" s="90"/>
      <c r="DZ22" s="656"/>
      <c r="EA22" s="657"/>
      <c r="EB22" s="658">
        <f t="shared" si="12"/>
        <v>0</v>
      </c>
      <c r="EC22" s="654" t="str">
        <f t="shared" si="27"/>
        <v>No Line Item</v>
      </c>
      <c r="ED22" s="1226"/>
      <c r="EE22" s="1227"/>
      <c r="EF22" s="1227"/>
      <c r="EG22" s="1227"/>
      <c r="EH22" s="1227"/>
      <c r="EI22" s="1228"/>
      <c r="EJ22" s="90"/>
      <c r="EK22" s="90"/>
      <c r="EL22" s="656"/>
      <c r="EM22" s="657"/>
      <c r="EN22" s="658">
        <f t="shared" si="13"/>
        <v>0</v>
      </c>
      <c r="EO22" s="654" t="str">
        <f t="shared" si="28"/>
        <v>No Line Item</v>
      </c>
      <c r="EP22" s="1226"/>
      <c r="EQ22" s="1227"/>
      <c r="ER22" s="1227"/>
      <c r="ES22" s="1227"/>
      <c r="ET22" s="1227"/>
      <c r="EU22" s="1228"/>
      <c r="EV22" s="90"/>
      <c r="EW22" s="90"/>
      <c r="EX22" s="656"/>
      <c r="EY22" s="657"/>
      <c r="EZ22" s="658">
        <f t="shared" si="14"/>
        <v>0</v>
      </c>
      <c r="FA22" s="654" t="str">
        <f t="shared" si="29"/>
        <v>No Line Item</v>
      </c>
      <c r="FB22" s="1226"/>
      <c r="FC22" s="1227"/>
      <c r="FD22" s="1227"/>
      <c r="FE22" s="1227"/>
      <c r="FF22" s="1227"/>
      <c r="FG22" s="1228"/>
      <c r="FH22" s="90"/>
      <c r="FI22" s="90"/>
      <c r="FJ22" s="656"/>
      <c r="FK22" s="657"/>
      <c r="FL22" s="658">
        <f t="shared" si="15"/>
        <v>0</v>
      </c>
      <c r="FM22" s="654" t="str">
        <f t="shared" si="30"/>
        <v>No Line Item</v>
      </c>
      <c r="FN22" s="1226"/>
      <c r="FO22" s="1227"/>
      <c r="FP22" s="1227"/>
      <c r="FQ22" s="1227"/>
      <c r="FR22" s="1227"/>
      <c r="FS22" s="1228"/>
      <c r="FT22" s="90"/>
      <c r="FU22" s="90"/>
      <c r="FV22" s="656"/>
      <c r="FW22" s="657"/>
      <c r="FX22" s="658">
        <f t="shared" si="16"/>
        <v>0</v>
      </c>
      <c r="FY22" s="654" t="str">
        <f t="shared" si="31"/>
        <v>No Line Item</v>
      </c>
      <c r="FZ22" s="1226"/>
      <c r="GA22" s="1227"/>
      <c r="GB22" s="1227"/>
      <c r="GC22" s="1227"/>
      <c r="GD22" s="1227"/>
      <c r="GE22" s="1228"/>
      <c r="GF22" s="90"/>
      <c r="GG22" s="90"/>
      <c r="GH22" s="656"/>
      <c r="GI22" s="657"/>
      <c r="GJ22" s="658">
        <f t="shared" si="17"/>
        <v>0</v>
      </c>
    </row>
    <row r="23" spans="1:192" ht="12" customHeight="1" x14ac:dyDescent="0.2">
      <c r="A23" s="654" t="str">
        <f t="shared" si="18"/>
        <v>No Line Item</v>
      </c>
      <c r="B23" s="1226"/>
      <c r="C23" s="1227"/>
      <c r="D23" s="1227"/>
      <c r="E23" s="1227"/>
      <c r="F23" s="1227"/>
      <c r="G23" s="1228"/>
      <c r="H23" s="90"/>
      <c r="I23" s="90"/>
      <c r="J23" s="656"/>
      <c r="K23" s="657"/>
      <c r="L23" s="658">
        <f t="shared" si="1"/>
        <v>0</v>
      </c>
      <c r="M23" s="654" t="str">
        <f t="shared" si="19"/>
        <v>No Line Item</v>
      </c>
      <c r="N23" s="1226"/>
      <c r="O23" s="1227"/>
      <c r="P23" s="1227"/>
      <c r="Q23" s="1227"/>
      <c r="R23" s="1227"/>
      <c r="S23" s="1228"/>
      <c r="T23" s="90"/>
      <c r="U23" s="90"/>
      <c r="V23" s="656"/>
      <c r="W23" s="657"/>
      <c r="X23" s="658">
        <f t="shared" si="2"/>
        <v>0</v>
      </c>
      <c r="Y23" s="654" t="str">
        <f t="shared" si="3"/>
        <v>No Line Item</v>
      </c>
      <c r="Z23" s="1226"/>
      <c r="AA23" s="1227"/>
      <c r="AB23" s="1227"/>
      <c r="AC23" s="1227"/>
      <c r="AD23" s="1227"/>
      <c r="AE23" s="1228"/>
      <c r="AF23" s="90"/>
      <c r="AG23" s="90"/>
      <c r="AH23" s="656"/>
      <c r="AI23" s="657"/>
      <c r="AJ23" s="658">
        <f t="shared" si="32"/>
        <v>0</v>
      </c>
      <c r="AK23" s="654" t="str">
        <f t="shared" si="20"/>
        <v>No Line Item</v>
      </c>
      <c r="AL23" s="1226"/>
      <c r="AM23" s="1227"/>
      <c r="AN23" s="1227"/>
      <c r="AO23" s="1227"/>
      <c r="AP23" s="1227"/>
      <c r="AQ23" s="1228"/>
      <c r="AR23" s="90"/>
      <c r="AS23" s="90"/>
      <c r="AT23" s="656"/>
      <c r="AU23" s="657"/>
      <c r="AV23" s="658">
        <f t="shared" si="5"/>
        <v>0</v>
      </c>
      <c r="AW23" s="654" t="str">
        <f t="shared" si="21"/>
        <v>No Line Item</v>
      </c>
      <c r="AX23" s="1226"/>
      <c r="AY23" s="1227"/>
      <c r="AZ23" s="1227"/>
      <c r="BA23" s="1227"/>
      <c r="BB23" s="1227"/>
      <c r="BC23" s="1228"/>
      <c r="BD23" s="90"/>
      <c r="BE23" s="90"/>
      <c r="BF23" s="656"/>
      <c r="BG23" s="657"/>
      <c r="BH23" s="658">
        <f t="shared" si="6"/>
        <v>0</v>
      </c>
      <c r="BI23" s="654" t="str">
        <f t="shared" si="7"/>
        <v>No Line Item</v>
      </c>
      <c r="BJ23" s="1226"/>
      <c r="BK23" s="1227"/>
      <c r="BL23" s="1227"/>
      <c r="BM23" s="1227"/>
      <c r="BN23" s="1227"/>
      <c r="BO23" s="1228"/>
      <c r="BP23" s="90"/>
      <c r="BQ23" s="90"/>
      <c r="BR23" s="656"/>
      <c r="BS23" s="657"/>
      <c r="BT23" s="658">
        <f t="shared" si="0"/>
        <v>0</v>
      </c>
      <c r="BU23" s="654" t="str">
        <f t="shared" si="22"/>
        <v>No Line Item</v>
      </c>
      <c r="BV23" s="1226"/>
      <c r="BW23" s="1227"/>
      <c r="BX23" s="1227"/>
      <c r="BY23" s="1227"/>
      <c r="BZ23" s="1227"/>
      <c r="CA23" s="1228"/>
      <c r="CB23" s="90"/>
      <c r="CC23" s="90"/>
      <c r="CD23" s="656"/>
      <c r="CE23" s="657"/>
      <c r="CF23" s="658">
        <f t="shared" si="8"/>
        <v>0</v>
      </c>
      <c r="CG23" s="654" t="str">
        <f t="shared" si="23"/>
        <v>No Line Item</v>
      </c>
      <c r="CH23" s="1226"/>
      <c r="CI23" s="1227"/>
      <c r="CJ23" s="1227"/>
      <c r="CK23" s="1227"/>
      <c r="CL23" s="1227"/>
      <c r="CM23" s="1228"/>
      <c r="CN23" s="660"/>
      <c r="CO23" s="90"/>
      <c r="CP23" s="656"/>
      <c r="CQ23" s="657"/>
      <c r="CR23" s="658">
        <f t="shared" si="9"/>
        <v>0</v>
      </c>
      <c r="CS23" s="654" t="str">
        <f t="shared" si="24"/>
        <v>No Line Item</v>
      </c>
      <c r="CT23" s="1226"/>
      <c r="CU23" s="1227"/>
      <c r="CV23" s="1227"/>
      <c r="CW23" s="1227"/>
      <c r="CX23" s="1227"/>
      <c r="CY23" s="1228"/>
      <c r="CZ23" s="90"/>
      <c r="DA23" s="90"/>
      <c r="DB23" s="656"/>
      <c r="DC23" s="657"/>
      <c r="DD23" s="658">
        <f t="shared" si="10"/>
        <v>0</v>
      </c>
      <c r="DE23" s="654" t="str">
        <f t="shared" si="25"/>
        <v>No Line Item</v>
      </c>
      <c r="DF23" s="1226"/>
      <c r="DG23" s="1227"/>
      <c r="DH23" s="1227"/>
      <c r="DI23" s="1227"/>
      <c r="DJ23" s="1227"/>
      <c r="DK23" s="1228"/>
      <c r="DL23" s="90"/>
      <c r="DM23" s="90"/>
      <c r="DN23" s="656"/>
      <c r="DO23" s="657"/>
      <c r="DP23" s="658">
        <f t="shared" si="11"/>
        <v>0</v>
      </c>
      <c r="DQ23" s="654" t="str">
        <f t="shared" si="26"/>
        <v>No Line Item</v>
      </c>
      <c r="DR23" s="1226"/>
      <c r="DS23" s="1227"/>
      <c r="DT23" s="1227"/>
      <c r="DU23" s="1227"/>
      <c r="DV23" s="1227"/>
      <c r="DW23" s="1228"/>
      <c r="DX23" s="90"/>
      <c r="DY23" s="90"/>
      <c r="DZ23" s="656"/>
      <c r="EA23" s="657"/>
      <c r="EB23" s="658">
        <f t="shared" si="12"/>
        <v>0</v>
      </c>
      <c r="EC23" s="654" t="str">
        <f t="shared" si="27"/>
        <v>No Line Item</v>
      </c>
      <c r="ED23" s="1226"/>
      <c r="EE23" s="1227"/>
      <c r="EF23" s="1227"/>
      <c r="EG23" s="1227"/>
      <c r="EH23" s="1227"/>
      <c r="EI23" s="1228"/>
      <c r="EJ23" s="90"/>
      <c r="EK23" s="90"/>
      <c r="EL23" s="656"/>
      <c r="EM23" s="657"/>
      <c r="EN23" s="658">
        <f t="shared" si="13"/>
        <v>0</v>
      </c>
      <c r="EO23" s="654" t="str">
        <f t="shared" si="28"/>
        <v>No Line Item</v>
      </c>
      <c r="EP23" s="1226"/>
      <c r="EQ23" s="1227"/>
      <c r="ER23" s="1227"/>
      <c r="ES23" s="1227"/>
      <c r="ET23" s="1227"/>
      <c r="EU23" s="1228"/>
      <c r="EV23" s="90"/>
      <c r="EW23" s="90"/>
      <c r="EX23" s="656"/>
      <c r="EY23" s="657"/>
      <c r="EZ23" s="658">
        <f t="shared" si="14"/>
        <v>0</v>
      </c>
      <c r="FA23" s="654" t="str">
        <f t="shared" si="29"/>
        <v>No Line Item</v>
      </c>
      <c r="FB23" s="1226"/>
      <c r="FC23" s="1227"/>
      <c r="FD23" s="1227"/>
      <c r="FE23" s="1227"/>
      <c r="FF23" s="1227"/>
      <c r="FG23" s="1228"/>
      <c r="FH23" s="90"/>
      <c r="FI23" s="90"/>
      <c r="FJ23" s="656"/>
      <c r="FK23" s="657"/>
      <c r="FL23" s="658">
        <f t="shared" si="15"/>
        <v>0</v>
      </c>
      <c r="FM23" s="654" t="str">
        <f t="shared" si="30"/>
        <v>No Line Item</v>
      </c>
      <c r="FN23" s="1226"/>
      <c r="FO23" s="1227"/>
      <c r="FP23" s="1227"/>
      <c r="FQ23" s="1227"/>
      <c r="FR23" s="1227"/>
      <c r="FS23" s="1228"/>
      <c r="FT23" s="90"/>
      <c r="FU23" s="90"/>
      <c r="FV23" s="656"/>
      <c r="FW23" s="657"/>
      <c r="FX23" s="658">
        <f t="shared" si="16"/>
        <v>0</v>
      </c>
      <c r="FY23" s="654" t="str">
        <f t="shared" si="31"/>
        <v>No Line Item</v>
      </c>
      <c r="FZ23" s="1226"/>
      <c r="GA23" s="1227"/>
      <c r="GB23" s="1227"/>
      <c r="GC23" s="1227"/>
      <c r="GD23" s="1227"/>
      <c r="GE23" s="1228"/>
      <c r="GF23" s="90"/>
      <c r="GG23" s="90"/>
      <c r="GH23" s="656"/>
      <c r="GI23" s="657"/>
      <c r="GJ23" s="658">
        <f t="shared" si="17"/>
        <v>0</v>
      </c>
    </row>
    <row r="24" spans="1:192" ht="12" customHeight="1" x14ac:dyDescent="0.2">
      <c r="A24" s="654" t="str">
        <f t="shared" si="18"/>
        <v>No Line Item</v>
      </c>
      <c r="B24" s="1226"/>
      <c r="C24" s="1227"/>
      <c r="D24" s="1227"/>
      <c r="E24" s="1227"/>
      <c r="F24" s="1227"/>
      <c r="G24" s="1228"/>
      <c r="H24" s="90"/>
      <c r="I24" s="90"/>
      <c r="J24" s="656"/>
      <c r="K24" s="657"/>
      <c r="L24" s="658">
        <f t="shared" si="1"/>
        <v>0</v>
      </c>
      <c r="M24" s="654" t="str">
        <f t="shared" si="19"/>
        <v>No Line Item</v>
      </c>
      <c r="N24" s="1226"/>
      <c r="O24" s="1227"/>
      <c r="P24" s="1227"/>
      <c r="Q24" s="1227"/>
      <c r="R24" s="1227"/>
      <c r="S24" s="1228"/>
      <c r="T24" s="90"/>
      <c r="U24" s="90"/>
      <c r="V24" s="656"/>
      <c r="W24" s="657"/>
      <c r="X24" s="658">
        <f t="shared" si="2"/>
        <v>0</v>
      </c>
      <c r="Y24" s="654" t="str">
        <f t="shared" si="3"/>
        <v>No Line Item</v>
      </c>
      <c r="Z24" s="1226"/>
      <c r="AA24" s="1227"/>
      <c r="AB24" s="1227"/>
      <c r="AC24" s="1227"/>
      <c r="AD24" s="1227"/>
      <c r="AE24" s="1228"/>
      <c r="AF24" s="90"/>
      <c r="AG24" s="90"/>
      <c r="AH24" s="656"/>
      <c r="AI24" s="657"/>
      <c r="AJ24" s="658">
        <f t="shared" si="32"/>
        <v>0</v>
      </c>
      <c r="AK24" s="654" t="str">
        <f t="shared" si="20"/>
        <v>No Line Item</v>
      </c>
      <c r="AL24" s="1226"/>
      <c r="AM24" s="1227"/>
      <c r="AN24" s="1227"/>
      <c r="AO24" s="1227"/>
      <c r="AP24" s="1227"/>
      <c r="AQ24" s="1228"/>
      <c r="AR24" s="90"/>
      <c r="AS24" s="90"/>
      <c r="AT24" s="656"/>
      <c r="AU24" s="657"/>
      <c r="AV24" s="658">
        <f t="shared" si="5"/>
        <v>0</v>
      </c>
      <c r="AW24" s="654" t="str">
        <f t="shared" si="21"/>
        <v>No Line Item</v>
      </c>
      <c r="AX24" s="1226"/>
      <c r="AY24" s="1227"/>
      <c r="AZ24" s="1227"/>
      <c r="BA24" s="1227"/>
      <c r="BB24" s="1227"/>
      <c r="BC24" s="1228"/>
      <c r="BD24" s="90"/>
      <c r="BE24" s="90"/>
      <c r="BF24" s="656"/>
      <c r="BG24" s="657"/>
      <c r="BH24" s="658">
        <f t="shared" si="6"/>
        <v>0</v>
      </c>
      <c r="BI24" s="654" t="str">
        <f t="shared" si="7"/>
        <v>No Line Item</v>
      </c>
      <c r="BJ24" s="1226"/>
      <c r="BK24" s="1227"/>
      <c r="BL24" s="1227"/>
      <c r="BM24" s="1227"/>
      <c r="BN24" s="1227"/>
      <c r="BO24" s="1228"/>
      <c r="BP24" s="90"/>
      <c r="BQ24" s="90"/>
      <c r="BR24" s="656"/>
      <c r="BS24" s="657"/>
      <c r="BT24" s="658">
        <f t="shared" si="0"/>
        <v>0</v>
      </c>
      <c r="BU24" s="654" t="str">
        <f t="shared" si="22"/>
        <v>No Line Item</v>
      </c>
      <c r="BV24" s="1226"/>
      <c r="BW24" s="1227"/>
      <c r="BX24" s="1227"/>
      <c r="BY24" s="1227"/>
      <c r="BZ24" s="1227"/>
      <c r="CA24" s="1228"/>
      <c r="CB24" s="90"/>
      <c r="CC24" s="90"/>
      <c r="CD24" s="656"/>
      <c r="CE24" s="657"/>
      <c r="CF24" s="658">
        <f t="shared" si="8"/>
        <v>0</v>
      </c>
      <c r="CG24" s="654" t="str">
        <f t="shared" si="23"/>
        <v>No Line Item</v>
      </c>
      <c r="CH24" s="1226"/>
      <c r="CI24" s="1227"/>
      <c r="CJ24" s="1227"/>
      <c r="CK24" s="1227"/>
      <c r="CL24" s="1227"/>
      <c r="CM24" s="1228"/>
      <c r="CN24" s="660"/>
      <c r="CO24" s="90"/>
      <c r="CP24" s="656"/>
      <c r="CQ24" s="657"/>
      <c r="CR24" s="658">
        <f t="shared" si="9"/>
        <v>0</v>
      </c>
      <c r="CS24" s="654" t="str">
        <f t="shared" si="24"/>
        <v>No Line Item</v>
      </c>
      <c r="CT24" s="1226"/>
      <c r="CU24" s="1227"/>
      <c r="CV24" s="1227"/>
      <c r="CW24" s="1227"/>
      <c r="CX24" s="1227"/>
      <c r="CY24" s="1228"/>
      <c r="CZ24" s="90"/>
      <c r="DA24" s="90"/>
      <c r="DB24" s="656"/>
      <c r="DC24" s="657"/>
      <c r="DD24" s="658">
        <f t="shared" si="10"/>
        <v>0</v>
      </c>
      <c r="DE24" s="654" t="str">
        <f t="shared" si="25"/>
        <v>No Line Item</v>
      </c>
      <c r="DF24" s="1226"/>
      <c r="DG24" s="1227"/>
      <c r="DH24" s="1227"/>
      <c r="DI24" s="1227"/>
      <c r="DJ24" s="1227"/>
      <c r="DK24" s="1228"/>
      <c r="DL24" s="90"/>
      <c r="DM24" s="90"/>
      <c r="DN24" s="656"/>
      <c r="DO24" s="657"/>
      <c r="DP24" s="658">
        <f t="shared" si="11"/>
        <v>0</v>
      </c>
      <c r="DQ24" s="654" t="str">
        <f t="shared" si="26"/>
        <v>No Line Item</v>
      </c>
      <c r="DR24" s="1226"/>
      <c r="DS24" s="1227"/>
      <c r="DT24" s="1227"/>
      <c r="DU24" s="1227"/>
      <c r="DV24" s="1227"/>
      <c r="DW24" s="1228"/>
      <c r="DX24" s="90"/>
      <c r="DY24" s="90"/>
      <c r="DZ24" s="656"/>
      <c r="EA24" s="657"/>
      <c r="EB24" s="658">
        <f t="shared" si="12"/>
        <v>0</v>
      </c>
      <c r="EC24" s="654" t="str">
        <f t="shared" si="27"/>
        <v>No Line Item</v>
      </c>
      <c r="ED24" s="1226"/>
      <c r="EE24" s="1227"/>
      <c r="EF24" s="1227"/>
      <c r="EG24" s="1227"/>
      <c r="EH24" s="1227"/>
      <c r="EI24" s="1228"/>
      <c r="EJ24" s="90"/>
      <c r="EK24" s="90"/>
      <c r="EL24" s="656"/>
      <c r="EM24" s="657"/>
      <c r="EN24" s="658">
        <f t="shared" si="13"/>
        <v>0</v>
      </c>
      <c r="EO24" s="654" t="str">
        <f t="shared" si="28"/>
        <v>No Line Item</v>
      </c>
      <c r="EP24" s="1226"/>
      <c r="EQ24" s="1227"/>
      <c r="ER24" s="1227"/>
      <c r="ES24" s="1227"/>
      <c r="ET24" s="1227"/>
      <c r="EU24" s="1228"/>
      <c r="EV24" s="90"/>
      <c r="EW24" s="90"/>
      <c r="EX24" s="656"/>
      <c r="EY24" s="657"/>
      <c r="EZ24" s="658">
        <f t="shared" si="14"/>
        <v>0</v>
      </c>
      <c r="FA24" s="654" t="str">
        <f t="shared" si="29"/>
        <v>No Line Item</v>
      </c>
      <c r="FB24" s="1226"/>
      <c r="FC24" s="1227"/>
      <c r="FD24" s="1227"/>
      <c r="FE24" s="1227"/>
      <c r="FF24" s="1227"/>
      <c r="FG24" s="1228"/>
      <c r="FH24" s="90"/>
      <c r="FI24" s="90"/>
      <c r="FJ24" s="656"/>
      <c r="FK24" s="657"/>
      <c r="FL24" s="658">
        <f t="shared" si="15"/>
        <v>0</v>
      </c>
      <c r="FM24" s="654" t="str">
        <f t="shared" si="30"/>
        <v>No Line Item</v>
      </c>
      <c r="FN24" s="1226"/>
      <c r="FO24" s="1227"/>
      <c r="FP24" s="1227"/>
      <c r="FQ24" s="1227"/>
      <c r="FR24" s="1227"/>
      <c r="FS24" s="1228"/>
      <c r="FT24" s="90"/>
      <c r="FU24" s="90"/>
      <c r="FV24" s="656"/>
      <c r="FW24" s="657"/>
      <c r="FX24" s="658">
        <f t="shared" si="16"/>
        <v>0</v>
      </c>
      <c r="FY24" s="654" t="str">
        <f t="shared" si="31"/>
        <v>No Line Item</v>
      </c>
      <c r="FZ24" s="1226"/>
      <c r="GA24" s="1227"/>
      <c r="GB24" s="1227"/>
      <c r="GC24" s="1227"/>
      <c r="GD24" s="1227"/>
      <c r="GE24" s="1228"/>
      <c r="GF24" s="90"/>
      <c r="GG24" s="90"/>
      <c r="GH24" s="656"/>
      <c r="GI24" s="657"/>
      <c r="GJ24" s="658">
        <f t="shared" si="17"/>
        <v>0</v>
      </c>
    </row>
    <row r="25" spans="1:192" ht="12" customHeight="1" x14ac:dyDescent="0.2">
      <c r="A25" s="654" t="str">
        <f t="shared" si="18"/>
        <v>No Line Item</v>
      </c>
      <c r="B25" s="1226"/>
      <c r="C25" s="1227"/>
      <c r="D25" s="1227"/>
      <c r="E25" s="1227"/>
      <c r="F25" s="1227"/>
      <c r="G25" s="1228"/>
      <c r="H25" s="90"/>
      <c r="I25" s="90"/>
      <c r="J25" s="656"/>
      <c r="K25" s="657"/>
      <c r="L25" s="658">
        <f t="shared" si="1"/>
        <v>0</v>
      </c>
      <c r="M25" s="654" t="str">
        <f t="shared" si="19"/>
        <v>No Line Item</v>
      </c>
      <c r="N25" s="1226"/>
      <c r="O25" s="1227"/>
      <c r="P25" s="1227"/>
      <c r="Q25" s="1227"/>
      <c r="R25" s="1227"/>
      <c r="S25" s="1228"/>
      <c r="T25" s="90"/>
      <c r="U25" s="90"/>
      <c r="V25" s="656"/>
      <c r="W25" s="657"/>
      <c r="X25" s="658">
        <f t="shared" si="2"/>
        <v>0</v>
      </c>
      <c r="Y25" s="654" t="str">
        <f t="shared" si="3"/>
        <v>No Line Item</v>
      </c>
      <c r="Z25" s="1226"/>
      <c r="AA25" s="1227"/>
      <c r="AB25" s="1227"/>
      <c r="AC25" s="1227"/>
      <c r="AD25" s="1227"/>
      <c r="AE25" s="1228"/>
      <c r="AF25" s="90"/>
      <c r="AG25" s="90"/>
      <c r="AH25" s="656"/>
      <c r="AI25" s="657"/>
      <c r="AJ25" s="658">
        <f t="shared" si="32"/>
        <v>0</v>
      </c>
      <c r="AK25" s="654" t="str">
        <f t="shared" si="20"/>
        <v>No Line Item</v>
      </c>
      <c r="AL25" s="1226"/>
      <c r="AM25" s="1227"/>
      <c r="AN25" s="1227"/>
      <c r="AO25" s="1227"/>
      <c r="AP25" s="1227"/>
      <c r="AQ25" s="1228"/>
      <c r="AR25" s="90"/>
      <c r="AS25" s="90"/>
      <c r="AT25" s="656"/>
      <c r="AU25" s="657"/>
      <c r="AV25" s="658">
        <f t="shared" si="5"/>
        <v>0</v>
      </c>
      <c r="AW25" s="654" t="str">
        <f t="shared" si="21"/>
        <v>No Line Item</v>
      </c>
      <c r="AX25" s="1226"/>
      <c r="AY25" s="1227"/>
      <c r="AZ25" s="1227"/>
      <c r="BA25" s="1227"/>
      <c r="BB25" s="1227"/>
      <c r="BC25" s="1228"/>
      <c r="BD25" s="90"/>
      <c r="BE25" s="90"/>
      <c r="BF25" s="656"/>
      <c r="BG25" s="657"/>
      <c r="BH25" s="658">
        <f t="shared" si="6"/>
        <v>0</v>
      </c>
      <c r="BI25" s="654" t="str">
        <f t="shared" si="7"/>
        <v>No Line Item</v>
      </c>
      <c r="BJ25" s="1226"/>
      <c r="BK25" s="1227"/>
      <c r="BL25" s="1227"/>
      <c r="BM25" s="1227"/>
      <c r="BN25" s="1227"/>
      <c r="BO25" s="1228"/>
      <c r="BP25" s="90"/>
      <c r="BQ25" s="90"/>
      <c r="BR25" s="656"/>
      <c r="BS25" s="657"/>
      <c r="BT25" s="658">
        <f t="shared" si="0"/>
        <v>0</v>
      </c>
      <c r="BU25" s="654" t="str">
        <f t="shared" si="22"/>
        <v>No Line Item</v>
      </c>
      <c r="BV25" s="1226"/>
      <c r="BW25" s="1227"/>
      <c r="BX25" s="1227"/>
      <c r="BY25" s="1227"/>
      <c r="BZ25" s="1227"/>
      <c r="CA25" s="1228"/>
      <c r="CB25" s="90"/>
      <c r="CC25" s="90"/>
      <c r="CD25" s="656"/>
      <c r="CE25" s="657"/>
      <c r="CF25" s="658">
        <f t="shared" si="8"/>
        <v>0</v>
      </c>
      <c r="CG25" s="654" t="str">
        <f t="shared" si="23"/>
        <v>No Line Item</v>
      </c>
      <c r="CH25" s="1226"/>
      <c r="CI25" s="1227"/>
      <c r="CJ25" s="1227"/>
      <c r="CK25" s="1227"/>
      <c r="CL25" s="1227"/>
      <c r="CM25" s="1228"/>
      <c r="CN25" s="660"/>
      <c r="CO25" s="90"/>
      <c r="CP25" s="656"/>
      <c r="CQ25" s="657"/>
      <c r="CR25" s="658">
        <f t="shared" si="9"/>
        <v>0</v>
      </c>
      <c r="CS25" s="654" t="str">
        <f t="shared" si="24"/>
        <v>No Line Item</v>
      </c>
      <c r="CT25" s="1226"/>
      <c r="CU25" s="1227"/>
      <c r="CV25" s="1227"/>
      <c r="CW25" s="1227"/>
      <c r="CX25" s="1227"/>
      <c r="CY25" s="1228"/>
      <c r="CZ25" s="90"/>
      <c r="DA25" s="90"/>
      <c r="DB25" s="656"/>
      <c r="DC25" s="657"/>
      <c r="DD25" s="658">
        <f t="shared" si="10"/>
        <v>0</v>
      </c>
      <c r="DE25" s="654" t="str">
        <f t="shared" si="25"/>
        <v>No Line Item</v>
      </c>
      <c r="DF25" s="1226"/>
      <c r="DG25" s="1227"/>
      <c r="DH25" s="1227"/>
      <c r="DI25" s="1227"/>
      <c r="DJ25" s="1227"/>
      <c r="DK25" s="1228"/>
      <c r="DL25" s="90"/>
      <c r="DM25" s="90"/>
      <c r="DN25" s="656"/>
      <c r="DO25" s="657"/>
      <c r="DP25" s="658">
        <f t="shared" si="11"/>
        <v>0</v>
      </c>
      <c r="DQ25" s="654" t="str">
        <f t="shared" si="26"/>
        <v>No Line Item</v>
      </c>
      <c r="DR25" s="1226"/>
      <c r="DS25" s="1227"/>
      <c r="DT25" s="1227"/>
      <c r="DU25" s="1227"/>
      <c r="DV25" s="1227"/>
      <c r="DW25" s="1228"/>
      <c r="DX25" s="90"/>
      <c r="DY25" s="90"/>
      <c r="DZ25" s="656"/>
      <c r="EA25" s="657"/>
      <c r="EB25" s="658">
        <f t="shared" si="12"/>
        <v>0</v>
      </c>
      <c r="EC25" s="654" t="str">
        <f t="shared" si="27"/>
        <v>No Line Item</v>
      </c>
      <c r="ED25" s="1226"/>
      <c r="EE25" s="1227"/>
      <c r="EF25" s="1227"/>
      <c r="EG25" s="1227"/>
      <c r="EH25" s="1227"/>
      <c r="EI25" s="1228"/>
      <c r="EJ25" s="90"/>
      <c r="EK25" s="90"/>
      <c r="EL25" s="656"/>
      <c r="EM25" s="657"/>
      <c r="EN25" s="658">
        <f t="shared" si="13"/>
        <v>0</v>
      </c>
      <c r="EO25" s="654" t="str">
        <f t="shared" si="28"/>
        <v>No Line Item</v>
      </c>
      <c r="EP25" s="1226"/>
      <c r="EQ25" s="1227"/>
      <c r="ER25" s="1227"/>
      <c r="ES25" s="1227"/>
      <c r="ET25" s="1227"/>
      <c r="EU25" s="1228"/>
      <c r="EV25" s="90"/>
      <c r="EW25" s="90"/>
      <c r="EX25" s="656"/>
      <c r="EY25" s="657"/>
      <c r="EZ25" s="658">
        <f t="shared" si="14"/>
        <v>0</v>
      </c>
      <c r="FA25" s="654" t="str">
        <f t="shared" si="29"/>
        <v>No Line Item</v>
      </c>
      <c r="FB25" s="1226"/>
      <c r="FC25" s="1227"/>
      <c r="FD25" s="1227"/>
      <c r="FE25" s="1227"/>
      <c r="FF25" s="1227"/>
      <c r="FG25" s="1228"/>
      <c r="FH25" s="90"/>
      <c r="FI25" s="90"/>
      <c r="FJ25" s="656"/>
      <c r="FK25" s="657"/>
      <c r="FL25" s="658">
        <f t="shared" si="15"/>
        <v>0</v>
      </c>
      <c r="FM25" s="654" t="str">
        <f t="shared" si="30"/>
        <v>No Line Item</v>
      </c>
      <c r="FN25" s="1226"/>
      <c r="FO25" s="1227"/>
      <c r="FP25" s="1227"/>
      <c r="FQ25" s="1227"/>
      <c r="FR25" s="1227"/>
      <c r="FS25" s="1228"/>
      <c r="FT25" s="90"/>
      <c r="FU25" s="90"/>
      <c r="FV25" s="656"/>
      <c r="FW25" s="657"/>
      <c r="FX25" s="658">
        <f t="shared" si="16"/>
        <v>0</v>
      </c>
      <c r="FY25" s="654" t="str">
        <f t="shared" si="31"/>
        <v>No Line Item</v>
      </c>
      <c r="FZ25" s="1226"/>
      <c r="GA25" s="1227"/>
      <c r="GB25" s="1227"/>
      <c r="GC25" s="1227"/>
      <c r="GD25" s="1227"/>
      <c r="GE25" s="1228"/>
      <c r="GF25" s="90"/>
      <c r="GG25" s="90"/>
      <c r="GH25" s="656"/>
      <c r="GI25" s="657"/>
      <c r="GJ25" s="658">
        <f t="shared" si="17"/>
        <v>0</v>
      </c>
    </row>
    <row r="26" spans="1:192" ht="12" customHeight="1" x14ac:dyDescent="0.2">
      <c r="A26" s="654" t="str">
        <f t="shared" si="18"/>
        <v>No Line Item</v>
      </c>
      <c r="B26" s="1226"/>
      <c r="C26" s="1227"/>
      <c r="D26" s="1227"/>
      <c r="E26" s="1227"/>
      <c r="F26" s="1227"/>
      <c r="G26" s="1228"/>
      <c r="H26" s="90"/>
      <c r="I26" s="90"/>
      <c r="J26" s="656"/>
      <c r="K26" s="657"/>
      <c r="L26" s="658">
        <f t="shared" si="1"/>
        <v>0</v>
      </c>
      <c r="M26" s="654" t="str">
        <f t="shared" si="19"/>
        <v>No Line Item</v>
      </c>
      <c r="N26" s="1226"/>
      <c r="O26" s="1227"/>
      <c r="P26" s="1227"/>
      <c r="Q26" s="1227"/>
      <c r="R26" s="1227"/>
      <c r="S26" s="1228"/>
      <c r="T26" s="90"/>
      <c r="U26" s="90"/>
      <c r="V26" s="656"/>
      <c r="W26" s="657"/>
      <c r="X26" s="658">
        <f t="shared" si="2"/>
        <v>0</v>
      </c>
      <c r="Y26" s="654" t="str">
        <f t="shared" si="3"/>
        <v>No Line Item</v>
      </c>
      <c r="Z26" s="1226"/>
      <c r="AA26" s="1227"/>
      <c r="AB26" s="1227"/>
      <c r="AC26" s="1227"/>
      <c r="AD26" s="1227"/>
      <c r="AE26" s="1228"/>
      <c r="AF26" s="90"/>
      <c r="AG26" s="90"/>
      <c r="AH26" s="656"/>
      <c r="AI26" s="657"/>
      <c r="AJ26" s="658">
        <f t="shared" si="4"/>
        <v>0</v>
      </c>
      <c r="AK26" s="654" t="str">
        <f t="shared" si="20"/>
        <v>No Line Item</v>
      </c>
      <c r="AL26" s="1226"/>
      <c r="AM26" s="1227"/>
      <c r="AN26" s="1227"/>
      <c r="AO26" s="1227"/>
      <c r="AP26" s="1227"/>
      <c r="AQ26" s="1228"/>
      <c r="AR26" s="90"/>
      <c r="AS26" s="90"/>
      <c r="AT26" s="656"/>
      <c r="AU26" s="657"/>
      <c r="AV26" s="658">
        <f t="shared" si="5"/>
        <v>0</v>
      </c>
      <c r="AW26" s="654" t="str">
        <f t="shared" si="21"/>
        <v>No Line Item</v>
      </c>
      <c r="AX26" s="1226"/>
      <c r="AY26" s="1227"/>
      <c r="AZ26" s="1227"/>
      <c r="BA26" s="1227"/>
      <c r="BB26" s="1227"/>
      <c r="BC26" s="1228"/>
      <c r="BD26" s="90"/>
      <c r="BE26" s="90"/>
      <c r="BF26" s="656"/>
      <c r="BG26" s="657"/>
      <c r="BH26" s="658">
        <f t="shared" si="6"/>
        <v>0</v>
      </c>
      <c r="BI26" s="654" t="str">
        <f t="shared" si="7"/>
        <v>No Line Item</v>
      </c>
      <c r="BJ26" s="1226"/>
      <c r="BK26" s="1227"/>
      <c r="BL26" s="1227"/>
      <c r="BM26" s="1227"/>
      <c r="BN26" s="1227"/>
      <c r="BO26" s="1228"/>
      <c r="BP26" s="90"/>
      <c r="BQ26" s="90"/>
      <c r="BR26" s="656"/>
      <c r="BS26" s="657"/>
      <c r="BT26" s="658">
        <f t="shared" si="0"/>
        <v>0</v>
      </c>
      <c r="BU26" s="654" t="str">
        <f t="shared" si="22"/>
        <v>No Line Item</v>
      </c>
      <c r="BV26" s="1226"/>
      <c r="BW26" s="1227"/>
      <c r="BX26" s="1227"/>
      <c r="BY26" s="1227"/>
      <c r="BZ26" s="1227"/>
      <c r="CA26" s="1228"/>
      <c r="CB26" s="90"/>
      <c r="CC26" s="90"/>
      <c r="CD26" s="656"/>
      <c r="CE26" s="657"/>
      <c r="CF26" s="658">
        <f t="shared" si="8"/>
        <v>0</v>
      </c>
      <c r="CG26" s="654" t="str">
        <f t="shared" si="23"/>
        <v>No Line Item</v>
      </c>
      <c r="CH26" s="1226"/>
      <c r="CI26" s="1227"/>
      <c r="CJ26" s="1227"/>
      <c r="CK26" s="1227"/>
      <c r="CL26" s="1227"/>
      <c r="CM26" s="1228"/>
      <c r="CN26" s="660"/>
      <c r="CO26" s="90"/>
      <c r="CP26" s="656"/>
      <c r="CQ26" s="657"/>
      <c r="CR26" s="658">
        <f t="shared" si="9"/>
        <v>0</v>
      </c>
      <c r="CS26" s="654" t="str">
        <f t="shared" si="24"/>
        <v>No Line Item</v>
      </c>
      <c r="CT26" s="1226"/>
      <c r="CU26" s="1227"/>
      <c r="CV26" s="1227"/>
      <c r="CW26" s="1227"/>
      <c r="CX26" s="1227"/>
      <c r="CY26" s="1228"/>
      <c r="CZ26" s="90"/>
      <c r="DA26" s="90"/>
      <c r="DB26" s="656"/>
      <c r="DC26" s="657"/>
      <c r="DD26" s="658">
        <f t="shared" si="10"/>
        <v>0</v>
      </c>
      <c r="DE26" s="654" t="str">
        <f t="shared" si="25"/>
        <v>No Line Item</v>
      </c>
      <c r="DF26" s="1226"/>
      <c r="DG26" s="1227"/>
      <c r="DH26" s="1227"/>
      <c r="DI26" s="1227"/>
      <c r="DJ26" s="1227"/>
      <c r="DK26" s="1228"/>
      <c r="DL26" s="90"/>
      <c r="DM26" s="90"/>
      <c r="DN26" s="656"/>
      <c r="DO26" s="657"/>
      <c r="DP26" s="658">
        <f t="shared" si="11"/>
        <v>0</v>
      </c>
      <c r="DQ26" s="654" t="str">
        <f t="shared" si="26"/>
        <v>No Line Item</v>
      </c>
      <c r="DR26" s="1226"/>
      <c r="DS26" s="1227"/>
      <c r="DT26" s="1227"/>
      <c r="DU26" s="1227"/>
      <c r="DV26" s="1227"/>
      <c r="DW26" s="1228"/>
      <c r="DX26" s="90"/>
      <c r="DY26" s="90"/>
      <c r="DZ26" s="656"/>
      <c r="EA26" s="657"/>
      <c r="EB26" s="658">
        <f t="shared" si="12"/>
        <v>0</v>
      </c>
      <c r="EC26" s="654" t="str">
        <f t="shared" si="27"/>
        <v>No Line Item</v>
      </c>
      <c r="ED26" s="1226"/>
      <c r="EE26" s="1227"/>
      <c r="EF26" s="1227"/>
      <c r="EG26" s="1227"/>
      <c r="EH26" s="1227"/>
      <c r="EI26" s="1228"/>
      <c r="EJ26" s="90"/>
      <c r="EK26" s="90"/>
      <c r="EL26" s="656"/>
      <c r="EM26" s="657"/>
      <c r="EN26" s="658">
        <f t="shared" si="13"/>
        <v>0</v>
      </c>
      <c r="EO26" s="654" t="str">
        <f t="shared" si="28"/>
        <v>No Line Item</v>
      </c>
      <c r="EP26" s="1226"/>
      <c r="EQ26" s="1227"/>
      <c r="ER26" s="1227"/>
      <c r="ES26" s="1227"/>
      <c r="ET26" s="1227"/>
      <c r="EU26" s="1228"/>
      <c r="EV26" s="90"/>
      <c r="EW26" s="90"/>
      <c r="EX26" s="656"/>
      <c r="EY26" s="657"/>
      <c r="EZ26" s="658">
        <f t="shared" si="14"/>
        <v>0</v>
      </c>
      <c r="FA26" s="654" t="str">
        <f t="shared" si="29"/>
        <v>No Line Item</v>
      </c>
      <c r="FB26" s="1226"/>
      <c r="FC26" s="1227"/>
      <c r="FD26" s="1227"/>
      <c r="FE26" s="1227"/>
      <c r="FF26" s="1227"/>
      <c r="FG26" s="1228"/>
      <c r="FH26" s="90"/>
      <c r="FI26" s="90"/>
      <c r="FJ26" s="656"/>
      <c r="FK26" s="657"/>
      <c r="FL26" s="658">
        <f t="shared" si="15"/>
        <v>0</v>
      </c>
      <c r="FM26" s="654" t="str">
        <f t="shared" si="30"/>
        <v>No Line Item</v>
      </c>
      <c r="FN26" s="1226"/>
      <c r="FO26" s="1227"/>
      <c r="FP26" s="1227"/>
      <c r="FQ26" s="1227"/>
      <c r="FR26" s="1227"/>
      <c r="FS26" s="1228"/>
      <c r="FT26" s="90"/>
      <c r="FU26" s="90"/>
      <c r="FV26" s="656"/>
      <c r="FW26" s="657"/>
      <c r="FX26" s="658">
        <f t="shared" si="16"/>
        <v>0</v>
      </c>
      <c r="FY26" s="654" t="str">
        <f t="shared" si="31"/>
        <v>No Line Item</v>
      </c>
      <c r="FZ26" s="1226"/>
      <c r="GA26" s="1227"/>
      <c r="GB26" s="1227"/>
      <c r="GC26" s="1227"/>
      <c r="GD26" s="1227"/>
      <c r="GE26" s="1228"/>
      <c r="GF26" s="90"/>
      <c r="GG26" s="90"/>
      <c r="GH26" s="656"/>
      <c r="GI26" s="657"/>
      <c r="GJ26" s="658">
        <f t="shared" si="17"/>
        <v>0</v>
      </c>
    </row>
    <row r="27" spans="1:192" ht="12" customHeight="1" x14ac:dyDescent="0.2">
      <c r="A27" s="654" t="str">
        <f t="shared" si="18"/>
        <v>No Line Item</v>
      </c>
      <c r="B27" s="1226"/>
      <c r="C27" s="1227"/>
      <c r="D27" s="1227"/>
      <c r="E27" s="1227"/>
      <c r="F27" s="1227"/>
      <c r="G27" s="1228"/>
      <c r="H27" s="90"/>
      <c r="I27" s="90"/>
      <c r="J27" s="656"/>
      <c r="K27" s="657"/>
      <c r="L27" s="658">
        <f t="shared" si="1"/>
        <v>0</v>
      </c>
      <c r="M27" s="654" t="str">
        <f t="shared" si="19"/>
        <v>No Line Item</v>
      </c>
      <c r="N27" s="1226"/>
      <c r="O27" s="1227"/>
      <c r="P27" s="1227"/>
      <c r="Q27" s="1227"/>
      <c r="R27" s="1227"/>
      <c r="S27" s="1228"/>
      <c r="T27" s="90"/>
      <c r="U27" s="90"/>
      <c r="V27" s="656"/>
      <c r="W27" s="657"/>
      <c r="X27" s="658">
        <f t="shared" si="2"/>
        <v>0</v>
      </c>
      <c r="Y27" s="654" t="str">
        <f t="shared" si="3"/>
        <v>No Line Item</v>
      </c>
      <c r="Z27" s="1226"/>
      <c r="AA27" s="1227"/>
      <c r="AB27" s="1227"/>
      <c r="AC27" s="1227"/>
      <c r="AD27" s="1227"/>
      <c r="AE27" s="1228"/>
      <c r="AF27" s="90"/>
      <c r="AG27" s="90"/>
      <c r="AH27" s="656"/>
      <c r="AI27" s="657"/>
      <c r="AJ27" s="658">
        <f t="shared" si="4"/>
        <v>0</v>
      </c>
      <c r="AK27" s="654" t="str">
        <f t="shared" si="20"/>
        <v>No Line Item</v>
      </c>
      <c r="AL27" s="1226"/>
      <c r="AM27" s="1227"/>
      <c r="AN27" s="1227"/>
      <c r="AO27" s="1227"/>
      <c r="AP27" s="1227"/>
      <c r="AQ27" s="1228"/>
      <c r="AR27" s="90"/>
      <c r="AS27" s="90"/>
      <c r="AT27" s="656"/>
      <c r="AU27" s="657"/>
      <c r="AV27" s="658">
        <f t="shared" si="5"/>
        <v>0</v>
      </c>
      <c r="AW27" s="654" t="str">
        <f t="shared" si="21"/>
        <v>No Line Item</v>
      </c>
      <c r="AX27" s="1226"/>
      <c r="AY27" s="1227"/>
      <c r="AZ27" s="1227"/>
      <c r="BA27" s="1227"/>
      <c r="BB27" s="1227"/>
      <c r="BC27" s="1228"/>
      <c r="BD27" s="90"/>
      <c r="BE27" s="90"/>
      <c r="BF27" s="656"/>
      <c r="BG27" s="657"/>
      <c r="BH27" s="658">
        <f t="shared" si="6"/>
        <v>0</v>
      </c>
      <c r="BI27" s="654" t="str">
        <f t="shared" si="7"/>
        <v>No Line Item</v>
      </c>
      <c r="BJ27" s="1226"/>
      <c r="BK27" s="1227"/>
      <c r="BL27" s="1227"/>
      <c r="BM27" s="1227"/>
      <c r="BN27" s="1227"/>
      <c r="BO27" s="1228"/>
      <c r="BP27" s="90"/>
      <c r="BQ27" s="90"/>
      <c r="BR27" s="656"/>
      <c r="BS27" s="657"/>
      <c r="BT27" s="658">
        <f t="shared" si="0"/>
        <v>0</v>
      </c>
      <c r="BU27" s="654" t="str">
        <f t="shared" si="22"/>
        <v>No Line Item</v>
      </c>
      <c r="BV27" s="1226"/>
      <c r="BW27" s="1227"/>
      <c r="BX27" s="1227"/>
      <c r="BY27" s="1227"/>
      <c r="BZ27" s="1227"/>
      <c r="CA27" s="1228"/>
      <c r="CB27" s="90"/>
      <c r="CC27" s="90"/>
      <c r="CD27" s="656"/>
      <c r="CE27" s="657"/>
      <c r="CF27" s="658">
        <f t="shared" si="8"/>
        <v>0</v>
      </c>
      <c r="CG27" s="654" t="str">
        <f t="shared" si="23"/>
        <v>No Line Item</v>
      </c>
      <c r="CH27" s="1226"/>
      <c r="CI27" s="1227"/>
      <c r="CJ27" s="1227"/>
      <c r="CK27" s="1227"/>
      <c r="CL27" s="1227"/>
      <c r="CM27" s="1228"/>
      <c r="CN27" s="660"/>
      <c r="CO27" s="90"/>
      <c r="CP27" s="656"/>
      <c r="CQ27" s="657"/>
      <c r="CR27" s="658">
        <f t="shared" si="9"/>
        <v>0</v>
      </c>
      <c r="CS27" s="654" t="str">
        <f t="shared" si="24"/>
        <v>No Line Item</v>
      </c>
      <c r="CT27" s="1226"/>
      <c r="CU27" s="1227"/>
      <c r="CV27" s="1227"/>
      <c r="CW27" s="1227"/>
      <c r="CX27" s="1227"/>
      <c r="CY27" s="1228"/>
      <c r="CZ27" s="90"/>
      <c r="DA27" s="90"/>
      <c r="DB27" s="656"/>
      <c r="DC27" s="657"/>
      <c r="DD27" s="658">
        <f t="shared" si="10"/>
        <v>0</v>
      </c>
      <c r="DE27" s="654" t="str">
        <f t="shared" si="25"/>
        <v>No Line Item</v>
      </c>
      <c r="DF27" s="1226"/>
      <c r="DG27" s="1227"/>
      <c r="DH27" s="1227"/>
      <c r="DI27" s="1227"/>
      <c r="DJ27" s="1227"/>
      <c r="DK27" s="1228"/>
      <c r="DL27" s="90"/>
      <c r="DM27" s="90"/>
      <c r="DN27" s="656"/>
      <c r="DO27" s="657"/>
      <c r="DP27" s="658">
        <f t="shared" si="11"/>
        <v>0</v>
      </c>
      <c r="DQ27" s="654" t="str">
        <f t="shared" si="26"/>
        <v>No Line Item</v>
      </c>
      <c r="DR27" s="1226"/>
      <c r="DS27" s="1227"/>
      <c r="DT27" s="1227"/>
      <c r="DU27" s="1227"/>
      <c r="DV27" s="1227"/>
      <c r="DW27" s="1228"/>
      <c r="DX27" s="90"/>
      <c r="DY27" s="90"/>
      <c r="DZ27" s="656"/>
      <c r="EA27" s="657"/>
      <c r="EB27" s="658">
        <f t="shared" si="12"/>
        <v>0</v>
      </c>
      <c r="EC27" s="654" t="str">
        <f t="shared" si="27"/>
        <v>No Line Item</v>
      </c>
      <c r="ED27" s="1226"/>
      <c r="EE27" s="1227"/>
      <c r="EF27" s="1227"/>
      <c r="EG27" s="1227"/>
      <c r="EH27" s="1227"/>
      <c r="EI27" s="1228"/>
      <c r="EJ27" s="90"/>
      <c r="EK27" s="90"/>
      <c r="EL27" s="656"/>
      <c r="EM27" s="657"/>
      <c r="EN27" s="658">
        <f t="shared" si="13"/>
        <v>0</v>
      </c>
      <c r="EO27" s="654" t="str">
        <f t="shared" si="28"/>
        <v>No Line Item</v>
      </c>
      <c r="EP27" s="1226"/>
      <c r="EQ27" s="1227"/>
      <c r="ER27" s="1227"/>
      <c r="ES27" s="1227"/>
      <c r="ET27" s="1227"/>
      <c r="EU27" s="1228"/>
      <c r="EV27" s="90"/>
      <c r="EW27" s="90"/>
      <c r="EX27" s="656"/>
      <c r="EY27" s="657"/>
      <c r="EZ27" s="658">
        <f t="shared" si="14"/>
        <v>0</v>
      </c>
      <c r="FA27" s="654" t="str">
        <f t="shared" si="29"/>
        <v>No Line Item</v>
      </c>
      <c r="FB27" s="1226"/>
      <c r="FC27" s="1227"/>
      <c r="FD27" s="1227"/>
      <c r="FE27" s="1227"/>
      <c r="FF27" s="1227"/>
      <c r="FG27" s="1228"/>
      <c r="FH27" s="90"/>
      <c r="FI27" s="90"/>
      <c r="FJ27" s="656"/>
      <c r="FK27" s="657"/>
      <c r="FL27" s="658">
        <f t="shared" si="15"/>
        <v>0</v>
      </c>
      <c r="FM27" s="654" t="str">
        <f t="shared" si="30"/>
        <v>No Line Item</v>
      </c>
      <c r="FN27" s="1226"/>
      <c r="FO27" s="1227"/>
      <c r="FP27" s="1227"/>
      <c r="FQ27" s="1227"/>
      <c r="FR27" s="1227"/>
      <c r="FS27" s="1228"/>
      <c r="FT27" s="90"/>
      <c r="FU27" s="90"/>
      <c r="FV27" s="656"/>
      <c r="FW27" s="657"/>
      <c r="FX27" s="658">
        <f t="shared" si="16"/>
        <v>0</v>
      </c>
      <c r="FY27" s="654" t="str">
        <f t="shared" si="31"/>
        <v>No Line Item</v>
      </c>
      <c r="FZ27" s="1226"/>
      <c r="GA27" s="1227"/>
      <c r="GB27" s="1227"/>
      <c r="GC27" s="1227"/>
      <c r="GD27" s="1227"/>
      <c r="GE27" s="1228"/>
      <c r="GF27" s="90"/>
      <c r="GG27" s="90"/>
      <c r="GH27" s="656"/>
      <c r="GI27" s="657"/>
      <c r="GJ27" s="658">
        <f t="shared" si="17"/>
        <v>0</v>
      </c>
    </row>
    <row r="28" spans="1:192" ht="12" customHeight="1" x14ac:dyDescent="0.2">
      <c r="A28" s="654" t="str">
        <f t="shared" si="18"/>
        <v>No Line Item</v>
      </c>
      <c r="B28" s="1226"/>
      <c r="C28" s="1227"/>
      <c r="D28" s="1227"/>
      <c r="E28" s="1227"/>
      <c r="F28" s="1227"/>
      <c r="G28" s="1228"/>
      <c r="H28" s="90"/>
      <c r="I28" s="90"/>
      <c r="J28" s="656"/>
      <c r="K28" s="657"/>
      <c r="L28" s="658">
        <f t="shared" si="1"/>
        <v>0</v>
      </c>
      <c r="M28" s="654" t="str">
        <f t="shared" si="19"/>
        <v>No Line Item</v>
      </c>
      <c r="N28" s="1226"/>
      <c r="O28" s="1227"/>
      <c r="P28" s="1227"/>
      <c r="Q28" s="1227"/>
      <c r="R28" s="1227"/>
      <c r="S28" s="1228"/>
      <c r="T28" s="90"/>
      <c r="U28" s="90"/>
      <c r="V28" s="656"/>
      <c r="W28" s="657"/>
      <c r="X28" s="658">
        <f t="shared" si="2"/>
        <v>0</v>
      </c>
      <c r="Y28" s="654" t="str">
        <f t="shared" si="3"/>
        <v>No Line Item</v>
      </c>
      <c r="Z28" s="1226"/>
      <c r="AA28" s="1227"/>
      <c r="AB28" s="1227"/>
      <c r="AC28" s="1227"/>
      <c r="AD28" s="1227"/>
      <c r="AE28" s="1228"/>
      <c r="AF28" s="90"/>
      <c r="AG28" s="90"/>
      <c r="AH28" s="656"/>
      <c r="AI28" s="657"/>
      <c r="AJ28" s="658">
        <f t="shared" si="4"/>
        <v>0</v>
      </c>
      <c r="AK28" s="654" t="str">
        <f t="shared" si="20"/>
        <v>No Line Item</v>
      </c>
      <c r="AL28" s="1226"/>
      <c r="AM28" s="1227"/>
      <c r="AN28" s="1227"/>
      <c r="AO28" s="1227"/>
      <c r="AP28" s="1227"/>
      <c r="AQ28" s="1228"/>
      <c r="AR28" s="90"/>
      <c r="AS28" s="90"/>
      <c r="AT28" s="656"/>
      <c r="AU28" s="657"/>
      <c r="AV28" s="658">
        <f t="shared" si="5"/>
        <v>0</v>
      </c>
      <c r="AW28" s="654" t="str">
        <f t="shared" si="21"/>
        <v>No Line Item</v>
      </c>
      <c r="AX28" s="1226"/>
      <c r="AY28" s="1227"/>
      <c r="AZ28" s="1227"/>
      <c r="BA28" s="1227"/>
      <c r="BB28" s="1227"/>
      <c r="BC28" s="1228"/>
      <c r="BD28" s="90"/>
      <c r="BE28" s="90"/>
      <c r="BF28" s="656"/>
      <c r="BG28" s="657"/>
      <c r="BH28" s="658">
        <f t="shared" si="6"/>
        <v>0</v>
      </c>
      <c r="BI28" s="654" t="str">
        <f t="shared" si="7"/>
        <v>No Line Item</v>
      </c>
      <c r="BJ28" s="1226"/>
      <c r="BK28" s="1227"/>
      <c r="BL28" s="1227"/>
      <c r="BM28" s="1227"/>
      <c r="BN28" s="1227"/>
      <c r="BO28" s="1228"/>
      <c r="BP28" s="90"/>
      <c r="BQ28" s="90"/>
      <c r="BR28" s="656"/>
      <c r="BS28" s="657"/>
      <c r="BT28" s="658">
        <f t="shared" si="0"/>
        <v>0</v>
      </c>
      <c r="BU28" s="654" t="str">
        <f t="shared" si="22"/>
        <v>No Line Item</v>
      </c>
      <c r="BV28" s="1226"/>
      <c r="BW28" s="1227"/>
      <c r="BX28" s="1227"/>
      <c r="BY28" s="1227"/>
      <c r="BZ28" s="1227"/>
      <c r="CA28" s="1228"/>
      <c r="CB28" s="90"/>
      <c r="CC28" s="90"/>
      <c r="CD28" s="656"/>
      <c r="CE28" s="657"/>
      <c r="CF28" s="658">
        <f t="shared" si="8"/>
        <v>0</v>
      </c>
      <c r="CG28" s="654" t="str">
        <f t="shared" si="23"/>
        <v>No Line Item</v>
      </c>
      <c r="CH28" s="1226"/>
      <c r="CI28" s="1227"/>
      <c r="CJ28" s="1227"/>
      <c r="CK28" s="1227"/>
      <c r="CL28" s="1227"/>
      <c r="CM28" s="1228"/>
      <c r="CN28" s="660"/>
      <c r="CO28" s="90"/>
      <c r="CP28" s="656"/>
      <c r="CQ28" s="657"/>
      <c r="CR28" s="658">
        <f t="shared" si="9"/>
        <v>0</v>
      </c>
      <c r="CS28" s="654" t="str">
        <f t="shared" si="24"/>
        <v>No Line Item</v>
      </c>
      <c r="CT28" s="1226"/>
      <c r="CU28" s="1227"/>
      <c r="CV28" s="1227"/>
      <c r="CW28" s="1227"/>
      <c r="CX28" s="1227"/>
      <c r="CY28" s="1228"/>
      <c r="CZ28" s="90"/>
      <c r="DA28" s="90"/>
      <c r="DB28" s="656"/>
      <c r="DC28" s="657"/>
      <c r="DD28" s="658">
        <f t="shared" si="10"/>
        <v>0</v>
      </c>
      <c r="DE28" s="654" t="str">
        <f t="shared" si="25"/>
        <v>No Line Item</v>
      </c>
      <c r="DF28" s="1226"/>
      <c r="DG28" s="1227"/>
      <c r="DH28" s="1227"/>
      <c r="DI28" s="1227"/>
      <c r="DJ28" s="1227"/>
      <c r="DK28" s="1228"/>
      <c r="DL28" s="90"/>
      <c r="DM28" s="90"/>
      <c r="DN28" s="656"/>
      <c r="DO28" s="657"/>
      <c r="DP28" s="658">
        <f t="shared" si="11"/>
        <v>0</v>
      </c>
      <c r="DQ28" s="654" t="str">
        <f t="shared" si="26"/>
        <v>No Line Item</v>
      </c>
      <c r="DR28" s="1226"/>
      <c r="DS28" s="1227"/>
      <c r="DT28" s="1227"/>
      <c r="DU28" s="1227"/>
      <c r="DV28" s="1227"/>
      <c r="DW28" s="1228"/>
      <c r="DX28" s="90"/>
      <c r="DY28" s="90"/>
      <c r="DZ28" s="656"/>
      <c r="EA28" s="657"/>
      <c r="EB28" s="658">
        <f t="shared" si="12"/>
        <v>0</v>
      </c>
      <c r="EC28" s="654" t="str">
        <f t="shared" si="27"/>
        <v>No Line Item</v>
      </c>
      <c r="ED28" s="1226"/>
      <c r="EE28" s="1227"/>
      <c r="EF28" s="1227"/>
      <c r="EG28" s="1227"/>
      <c r="EH28" s="1227"/>
      <c r="EI28" s="1228"/>
      <c r="EJ28" s="90"/>
      <c r="EK28" s="90"/>
      <c r="EL28" s="656"/>
      <c r="EM28" s="657"/>
      <c r="EN28" s="658">
        <f t="shared" si="13"/>
        <v>0</v>
      </c>
      <c r="EO28" s="654" t="str">
        <f t="shared" si="28"/>
        <v>No Line Item</v>
      </c>
      <c r="EP28" s="1226"/>
      <c r="EQ28" s="1227"/>
      <c r="ER28" s="1227"/>
      <c r="ES28" s="1227"/>
      <c r="ET28" s="1227"/>
      <c r="EU28" s="1228"/>
      <c r="EV28" s="90"/>
      <c r="EW28" s="90"/>
      <c r="EX28" s="656"/>
      <c r="EY28" s="657"/>
      <c r="EZ28" s="658">
        <f t="shared" si="14"/>
        <v>0</v>
      </c>
      <c r="FA28" s="654" t="str">
        <f t="shared" si="29"/>
        <v>No Line Item</v>
      </c>
      <c r="FB28" s="1226"/>
      <c r="FC28" s="1227"/>
      <c r="FD28" s="1227"/>
      <c r="FE28" s="1227"/>
      <c r="FF28" s="1227"/>
      <c r="FG28" s="1228"/>
      <c r="FH28" s="90"/>
      <c r="FI28" s="90"/>
      <c r="FJ28" s="656"/>
      <c r="FK28" s="657"/>
      <c r="FL28" s="658">
        <f t="shared" si="15"/>
        <v>0</v>
      </c>
      <c r="FM28" s="654" t="str">
        <f t="shared" si="30"/>
        <v>No Line Item</v>
      </c>
      <c r="FN28" s="1226"/>
      <c r="FO28" s="1227"/>
      <c r="FP28" s="1227"/>
      <c r="FQ28" s="1227"/>
      <c r="FR28" s="1227"/>
      <c r="FS28" s="1228"/>
      <c r="FT28" s="90"/>
      <c r="FU28" s="90"/>
      <c r="FV28" s="656"/>
      <c r="FW28" s="657"/>
      <c r="FX28" s="658">
        <f t="shared" si="16"/>
        <v>0</v>
      </c>
      <c r="FY28" s="654" t="str">
        <f t="shared" si="31"/>
        <v>No Line Item</v>
      </c>
      <c r="FZ28" s="1226"/>
      <c r="GA28" s="1227"/>
      <c r="GB28" s="1227"/>
      <c r="GC28" s="1227"/>
      <c r="GD28" s="1227"/>
      <c r="GE28" s="1228"/>
      <c r="GF28" s="90"/>
      <c r="GG28" s="90"/>
      <c r="GH28" s="656"/>
      <c r="GI28" s="657"/>
      <c r="GJ28" s="658">
        <f t="shared" si="17"/>
        <v>0</v>
      </c>
    </row>
    <row r="29" spans="1:192" ht="12" customHeight="1" x14ac:dyDescent="0.2">
      <c r="A29" s="654" t="str">
        <f t="shared" si="18"/>
        <v>No Line Item</v>
      </c>
      <c r="B29" s="1226"/>
      <c r="C29" s="1227"/>
      <c r="D29" s="1227"/>
      <c r="E29" s="1227"/>
      <c r="F29" s="1227"/>
      <c r="G29" s="1228"/>
      <c r="H29" s="90"/>
      <c r="I29" s="90"/>
      <c r="J29" s="656"/>
      <c r="K29" s="657"/>
      <c r="L29" s="658">
        <f t="shared" si="1"/>
        <v>0</v>
      </c>
      <c r="M29" s="654" t="str">
        <f t="shared" si="19"/>
        <v>No Line Item</v>
      </c>
      <c r="N29" s="1226"/>
      <c r="O29" s="1227"/>
      <c r="P29" s="1227"/>
      <c r="Q29" s="1227"/>
      <c r="R29" s="1227"/>
      <c r="S29" s="1228"/>
      <c r="T29" s="90"/>
      <c r="U29" s="90"/>
      <c r="V29" s="656"/>
      <c r="W29" s="657"/>
      <c r="X29" s="658">
        <f t="shared" si="2"/>
        <v>0</v>
      </c>
      <c r="Y29" s="654" t="str">
        <f t="shared" si="3"/>
        <v>No Line Item</v>
      </c>
      <c r="Z29" s="1226"/>
      <c r="AA29" s="1227"/>
      <c r="AB29" s="1227"/>
      <c r="AC29" s="1227"/>
      <c r="AD29" s="1227"/>
      <c r="AE29" s="1228"/>
      <c r="AF29" s="90"/>
      <c r="AG29" s="90"/>
      <c r="AH29" s="656"/>
      <c r="AI29" s="657"/>
      <c r="AJ29" s="658">
        <f>ROUND(AG29*AI29,2)</f>
        <v>0</v>
      </c>
      <c r="AK29" s="654" t="str">
        <f t="shared" si="20"/>
        <v>No Line Item</v>
      </c>
      <c r="AL29" s="1226"/>
      <c r="AM29" s="1227"/>
      <c r="AN29" s="1227"/>
      <c r="AO29" s="1227"/>
      <c r="AP29" s="1227"/>
      <c r="AQ29" s="1228"/>
      <c r="AR29" s="90"/>
      <c r="AS29" s="90"/>
      <c r="AT29" s="656"/>
      <c r="AU29" s="657"/>
      <c r="AV29" s="658">
        <f t="shared" si="5"/>
        <v>0</v>
      </c>
      <c r="AW29" s="654" t="str">
        <f t="shared" si="21"/>
        <v>No Line Item</v>
      </c>
      <c r="AX29" s="1226"/>
      <c r="AY29" s="1227"/>
      <c r="AZ29" s="1227"/>
      <c r="BA29" s="1227"/>
      <c r="BB29" s="1227"/>
      <c r="BC29" s="1228"/>
      <c r="BD29" s="90"/>
      <c r="BE29" s="90"/>
      <c r="BF29" s="656"/>
      <c r="BG29" s="657"/>
      <c r="BH29" s="658">
        <f t="shared" si="6"/>
        <v>0</v>
      </c>
      <c r="BI29" s="654" t="str">
        <f t="shared" si="7"/>
        <v>No Line Item</v>
      </c>
      <c r="BJ29" s="1226"/>
      <c r="BK29" s="1227"/>
      <c r="BL29" s="1227"/>
      <c r="BM29" s="1227"/>
      <c r="BN29" s="1227"/>
      <c r="BO29" s="1228"/>
      <c r="BP29" s="90"/>
      <c r="BQ29" s="90"/>
      <c r="BR29" s="656"/>
      <c r="BS29" s="657"/>
      <c r="BT29" s="658">
        <f t="shared" si="0"/>
        <v>0</v>
      </c>
      <c r="BU29" s="654" t="str">
        <f t="shared" si="22"/>
        <v>No Line Item</v>
      </c>
      <c r="BV29" s="1226"/>
      <c r="BW29" s="1227"/>
      <c r="BX29" s="1227"/>
      <c r="BY29" s="1227"/>
      <c r="BZ29" s="1227"/>
      <c r="CA29" s="1228"/>
      <c r="CB29" s="90"/>
      <c r="CC29" s="90"/>
      <c r="CD29" s="656"/>
      <c r="CE29" s="657"/>
      <c r="CF29" s="658">
        <f t="shared" si="8"/>
        <v>0</v>
      </c>
      <c r="CG29" s="654" t="str">
        <f t="shared" si="23"/>
        <v>No Line Item</v>
      </c>
      <c r="CH29" s="1226"/>
      <c r="CI29" s="1227"/>
      <c r="CJ29" s="1227"/>
      <c r="CK29" s="1227"/>
      <c r="CL29" s="1227"/>
      <c r="CM29" s="1228"/>
      <c r="CN29" s="90"/>
      <c r="CO29" s="90"/>
      <c r="CP29" s="656"/>
      <c r="CQ29" s="657"/>
      <c r="CR29" s="658">
        <f t="shared" si="9"/>
        <v>0</v>
      </c>
      <c r="CS29" s="654" t="str">
        <f t="shared" si="24"/>
        <v>No Line Item</v>
      </c>
      <c r="CT29" s="1226"/>
      <c r="CU29" s="1227"/>
      <c r="CV29" s="1227"/>
      <c r="CW29" s="1227"/>
      <c r="CX29" s="1227"/>
      <c r="CY29" s="1228"/>
      <c r="CZ29" s="90"/>
      <c r="DA29" s="90"/>
      <c r="DB29" s="656"/>
      <c r="DC29" s="657"/>
      <c r="DD29" s="658">
        <f t="shared" si="10"/>
        <v>0</v>
      </c>
      <c r="DE29" s="654" t="str">
        <f t="shared" si="25"/>
        <v>No Line Item</v>
      </c>
      <c r="DF29" s="1226"/>
      <c r="DG29" s="1227"/>
      <c r="DH29" s="1227"/>
      <c r="DI29" s="1227"/>
      <c r="DJ29" s="1227"/>
      <c r="DK29" s="1228"/>
      <c r="DL29" s="90"/>
      <c r="DM29" s="90"/>
      <c r="DN29" s="656"/>
      <c r="DO29" s="657"/>
      <c r="DP29" s="658">
        <f t="shared" si="11"/>
        <v>0</v>
      </c>
      <c r="DQ29" s="654" t="str">
        <f t="shared" si="26"/>
        <v>No Line Item</v>
      </c>
      <c r="DR29" s="1226"/>
      <c r="DS29" s="1227"/>
      <c r="DT29" s="1227"/>
      <c r="DU29" s="1227"/>
      <c r="DV29" s="1227"/>
      <c r="DW29" s="1228"/>
      <c r="DX29" s="90"/>
      <c r="DY29" s="90"/>
      <c r="DZ29" s="656"/>
      <c r="EA29" s="657"/>
      <c r="EB29" s="658">
        <f t="shared" si="12"/>
        <v>0</v>
      </c>
      <c r="EC29" s="654" t="str">
        <f t="shared" si="27"/>
        <v>No Line Item</v>
      </c>
      <c r="ED29" s="1226"/>
      <c r="EE29" s="1227"/>
      <c r="EF29" s="1227"/>
      <c r="EG29" s="1227"/>
      <c r="EH29" s="1227"/>
      <c r="EI29" s="1228"/>
      <c r="EJ29" s="90"/>
      <c r="EK29" s="90"/>
      <c r="EL29" s="656"/>
      <c r="EM29" s="657"/>
      <c r="EN29" s="658">
        <f t="shared" si="13"/>
        <v>0</v>
      </c>
      <c r="EO29" s="654" t="str">
        <f t="shared" si="28"/>
        <v>No Line Item</v>
      </c>
      <c r="EP29" s="1226"/>
      <c r="EQ29" s="1227"/>
      <c r="ER29" s="1227"/>
      <c r="ES29" s="1227"/>
      <c r="ET29" s="1227"/>
      <c r="EU29" s="1228"/>
      <c r="EV29" s="90"/>
      <c r="EW29" s="90"/>
      <c r="EX29" s="656"/>
      <c r="EY29" s="657"/>
      <c r="EZ29" s="658">
        <f t="shared" si="14"/>
        <v>0</v>
      </c>
      <c r="FA29" s="654" t="str">
        <f t="shared" si="29"/>
        <v>No Line Item</v>
      </c>
      <c r="FB29" s="1226"/>
      <c r="FC29" s="1227"/>
      <c r="FD29" s="1227"/>
      <c r="FE29" s="1227"/>
      <c r="FF29" s="1227"/>
      <c r="FG29" s="1228"/>
      <c r="FH29" s="90"/>
      <c r="FI29" s="90"/>
      <c r="FJ29" s="656"/>
      <c r="FK29" s="657"/>
      <c r="FL29" s="658">
        <f t="shared" si="15"/>
        <v>0</v>
      </c>
      <c r="FM29" s="654" t="str">
        <f t="shared" si="30"/>
        <v>No Line Item</v>
      </c>
      <c r="FN29" s="1226"/>
      <c r="FO29" s="1227"/>
      <c r="FP29" s="1227"/>
      <c r="FQ29" s="1227"/>
      <c r="FR29" s="1227"/>
      <c r="FS29" s="1228"/>
      <c r="FT29" s="90"/>
      <c r="FU29" s="90"/>
      <c r="FV29" s="656"/>
      <c r="FW29" s="657"/>
      <c r="FX29" s="658">
        <f t="shared" si="16"/>
        <v>0</v>
      </c>
      <c r="FY29" s="654" t="str">
        <f t="shared" si="31"/>
        <v>No Line Item</v>
      </c>
      <c r="FZ29" s="1226"/>
      <c r="GA29" s="1227"/>
      <c r="GB29" s="1227"/>
      <c r="GC29" s="1227"/>
      <c r="GD29" s="1227"/>
      <c r="GE29" s="1228"/>
      <c r="GF29" s="90"/>
      <c r="GG29" s="90"/>
      <c r="GH29" s="656"/>
      <c r="GI29" s="657"/>
      <c r="GJ29" s="658">
        <f t="shared" si="17"/>
        <v>0</v>
      </c>
    </row>
    <row r="30" spans="1:192" ht="12" customHeight="1" x14ac:dyDescent="0.2">
      <c r="A30" s="654" t="str">
        <f t="shared" si="18"/>
        <v>No Line Item</v>
      </c>
      <c r="B30" s="1226"/>
      <c r="C30" s="1227"/>
      <c r="D30" s="1227"/>
      <c r="E30" s="1227"/>
      <c r="F30" s="1227"/>
      <c r="G30" s="1228"/>
      <c r="H30" s="90"/>
      <c r="I30" s="90"/>
      <c r="J30" s="656"/>
      <c r="K30" s="657"/>
      <c r="L30" s="658">
        <f t="shared" si="1"/>
        <v>0</v>
      </c>
      <c r="M30" s="654" t="str">
        <f t="shared" si="19"/>
        <v>No Line Item</v>
      </c>
      <c r="N30" s="1226"/>
      <c r="O30" s="1227"/>
      <c r="P30" s="1227"/>
      <c r="Q30" s="1227"/>
      <c r="R30" s="1227"/>
      <c r="S30" s="1228"/>
      <c r="T30" s="90"/>
      <c r="U30" s="90"/>
      <c r="V30" s="656"/>
      <c r="W30" s="657"/>
      <c r="X30" s="658">
        <f t="shared" si="2"/>
        <v>0</v>
      </c>
      <c r="Y30" s="654" t="str">
        <f t="shared" si="3"/>
        <v>No Line Item</v>
      </c>
      <c r="Z30" s="1226"/>
      <c r="AA30" s="1227"/>
      <c r="AB30" s="1227"/>
      <c r="AC30" s="1227"/>
      <c r="AD30" s="1227"/>
      <c r="AE30" s="1228"/>
      <c r="AF30" s="90"/>
      <c r="AG30" s="90"/>
      <c r="AH30" s="656"/>
      <c r="AI30" s="657"/>
      <c r="AJ30" s="658">
        <f t="shared" si="4"/>
        <v>0</v>
      </c>
      <c r="AK30" s="654" t="str">
        <f t="shared" si="20"/>
        <v>No Line Item</v>
      </c>
      <c r="AL30" s="1226"/>
      <c r="AM30" s="1227"/>
      <c r="AN30" s="1227"/>
      <c r="AO30" s="1227"/>
      <c r="AP30" s="1227"/>
      <c r="AQ30" s="1228"/>
      <c r="AR30" s="90"/>
      <c r="AS30" s="90"/>
      <c r="AT30" s="656"/>
      <c r="AU30" s="657"/>
      <c r="AV30" s="658">
        <f t="shared" si="5"/>
        <v>0</v>
      </c>
      <c r="AW30" s="654" t="str">
        <f t="shared" si="21"/>
        <v>No Line Item</v>
      </c>
      <c r="AX30" s="1226"/>
      <c r="AY30" s="1227"/>
      <c r="AZ30" s="1227"/>
      <c r="BA30" s="1227"/>
      <c r="BB30" s="1227"/>
      <c r="BC30" s="1228"/>
      <c r="BD30" s="90"/>
      <c r="BE30" s="90"/>
      <c r="BF30" s="656"/>
      <c r="BG30" s="657"/>
      <c r="BH30" s="658">
        <f t="shared" si="6"/>
        <v>0</v>
      </c>
      <c r="BI30" s="654" t="str">
        <f t="shared" si="7"/>
        <v>No Line Item</v>
      </c>
      <c r="BJ30" s="1226"/>
      <c r="BK30" s="1227"/>
      <c r="BL30" s="1227"/>
      <c r="BM30" s="1227"/>
      <c r="BN30" s="1227"/>
      <c r="BO30" s="1228"/>
      <c r="BP30" s="90"/>
      <c r="BQ30" s="90"/>
      <c r="BR30" s="656"/>
      <c r="BS30" s="657"/>
      <c r="BT30" s="658">
        <f t="shared" si="0"/>
        <v>0</v>
      </c>
      <c r="BU30" s="654" t="str">
        <f t="shared" si="22"/>
        <v>No Line Item</v>
      </c>
      <c r="BV30" s="1226"/>
      <c r="BW30" s="1227"/>
      <c r="BX30" s="1227"/>
      <c r="BY30" s="1227"/>
      <c r="BZ30" s="1227"/>
      <c r="CA30" s="1228"/>
      <c r="CB30" s="90"/>
      <c r="CC30" s="90"/>
      <c r="CD30" s="656"/>
      <c r="CE30" s="657"/>
      <c r="CF30" s="658">
        <f t="shared" si="8"/>
        <v>0</v>
      </c>
      <c r="CG30" s="654" t="str">
        <f t="shared" si="23"/>
        <v>No Line Item</v>
      </c>
      <c r="CH30" s="1226"/>
      <c r="CI30" s="1227"/>
      <c r="CJ30" s="1227"/>
      <c r="CK30" s="1227"/>
      <c r="CL30" s="1227"/>
      <c r="CM30" s="1228"/>
      <c r="CN30" s="90"/>
      <c r="CO30" s="90"/>
      <c r="CP30" s="656"/>
      <c r="CQ30" s="657"/>
      <c r="CR30" s="658">
        <f t="shared" si="9"/>
        <v>0</v>
      </c>
      <c r="CS30" s="654" t="str">
        <f t="shared" si="24"/>
        <v>No Line Item</v>
      </c>
      <c r="CT30" s="1226"/>
      <c r="CU30" s="1227"/>
      <c r="CV30" s="1227"/>
      <c r="CW30" s="1227"/>
      <c r="CX30" s="1227"/>
      <c r="CY30" s="1228"/>
      <c r="CZ30" s="90"/>
      <c r="DA30" s="90"/>
      <c r="DB30" s="656"/>
      <c r="DC30" s="657"/>
      <c r="DD30" s="658">
        <f t="shared" si="10"/>
        <v>0</v>
      </c>
      <c r="DE30" s="654" t="str">
        <f t="shared" si="25"/>
        <v>No Line Item</v>
      </c>
      <c r="DF30" s="1226"/>
      <c r="DG30" s="1227"/>
      <c r="DH30" s="1227"/>
      <c r="DI30" s="1227"/>
      <c r="DJ30" s="1227"/>
      <c r="DK30" s="1228"/>
      <c r="DL30" s="90"/>
      <c r="DM30" s="90"/>
      <c r="DN30" s="656"/>
      <c r="DO30" s="657"/>
      <c r="DP30" s="658">
        <f t="shared" si="11"/>
        <v>0</v>
      </c>
      <c r="DQ30" s="654" t="str">
        <f t="shared" si="26"/>
        <v>No Line Item</v>
      </c>
      <c r="DR30" s="1226"/>
      <c r="DS30" s="1227"/>
      <c r="DT30" s="1227"/>
      <c r="DU30" s="1227"/>
      <c r="DV30" s="1227"/>
      <c r="DW30" s="1228"/>
      <c r="DX30" s="90"/>
      <c r="DY30" s="90"/>
      <c r="DZ30" s="656"/>
      <c r="EA30" s="657"/>
      <c r="EB30" s="658">
        <f t="shared" si="12"/>
        <v>0</v>
      </c>
      <c r="EC30" s="654" t="str">
        <f t="shared" si="27"/>
        <v>No Line Item</v>
      </c>
      <c r="ED30" s="1226"/>
      <c r="EE30" s="1227"/>
      <c r="EF30" s="1227"/>
      <c r="EG30" s="1227"/>
      <c r="EH30" s="1227"/>
      <c r="EI30" s="1228"/>
      <c r="EJ30" s="90"/>
      <c r="EK30" s="90"/>
      <c r="EL30" s="656"/>
      <c r="EM30" s="657"/>
      <c r="EN30" s="658">
        <f t="shared" si="13"/>
        <v>0</v>
      </c>
      <c r="EO30" s="654" t="str">
        <f t="shared" si="28"/>
        <v>No Line Item</v>
      </c>
      <c r="EP30" s="1226"/>
      <c r="EQ30" s="1227"/>
      <c r="ER30" s="1227"/>
      <c r="ES30" s="1227"/>
      <c r="ET30" s="1227"/>
      <c r="EU30" s="1228"/>
      <c r="EV30" s="90"/>
      <c r="EW30" s="90"/>
      <c r="EX30" s="656"/>
      <c r="EY30" s="657"/>
      <c r="EZ30" s="658">
        <f t="shared" si="14"/>
        <v>0</v>
      </c>
      <c r="FA30" s="654" t="str">
        <f t="shared" si="29"/>
        <v>No Line Item</v>
      </c>
      <c r="FB30" s="1226"/>
      <c r="FC30" s="1227"/>
      <c r="FD30" s="1227"/>
      <c r="FE30" s="1227"/>
      <c r="FF30" s="1227"/>
      <c r="FG30" s="1228"/>
      <c r="FH30" s="90"/>
      <c r="FI30" s="90"/>
      <c r="FJ30" s="656"/>
      <c r="FK30" s="657"/>
      <c r="FL30" s="658">
        <f t="shared" si="15"/>
        <v>0</v>
      </c>
      <c r="FM30" s="654" t="str">
        <f t="shared" si="30"/>
        <v>No Line Item</v>
      </c>
      <c r="FN30" s="1226"/>
      <c r="FO30" s="1227"/>
      <c r="FP30" s="1227"/>
      <c r="FQ30" s="1227"/>
      <c r="FR30" s="1227"/>
      <c r="FS30" s="1228"/>
      <c r="FT30" s="90"/>
      <c r="FU30" s="90"/>
      <c r="FV30" s="656"/>
      <c r="FW30" s="657"/>
      <c r="FX30" s="658">
        <f t="shared" si="16"/>
        <v>0</v>
      </c>
      <c r="FY30" s="654" t="str">
        <f t="shared" si="31"/>
        <v>No Line Item</v>
      </c>
      <c r="FZ30" s="1226"/>
      <c r="GA30" s="1227"/>
      <c r="GB30" s="1227"/>
      <c r="GC30" s="1227"/>
      <c r="GD30" s="1227"/>
      <c r="GE30" s="1228"/>
      <c r="GF30" s="90"/>
      <c r="GG30" s="90"/>
      <c r="GH30" s="656"/>
      <c r="GI30" s="657"/>
      <c r="GJ30" s="658">
        <f t="shared" si="17"/>
        <v>0</v>
      </c>
    </row>
    <row r="31" spans="1:192" ht="12" customHeight="1" x14ac:dyDescent="0.2">
      <c r="A31" s="654" t="str">
        <f t="shared" ref="A31:A46" si="33">IF(AND(I31=0,K31=0,B31=""),"No Line Item",A30+1)</f>
        <v>No Line Item</v>
      </c>
      <c r="B31" s="1226"/>
      <c r="C31" s="1227"/>
      <c r="D31" s="1227"/>
      <c r="E31" s="1227"/>
      <c r="F31" s="1227"/>
      <c r="G31" s="1228"/>
      <c r="H31" s="90"/>
      <c r="I31" s="90"/>
      <c r="J31" s="656"/>
      <c r="K31" s="657"/>
      <c r="L31" s="658">
        <f t="shared" si="1"/>
        <v>0</v>
      </c>
      <c r="M31" s="654" t="str">
        <f t="shared" ref="M31:M46" si="34">IF(AND(U31=0,W31=0,N31=""),"No Line Item",M30+1)</f>
        <v>No Line Item</v>
      </c>
      <c r="N31" s="1226"/>
      <c r="O31" s="1227"/>
      <c r="P31" s="1227"/>
      <c r="Q31" s="1227"/>
      <c r="R31" s="1227"/>
      <c r="S31" s="1228"/>
      <c r="T31" s="90"/>
      <c r="U31" s="90"/>
      <c r="V31" s="656"/>
      <c r="W31" s="657"/>
      <c r="X31" s="658">
        <f t="shared" si="2"/>
        <v>0</v>
      </c>
      <c r="Y31" s="654" t="str">
        <f t="shared" ref="Y31:Y46" si="35">IF(AND(AG31=0,AI31=0,Z31=""),"No Line Item",Y30+1)</f>
        <v>No Line Item</v>
      </c>
      <c r="Z31" s="1226"/>
      <c r="AA31" s="1227"/>
      <c r="AB31" s="1227"/>
      <c r="AC31" s="1227"/>
      <c r="AD31" s="1227"/>
      <c r="AE31" s="1228"/>
      <c r="AF31" s="90"/>
      <c r="AG31" s="90"/>
      <c r="AH31" s="656"/>
      <c r="AI31" s="657"/>
      <c r="AJ31" s="658">
        <f t="shared" si="4"/>
        <v>0</v>
      </c>
      <c r="AK31" s="654" t="str">
        <f t="shared" ref="AK31:AK46" si="36">IF(AND(AS31=0,AU31=0,AL31=""),"No Line Item",AK30+1)</f>
        <v>No Line Item</v>
      </c>
      <c r="AL31" s="1226"/>
      <c r="AM31" s="1227"/>
      <c r="AN31" s="1227"/>
      <c r="AO31" s="1227"/>
      <c r="AP31" s="1227"/>
      <c r="AQ31" s="1228"/>
      <c r="AR31" s="90"/>
      <c r="AS31" s="90"/>
      <c r="AT31" s="656"/>
      <c r="AU31" s="657"/>
      <c r="AV31" s="658">
        <f t="shared" si="5"/>
        <v>0</v>
      </c>
      <c r="AW31" s="654" t="str">
        <f t="shared" ref="AW31:AW46" si="37">IF(AND(BE31=0,BG31=0,AX31=""),"No Line Item",AW30+1)</f>
        <v>No Line Item</v>
      </c>
      <c r="AX31" s="1226"/>
      <c r="AY31" s="1227"/>
      <c r="AZ31" s="1227"/>
      <c r="BA31" s="1227"/>
      <c r="BB31" s="1227"/>
      <c r="BC31" s="1228"/>
      <c r="BD31" s="90"/>
      <c r="BE31" s="90"/>
      <c r="BF31" s="656"/>
      <c r="BG31" s="657"/>
      <c r="BH31" s="658">
        <f t="shared" si="6"/>
        <v>0</v>
      </c>
      <c r="BI31" s="654" t="str">
        <f t="shared" si="7"/>
        <v>No Line Item</v>
      </c>
      <c r="BJ31" s="1226"/>
      <c r="BK31" s="1227"/>
      <c r="BL31" s="1227"/>
      <c r="BM31" s="1227"/>
      <c r="BN31" s="1227"/>
      <c r="BO31" s="1228"/>
      <c r="BP31" s="90"/>
      <c r="BQ31" s="90"/>
      <c r="BR31" s="656"/>
      <c r="BS31" s="657"/>
      <c r="BT31" s="658">
        <f t="shared" si="0"/>
        <v>0</v>
      </c>
      <c r="BU31" s="654" t="str">
        <f t="shared" ref="BU31:BU46" si="38">IF(AND(CC31=0,CE31=0,BV31=""),"No Line Item",BU30+1)</f>
        <v>No Line Item</v>
      </c>
      <c r="BV31" s="1226"/>
      <c r="BW31" s="1227"/>
      <c r="BX31" s="1227"/>
      <c r="BY31" s="1227"/>
      <c r="BZ31" s="1227"/>
      <c r="CA31" s="1228"/>
      <c r="CB31" s="90"/>
      <c r="CC31" s="90"/>
      <c r="CD31" s="656"/>
      <c r="CE31" s="657"/>
      <c r="CF31" s="658">
        <f t="shared" si="8"/>
        <v>0</v>
      </c>
      <c r="CG31" s="654" t="str">
        <f t="shared" ref="CG31:CG46" si="39">IF(AND(CO31=0,CQ31=0,CH31=""),"No Line Item",CG30+1)</f>
        <v>No Line Item</v>
      </c>
      <c r="CH31" s="1226"/>
      <c r="CI31" s="1227"/>
      <c r="CJ31" s="1227"/>
      <c r="CK31" s="1227"/>
      <c r="CL31" s="1227"/>
      <c r="CM31" s="1228"/>
      <c r="CN31" s="90"/>
      <c r="CO31" s="90"/>
      <c r="CP31" s="656"/>
      <c r="CQ31" s="657"/>
      <c r="CR31" s="658">
        <f t="shared" si="9"/>
        <v>0</v>
      </c>
      <c r="CS31" s="654" t="str">
        <f t="shared" ref="CS31:CS46" si="40">IF(AND(DA31=0,DC31=0,CT31=""),"No Line Item",CS30+1)</f>
        <v>No Line Item</v>
      </c>
      <c r="CT31" s="1226"/>
      <c r="CU31" s="1227"/>
      <c r="CV31" s="1227"/>
      <c r="CW31" s="1227"/>
      <c r="CX31" s="1227"/>
      <c r="CY31" s="1228"/>
      <c r="CZ31" s="90"/>
      <c r="DA31" s="90"/>
      <c r="DB31" s="656"/>
      <c r="DC31" s="657"/>
      <c r="DD31" s="658">
        <f t="shared" si="10"/>
        <v>0</v>
      </c>
      <c r="DE31" s="654" t="str">
        <f t="shared" ref="DE31:DE46" si="41">IF(AND(DM31=0,DO31=0,DF31=""),"No Line Item",DE30+1)</f>
        <v>No Line Item</v>
      </c>
      <c r="DF31" s="1226"/>
      <c r="DG31" s="1227"/>
      <c r="DH31" s="1227"/>
      <c r="DI31" s="1227"/>
      <c r="DJ31" s="1227"/>
      <c r="DK31" s="1228"/>
      <c r="DL31" s="90"/>
      <c r="DM31" s="90"/>
      <c r="DN31" s="656"/>
      <c r="DO31" s="657"/>
      <c r="DP31" s="658">
        <f t="shared" si="11"/>
        <v>0</v>
      </c>
      <c r="DQ31" s="654" t="str">
        <f t="shared" si="26"/>
        <v>No Line Item</v>
      </c>
      <c r="DR31" s="1226"/>
      <c r="DS31" s="1227"/>
      <c r="DT31" s="1227"/>
      <c r="DU31" s="1227"/>
      <c r="DV31" s="1227"/>
      <c r="DW31" s="1228"/>
      <c r="DX31" s="90"/>
      <c r="DY31" s="90"/>
      <c r="DZ31" s="656"/>
      <c r="EA31" s="657"/>
      <c r="EB31" s="658">
        <f t="shared" si="12"/>
        <v>0</v>
      </c>
      <c r="EC31" s="654" t="str">
        <f t="shared" ref="EC31:EC46" si="42">IF(AND(EK31=0,EM31=0,ED31=""),"No Line Item",EC30+1)</f>
        <v>No Line Item</v>
      </c>
      <c r="ED31" s="1226"/>
      <c r="EE31" s="1227"/>
      <c r="EF31" s="1227"/>
      <c r="EG31" s="1227"/>
      <c r="EH31" s="1227"/>
      <c r="EI31" s="1228"/>
      <c r="EJ31" s="90"/>
      <c r="EK31" s="90"/>
      <c r="EL31" s="656"/>
      <c r="EM31" s="657"/>
      <c r="EN31" s="658">
        <f t="shared" si="13"/>
        <v>0</v>
      </c>
      <c r="EO31" s="654" t="str">
        <f t="shared" ref="EO31:EO46" si="43">IF(AND(EW31=0,EY31=0,EP31=""),"No Line Item",EO30+1)</f>
        <v>No Line Item</v>
      </c>
      <c r="EP31" s="1226"/>
      <c r="EQ31" s="1227"/>
      <c r="ER31" s="1227"/>
      <c r="ES31" s="1227"/>
      <c r="ET31" s="1227"/>
      <c r="EU31" s="1228"/>
      <c r="EV31" s="90"/>
      <c r="EW31" s="90"/>
      <c r="EX31" s="656"/>
      <c r="EY31" s="657"/>
      <c r="EZ31" s="658">
        <f t="shared" si="14"/>
        <v>0</v>
      </c>
      <c r="FA31" s="654" t="str">
        <f t="shared" ref="FA31:FA46" si="44">IF(AND(FI31=0,FK31=0,FB31=""),"No Line Item",FA30+1)</f>
        <v>No Line Item</v>
      </c>
      <c r="FB31" s="1226"/>
      <c r="FC31" s="1227"/>
      <c r="FD31" s="1227"/>
      <c r="FE31" s="1227"/>
      <c r="FF31" s="1227"/>
      <c r="FG31" s="1228"/>
      <c r="FH31" s="90"/>
      <c r="FI31" s="90"/>
      <c r="FJ31" s="656"/>
      <c r="FK31" s="657"/>
      <c r="FL31" s="658">
        <f t="shared" si="15"/>
        <v>0</v>
      </c>
      <c r="FM31" s="654" t="str">
        <f t="shared" ref="FM31:FM46" si="45">IF(AND(FU31=0,FW31=0,FN31=""),"No Line Item",FM30+1)</f>
        <v>No Line Item</v>
      </c>
      <c r="FN31" s="1226"/>
      <c r="FO31" s="1227"/>
      <c r="FP31" s="1227"/>
      <c r="FQ31" s="1227"/>
      <c r="FR31" s="1227"/>
      <c r="FS31" s="1228"/>
      <c r="FT31" s="90"/>
      <c r="FU31" s="90"/>
      <c r="FV31" s="656"/>
      <c r="FW31" s="657"/>
      <c r="FX31" s="658">
        <f t="shared" si="16"/>
        <v>0</v>
      </c>
      <c r="FY31" s="654" t="str">
        <f t="shared" ref="FY31:FY46" si="46">IF(AND(GG31=0,GI31=0,FZ31=""),"No Line Item",FY30+1)</f>
        <v>No Line Item</v>
      </c>
      <c r="FZ31" s="1226"/>
      <c r="GA31" s="1227"/>
      <c r="GB31" s="1227"/>
      <c r="GC31" s="1227"/>
      <c r="GD31" s="1227"/>
      <c r="GE31" s="1228"/>
      <c r="GF31" s="90"/>
      <c r="GG31" s="90"/>
      <c r="GH31" s="656"/>
      <c r="GI31" s="657"/>
      <c r="GJ31" s="658">
        <f t="shared" si="17"/>
        <v>0</v>
      </c>
    </row>
    <row r="32" spans="1:192" ht="12" customHeight="1" x14ac:dyDescent="0.2">
      <c r="A32" s="654" t="str">
        <f t="shared" si="33"/>
        <v>No Line Item</v>
      </c>
      <c r="B32" s="1226"/>
      <c r="C32" s="1227"/>
      <c r="D32" s="1227"/>
      <c r="E32" s="1227"/>
      <c r="F32" s="1227"/>
      <c r="G32" s="1228"/>
      <c r="H32" s="90"/>
      <c r="I32" s="90"/>
      <c r="J32" s="656"/>
      <c r="K32" s="657"/>
      <c r="L32" s="658">
        <f t="shared" si="1"/>
        <v>0</v>
      </c>
      <c r="M32" s="654" t="str">
        <f t="shared" si="34"/>
        <v>No Line Item</v>
      </c>
      <c r="N32" s="1226"/>
      <c r="O32" s="1227"/>
      <c r="P32" s="1227"/>
      <c r="Q32" s="1227"/>
      <c r="R32" s="1227"/>
      <c r="S32" s="1228"/>
      <c r="T32" s="90"/>
      <c r="U32" s="90"/>
      <c r="V32" s="656"/>
      <c r="W32" s="657"/>
      <c r="X32" s="658">
        <f t="shared" si="2"/>
        <v>0</v>
      </c>
      <c r="Y32" s="654" t="str">
        <f t="shared" si="35"/>
        <v>No Line Item</v>
      </c>
      <c r="Z32" s="1226"/>
      <c r="AA32" s="1227"/>
      <c r="AB32" s="1227"/>
      <c r="AC32" s="1227"/>
      <c r="AD32" s="1227"/>
      <c r="AE32" s="1228"/>
      <c r="AF32" s="90"/>
      <c r="AG32" s="90"/>
      <c r="AH32" s="656"/>
      <c r="AI32" s="657"/>
      <c r="AJ32" s="658">
        <f t="shared" si="4"/>
        <v>0</v>
      </c>
      <c r="AK32" s="654" t="str">
        <f t="shared" si="36"/>
        <v>No Line Item</v>
      </c>
      <c r="AL32" s="1226"/>
      <c r="AM32" s="1227"/>
      <c r="AN32" s="1227"/>
      <c r="AO32" s="1227"/>
      <c r="AP32" s="1227"/>
      <c r="AQ32" s="1228"/>
      <c r="AR32" s="90"/>
      <c r="AS32" s="90"/>
      <c r="AT32" s="656"/>
      <c r="AU32" s="657"/>
      <c r="AV32" s="658">
        <f t="shared" si="5"/>
        <v>0</v>
      </c>
      <c r="AW32" s="654" t="str">
        <f t="shared" si="37"/>
        <v>No Line Item</v>
      </c>
      <c r="AX32" s="1226"/>
      <c r="AY32" s="1227"/>
      <c r="AZ32" s="1227"/>
      <c r="BA32" s="1227"/>
      <c r="BB32" s="1227"/>
      <c r="BC32" s="1228"/>
      <c r="BD32" s="90"/>
      <c r="BE32" s="90"/>
      <c r="BF32" s="656"/>
      <c r="BG32" s="657"/>
      <c r="BH32" s="658">
        <f t="shared" si="6"/>
        <v>0</v>
      </c>
      <c r="BI32" s="654" t="str">
        <f t="shared" si="7"/>
        <v>No Line Item</v>
      </c>
      <c r="BJ32" s="1226"/>
      <c r="BK32" s="1227"/>
      <c r="BL32" s="1227"/>
      <c r="BM32" s="1227"/>
      <c r="BN32" s="1227"/>
      <c r="BO32" s="1228"/>
      <c r="BP32" s="90"/>
      <c r="BQ32" s="90"/>
      <c r="BR32" s="656"/>
      <c r="BS32" s="657"/>
      <c r="BT32" s="658">
        <f t="shared" si="0"/>
        <v>0</v>
      </c>
      <c r="BU32" s="654" t="str">
        <f t="shared" si="38"/>
        <v>No Line Item</v>
      </c>
      <c r="BV32" s="1226"/>
      <c r="BW32" s="1227"/>
      <c r="BX32" s="1227"/>
      <c r="BY32" s="1227"/>
      <c r="BZ32" s="1227"/>
      <c r="CA32" s="1228"/>
      <c r="CB32" s="90"/>
      <c r="CC32" s="90"/>
      <c r="CD32" s="656"/>
      <c r="CE32" s="657"/>
      <c r="CF32" s="658">
        <f t="shared" si="8"/>
        <v>0</v>
      </c>
      <c r="CG32" s="654" t="str">
        <f t="shared" si="39"/>
        <v>No Line Item</v>
      </c>
      <c r="CH32" s="1226"/>
      <c r="CI32" s="1227"/>
      <c r="CJ32" s="1227"/>
      <c r="CK32" s="1227"/>
      <c r="CL32" s="1227"/>
      <c r="CM32" s="1228"/>
      <c r="CN32" s="90"/>
      <c r="CO32" s="90"/>
      <c r="CP32" s="656"/>
      <c r="CQ32" s="657"/>
      <c r="CR32" s="658">
        <f t="shared" si="9"/>
        <v>0</v>
      </c>
      <c r="CS32" s="654" t="str">
        <f t="shared" si="40"/>
        <v>No Line Item</v>
      </c>
      <c r="CT32" s="1226"/>
      <c r="CU32" s="1227"/>
      <c r="CV32" s="1227"/>
      <c r="CW32" s="1227"/>
      <c r="CX32" s="1227"/>
      <c r="CY32" s="1228"/>
      <c r="CZ32" s="90"/>
      <c r="DA32" s="90"/>
      <c r="DB32" s="656"/>
      <c r="DC32" s="657"/>
      <c r="DD32" s="658">
        <f t="shared" si="10"/>
        <v>0</v>
      </c>
      <c r="DE32" s="654" t="str">
        <f t="shared" si="41"/>
        <v>No Line Item</v>
      </c>
      <c r="DF32" s="1226"/>
      <c r="DG32" s="1227"/>
      <c r="DH32" s="1227"/>
      <c r="DI32" s="1227"/>
      <c r="DJ32" s="1227"/>
      <c r="DK32" s="1228"/>
      <c r="DL32" s="90"/>
      <c r="DM32" s="90"/>
      <c r="DN32" s="656"/>
      <c r="DO32" s="657"/>
      <c r="DP32" s="658">
        <f t="shared" si="11"/>
        <v>0</v>
      </c>
      <c r="DQ32" s="654" t="str">
        <f t="shared" si="26"/>
        <v>No Line Item</v>
      </c>
      <c r="DR32" s="1226"/>
      <c r="DS32" s="1227"/>
      <c r="DT32" s="1227"/>
      <c r="DU32" s="1227"/>
      <c r="DV32" s="1227"/>
      <c r="DW32" s="1228"/>
      <c r="DX32" s="90"/>
      <c r="DY32" s="90"/>
      <c r="DZ32" s="656"/>
      <c r="EA32" s="657"/>
      <c r="EB32" s="658">
        <f t="shared" si="12"/>
        <v>0</v>
      </c>
      <c r="EC32" s="654" t="str">
        <f t="shared" si="42"/>
        <v>No Line Item</v>
      </c>
      <c r="ED32" s="1226"/>
      <c r="EE32" s="1227"/>
      <c r="EF32" s="1227"/>
      <c r="EG32" s="1227"/>
      <c r="EH32" s="1227"/>
      <c r="EI32" s="1228"/>
      <c r="EJ32" s="90"/>
      <c r="EK32" s="90"/>
      <c r="EL32" s="656"/>
      <c r="EM32" s="657"/>
      <c r="EN32" s="658">
        <f t="shared" si="13"/>
        <v>0</v>
      </c>
      <c r="EO32" s="654" t="str">
        <f t="shared" si="43"/>
        <v>No Line Item</v>
      </c>
      <c r="EP32" s="1226"/>
      <c r="EQ32" s="1227"/>
      <c r="ER32" s="1227"/>
      <c r="ES32" s="1227"/>
      <c r="ET32" s="1227"/>
      <c r="EU32" s="1228"/>
      <c r="EV32" s="90"/>
      <c r="EW32" s="90"/>
      <c r="EX32" s="656"/>
      <c r="EY32" s="657"/>
      <c r="EZ32" s="658">
        <f t="shared" si="14"/>
        <v>0</v>
      </c>
      <c r="FA32" s="654" t="str">
        <f t="shared" si="44"/>
        <v>No Line Item</v>
      </c>
      <c r="FB32" s="1226"/>
      <c r="FC32" s="1227"/>
      <c r="FD32" s="1227"/>
      <c r="FE32" s="1227"/>
      <c r="FF32" s="1227"/>
      <c r="FG32" s="1228"/>
      <c r="FH32" s="90"/>
      <c r="FI32" s="90"/>
      <c r="FJ32" s="656"/>
      <c r="FK32" s="657"/>
      <c r="FL32" s="658">
        <f t="shared" si="15"/>
        <v>0</v>
      </c>
      <c r="FM32" s="654" t="str">
        <f t="shared" si="45"/>
        <v>No Line Item</v>
      </c>
      <c r="FN32" s="1226"/>
      <c r="FO32" s="1227"/>
      <c r="FP32" s="1227"/>
      <c r="FQ32" s="1227"/>
      <c r="FR32" s="1227"/>
      <c r="FS32" s="1228"/>
      <c r="FT32" s="90"/>
      <c r="FU32" s="90"/>
      <c r="FV32" s="656"/>
      <c r="FW32" s="657"/>
      <c r="FX32" s="658">
        <f t="shared" si="16"/>
        <v>0</v>
      </c>
      <c r="FY32" s="654" t="str">
        <f t="shared" si="46"/>
        <v>No Line Item</v>
      </c>
      <c r="FZ32" s="1226"/>
      <c r="GA32" s="1227"/>
      <c r="GB32" s="1227"/>
      <c r="GC32" s="1227"/>
      <c r="GD32" s="1227"/>
      <c r="GE32" s="1228"/>
      <c r="GF32" s="90"/>
      <c r="GG32" s="90"/>
      <c r="GH32" s="656"/>
      <c r="GI32" s="657"/>
      <c r="GJ32" s="658">
        <f t="shared" si="17"/>
        <v>0</v>
      </c>
    </row>
    <row r="33" spans="1:192" ht="12" customHeight="1" x14ac:dyDescent="0.2">
      <c r="A33" s="654" t="str">
        <f t="shared" si="33"/>
        <v>No Line Item</v>
      </c>
      <c r="B33" s="1226"/>
      <c r="C33" s="1227"/>
      <c r="D33" s="1227"/>
      <c r="E33" s="1227"/>
      <c r="F33" s="1227"/>
      <c r="G33" s="1228"/>
      <c r="H33" s="90"/>
      <c r="I33" s="90"/>
      <c r="J33" s="656"/>
      <c r="K33" s="657"/>
      <c r="L33" s="658">
        <f t="shared" si="1"/>
        <v>0</v>
      </c>
      <c r="M33" s="654" t="str">
        <f t="shared" si="34"/>
        <v>No Line Item</v>
      </c>
      <c r="N33" s="1226"/>
      <c r="O33" s="1227"/>
      <c r="P33" s="1227"/>
      <c r="Q33" s="1227"/>
      <c r="R33" s="1227"/>
      <c r="S33" s="1228"/>
      <c r="T33" s="90"/>
      <c r="U33" s="90"/>
      <c r="V33" s="656"/>
      <c r="W33" s="657"/>
      <c r="X33" s="658">
        <f t="shared" si="2"/>
        <v>0</v>
      </c>
      <c r="Y33" s="654" t="str">
        <f t="shared" si="35"/>
        <v>No Line Item</v>
      </c>
      <c r="Z33" s="1226"/>
      <c r="AA33" s="1227"/>
      <c r="AB33" s="1227"/>
      <c r="AC33" s="1227"/>
      <c r="AD33" s="1227"/>
      <c r="AE33" s="1228"/>
      <c r="AF33" s="90"/>
      <c r="AG33" s="90"/>
      <c r="AH33" s="656"/>
      <c r="AI33" s="657"/>
      <c r="AJ33" s="658">
        <f t="shared" si="4"/>
        <v>0</v>
      </c>
      <c r="AK33" s="654" t="str">
        <f t="shared" si="36"/>
        <v>No Line Item</v>
      </c>
      <c r="AL33" s="1226"/>
      <c r="AM33" s="1227"/>
      <c r="AN33" s="1227"/>
      <c r="AO33" s="1227"/>
      <c r="AP33" s="1227"/>
      <c r="AQ33" s="1228"/>
      <c r="AR33" s="90"/>
      <c r="AS33" s="90"/>
      <c r="AT33" s="656"/>
      <c r="AU33" s="657"/>
      <c r="AV33" s="658">
        <f t="shared" si="5"/>
        <v>0</v>
      </c>
      <c r="AW33" s="654" t="str">
        <f t="shared" si="37"/>
        <v>No Line Item</v>
      </c>
      <c r="AX33" s="1226"/>
      <c r="AY33" s="1227"/>
      <c r="AZ33" s="1227"/>
      <c r="BA33" s="1227"/>
      <c r="BB33" s="1227"/>
      <c r="BC33" s="1228"/>
      <c r="BD33" s="90"/>
      <c r="BE33" s="90"/>
      <c r="BF33" s="656"/>
      <c r="BG33" s="657"/>
      <c r="BH33" s="658">
        <f t="shared" si="6"/>
        <v>0</v>
      </c>
      <c r="BI33" s="654" t="str">
        <f t="shared" si="7"/>
        <v>No Line Item</v>
      </c>
      <c r="BJ33" s="1226"/>
      <c r="BK33" s="1227"/>
      <c r="BL33" s="1227"/>
      <c r="BM33" s="1227"/>
      <c r="BN33" s="1227"/>
      <c r="BO33" s="1228"/>
      <c r="BP33" s="90"/>
      <c r="BQ33" s="90"/>
      <c r="BR33" s="656"/>
      <c r="BS33" s="657"/>
      <c r="BT33" s="658">
        <f t="shared" si="0"/>
        <v>0</v>
      </c>
      <c r="BU33" s="654" t="str">
        <f t="shared" si="38"/>
        <v>No Line Item</v>
      </c>
      <c r="BV33" s="1226"/>
      <c r="BW33" s="1227"/>
      <c r="BX33" s="1227"/>
      <c r="BY33" s="1227"/>
      <c r="BZ33" s="1227"/>
      <c r="CA33" s="1228"/>
      <c r="CB33" s="90"/>
      <c r="CC33" s="90"/>
      <c r="CD33" s="656"/>
      <c r="CE33" s="657"/>
      <c r="CF33" s="658">
        <f t="shared" si="8"/>
        <v>0</v>
      </c>
      <c r="CG33" s="654" t="str">
        <f t="shared" si="39"/>
        <v>No Line Item</v>
      </c>
      <c r="CH33" s="1226"/>
      <c r="CI33" s="1227"/>
      <c r="CJ33" s="1227"/>
      <c r="CK33" s="1227"/>
      <c r="CL33" s="1227"/>
      <c r="CM33" s="1228"/>
      <c r="CN33" s="90"/>
      <c r="CO33" s="90"/>
      <c r="CP33" s="656"/>
      <c r="CQ33" s="657"/>
      <c r="CR33" s="658">
        <f t="shared" si="9"/>
        <v>0</v>
      </c>
      <c r="CS33" s="654" t="str">
        <f t="shared" si="40"/>
        <v>No Line Item</v>
      </c>
      <c r="CT33" s="1226"/>
      <c r="CU33" s="1227"/>
      <c r="CV33" s="1227"/>
      <c r="CW33" s="1227"/>
      <c r="CX33" s="1227"/>
      <c r="CY33" s="1228"/>
      <c r="CZ33" s="90"/>
      <c r="DA33" s="90"/>
      <c r="DB33" s="656"/>
      <c r="DC33" s="657"/>
      <c r="DD33" s="658">
        <f t="shared" si="10"/>
        <v>0</v>
      </c>
      <c r="DE33" s="654" t="str">
        <f t="shared" si="41"/>
        <v>No Line Item</v>
      </c>
      <c r="DF33" s="1226"/>
      <c r="DG33" s="1227"/>
      <c r="DH33" s="1227"/>
      <c r="DI33" s="1227"/>
      <c r="DJ33" s="1227"/>
      <c r="DK33" s="1228"/>
      <c r="DL33" s="90"/>
      <c r="DM33" s="90"/>
      <c r="DN33" s="656"/>
      <c r="DO33" s="657"/>
      <c r="DP33" s="658">
        <f t="shared" si="11"/>
        <v>0</v>
      </c>
      <c r="DQ33" s="654" t="str">
        <f t="shared" si="26"/>
        <v>No Line Item</v>
      </c>
      <c r="DR33" s="1226"/>
      <c r="DS33" s="1227"/>
      <c r="DT33" s="1227"/>
      <c r="DU33" s="1227"/>
      <c r="DV33" s="1227"/>
      <c r="DW33" s="1228"/>
      <c r="DX33" s="90"/>
      <c r="DY33" s="90"/>
      <c r="DZ33" s="656"/>
      <c r="EA33" s="657"/>
      <c r="EB33" s="658">
        <f t="shared" si="12"/>
        <v>0</v>
      </c>
      <c r="EC33" s="654" t="str">
        <f t="shared" si="42"/>
        <v>No Line Item</v>
      </c>
      <c r="ED33" s="1226"/>
      <c r="EE33" s="1227"/>
      <c r="EF33" s="1227"/>
      <c r="EG33" s="1227"/>
      <c r="EH33" s="1227"/>
      <c r="EI33" s="1228"/>
      <c r="EJ33" s="90"/>
      <c r="EK33" s="90"/>
      <c r="EL33" s="656"/>
      <c r="EM33" s="657"/>
      <c r="EN33" s="658">
        <f t="shared" si="13"/>
        <v>0</v>
      </c>
      <c r="EO33" s="654" t="str">
        <f t="shared" si="43"/>
        <v>No Line Item</v>
      </c>
      <c r="EP33" s="1226"/>
      <c r="EQ33" s="1227"/>
      <c r="ER33" s="1227"/>
      <c r="ES33" s="1227"/>
      <c r="ET33" s="1227"/>
      <c r="EU33" s="1228"/>
      <c r="EV33" s="90"/>
      <c r="EW33" s="90"/>
      <c r="EX33" s="656"/>
      <c r="EY33" s="657"/>
      <c r="EZ33" s="658">
        <f t="shared" si="14"/>
        <v>0</v>
      </c>
      <c r="FA33" s="654" t="str">
        <f t="shared" si="44"/>
        <v>No Line Item</v>
      </c>
      <c r="FB33" s="1226"/>
      <c r="FC33" s="1227"/>
      <c r="FD33" s="1227"/>
      <c r="FE33" s="1227"/>
      <c r="FF33" s="1227"/>
      <c r="FG33" s="1228"/>
      <c r="FH33" s="90"/>
      <c r="FI33" s="90"/>
      <c r="FJ33" s="656"/>
      <c r="FK33" s="657"/>
      <c r="FL33" s="658">
        <f t="shared" si="15"/>
        <v>0</v>
      </c>
      <c r="FM33" s="654" t="str">
        <f t="shared" si="45"/>
        <v>No Line Item</v>
      </c>
      <c r="FN33" s="1226"/>
      <c r="FO33" s="1227"/>
      <c r="FP33" s="1227"/>
      <c r="FQ33" s="1227"/>
      <c r="FR33" s="1227"/>
      <c r="FS33" s="1228"/>
      <c r="FT33" s="90"/>
      <c r="FU33" s="90"/>
      <c r="FV33" s="656"/>
      <c r="FW33" s="657"/>
      <c r="FX33" s="658">
        <f t="shared" si="16"/>
        <v>0</v>
      </c>
      <c r="FY33" s="654" t="str">
        <f t="shared" si="46"/>
        <v>No Line Item</v>
      </c>
      <c r="FZ33" s="1226"/>
      <c r="GA33" s="1227"/>
      <c r="GB33" s="1227"/>
      <c r="GC33" s="1227"/>
      <c r="GD33" s="1227"/>
      <c r="GE33" s="1228"/>
      <c r="GF33" s="90"/>
      <c r="GG33" s="90"/>
      <c r="GH33" s="656"/>
      <c r="GI33" s="657"/>
      <c r="GJ33" s="658">
        <f t="shared" si="17"/>
        <v>0</v>
      </c>
    </row>
    <row r="34" spans="1:192" ht="12" customHeight="1" x14ac:dyDescent="0.2">
      <c r="A34" s="654" t="str">
        <f t="shared" si="33"/>
        <v>No Line Item</v>
      </c>
      <c r="B34" s="1226"/>
      <c r="C34" s="1227"/>
      <c r="D34" s="1227"/>
      <c r="E34" s="1227"/>
      <c r="F34" s="1227"/>
      <c r="G34" s="1228"/>
      <c r="H34" s="90"/>
      <c r="I34" s="90"/>
      <c r="J34" s="656"/>
      <c r="K34" s="657"/>
      <c r="L34" s="658">
        <f t="shared" si="1"/>
        <v>0</v>
      </c>
      <c r="M34" s="654" t="str">
        <f t="shared" si="34"/>
        <v>No Line Item</v>
      </c>
      <c r="N34" s="1226"/>
      <c r="O34" s="1227"/>
      <c r="P34" s="1227"/>
      <c r="Q34" s="1227"/>
      <c r="R34" s="1227"/>
      <c r="S34" s="1228"/>
      <c r="T34" s="90"/>
      <c r="U34" s="90"/>
      <c r="V34" s="656"/>
      <c r="W34" s="657"/>
      <c r="X34" s="658">
        <f t="shared" si="2"/>
        <v>0</v>
      </c>
      <c r="Y34" s="654" t="str">
        <f t="shared" si="35"/>
        <v>No Line Item</v>
      </c>
      <c r="Z34" s="1226"/>
      <c r="AA34" s="1227"/>
      <c r="AB34" s="1227"/>
      <c r="AC34" s="1227"/>
      <c r="AD34" s="1227"/>
      <c r="AE34" s="1228"/>
      <c r="AF34" s="90"/>
      <c r="AG34" s="90"/>
      <c r="AH34" s="656"/>
      <c r="AI34" s="657"/>
      <c r="AJ34" s="658">
        <f t="shared" si="4"/>
        <v>0</v>
      </c>
      <c r="AK34" s="654" t="str">
        <f t="shared" si="36"/>
        <v>No Line Item</v>
      </c>
      <c r="AL34" s="1226"/>
      <c r="AM34" s="1227"/>
      <c r="AN34" s="1227"/>
      <c r="AO34" s="1227"/>
      <c r="AP34" s="1227"/>
      <c r="AQ34" s="1228"/>
      <c r="AR34" s="90"/>
      <c r="AS34" s="90"/>
      <c r="AT34" s="656"/>
      <c r="AU34" s="657"/>
      <c r="AV34" s="658">
        <f t="shared" si="5"/>
        <v>0</v>
      </c>
      <c r="AW34" s="654" t="str">
        <f t="shared" si="37"/>
        <v>No Line Item</v>
      </c>
      <c r="AX34" s="1226"/>
      <c r="AY34" s="1227"/>
      <c r="AZ34" s="1227"/>
      <c r="BA34" s="1227"/>
      <c r="BB34" s="1227"/>
      <c r="BC34" s="1228"/>
      <c r="BD34" s="90"/>
      <c r="BE34" s="90"/>
      <c r="BF34" s="656"/>
      <c r="BG34" s="657"/>
      <c r="BH34" s="658">
        <f t="shared" si="6"/>
        <v>0</v>
      </c>
      <c r="BI34" s="654" t="str">
        <f t="shared" si="7"/>
        <v>No Line Item</v>
      </c>
      <c r="BJ34" s="1226"/>
      <c r="BK34" s="1227"/>
      <c r="BL34" s="1227"/>
      <c r="BM34" s="1227"/>
      <c r="BN34" s="1227"/>
      <c r="BO34" s="1228"/>
      <c r="BP34" s="90"/>
      <c r="BQ34" s="90"/>
      <c r="BR34" s="656"/>
      <c r="BS34" s="657"/>
      <c r="BT34" s="658">
        <f t="shared" si="0"/>
        <v>0</v>
      </c>
      <c r="BU34" s="654" t="str">
        <f t="shared" si="38"/>
        <v>No Line Item</v>
      </c>
      <c r="BV34" s="1226"/>
      <c r="BW34" s="1227"/>
      <c r="BX34" s="1227"/>
      <c r="BY34" s="1227"/>
      <c r="BZ34" s="1227"/>
      <c r="CA34" s="1228"/>
      <c r="CB34" s="90"/>
      <c r="CC34" s="90"/>
      <c r="CD34" s="656"/>
      <c r="CE34" s="657"/>
      <c r="CF34" s="658">
        <f t="shared" si="8"/>
        <v>0</v>
      </c>
      <c r="CG34" s="654" t="str">
        <f t="shared" si="39"/>
        <v>No Line Item</v>
      </c>
      <c r="CH34" s="1226"/>
      <c r="CI34" s="1227"/>
      <c r="CJ34" s="1227"/>
      <c r="CK34" s="1227"/>
      <c r="CL34" s="1227"/>
      <c r="CM34" s="1228"/>
      <c r="CN34" s="90"/>
      <c r="CO34" s="90"/>
      <c r="CP34" s="656"/>
      <c r="CQ34" s="657"/>
      <c r="CR34" s="658">
        <f t="shared" si="9"/>
        <v>0</v>
      </c>
      <c r="CS34" s="654" t="str">
        <f t="shared" si="40"/>
        <v>No Line Item</v>
      </c>
      <c r="CT34" s="1226"/>
      <c r="CU34" s="1227"/>
      <c r="CV34" s="1227"/>
      <c r="CW34" s="1227"/>
      <c r="CX34" s="1227"/>
      <c r="CY34" s="1228"/>
      <c r="CZ34" s="90"/>
      <c r="DA34" s="90"/>
      <c r="DB34" s="656"/>
      <c r="DC34" s="657"/>
      <c r="DD34" s="658">
        <f t="shared" si="10"/>
        <v>0</v>
      </c>
      <c r="DE34" s="654" t="str">
        <f t="shared" si="41"/>
        <v>No Line Item</v>
      </c>
      <c r="DF34" s="1226"/>
      <c r="DG34" s="1227"/>
      <c r="DH34" s="1227"/>
      <c r="DI34" s="1227"/>
      <c r="DJ34" s="1227"/>
      <c r="DK34" s="1228"/>
      <c r="DL34" s="90"/>
      <c r="DM34" s="90"/>
      <c r="DN34" s="656"/>
      <c r="DO34" s="657"/>
      <c r="DP34" s="658">
        <f t="shared" si="11"/>
        <v>0</v>
      </c>
      <c r="DQ34" s="654" t="str">
        <f t="shared" si="26"/>
        <v>No Line Item</v>
      </c>
      <c r="DR34" s="1226"/>
      <c r="DS34" s="1227"/>
      <c r="DT34" s="1227"/>
      <c r="DU34" s="1227"/>
      <c r="DV34" s="1227"/>
      <c r="DW34" s="1228"/>
      <c r="DX34" s="90"/>
      <c r="DY34" s="90"/>
      <c r="DZ34" s="656"/>
      <c r="EA34" s="657"/>
      <c r="EB34" s="658">
        <f t="shared" si="12"/>
        <v>0</v>
      </c>
      <c r="EC34" s="654" t="str">
        <f t="shared" si="42"/>
        <v>No Line Item</v>
      </c>
      <c r="ED34" s="1226"/>
      <c r="EE34" s="1227"/>
      <c r="EF34" s="1227"/>
      <c r="EG34" s="1227"/>
      <c r="EH34" s="1227"/>
      <c r="EI34" s="1228"/>
      <c r="EJ34" s="90"/>
      <c r="EK34" s="90"/>
      <c r="EL34" s="656"/>
      <c r="EM34" s="657"/>
      <c r="EN34" s="658">
        <f t="shared" si="13"/>
        <v>0</v>
      </c>
      <c r="EO34" s="654" t="str">
        <f t="shared" si="43"/>
        <v>No Line Item</v>
      </c>
      <c r="EP34" s="1226"/>
      <c r="EQ34" s="1227"/>
      <c r="ER34" s="1227"/>
      <c r="ES34" s="1227"/>
      <c r="ET34" s="1227"/>
      <c r="EU34" s="1228"/>
      <c r="EV34" s="90"/>
      <c r="EW34" s="90"/>
      <c r="EX34" s="656"/>
      <c r="EY34" s="657"/>
      <c r="EZ34" s="658">
        <f t="shared" si="14"/>
        <v>0</v>
      </c>
      <c r="FA34" s="654" t="str">
        <f t="shared" si="44"/>
        <v>No Line Item</v>
      </c>
      <c r="FB34" s="1226"/>
      <c r="FC34" s="1227"/>
      <c r="FD34" s="1227"/>
      <c r="FE34" s="1227"/>
      <c r="FF34" s="1227"/>
      <c r="FG34" s="1228"/>
      <c r="FH34" s="90"/>
      <c r="FI34" s="90"/>
      <c r="FJ34" s="656"/>
      <c r="FK34" s="657"/>
      <c r="FL34" s="658">
        <f t="shared" si="15"/>
        <v>0</v>
      </c>
      <c r="FM34" s="654" t="str">
        <f t="shared" si="45"/>
        <v>No Line Item</v>
      </c>
      <c r="FN34" s="1226"/>
      <c r="FO34" s="1227"/>
      <c r="FP34" s="1227"/>
      <c r="FQ34" s="1227"/>
      <c r="FR34" s="1227"/>
      <c r="FS34" s="1228"/>
      <c r="FT34" s="90"/>
      <c r="FU34" s="90"/>
      <c r="FV34" s="656"/>
      <c r="FW34" s="657"/>
      <c r="FX34" s="658">
        <f t="shared" si="16"/>
        <v>0</v>
      </c>
      <c r="FY34" s="654" t="str">
        <f t="shared" si="46"/>
        <v>No Line Item</v>
      </c>
      <c r="FZ34" s="1226"/>
      <c r="GA34" s="1227"/>
      <c r="GB34" s="1227"/>
      <c r="GC34" s="1227"/>
      <c r="GD34" s="1227"/>
      <c r="GE34" s="1228"/>
      <c r="GF34" s="90"/>
      <c r="GG34" s="90"/>
      <c r="GH34" s="656"/>
      <c r="GI34" s="657"/>
      <c r="GJ34" s="658">
        <f t="shared" si="17"/>
        <v>0</v>
      </c>
    </row>
    <row r="35" spans="1:192" ht="12" customHeight="1" x14ac:dyDescent="0.2">
      <c r="A35" s="654" t="str">
        <f t="shared" si="33"/>
        <v>No Line Item</v>
      </c>
      <c r="B35" s="1226"/>
      <c r="C35" s="1227"/>
      <c r="D35" s="1227"/>
      <c r="E35" s="1227"/>
      <c r="F35" s="1227"/>
      <c r="G35" s="1228"/>
      <c r="H35" s="90"/>
      <c r="I35" s="90"/>
      <c r="J35" s="656"/>
      <c r="K35" s="657"/>
      <c r="L35" s="658">
        <f t="shared" si="1"/>
        <v>0</v>
      </c>
      <c r="M35" s="654" t="str">
        <f t="shared" si="34"/>
        <v>No Line Item</v>
      </c>
      <c r="N35" s="1226"/>
      <c r="O35" s="1227"/>
      <c r="P35" s="1227"/>
      <c r="Q35" s="1227"/>
      <c r="R35" s="1227"/>
      <c r="S35" s="1228"/>
      <c r="T35" s="90"/>
      <c r="U35" s="90"/>
      <c r="V35" s="656"/>
      <c r="W35" s="657"/>
      <c r="X35" s="658">
        <f t="shared" si="2"/>
        <v>0</v>
      </c>
      <c r="Y35" s="654" t="str">
        <f t="shared" si="35"/>
        <v>No Line Item</v>
      </c>
      <c r="Z35" s="1226"/>
      <c r="AA35" s="1227"/>
      <c r="AB35" s="1227"/>
      <c r="AC35" s="1227"/>
      <c r="AD35" s="1227"/>
      <c r="AE35" s="1228"/>
      <c r="AF35" s="90"/>
      <c r="AG35" s="90"/>
      <c r="AH35" s="656"/>
      <c r="AI35" s="657"/>
      <c r="AJ35" s="658">
        <f t="shared" si="4"/>
        <v>0</v>
      </c>
      <c r="AK35" s="654" t="str">
        <f t="shared" si="36"/>
        <v>No Line Item</v>
      </c>
      <c r="AL35" s="1226"/>
      <c r="AM35" s="1227"/>
      <c r="AN35" s="1227"/>
      <c r="AO35" s="1227"/>
      <c r="AP35" s="1227"/>
      <c r="AQ35" s="1228"/>
      <c r="AR35" s="90"/>
      <c r="AS35" s="90"/>
      <c r="AT35" s="656"/>
      <c r="AU35" s="657"/>
      <c r="AV35" s="658">
        <f t="shared" si="5"/>
        <v>0</v>
      </c>
      <c r="AW35" s="654" t="str">
        <f t="shared" si="37"/>
        <v>No Line Item</v>
      </c>
      <c r="AX35" s="1226"/>
      <c r="AY35" s="1227"/>
      <c r="AZ35" s="1227"/>
      <c r="BA35" s="1227"/>
      <c r="BB35" s="1227"/>
      <c r="BC35" s="1228"/>
      <c r="BD35" s="90"/>
      <c r="BE35" s="90"/>
      <c r="BF35" s="656"/>
      <c r="BG35" s="657"/>
      <c r="BH35" s="658">
        <f t="shared" si="6"/>
        <v>0</v>
      </c>
      <c r="BI35" s="654" t="str">
        <f t="shared" si="7"/>
        <v>No Line Item</v>
      </c>
      <c r="BJ35" s="1226"/>
      <c r="BK35" s="1227"/>
      <c r="BL35" s="1227"/>
      <c r="BM35" s="1227"/>
      <c r="BN35" s="1227"/>
      <c r="BO35" s="1228"/>
      <c r="BP35" s="90"/>
      <c r="BQ35" s="90"/>
      <c r="BR35" s="656"/>
      <c r="BS35" s="657"/>
      <c r="BT35" s="658">
        <f t="shared" si="0"/>
        <v>0</v>
      </c>
      <c r="BU35" s="654" t="str">
        <f t="shared" si="38"/>
        <v>No Line Item</v>
      </c>
      <c r="BV35" s="1226"/>
      <c r="BW35" s="1227"/>
      <c r="BX35" s="1227"/>
      <c r="BY35" s="1227"/>
      <c r="BZ35" s="1227"/>
      <c r="CA35" s="1228"/>
      <c r="CB35" s="90"/>
      <c r="CC35" s="90"/>
      <c r="CD35" s="656"/>
      <c r="CE35" s="657"/>
      <c r="CF35" s="658">
        <f t="shared" si="8"/>
        <v>0</v>
      </c>
      <c r="CG35" s="654" t="str">
        <f t="shared" si="39"/>
        <v>No Line Item</v>
      </c>
      <c r="CH35" s="1226"/>
      <c r="CI35" s="1227"/>
      <c r="CJ35" s="1227"/>
      <c r="CK35" s="1227"/>
      <c r="CL35" s="1227"/>
      <c r="CM35" s="1228"/>
      <c r="CN35" s="90"/>
      <c r="CO35" s="90"/>
      <c r="CP35" s="656"/>
      <c r="CQ35" s="657"/>
      <c r="CR35" s="658">
        <f t="shared" si="9"/>
        <v>0</v>
      </c>
      <c r="CS35" s="654" t="str">
        <f t="shared" si="40"/>
        <v>No Line Item</v>
      </c>
      <c r="CT35" s="1226"/>
      <c r="CU35" s="1227"/>
      <c r="CV35" s="1227"/>
      <c r="CW35" s="1227"/>
      <c r="CX35" s="1227"/>
      <c r="CY35" s="1228"/>
      <c r="CZ35" s="90"/>
      <c r="DA35" s="90"/>
      <c r="DB35" s="656"/>
      <c r="DC35" s="657"/>
      <c r="DD35" s="658">
        <f t="shared" si="10"/>
        <v>0</v>
      </c>
      <c r="DE35" s="654" t="str">
        <f t="shared" si="41"/>
        <v>No Line Item</v>
      </c>
      <c r="DF35" s="1226"/>
      <c r="DG35" s="1227"/>
      <c r="DH35" s="1227"/>
      <c r="DI35" s="1227"/>
      <c r="DJ35" s="1227"/>
      <c r="DK35" s="1228"/>
      <c r="DL35" s="90"/>
      <c r="DM35" s="90"/>
      <c r="DN35" s="656"/>
      <c r="DO35" s="657"/>
      <c r="DP35" s="658">
        <f t="shared" si="11"/>
        <v>0</v>
      </c>
      <c r="DQ35" s="654" t="str">
        <f t="shared" si="26"/>
        <v>No Line Item</v>
      </c>
      <c r="DR35" s="1226"/>
      <c r="DS35" s="1227"/>
      <c r="DT35" s="1227"/>
      <c r="DU35" s="1227"/>
      <c r="DV35" s="1227"/>
      <c r="DW35" s="1228"/>
      <c r="DX35" s="90"/>
      <c r="DY35" s="90"/>
      <c r="DZ35" s="656"/>
      <c r="EA35" s="657"/>
      <c r="EB35" s="658">
        <f t="shared" si="12"/>
        <v>0</v>
      </c>
      <c r="EC35" s="654" t="str">
        <f t="shared" si="42"/>
        <v>No Line Item</v>
      </c>
      <c r="ED35" s="1226"/>
      <c r="EE35" s="1227"/>
      <c r="EF35" s="1227"/>
      <c r="EG35" s="1227"/>
      <c r="EH35" s="1227"/>
      <c r="EI35" s="1228"/>
      <c r="EJ35" s="90"/>
      <c r="EK35" s="90"/>
      <c r="EL35" s="656"/>
      <c r="EM35" s="657"/>
      <c r="EN35" s="658">
        <f t="shared" si="13"/>
        <v>0</v>
      </c>
      <c r="EO35" s="654" t="str">
        <f t="shared" si="43"/>
        <v>No Line Item</v>
      </c>
      <c r="EP35" s="1226"/>
      <c r="EQ35" s="1227"/>
      <c r="ER35" s="1227"/>
      <c r="ES35" s="1227"/>
      <c r="ET35" s="1227"/>
      <c r="EU35" s="1228"/>
      <c r="EV35" s="90"/>
      <c r="EW35" s="90"/>
      <c r="EX35" s="656"/>
      <c r="EY35" s="657"/>
      <c r="EZ35" s="658">
        <f t="shared" si="14"/>
        <v>0</v>
      </c>
      <c r="FA35" s="654" t="str">
        <f t="shared" si="44"/>
        <v>No Line Item</v>
      </c>
      <c r="FB35" s="1226"/>
      <c r="FC35" s="1227"/>
      <c r="FD35" s="1227"/>
      <c r="FE35" s="1227"/>
      <c r="FF35" s="1227"/>
      <c r="FG35" s="1228"/>
      <c r="FH35" s="90"/>
      <c r="FI35" s="90"/>
      <c r="FJ35" s="656"/>
      <c r="FK35" s="657"/>
      <c r="FL35" s="658">
        <f t="shared" si="15"/>
        <v>0</v>
      </c>
      <c r="FM35" s="654" t="str">
        <f t="shared" si="45"/>
        <v>No Line Item</v>
      </c>
      <c r="FN35" s="1226"/>
      <c r="FO35" s="1227"/>
      <c r="FP35" s="1227"/>
      <c r="FQ35" s="1227"/>
      <c r="FR35" s="1227"/>
      <c r="FS35" s="1228"/>
      <c r="FT35" s="90"/>
      <c r="FU35" s="90"/>
      <c r="FV35" s="656"/>
      <c r="FW35" s="657"/>
      <c r="FX35" s="658">
        <f t="shared" si="16"/>
        <v>0</v>
      </c>
      <c r="FY35" s="654" t="str">
        <f t="shared" si="46"/>
        <v>No Line Item</v>
      </c>
      <c r="FZ35" s="1226"/>
      <c r="GA35" s="1227"/>
      <c r="GB35" s="1227"/>
      <c r="GC35" s="1227"/>
      <c r="GD35" s="1227"/>
      <c r="GE35" s="1228"/>
      <c r="GF35" s="90"/>
      <c r="GG35" s="90"/>
      <c r="GH35" s="656"/>
      <c r="GI35" s="657"/>
      <c r="GJ35" s="658">
        <f t="shared" si="17"/>
        <v>0</v>
      </c>
    </row>
    <row r="36" spans="1:192" ht="12" customHeight="1" x14ac:dyDescent="0.2">
      <c r="A36" s="654" t="str">
        <f t="shared" si="33"/>
        <v>No Line Item</v>
      </c>
      <c r="B36" s="1226"/>
      <c r="C36" s="1227"/>
      <c r="D36" s="1227"/>
      <c r="E36" s="1227"/>
      <c r="F36" s="1227"/>
      <c r="G36" s="1228"/>
      <c r="H36" s="90"/>
      <c r="I36" s="90"/>
      <c r="J36" s="656"/>
      <c r="K36" s="657"/>
      <c r="L36" s="658">
        <f t="shared" si="1"/>
        <v>0</v>
      </c>
      <c r="M36" s="654" t="str">
        <f t="shared" si="34"/>
        <v>No Line Item</v>
      </c>
      <c r="N36" s="1226"/>
      <c r="O36" s="1227"/>
      <c r="P36" s="1227"/>
      <c r="Q36" s="1227"/>
      <c r="R36" s="1227"/>
      <c r="S36" s="1228"/>
      <c r="T36" s="90"/>
      <c r="U36" s="90"/>
      <c r="V36" s="656"/>
      <c r="W36" s="657"/>
      <c r="X36" s="658">
        <f t="shared" si="2"/>
        <v>0</v>
      </c>
      <c r="Y36" s="654" t="str">
        <f t="shared" si="35"/>
        <v>No Line Item</v>
      </c>
      <c r="Z36" s="1226"/>
      <c r="AA36" s="1227"/>
      <c r="AB36" s="1227"/>
      <c r="AC36" s="1227"/>
      <c r="AD36" s="1227"/>
      <c r="AE36" s="1228"/>
      <c r="AF36" s="90"/>
      <c r="AG36" s="90"/>
      <c r="AH36" s="656"/>
      <c r="AI36" s="657"/>
      <c r="AJ36" s="658">
        <f t="shared" si="4"/>
        <v>0</v>
      </c>
      <c r="AK36" s="654" t="str">
        <f t="shared" si="36"/>
        <v>No Line Item</v>
      </c>
      <c r="AL36" s="1226"/>
      <c r="AM36" s="1227"/>
      <c r="AN36" s="1227"/>
      <c r="AO36" s="1227"/>
      <c r="AP36" s="1227"/>
      <c r="AQ36" s="1228"/>
      <c r="AR36" s="90"/>
      <c r="AS36" s="90"/>
      <c r="AT36" s="656"/>
      <c r="AU36" s="657"/>
      <c r="AV36" s="658">
        <f t="shared" si="5"/>
        <v>0</v>
      </c>
      <c r="AW36" s="654" t="str">
        <f t="shared" si="37"/>
        <v>No Line Item</v>
      </c>
      <c r="AX36" s="1226"/>
      <c r="AY36" s="1227"/>
      <c r="AZ36" s="1227"/>
      <c r="BA36" s="1227"/>
      <c r="BB36" s="1227"/>
      <c r="BC36" s="1228"/>
      <c r="BD36" s="90"/>
      <c r="BE36" s="90"/>
      <c r="BF36" s="656"/>
      <c r="BG36" s="657"/>
      <c r="BH36" s="658">
        <f t="shared" si="6"/>
        <v>0</v>
      </c>
      <c r="BI36" s="654" t="str">
        <f t="shared" si="7"/>
        <v>No Line Item</v>
      </c>
      <c r="BJ36" s="1226"/>
      <c r="BK36" s="1227"/>
      <c r="BL36" s="1227"/>
      <c r="BM36" s="1227"/>
      <c r="BN36" s="1227"/>
      <c r="BO36" s="1228"/>
      <c r="BP36" s="90"/>
      <c r="BQ36" s="90"/>
      <c r="BR36" s="656"/>
      <c r="BS36" s="657"/>
      <c r="BT36" s="658">
        <f t="shared" si="0"/>
        <v>0</v>
      </c>
      <c r="BU36" s="654" t="str">
        <f t="shared" si="38"/>
        <v>No Line Item</v>
      </c>
      <c r="BV36" s="1226"/>
      <c r="BW36" s="1227"/>
      <c r="BX36" s="1227"/>
      <c r="BY36" s="1227"/>
      <c r="BZ36" s="1227"/>
      <c r="CA36" s="1228"/>
      <c r="CB36" s="90"/>
      <c r="CC36" s="90"/>
      <c r="CD36" s="656"/>
      <c r="CE36" s="657"/>
      <c r="CF36" s="658">
        <f t="shared" si="8"/>
        <v>0</v>
      </c>
      <c r="CG36" s="654" t="str">
        <f t="shared" si="39"/>
        <v>No Line Item</v>
      </c>
      <c r="CH36" s="1226"/>
      <c r="CI36" s="1227"/>
      <c r="CJ36" s="1227"/>
      <c r="CK36" s="1227"/>
      <c r="CL36" s="1227"/>
      <c r="CM36" s="1228"/>
      <c r="CN36" s="90"/>
      <c r="CO36" s="90"/>
      <c r="CP36" s="656"/>
      <c r="CQ36" s="657"/>
      <c r="CR36" s="658">
        <f t="shared" si="9"/>
        <v>0</v>
      </c>
      <c r="CS36" s="654" t="str">
        <f t="shared" si="40"/>
        <v>No Line Item</v>
      </c>
      <c r="CT36" s="1226"/>
      <c r="CU36" s="1227"/>
      <c r="CV36" s="1227"/>
      <c r="CW36" s="1227"/>
      <c r="CX36" s="1227"/>
      <c r="CY36" s="1228"/>
      <c r="CZ36" s="90"/>
      <c r="DA36" s="90"/>
      <c r="DB36" s="656"/>
      <c r="DC36" s="657"/>
      <c r="DD36" s="658">
        <f t="shared" si="10"/>
        <v>0</v>
      </c>
      <c r="DE36" s="654" t="str">
        <f t="shared" si="41"/>
        <v>No Line Item</v>
      </c>
      <c r="DF36" s="1226"/>
      <c r="DG36" s="1227"/>
      <c r="DH36" s="1227"/>
      <c r="DI36" s="1227"/>
      <c r="DJ36" s="1227"/>
      <c r="DK36" s="1228"/>
      <c r="DL36" s="90"/>
      <c r="DM36" s="90"/>
      <c r="DN36" s="656"/>
      <c r="DO36" s="657"/>
      <c r="DP36" s="658">
        <f t="shared" si="11"/>
        <v>0</v>
      </c>
      <c r="DQ36" s="654" t="str">
        <f t="shared" si="26"/>
        <v>No Line Item</v>
      </c>
      <c r="DR36" s="1226"/>
      <c r="DS36" s="1227"/>
      <c r="DT36" s="1227"/>
      <c r="DU36" s="1227"/>
      <c r="DV36" s="1227"/>
      <c r="DW36" s="1228"/>
      <c r="DX36" s="90"/>
      <c r="DY36" s="90"/>
      <c r="DZ36" s="656"/>
      <c r="EA36" s="657"/>
      <c r="EB36" s="658">
        <f t="shared" si="12"/>
        <v>0</v>
      </c>
      <c r="EC36" s="654" t="str">
        <f t="shared" si="42"/>
        <v>No Line Item</v>
      </c>
      <c r="ED36" s="1226"/>
      <c r="EE36" s="1227"/>
      <c r="EF36" s="1227"/>
      <c r="EG36" s="1227"/>
      <c r="EH36" s="1227"/>
      <c r="EI36" s="1228"/>
      <c r="EJ36" s="90"/>
      <c r="EK36" s="90"/>
      <c r="EL36" s="656"/>
      <c r="EM36" s="657"/>
      <c r="EN36" s="658">
        <f t="shared" si="13"/>
        <v>0</v>
      </c>
      <c r="EO36" s="654" t="str">
        <f t="shared" si="43"/>
        <v>No Line Item</v>
      </c>
      <c r="EP36" s="1226"/>
      <c r="EQ36" s="1227"/>
      <c r="ER36" s="1227"/>
      <c r="ES36" s="1227"/>
      <c r="ET36" s="1227"/>
      <c r="EU36" s="1228"/>
      <c r="EV36" s="90"/>
      <c r="EW36" s="90"/>
      <c r="EX36" s="656"/>
      <c r="EY36" s="657"/>
      <c r="EZ36" s="658">
        <f t="shared" si="14"/>
        <v>0</v>
      </c>
      <c r="FA36" s="654" t="str">
        <f t="shared" si="44"/>
        <v>No Line Item</v>
      </c>
      <c r="FB36" s="1226"/>
      <c r="FC36" s="1227"/>
      <c r="FD36" s="1227"/>
      <c r="FE36" s="1227"/>
      <c r="FF36" s="1227"/>
      <c r="FG36" s="1228"/>
      <c r="FH36" s="90"/>
      <c r="FI36" s="90"/>
      <c r="FJ36" s="656"/>
      <c r="FK36" s="657"/>
      <c r="FL36" s="658">
        <f t="shared" si="15"/>
        <v>0</v>
      </c>
      <c r="FM36" s="654" t="str">
        <f t="shared" si="45"/>
        <v>No Line Item</v>
      </c>
      <c r="FN36" s="1226"/>
      <c r="FO36" s="1227"/>
      <c r="FP36" s="1227"/>
      <c r="FQ36" s="1227"/>
      <c r="FR36" s="1227"/>
      <c r="FS36" s="1228"/>
      <c r="FT36" s="90"/>
      <c r="FU36" s="90"/>
      <c r="FV36" s="656"/>
      <c r="FW36" s="657"/>
      <c r="FX36" s="658">
        <f t="shared" si="16"/>
        <v>0</v>
      </c>
      <c r="FY36" s="654" t="str">
        <f t="shared" si="46"/>
        <v>No Line Item</v>
      </c>
      <c r="FZ36" s="1226"/>
      <c r="GA36" s="1227"/>
      <c r="GB36" s="1227"/>
      <c r="GC36" s="1227"/>
      <c r="GD36" s="1227"/>
      <c r="GE36" s="1228"/>
      <c r="GF36" s="90"/>
      <c r="GG36" s="90"/>
      <c r="GH36" s="656"/>
      <c r="GI36" s="657"/>
      <c r="GJ36" s="658">
        <f t="shared" si="17"/>
        <v>0</v>
      </c>
    </row>
    <row r="37" spans="1:192" ht="12" customHeight="1" x14ac:dyDescent="0.2">
      <c r="A37" s="654" t="str">
        <f t="shared" si="33"/>
        <v>No Line Item</v>
      </c>
      <c r="B37" s="1226"/>
      <c r="C37" s="1227"/>
      <c r="D37" s="1227"/>
      <c r="E37" s="1227"/>
      <c r="F37" s="1227"/>
      <c r="G37" s="1228"/>
      <c r="H37" s="90"/>
      <c r="I37" s="90"/>
      <c r="J37" s="656"/>
      <c r="K37" s="657"/>
      <c r="L37" s="658">
        <f t="shared" si="1"/>
        <v>0</v>
      </c>
      <c r="M37" s="654" t="str">
        <f t="shared" si="34"/>
        <v>No Line Item</v>
      </c>
      <c r="N37" s="1226"/>
      <c r="O37" s="1227"/>
      <c r="P37" s="1227"/>
      <c r="Q37" s="1227"/>
      <c r="R37" s="1227"/>
      <c r="S37" s="1228"/>
      <c r="T37" s="90"/>
      <c r="U37" s="90"/>
      <c r="V37" s="656"/>
      <c r="W37" s="657"/>
      <c r="X37" s="658">
        <f t="shared" si="2"/>
        <v>0</v>
      </c>
      <c r="Y37" s="654" t="str">
        <f t="shared" si="35"/>
        <v>No Line Item</v>
      </c>
      <c r="Z37" s="1226"/>
      <c r="AA37" s="1227"/>
      <c r="AB37" s="1227"/>
      <c r="AC37" s="1227"/>
      <c r="AD37" s="1227"/>
      <c r="AE37" s="1228"/>
      <c r="AF37" s="90"/>
      <c r="AG37" s="90"/>
      <c r="AH37" s="656"/>
      <c r="AI37" s="657"/>
      <c r="AJ37" s="658">
        <f t="shared" si="4"/>
        <v>0</v>
      </c>
      <c r="AK37" s="654" t="str">
        <f t="shared" si="36"/>
        <v>No Line Item</v>
      </c>
      <c r="AL37" s="1226"/>
      <c r="AM37" s="1227"/>
      <c r="AN37" s="1227"/>
      <c r="AO37" s="1227"/>
      <c r="AP37" s="1227"/>
      <c r="AQ37" s="1228"/>
      <c r="AR37" s="90"/>
      <c r="AS37" s="90"/>
      <c r="AT37" s="656"/>
      <c r="AU37" s="657"/>
      <c r="AV37" s="658">
        <f t="shared" si="5"/>
        <v>0</v>
      </c>
      <c r="AW37" s="654" t="str">
        <f t="shared" si="37"/>
        <v>No Line Item</v>
      </c>
      <c r="AX37" s="1226"/>
      <c r="AY37" s="1227"/>
      <c r="AZ37" s="1227"/>
      <c r="BA37" s="1227"/>
      <c r="BB37" s="1227"/>
      <c r="BC37" s="1228"/>
      <c r="BD37" s="90"/>
      <c r="BE37" s="90"/>
      <c r="BF37" s="656"/>
      <c r="BG37" s="657"/>
      <c r="BH37" s="658">
        <f t="shared" si="6"/>
        <v>0</v>
      </c>
      <c r="BI37" s="654" t="str">
        <f t="shared" ref="BI37:BI46" si="47">IF(AND(BQ37=0,BS37=0,BJ37=""),"No Line Item",BI36+1)</f>
        <v>No Line Item</v>
      </c>
      <c r="BJ37" s="1226"/>
      <c r="BK37" s="1227"/>
      <c r="BL37" s="1227"/>
      <c r="BM37" s="1227"/>
      <c r="BN37" s="1227"/>
      <c r="BO37" s="1228"/>
      <c r="BP37" s="90"/>
      <c r="BQ37" s="90"/>
      <c r="BR37" s="656"/>
      <c r="BS37" s="657"/>
      <c r="BT37" s="658">
        <f t="shared" ref="BT37:BT50" si="48">ROUND(BQ37*BS37,2)</f>
        <v>0</v>
      </c>
      <c r="BU37" s="654" t="str">
        <f t="shared" si="38"/>
        <v>No Line Item</v>
      </c>
      <c r="BV37" s="1226"/>
      <c r="BW37" s="1227"/>
      <c r="BX37" s="1227"/>
      <c r="BY37" s="1227"/>
      <c r="BZ37" s="1227"/>
      <c r="CA37" s="1228"/>
      <c r="CB37" s="90"/>
      <c r="CC37" s="90"/>
      <c r="CD37" s="656"/>
      <c r="CE37" s="657"/>
      <c r="CF37" s="658">
        <f t="shared" si="8"/>
        <v>0</v>
      </c>
      <c r="CG37" s="654" t="str">
        <f t="shared" si="39"/>
        <v>No Line Item</v>
      </c>
      <c r="CH37" s="1226"/>
      <c r="CI37" s="1227"/>
      <c r="CJ37" s="1227"/>
      <c r="CK37" s="1227"/>
      <c r="CL37" s="1227"/>
      <c r="CM37" s="1228"/>
      <c r="CN37" s="90"/>
      <c r="CO37" s="90"/>
      <c r="CP37" s="656"/>
      <c r="CQ37" s="657"/>
      <c r="CR37" s="658">
        <f t="shared" si="9"/>
        <v>0</v>
      </c>
      <c r="CS37" s="654" t="str">
        <f t="shared" si="40"/>
        <v>No Line Item</v>
      </c>
      <c r="CT37" s="1226"/>
      <c r="CU37" s="1227"/>
      <c r="CV37" s="1227"/>
      <c r="CW37" s="1227"/>
      <c r="CX37" s="1227"/>
      <c r="CY37" s="1228"/>
      <c r="CZ37" s="90"/>
      <c r="DA37" s="90"/>
      <c r="DB37" s="656"/>
      <c r="DC37" s="657"/>
      <c r="DD37" s="658">
        <f t="shared" si="10"/>
        <v>0</v>
      </c>
      <c r="DE37" s="654" t="str">
        <f t="shared" si="41"/>
        <v>No Line Item</v>
      </c>
      <c r="DF37" s="1226"/>
      <c r="DG37" s="1227"/>
      <c r="DH37" s="1227"/>
      <c r="DI37" s="1227"/>
      <c r="DJ37" s="1227"/>
      <c r="DK37" s="1228"/>
      <c r="DL37" s="90"/>
      <c r="DM37" s="90"/>
      <c r="DN37" s="656"/>
      <c r="DO37" s="657"/>
      <c r="DP37" s="658">
        <f t="shared" si="11"/>
        <v>0</v>
      </c>
      <c r="DQ37" s="654" t="str">
        <f t="shared" si="26"/>
        <v>No Line Item</v>
      </c>
      <c r="DR37" s="1226"/>
      <c r="DS37" s="1227"/>
      <c r="DT37" s="1227"/>
      <c r="DU37" s="1227"/>
      <c r="DV37" s="1227"/>
      <c r="DW37" s="1228"/>
      <c r="DX37" s="90"/>
      <c r="DY37" s="90"/>
      <c r="DZ37" s="656"/>
      <c r="EA37" s="657"/>
      <c r="EB37" s="658">
        <f t="shared" si="12"/>
        <v>0</v>
      </c>
      <c r="EC37" s="654" t="str">
        <f t="shared" si="42"/>
        <v>No Line Item</v>
      </c>
      <c r="ED37" s="1226"/>
      <c r="EE37" s="1227"/>
      <c r="EF37" s="1227"/>
      <c r="EG37" s="1227"/>
      <c r="EH37" s="1227"/>
      <c r="EI37" s="1228"/>
      <c r="EJ37" s="90"/>
      <c r="EK37" s="90"/>
      <c r="EL37" s="656"/>
      <c r="EM37" s="657"/>
      <c r="EN37" s="658">
        <f t="shared" si="13"/>
        <v>0</v>
      </c>
      <c r="EO37" s="654" t="str">
        <f t="shared" si="43"/>
        <v>No Line Item</v>
      </c>
      <c r="EP37" s="1226"/>
      <c r="EQ37" s="1227"/>
      <c r="ER37" s="1227"/>
      <c r="ES37" s="1227"/>
      <c r="ET37" s="1227"/>
      <c r="EU37" s="1228"/>
      <c r="EV37" s="90"/>
      <c r="EW37" s="90"/>
      <c r="EX37" s="656"/>
      <c r="EY37" s="657"/>
      <c r="EZ37" s="658">
        <f t="shared" si="14"/>
        <v>0</v>
      </c>
      <c r="FA37" s="654" t="str">
        <f t="shared" si="44"/>
        <v>No Line Item</v>
      </c>
      <c r="FB37" s="1226"/>
      <c r="FC37" s="1227"/>
      <c r="FD37" s="1227"/>
      <c r="FE37" s="1227"/>
      <c r="FF37" s="1227"/>
      <c r="FG37" s="1228"/>
      <c r="FH37" s="90"/>
      <c r="FI37" s="90"/>
      <c r="FJ37" s="656"/>
      <c r="FK37" s="657"/>
      <c r="FL37" s="658">
        <f t="shared" si="15"/>
        <v>0</v>
      </c>
      <c r="FM37" s="654" t="str">
        <f t="shared" si="45"/>
        <v>No Line Item</v>
      </c>
      <c r="FN37" s="1226"/>
      <c r="FO37" s="1227"/>
      <c r="FP37" s="1227"/>
      <c r="FQ37" s="1227"/>
      <c r="FR37" s="1227"/>
      <c r="FS37" s="1228"/>
      <c r="FT37" s="90"/>
      <c r="FU37" s="90"/>
      <c r="FV37" s="656"/>
      <c r="FW37" s="657"/>
      <c r="FX37" s="658">
        <f t="shared" si="16"/>
        <v>0</v>
      </c>
      <c r="FY37" s="654" t="str">
        <f t="shared" si="46"/>
        <v>No Line Item</v>
      </c>
      <c r="FZ37" s="1226"/>
      <c r="GA37" s="1227"/>
      <c r="GB37" s="1227"/>
      <c r="GC37" s="1227"/>
      <c r="GD37" s="1227"/>
      <c r="GE37" s="1228"/>
      <c r="GF37" s="90"/>
      <c r="GG37" s="90"/>
      <c r="GH37" s="656"/>
      <c r="GI37" s="657"/>
      <c r="GJ37" s="658">
        <f t="shared" si="17"/>
        <v>0</v>
      </c>
    </row>
    <row r="38" spans="1:192" ht="12" customHeight="1" x14ac:dyDescent="0.2">
      <c r="A38" s="654" t="str">
        <f t="shared" si="33"/>
        <v>No Line Item</v>
      </c>
      <c r="B38" s="1226"/>
      <c r="C38" s="1227"/>
      <c r="D38" s="1227"/>
      <c r="E38" s="1227"/>
      <c r="F38" s="1227"/>
      <c r="G38" s="1228"/>
      <c r="H38" s="90"/>
      <c r="I38" s="90"/>
      <c r="J38" s="656"/>
      <c r="K38" s="657"/>
      <c r="L38" s="658">
        <f t="shared" si="1"/>
        <v>0</v>
      </c>
      <c r="M38" s="654" t="str">
        <f t="shared" si="34"/>
        <v>No Line Item</v>
      </c>
      <c r="N38" s="1226"/>
      <c r="O38" s="1227"/>
      <c r="P38" s="1227"/>
      <c r="Q38" s="1227"/>
      <c r="R38" s="1227"/>
      <c r="S38" s="1228"/>
      <c r="T38" s="90"/>
      <c r="U38" s="90"/>
      <c r="V38" s="656"/>
      <c r="W38" s="657"/>
      <c r="X38" s="658">
        <f t="shared" si="2"/>
        <v>0</v>
      </c>
      <c r="Y38" s="654" t="str">
        <f t="shared" si="35"/>
        <v>No Line Item</v>
      </c>
      <c r="Z38" s="1226"/>
      <c r="AA38" s="1227"/>
      <c r="AB38" s="1227"/>
      <c r="AC38" s="1227"/>
      <c r="AD38" s="1227"/>
      <c r="AE38" s="1228"/>
      <c r="AF38" s="90"/>
      <c r="AG38" s="90"/>
      <c r="AH38" s="656"/>
      <c r="AI38" s="657"/>
      <c r="AJ38" s="658">
        <f t="shared" si="4"/>
        <v>0</v>
      </c>
      <c r="AK38" s="654" t="str">
        <f t="shared" si="36"/>
        <v>No Line Item</v>
      </c>
      <c r="AL38" s="1226"/>
      <c r="AM38" s="1227"/>
      <c r="AN38" s="1227"/>
      <c r="AO38" s="1227"/>
      <c r="AP38" s="1227"/>
      <c r="AQ38" s="1228"/>
      <c r="AR38" s="90"/>
      <c r="AS38" s="90"/>
      <c r="AT38" s="656"/>
      <c r="AU38" s="657"/>
      <c r="AV38" s="658">
        <f t="shared" si="5"/>
        <v>0</v>
      </c>
      <c r="AW38" s="654" t="str">
        <f t="shared" si="37"/>
        <v>No Line Item</v>
      </c>
      <c r="AX38" s="1226"/>
      <c r="AY38" s="1227"/>
      <c r="AZ38" s="1227"/>
      <c r="BA38" s="1227"/>
      <c r="BB38" s="1227"/>
      <c r="BC38" s="1228"/>
      <c r="BD38" s="90"/>
      <c r="BE38" s="90"/>
      <c r="BF38" s="656"/>
      <c r="BG38" s="657"/>
      <c r="BH38" s="658">
        <f t="shared" si="6"/>
        <v>0</v>
      </c>
      <c r="BI38" s="654" t="str">
        <f t="shared" si="47"/>
        <v>No Line Item</v>
      </c>
      <c r="BJ38" s="1226"/>
      <c r="BK38" s="1227"/>
      <c r="BL38" s="1227"/>
      <c r="BM38" s="1227"/>
      <c r="BN38" s="1227"/>
      <c r="BO38" s="1228"/>
      <c r="BP38" s="90"/>
      <c r="BQ38" s="90"/>
      <c r="BR38" s="656"/>
      <c r="BS38" s="657"/>
      <c r="BT38" s="658">
        <f t="shared" si="48"/>
        <v>0</v>
      </c>
      <c r="BU38" s="654" t="str">
        <f t="shared" si="38"/>
        <v>No Line Item</v>
      </c>
      <c r="BV38" s="1226"/>
      <c r="BW38" s="1227"/>
      <c r="BX38" s="1227"/>
      <c r="BY38" s="1227"/>
      <c r="BZ38" s="1227"/>
      <c r="CA38" s="1228"/>
      <c r="CB38" s="90"/>
      <c r="CC38" s="90"/>
      <c r="CD38" s="656"/>
      <c r="CE38" s="657"/>
      <c r="CF38" s="658">
        <f t="shared" si="8"/>
        <v>0</v>
      </c>
      <c r="CG38" s="654" t="str">
        <f t="shared" si="39"/>
        <v>No Line Item</v>
      </c>
      <c r="CH38" s="1226"/>
      <c r="CI38" s="1227"/>
      <c r="CJ38" s="1227"/>
      <c r="CK38" s="1227"/>
      <c r="CL38" s="1227"/>
      <c r="CM38" s="1228"/>
      <c r="CN38" s="90"/>
      <c r="CO38" s="90"/>
      <c r="CP38" s="656"/>
      <c r="CQ38" s="657"/>
      <c r="CR38" s="658">
        <f t="shared" si="9"/>
        <v>0</v>
      </c>
      <c r="CS38" s="654" t="str">
        <f t="shared" si="40"/>
        <v>No Line Item</v>
      </c>
      <c r="CT38" s="1226"/>
      <c r="CU38" s="1227"/>
      <c r="CV38" s="1227"/>
      <c r="CW38" s="1227"/>
      <c r="CX38" s="1227"/>
      <c r="CY38" s="1228"/>
      <c r="CZ38" s="90"/>
      <c r="DA38" s="90"/>
      <c r="DB38" s="656"/>
      <c r="DC38" s="657"/>
      <c r="DD38" s="658">
        <f t="shared" si="10"/>
        <v>0</v>
      </c>
      <c r="DE38" s="654" t="str">
        <f t="shared" si="41"/>
        <v>No Line Item</v>
      </c>
      <c r="DF38" s="1226"/>
      <c r="DG38" s="1227"/>
      <c r="DH38" s="1227"/>
      <c r="DI38" s="1227"/>
      <c r="DJ38" s="1227"/>
      <c r="DK38" s="1228"/>
      <c r="DL38" s="90"/>
      <c r="DM38" s="90"/>
      <c r="DN38" s="656"/>
      <c r="DO38" s="657"/>
      <c r="DP38" s="658">
        <f t="shared" si="11"/>
        <v>0</v>
      </c>
      <c r="DQ38" s="654" t="str">
        <f t="shared" si="26"/>
        <v>No Line Item</v>
      </c>
      <c r="DR38" s="1226"/>
      <c r="DS38" s="1227"/>
      <c r="DT38" s="1227"/>
      <c r="DU38" s="1227"/>
      <c r="DV38" s="1227"/>
      <c r="DW38" s="1228"/>
      <c r="DX38" s="90"/>
      <c r="DY38" s="90"/>
      <c r="DZ38" s="656"/>
      <c r="EA38" s="657"/>
      <c r="EB38" s="658">
        <f t="shared" si="12"/>
        <v>0</v>
      </c>
      <c r="EC38" s="654" t="str">
        <f t="shared" si="42"/>
        <v>No Line Item</v>
      </c>
      <c r="ED38" s="1226"/>
      <c r="EE38" s="1227"/>
      <c r="EF38" s="1227"/>
      <c r="EG38" s="1227"/>
      <c r="EH38" s="1227"/>
      <c r="EI38" s="1228"/>
      <c r="EJ38" s="90"/>
      <c r="EK38" s="90"/>
      <c r="EL38" s="656"/>
      <c r="EM38" s="657"/>
      <c r="EN38" s="658">
        <f t="shared" si="13"/>
        <v>0</v>
      </c>
      <c r="EO38" s="654" t="str">
        <f t="shared" si="43"/>
        <v>No Line Item</v>
      </c>
      <c r="EP38" s="1226"/>
      <c r="EQ38" s="1227"/>
      <c r="ER38" s="1227"/>
      <c r="ES38" s="1227"/>
      <c r="ET38" s="1227"/>
      <c r="EU38" s="1228"/>
      <c r="EV38" s="90"/>
      <c r="EW38" s="90"/>
      <c r="EX38" s="656"/>
      <c r="EY38" s="657"/>
      <c r="EZ38" s="658">
        <f t="shared" si="14"/>
        <v>0</v>
      </c>
      <c r="FA38" s="654" t="str">
        <f t="shared" si="44"/>
        <v>No Line Item</v>
      </c>
      <c r="FB38" s="1226"/>
      <c r="FC38" s="1227"/>
      <c r="FD38" s="1227"/>
      <c r="FE38" s="1227"/>
      <c r="FF38" s="1227"/>
      <c r="FG38" s="1228"/>
      <c r="FH38" s="90"/>
      <c r="FI38" s="90"/>
      <c r="FJ38" s="656"/>
      <c r="FK38" s="657"/>
      <c r="FL38" s="658">
        <f t="shared" si="15"/>
        <v>0</v>
      </c>
      <c r="FM38" s="654" t="str">
        <f t="shared" si="45"/>
        <v>No Line Item</v>
      </c>
      <c r="FN38" s="1226"/>
      <c r="FO38" s="1227"/>
      <c r="FP38" s="1227"/>
      <c r="FQ38" s="1227"/>
      <c r="FR38" s="1227"/>
      <c r="FS38" s="1228"/>
      <c r="FT38" s="90"/>
      <c r="FU38" s="90"/>
      <c r="FV38" s="656"/>
      <c r="FW38" s="657"/>
      <c r="FX38" s="658">
        <f t="shared" si="16"/>
        <v>0</v>
      </c>
      <c r="FY38" s="654" t="str">
        <f t="shared" si="46"/>
        <v>No Line Item</v>
      </c>
      <c r="FZ38" s="1226"/>
      <c r="GA38" s="1227"/>
      <c r="GB38" s="1227"/>
      <c r="GC38" s="1227"/>
      <c r="GD38" s="1227"/>
      <c r="GE38" s="1228"/>
      <c r="GF38" s="90"/>
      <c r="GG38" s="90"/>
      <c r="GH38" s="656"/>
      <c r="GI38" s="657"/>
      <c r="GJ38" s="658">
        <f t="shared" si="17"/>
        <v>0</v>
      </c>
    </row>
    <row r="39" spans="1:192" ht="12" customHeight="1" x14ac:dyDescent="0.2">
      <c r="A39" s="654" t="str">
        <f t="shared" si="33"/>
        <v>No Line Item</v>
      </c>
      <c r="B39" s="1226"/>
      <c r="C39" s="1227"/>
      <c r="D39" s="1227"/>
      <c r="E39" s="1227"/>
      <c r="F39" s="1227"/>
      <c r="G39" s="1228"/>
      <c r="H39" s="90"/>
      <c r="I39" s="90"/>
      <c r="J39" s="656"/>
      <c r="K39" s="657"/>
      <c r="L39" s="658">
        <f t="shared" si="1"/>
        <v>0</v>
      </c>
      <c r="M39" s="654" t="str">
        <f t="shared" si="34"/>
        <v>No Line Item</v>
      </c>
      <c r="N39" s="1226"/>
      <c r="O39" s="1227"/>
      <c r="P39" s="1227"/>
      <c r="Q39" s="1227"/>
      <c r="R39" s="1227"/>
      <c r="S39" s="1228"/>
      <c r="T39" s="90"/>
      <c r="U39" s="90"/>
      <c r="V39" s="656"/>
      <c r="W39" s="657"/>
      <c r="X39" s="658">
        <f t="shared" si="2"/>
        <v>0</v>
      </c>
      <c r="Y39" s="654" t="str">
        <f t="shared" si="35"/>
        <v>No Line Item</v>
      </c>
      <c r="Z39" s="1226"/>
      <c r="AA39" s="1227"/>
      <c r="AB39" s="1227"/>
      <c r="AC39" s="1227"/>
      <c r="AD39" s="1227"/>
      <c r="AE39" s="1228"/>
      <c r="AF39" s="90"/>
      <c r="AG39" s="90"/>
      <c r="AH39" s="656"/>
      <c r="AI39" s="657"/>
      <c r="AJ39" s="658">
        <f t="shared" si="4"/>
        <v>0</v>
      </c>
      <c r="AK39" s="654" t="str">
        <f t="shared" si="36"/>
        <v>No Line Item</v>
      </c>
      <c r="AL39" s="1226"/>
      <c r="AM39" s="1227"/>
      <c r="AN39" s="1227"/>
      <c r="AO39" s="1227"/>
      <c r="AP39" s="1227"/>
      <c r="AQ39" s="1228"/>
      <c r="AR39" s="90"/>
      <c r="AS39" s="90"/>
      <c r="AT39" s="656"/>
      <c r="AU39" s="657"/>
      <c r="AV39" s="658">
        <f t="shared" si="5"/>
        <v>0</v>
      </c>
      <c r="AW39" s="654" t="str">
        <f t="shared" si="37"/>
        <v>No Line Item</v>
      </c>
      <c r="AX39" s="1226"/>
      <c r="AY39" s="1227"/>
      <c r="AZ39" s="1227"/>
      <c r="BA39" s="1227"/>
      <c r="BB39" s="1227"/>
      <c r="BC39" s="1228"/>
      <c r="BD39" s="90"/>
      <c r="BE39" s="90"/>
      <c r="BF39" s="656"/>
      <c r="BG39" s="657"/>
      <c r="BH39" s="658">
        <f t="shared" si="6"/>
        <v>0</v>
      </c>
      <c r="BI39" s="654" t="str">
        <f t="shared" si="47"/>
        <v>No Line Item</v>
      </c>
      <c r="BJ39" s="1226"/>
      <c r="BK39" s="1227"/>
      <c r="BL39" s="1227"/>
      <c r="BM39" s="1227"/>
      <c r="BN39" s="1227"/>
      <c r="BO39" s="1228"/>
      <c r="BP39" s="90"/>
      <c r="BQ39" s="90"/>
      <c r="BR39" s="656"/>
      <c r="BS39" s="657"/>
      <c r="BT39" s="658">
        <f t="shared" si="48"/>
        <v>0</v>
      </c>
      <c r="BU39" s="654" t="str">
        <f t="shared" si="38"/>
        <v>No Line Item</v>
      </c>
      <c r="BV39" s="1226"/>
      <c r="BW39" s="1227"/>
      <c r="BX39" s="1227"/>
      <c r="BY39" s="1227"/>
      <c r="BZ39" s="1227"/>
      <c r="CA39" s="1228"/>
      <c r="CB39" s="90"/>
      <c r="CC39" s="90"/>
      <c r="CD39" s="656"/>
      <c r="CE39" s="657"/>
      <c r="CF39" s="658">
        <f t="shared" si="8"/>
        <v>0</v>
      </c>
      <c r="CG39" s="654" t="str">
        <f t="shared" si="39"/>
        <v>No Line Item</v>
      </c>
      <c r="CH39" s="1226"/>
      <c r="CI39" s="1227"/>
      <c r="CJ39" s="1227"/>
      <c r="CK39" s="1227"/>
      <c r="CL39" s="1227"/>
      <c r="CM39" s="1228"/>
      <c r="CN39" s="90"/>
      <c r="CO39" s="90"/>
      <c r="CP39" s="656"/>
      <c r="CQ39" s="657"/>
      <c r="CR39" s="658">
        <f t="shared" si="9"/>
        <v>0</v>
      </c>
      <c r="CS39" s="654" t="str">
        <f t="shared" si="40"/>
        <v>No Line Item</v>
      </c>
      <c r="CT39" s="1226"/>
      <c r="CU39" s="1227"/>
      <c r="CV39" s="1227"/>
      <c r="CW39" s="1227"/>
      <c r="CX39" s="1227"/>
      <c r="CY39" s="1228"/>
      <c r="CZ39" s="90"/>
      <c r="DA39" s="90"/>
      <c r="DB39" s="656"/>
      <c r="DC39" s="657"/>
      <c r="DD39" s="658">
        <f t="shared" si="10"/>
        <v>0</v>
      </c>
      <c r="DE39" s="654" t="str">
        <f t="shared" si="41"/>
        <v>No Line Item</v>
      </c>
      <c r="DF39" s="1226"/>
      <c r="DG39" s="1227"/>
      <c r="DH39" s="1227"/>
      <c r="DI39" s="1227"/>
      <c r="DJ39" s="1227"/>
      <c r="DK39" s="1228"/>
      <c r="DL39" s="90"/>
      <c r="DM39" s="90"/>
      <c r="DN39" s="656"/>
      <c r="DO39" s="657"/>
      <c r="DP39" s="658">
        <f t="shared" si="11"/>
        <v>0</v>
      </c>
      <c r="DQ39" s="654" t="str">
        <f t="shared" si="26"/>
        <v>No Line Item</v>
      </c>
      <c r="DR39" s="1226"/>
      <c r="DS39" s="1227"/>
      <c r="DT39" s="1227"/>
      <c r="DU39" s="1227"/>
      <c r="DV39" s="1227"/>
      <c r="DW39" s="1228"/>
      <c r="DX39" s="90"/>
      <c r="DY39" s="90"/>
      <c r="DZ39" s="656"/>
      <c r="EA39" s="657"/>
      <c r="EB39" s="658">
        <f t="shared" si="12"/>
        <v>0</v>
      </c>
      <c r="EC39" s="654" t="str">
        <f t="shared" si="42"/>
        <v>No Line Item</v>
      </c>
      <c r="ED39" s="1226"/>
      <c r="EE39" s="1227"/>
      <c r="EF39" s="1227"/>
      <c r="EG39" s="1227"/>
      <c r="EH39" s="1227"/>
      <c r="EI39" s="1228"/>
      <c r="EJ39" s="90"/>
      <c r="EK39" s="90"/>
      <c r="EL39" s="656"/>
      <c r="EM39" s="657"/>
      <c r="EN39" s="658">
        <f t="shared" si="13"/>
        <v>0</v>
      </c>
      <c r="EO39" s="654" t="str">
        <f t="shared" si="43"/>
        <v>No Line Item</v>
      </c>
      <c r="EP39" s="1226"/>
      <c r="EQ39" s="1227"/>
      <c r="ER39" s="1227"/>
      <c r="ES39" s="1227"/>
      <c r="ET39" s="1227"/>
      <c r="EU39" s="1228"/>
      <c r="EV39" s="90"/>
      <c r="EW39" s="90"/>
      <c r="EX39" s="656"/>
      <c r="EY39" s="657"/>
      <c r="EZ39" s="658">
        <f t="shared" si="14"/>
        <v>0</v>
      </c>
      <c r="FA39" s="654" t="str">
        <f t="shared" si="44"/>
        <v>No Line Item</v>
      </c>
      <c r="FB39" s="1226"/>
      <c r="FC39" s="1227"/>
      <c r="FD39" s="1227"/>
      <c r="FE39" s="1227"/>
      <c r="FF39" s="1227"/>
      <c r="FG39" s="1228"/>
      <c r="FH39" s="90"/>
      <c r="FI39" s="90"/>
      <c r="FJ39" s="656"/>
      <c r="FK39" s="657"/>
      <c r="FL39" s="658">
        <f t="shared" si="15"/>
        <v>0</v>
      </c>
      <c r="FM39" s="654" t="str">
        <f t="shared" si="45"/>
        <v>No Line Item</v>
      </c>
      <c r="FN39" s="1226"/>
      <c r="FO39" s="1227"/>
      <c r="FP39" s="1227"/>
      <c r="FQ39" s="1227"/>
      <c r="FR39" s="1227"/>
      <c r="FS39" s="1228"/>
      <c r="FT39" s="90"/>
      <c r="FU39" s="90"/>
      <c r="FV39" s="656"/>
      <c r="FW39" s="657"/>
      <c r="FX39" s="658">
        <f t="shared" si="16"/>
        <v>0</v>
      </c>
      <c r="FY39" s="654" t="str">
        <f t="shared" si="46"/>
        <v>No Line Item</v>
      </c>
      <c r="FZ39" s="1226"/>
      <c r="GA39" s="1227"/>
      <c r="GB39" s="1227"/>
      <c r="GC39" s="1227"/>
      <c r="GD39" s="1227"/>
      <c r="GE39" s="1228"/>
      <c r="GF39" s="90"/>
      <c r="GG39" s="90"/>
      <c r="GH39" s="656"/>
      <c r="GI39" s="657"/>
      <c r="GJ39" s="658">
        <f t="shared" si="17"/>
        <v>0</v>
      </c>
    </row>
    <row r="40" spans="1:192" ht="12" customHeight="1" x14ac:dyDescent="0.2">
      <c r="A40" s="654" t="str">
        <f t="shared" si="33"/>
        <v>No Line Item</v>
      </c>
      <c r="B40" s="1226"/>
      <c r="C40" s="1227"/>
      <c r="D40" s="1227"/>
      <c r="E40" s="1227"/>
      <c r="F40" s="1227"/>
      <c r="G40" s="1228"/>
      <c r="H40" s="90"/>
      <c r="I40" s="90"/>
      <c r="J40" s="656"/>
      <c r="K40" s="657"/>
      <c r="L40" s="658">
        <f t="shared" si="1"/>
        <v>0</v>
      </c>
      <c r="M40" s="654" t="str">
        <f t="shared" si="34"/>
        <v>No Line Item</v>
      </c>
      <c r="N40" s="1226"/>
      <c r="O40" s="1227"/>
      <c r="P40" s="1227"/>
      <c r="Q40" s="1227"/>
      <c r="R40" s="1227"/>
      <c r="S40" s="1228"/>
      <c r="T40" s="90"/>
      <c r="U40" s="90"/>
      <c r="V40" s="656"/>
      <c r="W40" s="657"/>
      <c r="X40" s="658">
        <f t="shared" si="2"/>
        <v>0</v>
      </c>
      <c r="Y40" s="654" t="str">
        <f t="shared" si="35"/>
        <v>No Line Item</v>
      </c>
      <c r="Z40" s="1226"/>
      <c r="AA40" s="1227"/>
      <c r="AB40" s="1227"/>
      <c r="AC40" s="1227"/>
      <c r="AD40" s="1227"/>
      <c r="AE40" s="1228"/>
      <c r="AF40" s="90"/>
      <c r="AG40" s="90"/>
      <c r="AH40" s="656"/>
      <c r="AI40" s="657"/>
      <c r="AJ40" s="658">
        <f t="shared" si="4"/>
        <v>0</v>
      </c>
      <c r="AK40" s="654" t="str">
        <f t="shared" si="36"/>
        <v>No Line Item</v>
      </c>
      <c r="AL40" s="1226"/>
      <c r="AM40" s="1227"/>
      <c r="AN40" s="1227"/>
      <c r="AO40" s="1227"/>
      <c r="AP40" s="1227"/>
      <c r="AQ40" s="1228"/>
      <c r="AR40" s="90"/>
      <c r="AS40" s="90"/>
      <c r="AT40" s="656"/>
      <c r="AU40" s="657"/>
      <c r="AV40" s="658">
        <f t="shared" si="5"/>
        <v>0</v>
      </c>
      <c r="AW40" s="654" t="str">
        <f t="shared" si="37"/>
        <v>No Line Item</v>
      </c>
      <c r="AX40" s="1226"/>
      <c r="AY40" s="1227"/>
      <c r="AZ40" s="1227"/>
      <c r="BA40" s="1227"/>
      <c r="BB40" s="1227"/>
      <c r="BC40" s="1228"/>
      <c r="BD40" s="90"/>
      <c r="BE40" s="90"/>
      <c r="BF40" s="656"/>
      <c r="BG40" s="657"/>
      <c r="BH40" s="658">
        <f t="shared" si="6"/>
        <v>0</v>
      </c>
      <c r="BI40" s="654" t="str">
        <f t="shared" si="47"/>
        <v>No Line Item</v>
      </c>
      <c r="BJ40" s="1226"/>
      <c r="BK40" s="1227"/>
      <c r="BL40" s="1227"/>
      <c r="BM40" s="1227"/>
      <c r="BN40" s="1227"/>
      <c r="BO40" s="1228"/>
      <c r="BP40" s="90"/>
      <c r="BQ40" s="90"/>
      <c r="BR40" s="656"/>
      <c r="BS40" s="657"/>
      <c r="BT40" s="658">
        <f t="shared" si="48"/>
        <v>0</v>
      </c>
      <c r="BU40" s="654" t="str">
        <f t="shared" si="38"/>
        <v>No Line Item</v>
      </c>
      <c r="BV40" s="1226"/>
      <c r="BW40" s="1227"/>
      <c r="BX40" s="1227"/>
      <c r="BY40" s="1227"/>
      <c r="BZ40" s="1227"/>
      <c r="CA40" s="1228"/>
      <c r="CB40" s="90"/>
      <c r="CC40" s="90"/>
      <c r="CD40" s="656"/>
      <c r="CE40" s="657"/>
      <c r="CF40" s="658">
        <f t="shared" si="8"/>
        <v>0</v>
      </c>
      <c r="CG40" s="654" t="str">
        <f t="shared" si="39"/>
        <v>No Line Item</v>
      </c>
      <c r="CH40" s="1226"/>
      <c r="CI40" s="1227"/>
      <c r="CJ40" s="1227"/>
      <c r="CK40" s="1227"/>
      <c r="CL40" s="1227"/>
      <c r="CM40" s="1228"/>
      <c r="CN40" s="90"/>
      <c r="CO40" s="90"/>
      <c r="CP40" s="656"/>
      <c r="CQ40" s="657"/>
      <c r="CR40" s="658">
        <f t="shared" si="9"/>
        <v>0</v>
      </c>
      <c r="CS40" s="654" t="str">
        <f t="shared" si="40"/>
        <v>No Line Item</v>
      </c>
      <c r="CT40" s="1226"/>
      <c r="CU40" s="1227"/>
      <c r="CV40" s="1227"/>
      <c r="CW40" s="1227"/>
      <c r="CX40" s="1227"/>
      <c r="CY40" s="1228"/>
      <c r="CZ40" s="90"/>
      <c r="DA40" s="90"/>
      <c r="DB40" s="656"/>
      <c r="DC40" s="657"/>
      <c r="DD40" s="658">
        <f t="shared" si="10"/>
        <v>0</v>
      </c>
      <c r="DE40" s="654" t="str">
        <f t="shared" si="41"/>
        <v>No Line Item</v>
      </c>
      <c r="DF40" s="1226"/>
      <c r="DG40" s="1227"/>
      <c r="DH40" s="1227"/>
      <c r="DI40" s="1227"/>
      <c r="DJ40" s="1227"/>
      <c r="DK40" s="1228"/>
      <c r="DL40" s="90"/>
      <c r="DM40" s="90"/>
      <c r="DN40" s="656"/>
      <c r="DO40" s="657"/>
      <c r="DP40" s="658">
        <f t="shared" si="11"/>
        <v>0</v>
      </c>
      <c r="DQ40" s="654" t="str">
        <f t="shared" si="26"/>
        <v>No Line Item</v>
      </c>
      <c r="DR40" s="1226"/>
      <c r="DS40" s="1227"/>
      <c r="DT40" s="1227"/>
      <c r="DU40" s="1227"/>
      <c r="DV40" s="1227"/>
      <c r="DW40" s="1228"/>
      <c r="DX40" s="90"/>
      <c r="DY40" s="90"/>
      <c r="DZ40" s="656"/>
      <c r="EA40" s="657"/>
      <c r="EB40" s="658">
        <f t="shared" si="12"/>
        <v>0</v>
      </c>
      <c r="EC40" s="654" t="str">
        <f t="shared" si="42"/>
        <v>No Line Item</v>
      </c>
      <c r="ED40" s="1226"/>
      <c r="EE40" s="1227"/>
      <c r="EF40" s="1227"/>
      <c r="EG40" s="1227"/>
      <c r="EH40" s="1227"/>
      <c r="EI40" s="1228"/>
      <c r="EJ40" s="90"/>
      <c r="EK40" s="90"/>
      <c r="EL40" s="656"/>
      <c r="EM40" s="657"/>
      <c r="EN40" s="658">
        <f t="shared" si="13"/>
        <v>0</v>
      </c>
      <c r="EO40" s="654" t="str">
        <f t="shared" si="43"/>
        <v>No Line Item</v>
      </c>
      <c r="EP40" s="1226"/>
      <c r="EQ40" s="1227"/>
      <c r="ER40" s="1227"/>
      <c r="ES40" s="1227"/>
      <c r="ET40" s="1227"/>
      <c r="EU40" s="1228"/>
      <c r="EV40" s="90"/>
      <c r="EW40" s="90"/>
      <c r="EX40" s="656"/>
      <c r="EY40" s="657"/>
      <c r="EZ40" s="658">
        <f t="shared" si="14"/>
        <v>0</v>
      </c>
      <c r="FA40" s="654" t="str">
        <f t="shared" si="44"/>
        <v>No Line Item</v>
      </c>
      <c r="FB40" s="1226"/>
      <c r="FC40" s="1227"/>
      <c r="FD40" s="1227"/>
      <c r="FE40" s="1227"/>
      <c r="FF40" s="1227"/>
      <c r="FG40" s="1228"/>
      <c r="FH40" s="90"/>
      <c r="FI40" s="90"/>
      <c r="FJ40" s="656"/>
      <c r="FK40" s="657"/>
      <c r="FL40" s="658">
        <f t="shared" si="15"/>
        <v>0</v>
      </c>
      <c r="FM40" s="654" t="str">
        <f t="shared" si="45"/>
        <v>No Line Item</v>
      </c>
      <c r="FN40" s="1226"/>
      <c r="FO40" s="1227"/>
      <c r="FP40" s="1227"/>
      <c r="FQ40" s="1227"/>
      <c r="FR40" s="1227"/>
      <c r="FS40" s="1228"/>
      <c r="FT40" s="90"/>
      <c r="FU40" s="90"/>
      <c r="FV40" s="656"/>
      <c r="FW40" s="657"/>
      <c r="FX40" s="658">
        <f t="shared" si="16"/>
        <v>0</v>
      </c>
      <c r="FY40" s="654" t="str">
        <f t="shared" si="46"/>
        <v>No Line Item</v>
      </c>
      <c r="FZ40" s="1226"/>
      <c r="GA40" s="1227"/>
      <c r="GB40" s="1227"/>
      <c r="GC40" s="1227"/>
      <c r="GD40" s="1227"/>
      <c r="GE40" s="1228"/>
      <c r="GF40" s="90"/>
      <c r="GG40" s="90"/>
      <c r="GH40" s="656"/>
      <c r="GI40" s="657"/>
      <c r="GJ40" s="658">
        <f t="shared" si="17"/>
        <v>0</v>
      </c>
    </row>
    <row r="41" spans="1:192" ht="12" customHeight="1" x14ac:dyDescent="0.2">
      <c r="A41" s="654" t="str">
        <f t="shared" si="33"/>
        <v>No Line Item</v>
      </c>
      <c r="B41" s="1226"/>
      <c r="C41" s="1227"/>
      <c r="D41" s="1227"/>
      <c r="E41" s="1227"/>
      <c r="F41" s="1227"/>
      <c r="G41" s="1228"/>
      <c r="H41" s="90"/>
      <c r="I41" s="90"/>
      <c r="J41" s="656"/>
      <c r="K41" s="657"/>
      <c r="L41" s="658">
        <f t="shared" si="1"/>
        <v>0</v>
      </c>
      <c r="M41" s="654" t="str">
        <f t="shared" si="34"/>
        <v>No Line Item</v>
      </c>
      <c r="N41" s="1226"/>
      <c r="O41" s="1227"/>
      <c r="P41" s="1227"/>
      <c r="Q41" s="1227"/>
      <c r="R41" s="1227"/>
      <c r="S41" s="1228"/>
      <c r="T41" s="90"/>
      <c r="U41" s="90"/>
      <c r="V41" s="656"/>
      <c r="W41" s="657"/>
      <c r="X41" s="658">
        <f t="shared" si="2"/>
        <v>0</v>
      </c>
      <c r="Y41" s="654" t="str">
        <f t="shared" si="35"/>
        <v>No Line Item</v>
      </c>
      <c r="Z41" s="1226"/>
      <c r="AA41" s="1227"/>
      <c r="AB41" s="1227"/>
      <c r="AC41" s="1227"/>
      <c r="AD41" s="1227"/>
      <c r="AE41" s="1228"/>
      <c r="AF41" s="90"/>
      <c r="AG41" s="90"/>
      <c r="AH41" s="656"/>
      <c r="AI41" s="657"/>
      <c r="AJ41" s="658">
        <f t="shared" si="4"/>
        <v>0</v>
      </c>
      <c r="AK41" s="654" t="str">
        <f t="shared" si="36"/>
        <v>No Line Item</v>
      </c>
      <c r="AL41" s="1226"/>
      <c r="AM41" s="1227"/>
      <c r="AN41" s="1227"/>
      <c r="AO41" s="1227"/>
      <c r="AP41" s="1227"/>
      <c r="AQ41" s="1228"/>
      <c r="AR41" s="90"/>
      <c r="AS41" s="90"/>
      <c r="AT41" s="656"/>
      <c r="AU41" s="657"/>
      <c r="AV41" s="658">
        <f t="shared" si="5"/>
        <v>0</v>
      </c>
      <c r="AW41" s="654" t="str">
        <f t="shared" si="37"/>
        <v>No Line Item</v>
      </c>
      <c r="AX41" s="1226"/>
      <c r="AY41" s="1227"/>
      <c r="AZ41" s="1227"/>
      <c r="BA41" s="1227"/>
      <c r="BB41" s="1227"/>
      <c r="BC41" s="1228"/>
      <c r="BD41" s="90"/>
      <c r="BE41" s="90"/>
      <c r="BF41" s="656"/>
      <c r="BG41" s="657"/>
      <c r="BH41" s="658">
        <f t="shared" si="6"/>
        <v>0</v>
      </c>
      <c r="BI41" s="654" t="str">
        <f t="shared" si="47"/>
        <v>No Line Item</v>
      </c>
      <c r="BJ41" s="1226"/>
      <c r="BK41" s="1227"/>
      <c r="BL41" s="1227"/>
      <c r="BM41" s="1227"/>
      <c r="BN41" s="1227"/>
      <c r="BO41" s="1228"/>
      <c r="BP41" s="90"/>
      <c r="BQ41" s="90"/>
      <c r="BR41" s="656"/>
      <c r="BS41" s="657"/>
      <c r="BT41" s="658">
        <f t="shared" si="48"/>
        <v>0</v>
      </c>
      <c r="BU41" s="654" t="str">
        <f t="shared" si="38"/>
        <v>No Line Item</v>
      </c>
      <c r="BV41" s="1226"/>
      <c r="BW41" s="1227"/>
      <c r="BX41" s="1227"/>
      <c r="BY41" s="1227"/>
      <c r="BZ41" s="1227"/>
      <c r="CA41" s="1228"/>
      <c r="CB41" s="90"/>
      <c r="CC41" s="90"/>
      <c r="CD41" s="656"/>
      <c r="CE41" s="657"/>
      <c r="CF41" s="658">
        <f t="shared" si="8"/>
        <v>0</v>
      </c>
      <c r="CG41" s="654" t="str">
        <f t="shared" si="39"/>
        <v>No Line Item</v>
      </c>
      <c r="CH41" s="1226"/>
      <c r="CI41" s="1227"/>
      <c r="CJ41" s="1227"/>
      <c r="CK41" s="1227"/>
      <c r="CL41" s="1227"/>
      <c r="CM41" s="1228"/>
      <c r="CN41" s="90"/>
      <c r="CO41" s="90"/>
      <c r="CP41" s="656"/>
      <c r="CQ41" s="657"/>
      <c r="CR41" s="658">
        <f t="shared" si="9"/>
        <v>0</v>
      </c>
      <c r="CS41" s="654" t="str">
        <f t="shared" si="40"/>
        <v>No Line Item</v>
      </c>
      <c r="CT41" s="1226"/>
      <c r="CU41" s="1227"/>
      <c r="CV41" s="1227"/>
      <c r="CW41" s="1227"/>
      <c r="CX41" s="1227"/>
      <c r="CY41" s="1228"/>
      <c r="CZ41" s="90"/>
      <c r="DA41" s="90"/>
      <c r="DB41" s="656"/>
      <c r="DC41" s="657"/>
      <c r="DD41" s="658">
        <f t="shared" si="10"/>
        <v>0</v>
      </c>
      <c r="DE41" s="654" t="str">
        <f t="shared" si="41"/>
        <v>No Line Item</v>
      </c>
      <c r="DF41" s="1226"/>
      <c r="DG41" s="1227"/>
      <c r="DH41" s="1227"/>
      <c r="DI41" s="1227"/>
      <c r="DJ41" s="1227"/>
      <c r="DK41" s="1228"/>
      <c r="DL41" s="90"/>
      <c r="DM41" s="90"/>
      <c r="DN41" s="656"/>
      <c r="DO41" s="657"/>
      <c r="DP41" s="658">
        <f t="shared" si="11"/>
        <v>0</v>
      </c>
      <c r="DQ41" s="654" t="str">
        <f t="shared" ref="DQ41:DQ50" si="49">IF(AND(DY41=0,EA41=0,DR41=""),"No Line Item",DQ40+1)</f>
        <v>No Line Item</v>
      </c>
      <c r="DR41" s="1226"/>
      <c r="DS41" s="1227"/>
      <c r="DT41" s="1227"/>
      <c r="DU41" s="1227"/>
      <c r="DV41" s="1227"/>
      <c r="DW41" s="1228"/>
      <c r="DX41" s="90"/>
      <c r="DY41" s="90"/>
      <c r="DZ41" s="656"/>
      <c r="EA41" s="657"/>
      <c r="EB41" s="658">
        <f t="shared" si="12"/>
        <v>0</v>
      </c>
      <c r="EC41" s="654" t="str">
        <f t="shared" si="42"/>
        <v>No Line Item</v>
      </c>
      <c r="ED41" s="1226"/>
      <c r="EE41" s="1227"/>
      <c r="EF41" s="1227"/>
      <c r="EG41" s="1227"/>
      <c r="EH41" s="1227"/>
      <c r="EI41" s="1228"/>
      <c r="EJ41" s="90"/>
      <c r="EK41" s="90"/>
      <c r="EL41" s="656"/>
      <c r="EM41" s="657"/>
      <c r="EN41" s="658">
        <f t="shared" si="13"/>
        <v>0</v>
      </c>
      <c r="EO41" s="654" t="str">
        <f t="shared" si="43"/>
        <v>No Line Item</v>
      </c>
      <c r="EP41" s="1226"/>
      <c r="EQ41" s="1227"/>
      <c r="ER41" s="1227"/>
      <c r="ES41" s="1227"/>
      <c r="ET41" s="1227"/>
      <c r="EU41" s="1228"/>
      <c r="EV41" s="90"/>
      <c r="EW41" s="90"/>
      <c r="EX41" s="656"/>
      <c r="EY41" s="657"/>
      <c r="EZ41" s="658">
        <f t="shared" si="14"/>
        <v>0</v>
      </c>
      <c r="FA41" s="654" t="str">
        <f t="shared" si="44"/>
        <v>No Line Item</v>
      </c>
      <c r="FB41" s="1226"/>
      <c r="FC41" s="1227"/>
      <c r="FD41" s="1227"/>
      <c r="FE41" s="1227"/>
      <c r="FF41" s="1227"/>
      <c r="FG41" s="1228"/>
      <c r="FH41" s="90"/>
      <c r="FI41" s="90"/>
      <c r="FJ41" s="656"/>
      <c r="FK41" s="657"/>
      <c r="FL41" s="658">
        <f t="shared" si="15"/>
        <v>0</v>
      </c>
      <c r="FM41" s="654" t="str">
        <f t="shared" si="45"/>
        <v>No Line Item</v>
      </c>
      <c r="FN41" s="1226"/>
      <c r="FO41" s="1227"/>
      <c r="FP41" s="1227"/>
      <c r="FQ41" s="1227"/>
      <c r="FR41" s="1227"/>
      <c r="FS41" s="1228"/>
      <c r="FT41" s="90"/>
      <c r="FU41" s="90"/>
      <c r="FV41" s="656"/>
      <c r="FW41" s="657"/>
      <c r="FX41" s="658">
        <f t="shared" si="16"/>
        <v>0</v>
      </c>
      <c r="FY41" s="654" t="str">
        <f t="shared" si="46"/>
        <v>No Line Item</v>
      </c>
      <c r="FZ41" s="1226"/>
      <c r="GA41" s="1227"/>
      <c r="GB41" s="1227"/>
      <c r="GC41" s="1227"/>
      <c r="GD41" s="1227"/>
      <c r="GE41" s="1228"/>
      <c r="GF41" s="90"/>
      <c r="GG41" s="90"/>
      <c r="GH41" s="656"/>
      <c r="GI41" s="657"/>
      <c r="GJ41" s="658">
        <f t="shared" si="17"/>
        <v>0</v>
      </c>
    </row>
    <row r="42" spans="1:192" ht="12" customHeight="1" x14ac:dyDescent="0.2">
      <c r="A42" s="654" t="str">
        <f t="shared" si="33"/>
        <v>No Line Item</v>
      </c>
      <c r="B42" s="1226"/>
      <c r="C42" s="1227"/>
      <c r="D42" s="1227"/>
      <c r="E42" s="1227"/>
      <c r="F42" s="1227"/>
      <c r="G42" s="1228"/>
      <c r="H42" s="90"/>
      <c r="I42" s="90"/>
      <c r="J42" s="656"/>
      <c r="K42" s="657"/>
      <c r="L42" s="658">
        <f t="shared" si="1"/>
        <v>0</v>
      </c>
      <c r="M42" s="654" t="str">
        <f t="shared" si="34"/>
        <v>No Line Item</v>
      </c>
      <c r="N42" s="1226"/>
      <c r="O42" s="1227"/>
      <c r="P42" s="1227"/>
      <c r="Q42" s="1227"/>
      <c r="R42" s="1227"/>
      <c r="S42" s="1228"/>
      <c r="T42" s="90"/>
      <c r="U42" s="90"/>
      <c r="V42" s="656"/>
      <c r="W42" s="657"/>
      <c r="X42" s="658">
        <f t="shared" si="2"/>
        <v>0</v>
      </c>
      <c r="Y42" s="654" t="str">
        <f t="shared" si="35"/>
        <v>No Line Item</v>
      </c>
      <c r="Z42" s="1226"/>
      <c r="AA42" s="1227"/>
      <c r="AB42" s="1227"/>
      <c r="AC42" s="1227"/>
      <c r="AD42" s="1227"/>
      <c r="AE42" s="1228"/>
      <c r="AF42" s="90"/>
      <c r="AG42" s="90"/>
      <c r="AH42" s="656"/>
      <c r="AI42" s="657"/>
      <c r="AJ42" s="658">
        <f t="shared" si="4"/>
        <v>0</v>
      </c>
      <c r="AK42" s="654" t="str">
        <f t="shared" si="36"/>
        <v>No Line Item</v>
      </c>
      <c r="AL42" s="1226"/>
      <c r="AM42" s="1227"/>
      <c r="AN42" s="1227"/>
      <c r="AO42" s="1227"/>
      <c r="AP42" s="1227"/>
      <c r="AQ42" s="1228"/>
      <c r="AR42" s="90"/>
      <c r="AS42" s="90"/>
      <c r="AT42" s="656"/>
      <c r="AU42" s="657"/>
      <c r="AV42" s="658">
        <f t="shared" si="5"/>
        <v>0</v>
      </c>
      <c r="AW42" s="654" t="str">
        <f t="shared" si="37"/>
        <v>No Line Item</v>
      </c>
      <c r="AX42" s="1226"/>
      <c r="AY42" s="1227"/>
      <c r="AZ42" s="1227"/>
      <c r="BA42" s="1227"/>
      <c r="BB42" s="1227"/>
      <c r="BC42" s="1228"/>
      <c r="BD42" s="90"/>
      <c r="BE42" s="90"/>
      <c r="BF42" s="656"/>
      <c r="BG42" s="657"/>
      <c r="BH42" s="658">
        <f t="shared" si="6"/>
        <v>0</v>
      </c>
      <c r="BI42" s="654" t="str">
        <f t="shared" si="47"/>
        <v>No Line Item</v>
      </c>
      <c r="BJ42" s="1226"/>
      <c r="BK42" s="1227"/>
      <c r="BL42" s="1227"/>
      <c r="BM42" s="1227"/>
      <c r="BN42" s="1227"/>
      <c r="BO42" s="1228"/>
      <c r="BP42" s="90"/>
      <c r="BQ42" s="90"/>
      <c r="BR42" s="656"/>
      <c r="BS42" s="657"/>
      <c r="BT42" s="658">
        <f t="shared" si="48"/>
        <v>0</v>
      </c>
      <c r="BU42" s="654" t="str">
        <f t="shared" si="38"/>
        <v>No Line Item</v>
      </c>
      <c r="BV42" s="1226"/>
      <c r="BW42" s="1227"/>
      <c r="BX42" s="1227"/>
      <c r="BY42" s="1227"/>
      <c r="BZ42" s="1227"/>
      <c r="CA42" s="1228"/>
      <c r="CB42" s="90"/>
      <c r="CC42" s="90"/>
      <c r="CD42" s="656"/>
      <c r="CE42" s="657"/>
      <c r="CF42" s="658">
        <f t="shared" si="8"/>
        <v>0</v>
      </c>
      <c r="CG42" s="654" t="str">
        <f t="shared" si="39"/>
        <v>No Line Item</v>
      </c>
      <c r="CH42" s="1226"/>
      <c r="CI42" s="1227"/>
      <c r="CJ42" s="1227"/>
      <c r="CK42" s="1227"/>
      <c r="CL42" s="1227"/>
      <c r="CM42" s="1228"/>
      <c r="CN42" s="90"/>
      <c r="CO42" s="90"/>
      <c r="CP42" s="656"/>
      <c r="CQ42" s="657"/>
      <c r="CR42" s="658">
        <f t="shared" si="9"/>
        <v>0</v>
      </c>
      <c r="CS42" s="654" t="str">
        <f t="shared" si="40"/>
        <v>No Line Item</v>
      </c>
      <c r="CT42" s="1226"/>
      <c r="CU42" s="1227"/>
      <c r="CV42" s="1227"/>
      <c r="CW42" s="1227"/>
      <c r="CX42" s="1227"/>
      <c r="CY42" s="1228"/>
      <c r="CZ42" s="90"/>
      <c r="DA42" s="90"/>
      <c r="DB42" s="656"/>
      <c r="DC42" s="657"/>
      <c r="DD42" s="658">
        <f t="shared" si="10"/>
        <v>0</v>
      </c>
      <c r="DE42" s="654" t="str">
        <f t="shared" si="41"/>
        <v>No Line Item</v>
      </c>
      <c r="DF42" s="1226"/>
      <c r="DG42" s="1227"/>
      <c r="DH42" s="1227"/>
      <c r="DI42" s="1227"/>
      <c r="DJ42" s="1227"/>
      <c r="DK42" s="1228"/>
      <c r="DL42" s="90"/>
      <c r="DM42" s="90"/>
      <c r="DN42" s="656"/>
      <c r="DO42" s="657"/>
      <c r="DP42" s="658">
        <f t="shared" si="11"/>
        <v>0</v>
      </c>
      <c r="DQ42" s="654" t="str">
        <f t="shared" si="49"/>
        <v>No Line Item</v>
      </c>
      <c r="DR42" s="1226"/>
      <c r="DS42" s="1227"/>
      <c r="DT42" s="1227"/>
      <c r="DU42" s="1227"/>
      <c r="DV42" s="1227"/>
      <c r="DW42" s="1228"/>
      <c r="DX42" s="90"/>
      <c r="DY42" s="90"/>
      <c r="DZ42" s="656"/>
      <c r="EA42" s="657"/>
      <c r="EB42" s="658">
        <f t="shared" si="12"/>
        <v>0</v>
      </c>
      <c r="EC42" s="654" t="str">
        <f t="shared" si="42"/>
        <v>No Line Item</v>
      </c>
      <c r="ED42" s="1226"/>
      <c r="EE42" s="1227"/>
      <c r="EF42" s="1227"/>
      <c r="EG42" s="1227"/>
      <c r="EH42" s="1227"/>
      <c r="EI42" s="1228"/>
      <c r="EJ42" s="90"/>
      <c r="EK42" s="90"/>
      <c r="EL42" s="656"/>
      <c r="EM42" s="657"/>
      <c r="EN42" s="658">
        <f t="shared" si="13"/>
        <v>0</v>
      </c>
      <c r="EO42" s="654" t="str">
        <f t="shared" si="43"/>
        <v>No Line Item</v>
      </c>
      <c r="EP42" s="1226"/>
      <c r="EQ42" s="1227"/>
      <c r="ER42" s="1227"/>
      <c r="ES42" s="1227"/>
      <c r="ET42" s="1227"/>
      <c r="EU42" s="1228"/>
      <c r="EV42" s="90"/>
      <c r="EW42" s="90"/>
      <c r="EX42" s="656"/>
      <c r="EY42" s="657"/>
      <c r="EZ42" s="658">
        <f t="shared" si="14"/>
        <v>0</v>
      </c>
      <c r="FA42" s="654" t="str">
        <f t="shared" si="44"/>
        <v>No Line Item</v>
      </c>
      <c r="FB42" s="1226"/>
      <c r="FC42" s="1227"/>
      <c r="FD42" s="1227"/>
      <c r="FE42" s="1227"/>
      <c r="FF42" s="1227"/>
      <c r="FG42" s="1228"/>
      <c r="FH42" s="90"/>
      <c r="FI42" s="90"/>
      <c r="FJ42" s="656"/>
      <c r="FK42" s="657"/>
      <c r="FL42" s="658">
        <f t="shared" si="15"/>
        <v>0</v>
      </c>
      <c r="FM42" s="654" t="str">
        <f t="shared" si="45"/>
        <v>No Line Item</v>
      </c>
      <c r="FN42" s="1226"/>
      <c r="FO42" s="1227"/>
      <c r="FP42" s="1227"/>
      <c r="FQ42" s="1227"/>
      <c r="FR42" s="1227"/>
      <c r="FS42" s="1228"/>
      <c r="FT42" s="90"/>
      <c r="FU42" s="90"/>
      <c r="FV42" s="656"/>
      <c r="FW42" s="657"/>
      <c r="FX42" s="658">
        <f t="shared" si="16"/>
        <v>0</v>
      </c>
      <c r="FY42" s="654" t="str">
        <f t="shared" si="46"/>
        <v>No Line Item</v>
      </c>
      <c r="FZ42" s="1226"/>
      <c r="GA42" s="1227"/>
      <c r="GB42" s="1227"/>
      <c r="GC42" s="1227"/>
      <c r="GD42" s="1227"/>
      <c r="GE42" s="1228"/>
      <c r="GF42" s="90"/>
      <c r="GG42" s="90"/>
      <c r="GH42" s="656"/>
      <c r="GI42" s="657"/>
      <c r="GJ42" s="658">
        <f t="shared" si="17"/>
        <v>0</v>
      </c>
    </row>
    <row r="43" spans="1:192" ht="12" customHeight="1" x14ac:dyDescent="0.2">
      <c r="A43" s="654" t="str">
        <f t="shared" si="33"/>
        <v>No Line Item</v>
      </c>
      <c r="B43" s="1226"/>
      <c r="C43" s="1227"/>
      <c r="D43" s="1227"/>
      <c r="E43" s="1227"/>
      <c r="F43" s="1227"/>
      <c r="G43" s="1228"/>
      <c r="H43" s="90"/>
      <c r="I43" s="90"/>
      <c r="J43" s="656"/>
      <c r="K43" s="657"/>
      <c r="L43" s="658">
        <f t="shared" si="1"/>
        <v>0</v>
      </c>
      <c r="M43" s="654" t="str">
        <f t="shared" si="34"/>
        <v>No Line Item</v>
      </c>
      <c r="N43" s="1226"/>
      <c r="O43" s="1227"/>
      <c r="P43" s="1227"/>
      <c r="Q43" s="1227"/>
      <c r="R43" s="1227"/>
      <c r="S43" s="1228"/>
      <c r="T43" s="90"/>
      <c r="U43" s="90"/>
      <c r="V43" s="656"/>
      <c r="W43" s="657"/>
      <c r="X43" s="658">
        <f t="shared" si="2"/>
        <v>0</v>
      </c>
      <c r="Y43" s="654" t="str">
        <f t="shared" si="35"/>
        <v>No Line Item</v>
      </c>
      <c r="Z43" s="1226"/>
      <c r="AA43" s="1227"/>
      <c r="AB43" s="1227"/>
      <c r="AC43" s="1227"/>
      <c r="AD43" s="1227"/>
      <c r="AE43" s="1228"/>
      <c r="AF43" s="90"/>
      <c r="AG43" s="90"/>
      <c r="AH43" s="656"/>
      <c r="AI43" s="657"/>
      <c r="AJ43" s="658">
        <f t="shared" si="4"/>
        <v>0</v>
      </c>
      <c r="AK43" s="654" t="str">
        <f t="shared" si="36"/>
        <v>No Line Item</v>
      </c>
      <c r="AL43" s="1226"/>
      <c r="AM43" s="1227"/>
      <c r="AN43" s="1227"/>
      <c r="AO43" s="1227"/>
      <c r="AP43" s="1227"/>
      <c r="AQ43" s="1228"/>
      <c r="AR43" s="90"/>
      <c r="AS43" s="90"/>
      <c r="AT43" s="656"/>
      <c r="AU43" s="657"/>
      <c r="AV43" s="658">
        <f t="shared" si="5"/>
        <v>0</v>
      </c>
      <c r="AW43" s="654" t="str">
        <f t="shared" si="37"/>
        <v>No Line Item</v>
      </c>
      <c r="AX43" s="1226"/>
      <c r="AY43" s="1227"/>
      <c r="AZ43" s="1227"/>
      <c r="BA43" s="1227"/>
      <c r="BB43" s="1227"/>
      <c r="BC43" s="1228"/>
      <c r="BD43" s="90"/>
      <c r="BE43" s="90"/>
      <c r="BF43" s="656"/>
      <c r="BG43" s="657"/>
      <c r="BH43" s="658">
        <f t="shared" si="6"/>
        <v>0</v>
      </c>
      <c r="BI43" s="654" t="str">
        <f t="shared" si="47"/>
        <v>No Line Item</v>
      </c>
      <c r="BJ43" s="1226"/>
      <c r="BK43" s="1227"/>
      <c r="BL43" s="1227"/>
      <c r="BM43" s="1227"/>
      <c r="BN43" s="1227"/>
      <c r="BO43" s="1228"/>
      <c r="BP43" s="90"/>
      <c r="BQ43" s="90"/>
      <c r="BR43" s="656"/>
      <c r="BS43" s="657"/>
      <c r="BT43" s="658">
        <f t="shared" si="48"/>
        <v>0</v>
      </c>
      <c r="BU43" s="654" t="str">
        <f t="shared" si="38"/>
        <v>No Line Item</v>
      </c>
      <c r="BV43" s="1226"/>
      <c r="BW43" s="1227"/>
      <c r="BX43" s="1227"/>
      <c r="BY43" s="1227"/>
      <c r="BZ43" s="1227"/>
      <c r="CA43" s="1228"/>
      <c r="CB43" s="90"/>
      <c r="CC43" s="90"/>
      <c r="CD43" s="656"/>
      <c r="CE43" s="657"/>
      <c r="CF43" s="658">
        <f t="shared" si="8"/>
        <v>0</v>
      </c>
      <c r="CG43" s="654" t="str">
        <f t="shared" si="39"/>
        <v>No Line Item</v>
      </c>
      <c r="CH43" s="1226"/>
      <c r="CI43" s="1227"/>
      <c r="CJ43" s="1227"/>
      <c r="CK43" s="1227"/>
      <c r="CL43" s="1227"/>
      <c r="CM43" s="1228"/>
      <c r="CN43" s="90"/>
      <c r="CO43" s="90"/>
      <c r="CP43" s="656"/>
      <c r="CQ43" s="657"/>
      <c r="CR43" s="658">
        <f t="shared" si="9"/>
        <v>0</v>
      </c>
      <c r="CS43" s="654" t="str">
        <f t="shared" si="40"/>
        <v>No Line Item</v>
      </c>
      <c r="CT43" s="1226"/>
      <c r="CU43" s="1227"/>
      <c r="CV43" s="1227"/>
      <c r="CW43" s="1227"/>
      <c r="CX43" s="1227"/>
      <c r="CY43" s="1228"/>
      <c r="CZ43" s="90"/>
      <c r="DA43" s="90"/>
      <c r="DB43" s="656"/>
      <c r="DC43" s="657"/>
      <c r="DD43" s="658">
        <f t="shared" si="10"/>
        <v>0</v>
      </c>
      <c r="DE43" s="654" t="str">
        <f t="shared" si="41"/>
        <v>No Line Item</v>
      </c>
      <c r="DF43" s="1226"/>
      <c r="DG43" s="1227"/>
      <c r="DH43" s="1227"/>
      <c r="DI43" s="1227"/>
      <c r="DJ43" s="1227"/>
      <c r="DK43" s="1228"/>
      <c r="DL43" s="90"/>
      <c r="DM43" s="90"/>
      <c r="DN43" s="656"/>
      <c r="DO43" s="657"/>
      <c r="DP43" s="658">
        <f t="shared" si="11"/>
        <v>0</v>
      </c>
      <c r="DQ43" s="654" t="str">
        <f t="shared" si="49"/>
        <v>No Line Item</v>
      </c>
      <c r="DR43" s="1226"/>
      <c r="DS43" s="1227"/>
      <c r="DT43" s="1227"/>
      <c r="DU43" s="1227"/>
      <c r="DV43" s="1227"/>
      <c r="DW43" s="1228"/>
      <c r="DX43" s="90"/>
      <c r="DY43" s="90"/>
      <c r="DZ43" s="656"/>
      <c r="EA43" s="657"/>
      <c r="EB43" s="658">
        <f t="shared" si="12"/>
        <v>0</v>
      </c>
      <c r="EC43" s="654" t="str">
        <f t="shared" si="42"/>
        <v>No Line Item</v>
      </c>
      <c r="ED43" s="1226"/>
      <c r="EE43" s="1227"/>
      <c r="EF43" s="1227"/>
      <c r="EG43" s="1227"/>
      <c r="EH43" s="1227"/>
      <c r="EI43" s="1228"/>
      <c r="EJ43" s="90"/>
      <c r="EK43" s="90"/>
      <c r="EL43" s="656"/>
      <c r="EM43" s="657"/>
      <c r="EN43" s="658">
        <f t="shared" si="13"/>
        <v>0</v>
      </c>
      <c r="EO43" s="654" t="str">
        <f t="shared" si="43"/>
        <v>No Line Item</v>
      </c>
      <c r="EP43" s="1226"/>
      <c r="EQ43" s="1227"/>
      <c r="ER43" s="1227"/>
      <c r="ES43" s="1227"/>
      <c r="ET43" s="1227"/>
      <c r="EU43" s="1228"/>
      <c r="EV43" s="90"/>
      <c r="EW43" s="90"/>
      <c r="EX43" s="656"/>
      <c r="EY43" s="657"/>
      <c r="EZ43" s="658">
        <f t="shared" si="14"/>
        <v>0</v>
      </c>
      <c r="FA43" s="654" t="str">
        <f t="shared" si="44"/>
        <v>No Line Item</v>
      </c>
      <c r="FB43" s="1226"/>
      <c r="FC43" s="1227"/>
      <c r="FD43" s="1227"/>
      <c r="FE43" s="1227"/>
      <c r="FF43" s="1227"/>
      <c r="FG43" s="1228"/>
      <c r="FH43" s="90"/>
      <c r="FI43" s="90"/>
      <c r="FJ43" s="656"/>
      <c r="FK43" s="657"/>
      <c r="FL43" s="658">
        <f t="shared" si="15"/>
        <v>0</v>
      </c>
      <c r="FM43" s="654" t="str">
        <f t="shared" si="45"/>
        <v>No Line Item</v>
      </c>
      <c r="FN43" s="1226"/>
      <c r="FO43" s="1227"/>
      <c r="FP43" s="1227"/>
      <c r="FQ43" s="1227"/>
      <c r="FR43" s="1227"/>
      <c r="FS43" s="1228"/>
      <c r="FT43" s="90"/>
      <c r="FU43" s="90"/>
      <c r="FV43" s="656"/>
      <c r="FW43" s="657"/>
      <c r="FX43" s="658">
        <f t="shared" si="16"/>
        <v>0</v>
      </c>
      <c r="FY43" s="654" t="str">
        <f t="shared" si="46"/>
        <v>No Line Item</v>
      </c>
      <c r="FZ43" s="1226"/>
      <c r="GA43" s="1227"/>
      <c r="GB43" s="1227"/>
      <c r="GC43" s="1227"/>
      <c r="GD43" s="1227"/>
      <c r="GE43" s="1228"/>
      <c r="GF43" s="90"/>
      <c r="GG43" s="90"/>
      <c r="GH43" s="656"/>
      <c r="GI43" s="657"/>
      <c r="GJ43" s="658">
        <f t="shared" si="17"/>
        <v>0</v>
      </c>
    </row>
    <row r="44" spans="1:192" ht="12" customHeight="1" x14ac:dyDescent="0.2">
      <c r="A44" s="654" t="str">
        <f t="shared" si="33"/>
        <v>No Line Item</v>
      </c>
      <c r="B44" s="1226"/>
      <c r="C44" s="1227"/>
      <c r="D44" s="1227"/>
      <c r="E44" s="1227"/>
      <c r="F44" s="1227"/>
      <c r="G44" s="1228"/>
      <c r="H44" s="90"/>
      <c r="I44" s="90"/>
      <c r="J44" s="656"/>
      <c r="K44" s="657"/>
      <c r="L44" s="658">
        <f t="shared" si="1"/>
        <v>0</v>
      </c>
      <c r="M44" s="654" t="str">
        <f t="shared" si="34"/>
        <v>No Line Item</v>
      </c>
      <c r="N44" s="1226"/>
      <c r="O44" s="1227"/>
      <c r="P44" s="1227"/>
      <c r="Q44" s="1227"/>
      <c r="R44" s="1227"/>
      <c r="S44" s="1228"/>
      <c r="T44" s="90"/>
      <c r="U44" s="90"/>
      <c r="V44" s="656"/>
      <c r="W44" s="657"/>
      <c r="X44" s="658">
        <f t="shared" si="2"/>
        <v>0</v>
      </c>
      <c r="Y44" s="654" t="str">
        <f t="shared" si="35"/>
        <v>No Line Item</v>
      </c>
      <c r="Z44" s="1226"/>
      <c r="AA44" s="1227"/>
      <c r="AB44" s="1227"/>
      <c r="AC44" s="1227"/>
      <c r="AD44" s="1227"/>
      <c r="AE44" s="1228"/>
      <c r="AF44" s="90"/>
      <c r="AG44" s="90"/>
      <c r="AH44" s="656"/>
      <c r="AI44" s="657"/>
      <c r="AJ44" s="658">
        <f t="shared" si="4"/>
        <v>0</v>
      </c>
      <c r="AK44" s="654" t="str">
        <f t="shared" si="36"/>
        <v>No Line Item</v>
      </c>
      <c r="AL44" s="1226"/>
      <c r="AM44" s="1227"/>
      <c r="AN44" s="1227"/>
      <c r="AO44" s="1227"/>
      <c r="AP44" s="1227"/>
      <c r="AQ44" s="1228"/>
      <c r="AR44" s="90"/>
      <c r="AS44" s="90"/>
      <c r="AT44" s="656"/>
      <c r="AU44" s="657"/>
      <c r="AV44" s="658">
        <f t="shared" si="5"/>
        <v>0</v>
      </c>
      <c r="AW44" s="654" t="str">
        <f t="shared" si="37"/>
        <v>No Line Item</v>
      </c>
      <c r="AX44" s="1226"/>
      <c r="AY44" s="1227"/>
      <c r="AZ44" s="1227"/>
      <c r="BA44" s="1227"/>
      <c r="BB44" s="1227"/>
      <c r="BC44" s="1228"/>
      <c r="BD44" s="90"/>
      <c r="BE44" s="90"/>
      <c r="BF44" s="656"/>
      <c r="BG44" s="657"/>
      <c r="BH44" s="658">
        <f t="shared" si="6"/>
        <v>0</v>
      </c>
      <c r="BI44" s="654" t="str">
        <f t="shared" si="47"/>
        <v>No Line Item</v>
      </c>
      <c r="BJ44" s="1226"/>
      <c r="BK44" s="1227"/>
      <c r="BL44" s="1227"/>
      <c r="BM44" s="1227"/>
      <c r="BN44" s="1227"/>
      <c r="BO44" s="1228"/>
      <c r="BP44" s="90"/>
      <c r="BQ44" s="90"/>
      <c r="BR44" s="656"/>
      <c r="BS44" s="657"/>
      <c r="BT44" s="658">
        <f t="shared" si="48"/>
        <v>0</v>
      </c>
      <c r="BU44" s="654" t="str">
        <f t="shared" si="38"/>
        <v>No Line Item</v>
      </c>
      <c r="BV44" s="1226"/>
      <c r="BW44" s="1227"/>
      <c r="BX44" s="1227"/>
      <c r="BY44" s="1227"/>
      <c r="BZ44" s="1227"/>
      <c r="CA44" s="1228"/>
      <c r="CB44" s="90"/>
      <c r="CC44" s="90"/>
      <c r="CD44" s="656"/>
      <c r="CE44" s="657"/>
      <c r="CF44" s="658">
        <f t="shared" si="8"/>
        <v>0</v>
      </c>
      <c r="CG44" s="654" t="str">
        <f t="shared" si="39"/>
        <v>No Line Item</v>
      </c>
      <c r="CH44" s="1226"/>
      <c r="CI44" s="1227"/>
      <c r="CJ44" s="1227"/>
      <c r="CK44" s="1227"/>
      <c r="CL44" s="1227"/>
      <c r="CM44" s="1228"/>
      <c r="CN44" s="90"/>
      <c r="CO44" s="90"/>
      <c r="CP44" s="656"/>
      <c r="CQ44" s="657"/>
      <c r="CR44" s="658">
        <f t="shared" si="9"/>
        <v>0</v>
      </c>
      <c r="CS44" s="654" t="str">
        <f t="shared" si="40"/>
        <v>No Line Item</v>
      </c>
      <c r="CT44" s="1226"/>
      <c r="CU44" s="1227"/>
      <c r="CV44" s="1227"/>
      <c r="CW44" s="1227"/>
      <c r="CX44" s="1227"/>
      <c r="CY44" s="1228"/>
      <c r="CZ44" s="90"/>
      <c r="DA44" s="90"/>
      <c r="DB44" s="656"/>
      <c r="DC44" s="657"/>
      <c r="DD44" s="658">
        <f t="shared" si="10"/>
        <v>0</v>
      </c>
      <c r="DE44" s="654" t="str">
        <f t="shared" si="41"/>
        <v>No Line Item</v>
      </c>
      <c r="DF44" s="1226"/>
      <c r="DG44" s="1227"/>
      <c r="DH44" s="1227"/>
      <c r="DI44" s="1227"/>
      <c r="DJ44" s="1227"/>
      <c r="DK44" s="1228"/>
      <c r="DL44" s="90"/>
      <c r="DM44" s="90"/>
      <c r="DN44" s="656"/>
      <c r="DO44" s="657"/>
      <c r="DP44" s="658">
        <f t="shared" si="11"/>
        <v>0</v>
      </c>
      <c r="DQ44" s="654" t="str">
        <f t="shared" si="49"/>
        <v>No Line Item</v>
      </c>
      <c r="DR44" s="1226"/>
      <c r="DS44" s="1227"/>
      <c r="DT44" s="1227"/>
      <c r="DU44" s="1227"/>
      <c r="DV44" s="1227"/>
      <c r="DW44" s="1228"/>
      <c r="DX44" s="90"/>
      <c r="DY44" s="90"/>
      <c r="DZ44" s="656"/>
      <c r="EA44" s="657"/>
      <c r="EB44" s="658">
        <f t="shared" si="12"/>
        <v>0</v>
      </c>
      <c r="EC44" s="654" t="str">
        <f t="shared" si="42"/>
        <v>No Line Item</v>
      </c>
      <c r="ED44" s="1226"/>
      <c r="EE44" s="1227"/>
      <c r="EF44" s="1227"/>
      <c r="EG44" s="1227"/>
      <c r="EH44" s="1227"/>
      <c r="EI44" s="1228"/>
      <c r="EJ44" s="90"/>
      <c r="EK44" s="90"/>
      <c r="EL44" s="656"/>
      <c r="EM44" s="657"/>
      <c r="EN44" s="658">
        <f t="shared" si="13"/>
        <v>0</v>
      </c>
      <c r="EO44" s="654" t="str">
        <f t="shared" si="43"/>
        <v>No Line Item</v>
      </c>
      <c r="EP44" s="1226"/>
      <c r="EQ44" s="1227"/>
      <c r="ER44" s="1227"/>
      <c r="ES44" s="1227"/>
      <c r="ET44" s="1227"/>
      <c r="EU44" s="1228"/>
      <c r="EV44" s="90"/>
      <c r="EW44" s="90"/>
      <c r="EX44" s="656"/>
      <c r="EY44" s="657"/>
      <c r="EZ44" s="658">
        <f t="shared" si="14"/>
        <v>0</v>
      </c>
      <c r="FA44" s="654" t="str">
        <f t="shared" si="44"/>
        <v>No Line Item</v>
      </c>
      <c r="FB44" s="1226"/>
      <c r="FC44" s="1227"/>
      <c r="FD44" s="1227"/>
      <c r="FE44" s="1227"/>
      <c r="FF44" s="1227"/>
      <c r="FG44" s="1228"/>
      <c r="FH44" s="90"/>
      <c r="FI44" s="90"/>
      <c r="FJ44" s="656"/>
      <c r="FK44" s="657"/>
      <c r="FL44" s="658">
        <f t="shared" si="15"/>
        <v>0</v>
      </c>
      <c r="FM44" s="654" t="str">
        <f t="shared" si="45"/>
        <v>No Line Item</v>
      </c>
      <c r="FN44" s="1226"/>
      <c r="FO44" s="1227"/>
      <c r="FP44" s="1227"/>
      <c r="FQ44" s="1227"/>
      <c r="FR44" s="1227"/>
      <c r="FS44" s="1228"/>
      <c r="FT44" s="90"/>
      <c r="FU44" s="90"/>
      <c r="FV44" s="656"/>
      <c r="FW44" s="657"/>
      <c r="FX44" s="658">
        <f t="shared" si="16"/>
        <v>0</v>
      </c>
      <c r="FY44" s="654" t="str">
        <f t="shared" si="46"/>
        <v>No Line Item</v>
      </c>
      <c r="FZ44" s="1226"/>
      <c r="GA44" s="1227"/>
      <c r="GB44" s="1227"/>
      <c r="GC44" s="1227"/>
      <c r="GD44" s="1227"/>
      <c r="GE44" s="1228"/>
      <c r="GF44" s="90"/>
      <c r="GG44" s="90"/>
      <c r="GH44" s="656"/>
      <c r="GI44" s="657"/>
      <c r="GJ44" s="658">
        <f t="shared" si="17"/>
        <v>0</v>
      </c>
    </row>
    <row r="45" spans="1:192" ht="12" customHeight="1" x14ac:dyDescent="0.2">
      <c r="A45" s="654" t="str">
        <f t="shared" si="33"/>
        <v>No Line Item</v>
      </c>
      <c r="B45" s="1226"/>
      <c r="C45" s="1227"/>
      <c r="D45" s="1227"/>
      <c r="E45" s="1227"/>
      <c r="F45" s="1227"/>
      <c r="G45" s="1228"/>
      <c r="H45" s="90"/>
      <c r="I45" s="90"/>
      <c r="J45" s="656"/>
      <c r="K45" s="657"/>
      <c r="L45" s="658">
        <f t="shared" si="1"/>
        <v>0</v>
      </c>
      <c r="M45" s="654" t="str">
        <f t="shared" si="34"/>
        <v>No Line Item</v>
      </c>
      <c r="N45" s="1226"/>
      <c r="O45" s="1227"/>
      <c r="P45" s="1227"/>
      <c r="Q45" s="1227"/>
      <c r="R45" s="1227"/>
      <c r="S45" s="1228"/>
      <c r="T45" s="90"/>
      <c r="U45" s="90"/>
      <c r="V45" s="656"/>
      <c r="W45" s="657"/>
      <c r="X45" s="658">
        <f t="shared" si="2"/>
        <v>0</v>
      </c>
      <c r="Y45" s="654" t="str">
        <f t="shared" si="35"/>
        <v>No Line Item</v>
      </c>
      <c r="Z45" s="1226"/>
      <c r="AA45" s="1227"/>
      <c r="AB45" s="1227"/>
      <c r="AC45" s="1227"/>
      <c r="AD45" s="1227"/>
      <c r="AE45" s="1228"/>
      <c r="AF45" s="90"/>
      <c r="AG45" s="90"/>
      <c r="AH45" s="656"/>
      <c r="AI45" s="657"/>
      <c r="AJ45" s="658">
        <f t="shared" si="4"/>
        <v>0</v>
      </c>
      <c r="AK45" s="654" t="str">
        <f t="shared" si="36"/>
        <v>No Line Item</v>
      </c>
      <c r="AL45" s="1226"/>
      <c r="AM45" s="1227"/>
      <c r="AN45" s="1227"/>
      <c r="AO45" s="1227"/>
      <c r="AP45" s="1227"/>
      <c r="AQ45" s="1228"/>
      <c r="AR45" s="90"/>
      <c r="AS45" s="90"/>
      <c r="AT45" s="656"/>
      <c r="AU45" s="657"/>
      <c r="AV45" s="658">
        <f t="shared" si="5"/>
        <v>0</v>
      </c>
      <c r="AW45" s="654" t="str">
        <f t="shared" si="37"/>
        <v>No Line Item</v>
      </c>
      <c r="AX45" s="1226"/>
      <c r="AY45" s="1227"/>
      <c r="AZ45" s="1227"/>
      <c r="BA45" s="1227"/>
      <c r="BB45" s="1227"/>
      <c r="BC45" s="1228"/>
      <c r="BD45" s="90"/>
      <c r="BE45" s="90"/>
      <c r="BF45" s="656"/>
      <c r="BG45" s="657"/>
      <c r="BH45" s="658">
        <f t="shared" si="6"/>
        <v>0</v>
      </c>
      <c r="BI45" s="654" t="str">
        <f t="shared" si="47"/>
        <v>No Line Item</v>
      </c>
      <c r="BJ45" s="1226"/>
      <c r="BK45" s="1227"/>
      <c r="BL45" s="1227"/>
      <c r="BM45" s="1227"/>
      <c r="BN45" s="1227"/>
      <c r="BO45" s="1228"/>
      <c r="BP45" s="90"/>
      <c r="BQ45" s="90"/>
      <c r="BR45" s="656"/>
      <c r="BS45" s="657"/>
      <c r="BT45" s="658">
        <f t="shared" si="48"/>
        <v>0</v>
      </c>
      <c r="BU45" s="654" t="str">
        <f t="shared" si="38"/>
        <v>No Line Item</v>
      </c>
      <c r="BV45" s="1226"/>
      <c r="BW45" s="1227"/>
      <c r="BX45" s="1227"/>
      <c r="BY45" s="1227"/>
      <c r="BZ45" s="1227"/>
      <c r="CA45" s="1228"/>
      <c r="CB45" s="90"/>
      <c r="CC45" s="90"/>
      <c r="CD45" s="656"/>
      <c r="CE45" s="657"/>
      <c r="CF45" s="658">
        <f t="shared" si="8"/>
        <v>0</v>
      </c>
      <c r="CG45" s="654" t="str">
        <f t="shared" si="39"/>
        <v>No Line Item</v>
      </c>
      <c r="CH45" s="1226"/>
      <c r="CI45" s="1227"/>
      <c r="CJ45" s="1227"/>
      <c r="CK45" s="1227"/>
      <c r="CL45" s="1227"/>
      <c r="CM45" s="1228"/>
      <c r="CN45" s="90"/>
      <c r="CO45" s="90"/>
      <c r="CP45" s="656"/>
      <c r="CQ45" s="657"/>
      <c r="CR45" s="658">
        <f t="shared" si="9"/>
        <v>0</v>
      </c>
      <c r="CS45" s="654" t="str">
        <f t="shared" si="40"/>
        <v>No Line Item</v>
      </c>
      <c r="CT45" s="1226"/>
      <c r="CU45" s="1227"/>
      <c r="CV45" s="1227"/>
      <c r="CW45" s="1227"/>
      <c r="CX45" s="1227"/>
      <c r="CY45" s="1228"/>
      <c r="CZ45" s="90"/>
      <c r="DA45" s="90"/>
      <c r="DB45" s="656"/>
      <c r="DC45" s="657"/>
      <c r="DD45" s="658">
        <f t="shared" si="10"/>
        <v>0</v>
      </c>
      <c r="DE45" s="654" t="str">
        <f t="shared" si="41"/>
        <v>No Line Item</v>
      </c>
      <c r="DF45" s="1226"/>
      <c r="DG45" s="1227"/>
      <c r="DH45" s="1227"/>
      <c r="DI45" s="1227"/>
      <c r="DJ45" s="1227"/>
      <c r="DK45" s="1228"/>
      <c r="DL45" s="90"/>
      <c r="DM45" s="90"/>
      <c r="DN45" s="656"/>
      <c r="DO45" s="657"/>
      <c r="DP45" s="658">
        <f t="shared" si="11"/>
        <v>0</v>
      </c>
      <c r="DQ45" s="654" t="str">
        <f t="shared" si="49"/>
        <v>No Line Item</v>
      </c>
      <c r="DR45" s="1226"/>
      <c r="DS45" s="1227"/>
      <c r="DT45" s="1227"/>
      <c r="DU45" s="1227"/>
      <c r="DV45" s="1227"/>
      <c r="DW45" s="1228"/>
      <c r="DX45" s="90"/>
      <c r="DY45" s="90"/>
      <c r="DZ45" s="656"/>
      <c r="EA45" s="657"/>
      <c r="EB45" s="658">
        <f t="shared" si="12"/>
        <v>0</v>
      </c>
      <c r="EC45" s="654" t="str">
        <f t="shared" si="42"/>
        <v>No Line Item</v>
      </c>
      <c r="ED45" s="1226"/>
      <c r="EE45" s="1227"/>
      <c r="EF45" s="1227"/>
      <c r="EG45" s="1227"/>
      <c r="EH45" s="1227"/>
      <c r="EI45" s="1228"/>
      <c r="EJ45" s="90"/>
      <c r="EK45" s="90"/>
      <c r="EL45" s="656"/>
      <c r="EM45" s="657"/>
      <c r="EN45" s="658">
        <f t="shared" si="13"/>
        <v>0</v>
      </c>
      <c r="EO45" s="654" t="str">
        <f t="shared" si="43"/>
        <v>No Line Item</v>
      </c>
      <c r="EP45" s="1226"/>
      <c r="EQ45" s="1227"/>
      <c r="ER45" s="1227"/>
      <c r="ES45" s="1227"/>
      <c r="ET45" s="1227"/>
      <c r="EU45" s="1228"/>
      <c r="EV45" s="90"/>
      <c r="EW45" s="90"/>
      <c r="EX45" s="656"/>
      <c r="EY45" s="657"/>
      <c r="EZ45" s="658">
        <f t="shared" si="14"/>
        <v>0</v>
      </c>
      <c r="FA45" s="654" t="str">
        <f t="shared" si="44"/>
        <v>No Line Item</v>
      </c>
      <c r="FB45" s="1226"/>
      <c r="FC45" s="1227"/>
      <c r="FD45" s="1227"/>
      <c r="FE45" s="1227"/>
      <c r="FF45" s="1227"/>
      <c r="FG45" s="1228"/>
      <c r="FH45" s="90"/>
      <c r="FI45" s="90"/>
      <c r="FJ45" s="656"/>
      <c r="FK45" s="657"/>
      <c r="FL45" s="658">
        <f t="shared" si="15"/>
        <v>0</v>
      </c>
      <c r="FM45" s="654" t="str">
        <f t="shared" si="45"/>
        <v>No Line Item</v>
      </c>
      <c r="FN45" s="1226"/>
      <c r="FO45" s="1227"/>
      <c r="FP45" s="1227"/>
      <c r="FQ45" s="1227"/>
      <c r="FR45" s="1227"/>
      <c r="FS45" s="1228"/>
      <c r="FT45" s="90"/>
      <c r="FU45" s="90"/>
      <c r="FV45" s="656"/>
      <c r="FW45" s="657"/>
      <c r="FX45" s="658">
        <f t="shared" si="16"/>
        <v>0</v>
      </c>
      <c r="FY45" s="654" t="str">
        <f t="shared" si="46"/>
        <v>No Line Item</v>
      </c>
      <c r="FZ45" s="1226"/>
      <c r="GA45" s="1227"/>
      <c r="GB45" s="1227"/>
      <c r="GC45" s="1227"/>
      <c r="GD45" s="1227"/>
      <c r="GE45" s="1228"/>
      <c r="GF45" s="90"/>
      <c r="GG45" s="90"/>
      <c r="GH45" s="656"/>
      <c r="GI45" s="657"/>
      <c r="GJ45" s="658">
        <f t="shared" si="17"/>
        <v>0</v>
      </c>
    </row>
    <row r="46" spans="1:192" ht="12" customHeight="1" x14ac:dyDescent="0.2">
      <c r="A46" s="654" t="str">
        <f t="shared" si="33"/>
        <v>No Line Item</v>
      </c>
      <c r="B46" s="1226"/>
      <c r="C46" s="1227"/>
      <c r="D46" s="1227"/>
      <c r="E46" s="1227"/>
      <c r="F46" s="1227"/>
      <c r="G46" s="1228"/>
      <c r="H46" s="90"/>
      <c r="I46" s="90"/>
      <c r="J46" s="656"/>
      <c r="K46" s="657"/>
      <c r="L46" s="658">
        <f t="shared" si="1"/>
        <v>0</v>
      </c>
      <c r="M46" s="654" t="str">
        <f t="shared" si="34"/>
        <v>No Line Item</v>
      </c>
      <c r="N46" s="1226"/>
      <c r="O46" s="1227"/>
      <c r="P46" s="1227"/>
      <c r="Q46" s="1227"/>
      <c r="R46" s="1227"/>
      <c r="S46" s="1228"/>
      <c r="T46" s="90"/>
      <c r="U46" s="90"/>
      <c r="V46" s="656"/>
      <c r="W46" s="657"/>
      <c r="X46" s="658">
        <f t="shared" si="2"/>
        <v>0</v>
      </c>
      <c r="Y46" s="654" t="str">
        <f t="shared" si="35"/>
        <v>No Line Item</v>
      </c>
      <c r="Z46" s="1226"/>
      <c r="AA46" s="1227"/>
      <c r="AB46" s="1227"/>
      <c r="AC46" s="1227"/>
      <c r="AD46" s="1227"/>
      <c r="AE46" s="1228"/>
      <c r="AF46" s="90"/>
      <c r="AG46" s="90"/>
      <c r="AH46" s="656"/>
      <c r="AI46" s="657"/>
      <c r="AJ46" s="658">
        <f t="shared" si="4"/>
        <v>0</v>
      </c>
      <c r="AK46" s="654" t="str">
        <f t="shared" si="36"/>
        <v>No Line Item</v>
      </c>
      <c r="AL46" s="1226"/>
      <c r="AM46" s="1227"/>
      <c r="AN46" s="1227"/>
      <c r="AO46" s="1227"/>
      <c r="AP46" s="1227"/>
      <c r="AQ46" s="1228"/>
      <c r="AR46" s="90"/>
      <c r="AS46" s="90"/>
      <c r="AT46" s="656"/>
      <c r="AU46" s="657"/>
      <c r="AV46" s="658">
        <f t="shared" si="5"/>
        <v>0</v>
      </c>
      <c r="AW46" s="654" t="str">
        <f t="shared" si="37"/>
        <v>No Line Item</v>
      </c>
      <c r="AX46" s="1226"/>
      <c r="AY46" s="1227"/>
      <c r="AZ46" s="1227"/>
      <c r="BA46" s="1227"/>
      <c r="BB46" s="1227"/>
      <c r="BC46" s="1228"/>
      <c r="BD46" s="90"/>
      <c r="BE46" s="90"/>
      <c r="BF46" s="656"/>
      <c r="BG46" s="657"/>
      <c r="BH46" s="658">
        <f t="shared" si="6"/>
        <v>0</v>
      </c>
      <c r="BI46" s="654" t="str">
        <f t="shared" si="47"/>
        <v>No Line Item</v>
      </c>
      <c r="BJ46" s="1226"/>
      <c r="BK46" s="1227"/>
      <c r="BL46" s="1227"/>
      <c r="BM46" s="1227"/>
      <c r="BN46" s="1227"/>
      <c r="BO46" s="1228"/>
      <c r="BP46" s="90"/>
      <c r="BQ46" s="90"/>
      <c r="BR46" s="656"/>
      <c r="BS46" s="657"/>
      <c r="BT46" s="658">
        <f t="shared" si="48"/>
        <v>0</v>
      </c>
      <c r="BU46" s="654" t="str">
        <f t="shared" si="38"/>
        <v>No Line Item</v>
      </c>
      <c r="BV46" s="1226"/>
      <c r="BW46" s="1227"/>
      <c r="BX46" s="1227"/>
      <c r="BY46" s="1227"/>
      <c r="BZ46" s="1227"/>
      <c r="CA46" s="1228"/>
      <c r="CB46" s="90"/>
      <c r="CC46" s="90"/>
      <c r="CD46" s="656"/>
      <c r="CE46" s="657"/>
      <c r="CF46" s="658">
        <f t="shared" si="8"/>
        <v>0</v>
      </c>
      <c r="CG46" s="654" t="str">
        <f t="shared" si="39"/>
        <v>No Line Item</v>
      </c>
      <c r="CH46" s="1226"/>
      <c r="CI46" s="1227"/>
      <c r="CJ46" s="1227"/>
      <c r="CK46" s="1227"/>
      <c r="CL46" s="1227"/>
      <c r="CM46" s="1228"/>
      <c r="CN46" s="90"/>
      <c r="CO46" s="90"/>
      <c r="CP46" s="656"/>
      <c r="CQ46" s="657"/>
      <c r="CR46" s="658">
        <f t="shared" si="9"/>
        <v>0</v>
      </c>
      <c r="CS46" s="654" t="str">
        <f t="shared" si="40"/>
        <v>No Line Item</v>
      </c>
      <c r="CT46" s="1226"/>
      <c r="CU46" s="1227"/>
      <c r="CV46" s="1227"/>
      <c r="CW46" s="1227"/>
      <c r="CX46" s="1227"/>
      <c r="CY46" s="1228"/>
      <c r="CZ46" s="90"/>
      <c r="DA46" s="90"/>
      <c r="DB46" s="656"/>
      <c r="DC46" s="657"/>
      <c r="DD46" s="658">
        <f t="shared" si="10"/>
        <v>0</v>
      </c>
      <c r="DE46" s="654" t="str">
        <f t="shared" si="41"/>
        <v>No Line Item</v>
      </c>
      <c r="DF46" s="1226"/>
      <c r="DG46" s="1227"/>
      <c r="DH46" s="1227"/>
      <c r="DI46" s="1227"/>
      <c r="DJ46" s="1227"/>
      <c r="DK46" s="1228"/>
      <c r="DL46" s="90"/>
      <c r="DM46" s="90"/>
      <c r="DN46" s="656"/>
      <c r="DO46" s="657"/>
      <c r="DP46" s="658">
        <f t="shared" si="11"/>
        <v>0</v>
      </c>
      <c r="DQ46" s="654" t="str">
        <f t="shared" si="49"/>
        <v>No Line Item</v>
      </c>
      <c r="DR46" s="1226"/>
      <c r="DS46" s="1227"/>
      <c r="DT46" s="1227"/>
      <c r="DU46" s="1227"/>
      <c r="DV46" s="1227"/>
      <c r="DW46" s="1228"/>
      <c r="DX46" s="90"/>
      <c r="DY46" s="90"/>
      <c r="DZ46" s="656"/>
      <c r="EA46" s="657"/>
      <c r="EB46" s="658">
        <f t="shared" si="12"/>
        <v>0</v>
      </c>
      <c r="EC46" s="654" t="str">
        <f t="shared" si="42"/>
        <v>No Line Item</v>
      </c>
      <c r="ED46" s="1226"/>
      <c r="EE46" s="1227"/>
      <c r="EF46" s="1227"/>
      <c r="EG46" s="1227"/>
      <c r="EH46" s="1227"/>
      <c r="EI46" s="1228"/>
      <c r="EJ46" s="90"/>
      <c r="EK46" s="90"/>
      <c r="EL46" s="656"/>
      <c r="EM46" s="657"/>
      <c r="EN46" s="658">
        <f t="shared" si="13"/>
        <v>0</v>
      </c>
      <c r="EO46" s="654" t="str">
        <f t="shared" si="43"/>
        <v>No Line Item</v>
      </c>
      <c r="EP46" s="1226"/>
      <c r="EQ46" s="1227"/>
      <c r="ER46" s="1227"/>
      <c r="ES46" s="1227"/>
      <c r="ET46" s="1227"/>
      <c r="EU46" s="1228"/>
      <c r="EV46" s="90"/>
      <c r="EW46" s="90"/>
      <c r="EX46" s="656"/>
      <c r="EY46" s="657"/>
      <c r="EZ46" s="658">
        <f t="shared" si="14"/>
        <v>0</v>
      </c>
      <c r="FA46" s="654" t="str">
        <f t="shared" si="44"/>
        <v>No Line Item</v>
      </c>
      <c r="FB46" s="1226"/>
      <c r="FC46" s="1227"/>
      <c r="FD46" s="1227"/>
      <c r="FE46" s="1227"/>
      <c r="FF46" s="1227"/>
      <c r="FG46" s="1228"/>
      <c r="FH46" s="90"/>
      <c r="FI46" s="90"/>
      <c r="FJ46" s="656"/>
      <c r="FK46" s="657"/>
      <c r="FL46" s="658">
        <f t="shared" si="15"/>
        <v>0</v>
      </c>
      <c r="FM46" s="654" t="str">
        <f t="shared" si="45"/>
        <v>No Line Item</v>
      </c>
      <c r="FN46" s="1226"/>
      <c r="FO46" s="1227"/>
      <c r="FP46" s="1227"/>
      <c r="FQ46" s="1227"/>
      <c r="FR46" s="1227"/>
      <c r="FS46" s="1228"/>
      <c r="FT46" s="90"/>
      <c r="FU46" s="90"/>
      <c r="FV46" s="656"/>
      <c r="FW46" s="657"/>
      <c r="FX46" s="658">
        <f t="shared" si="16"/>
        <v>0</v>
      </c>
      <c r="FY46" s="654" t="str">
        <f t="shared" si="46"/>
        <v>No Line Item</v>
      </c>
      <c r="FZ46" s="1226"/>
      <c r="GA46" s="1227"/>
      <c r="GB46" s="1227"/>
      <c r="GC46" s="1227"/>
      <c r="GD46" s="1227"/>
      <c r="GE46" s="1228"/>
      <c r="GF46" s="90"/>
      <c r="GG46" s="90"/>
      <c r="GH46" s="656"/>
      <c r="GI46" s="657"/>
      <c r="GJ46" s="658">
        <f t="shared" si="17"/>
        <v>0</v>
      </c>
    </row>
    <row r="47" spans="1:192" ht="12" customHeight="1" x14ac:dyDescent="0.2">
      <c r="A47" s="654" t="str">
        <f>IF(AND(I47=0,K47=0,B47=""),"No Line Item",A46+1)</f>
        <v>No Line Item</v>
      </c>
      <c r="B47" s="1226"/>
      <c r="C47" s="1227"/>
      <c r="D47" s="1227"/>
      <c r="E47" s="1227"/>
      <c r="F47" s="1227"/>
      <c r="G47" s="1228"/>
      <c r="H47" s="90"/>
      <c r="I47" s="90"/>
      <c r="J47" s="656"/>
      <c r="K47" s="657"/>
      <c r="L47" s="658">
        <f t="shared" si="1"/>
        <v>0</v>
      </c>
      <c r="M47" s="654" t="str">
        <f>IF(AND(U47=0,W47=0,N47=""),"No Line Item",M46+1)</f>
        <v>No Line Item</v>
      </c>
      <c r="N47" s="1226"/>
      <c r="O47" s="1227"/>
      <c r="P47" s="1227"/>
      <c r="Q47" s="1227"/>
      <c r="R47" s="1227"/>
      <c r="S47" s="1228"/>
      <c r="T47" s="90"/>
      <c r="U47" s="90"/>
      <c r="V47" s="656"/>
      <c r="W47" s="657"/>
      <c r="X47" s="658">
        <f t="shared" si="2"/>
        <v>0</v>
      </c>
      <c r="Y47" s="654" t="str">
        <f>IF(AND(AG47=0,AI47=0,Z47=""),"No Line Item",Y46+1)</f>
        <v>No Line Item</v>
      </c>
      <c r="Z47" s="1226"/>
      <c r="AA47" s="1227"/>
      <c r="AB47" s="1227"/>
      <c r="AC47" s="1227"/>
      <c r="AD47" s="1227"/>
      <c r="AE47" s="1228"/>
      <c r="AF47" s="90"/>
      <c r="AG47" s="90"/>
      <c r="AH47" s="656"/>
      <c r="AI47" s="657"/>
      <c r="AJ47" s="658">
        <f t="shared" si="4"/>
        <v>0</v>
      </c>
      <c r="AK47" s="654" t="str">
        <f>IF(AND(AS47=0,AU47=0,AL47=""),"No Line Item",AK46+1)</f>
        <v>No Line Item</v>
      </c>
      <c r="AL47" s="1226"/>
      <c r="AM47" s="1227"/>
      <c r="AN47" s="1227"/>
      <c r="AO47" s="1227"/>
      <c r="AP47" s="1227"/>
      <c r="AQ47" s="1228"/>
      <c r="AR47" s="90"/>
      <c r="AS47" s="90"/>
      <c r="AT47" s="656"/>
      <c r="AU47" s="657"/>
      <c r="AV47" s="658">
        <f t="shared" si="5"/>
        <v>0</v>
      </c>
      <c r="AW47" s="654" t="str">
        <f>IF(AND(BE47=0,BG47=0,AX47=""),"No Line Item",AW46+1)</f>
        <v>No Line Item</v>
      </c>
      <c r="AX47" s="1226"/>
      <c r="AY47" s="1227"/>
      <c r="AZ47" s="1227"/>
      <c r="BA47" s="1227"/>
      <c r="BB47" s="1227"/>
      <c r="BC47" s="1228"/>
      <c r="BD47" s="90"/>
      <c r="BE47" s="90"/>
      <c r="BF47" s="656"/>
      <c r="BG47" s="657"/>
      <c r="BH47" s="658">
        <f t="shared" si="6"/>
        <v>0</v>
      </c>
      <c r="BI47" s="654" t="str">
        <f>IF(AND(BQ47=0,BS47=0,BJ47=""),"No Line Item",BI46+1)</f>
        <v>No Line Item</v>
      </c>
      <c r="BJ47" s="1226"/>
      <c r="BK47" s="1227"/>
      <c r="BL47" s="1227"/>
      <c r="BM47" s="1227"/>
      <c r="BN47" s="1227"/>
      <c r="BO47" s="1228"/>
      <c r="BP47" s="90"/>
      <c r="BQ47" s="90"/>
      <c r="BR47" s="656"/>
      <c r="BS47" s="657"/>
      <c r="BT47" s="658">
        <f t="shared" si="48"/>
        <v>0</v>
      </c>
      <c r="BU47" s="654" t="str">
        <f>IF(AND(CC47=0,CE47=0,BV47=""),"No Line Item",BU46+1)</f>
        <v>No Line Item</v>
      </c>
      <c r="BV47" s="1226"/>
      <c r="BW47" s="1227"/>
      <c r="BX47" s="1227"/>
      <c r="BY47" s="1227"/>
      <c r="BZ47" s="1227"/>
      <c r="CA47" s="1228"/>
      <c r="CB47" s="90"/>
      <c r="CC47" s="90"/>
      <c r="CD47" s="656"/>
      <c r="CE47" s="657"/>
      <c r="CF47" s="658">
        <f t="shared" si="8"/>
        <v>0</v>
      </c>
      <c r="CG47" s="654" t="str">
        <f>IF(AND(CO47=0,CQ47=0,CH47=""),"No Line Item",CG46+1)</f>
        <v>No Line Item</v>
      </c>
      <c r="CH47" s="1226"/>
      <c r="CI47" s="1227"/>
      <c r="CJ47" s="1227"/>
      <c r="CK47" s="1227"/>
      <c r="CL47" s="1227"/>
      <c r="CM47" s="1228"/>
      <c r="CN47" s="90"/>
      <c r="CO47" s="90"/>
      <c r="CP47" s="656"/>
      <c r="CQ47" s="657"/>
      <c r="CR47" s="658">
        <f t="shared" si="9"/>
        <v>0</v>
      </c>
      <c r="CS47" s="654" t="str">
        <f>IF(AND(DA47=0,DC47=0,CT47=""),"No Line Item",CS46+1)</f>
        <v>No Line Item</v>
      </c>
      <c r="CT47" s="1226"/>
      <c r="CU47" s="1227"/>
      <c r="CV47" s="1227"/>
      <c r="CW47" s="1227"/>
      <c r="CX47" s="1227"/>
      <c r="CY47" s="1228"/>
      <c r="CZ47" s="90"/>
      <c r="DA47" s="90"/>
      <c r="DB47" s="656"/>
      <c r="DC47" s="657"/>
      <c r="DD47" s="658">
        <f t="shared" si="10"/>
        <v>0</v>
      </c>
      <c r="DE47" s="654" t="str">
        <f>IF(AND(DM47=0,DO47=0,DF47=""),"No Line Item",DE46+1)</f>
        <v>No Line Item</v>
      </c>
      <c r="DF47" s="1226"/>
      <c r="DG47" s="1227"/>
      <c r="DH47" s="1227"/>
      <c r="DI47" s="1227"/>
      <c r="DJ47" s="1227"/>
      <c r="DK47" s="1228"/>
      <c r="DL47" s="90"/>
      <c r="DM47" s="90"/>
      <c r="DN47" s="656"/>
      <c r="DO47" s="657"/>
      <c r="DP47" s="658">
        <f t="shared" si="11"/>
        <v>0</v>
      </c>
      <c r="DQ47" s="654" t="str">
        <f t="shared" si="49"/>
        <v>No Line Item</v>
      </c>
      <c r="DR47" s="1226"/>
      <c r="DS47" s="1227"/>
      <c r="DT47" s="1227"/>
      <c r="DU47" s="1227"/>
      <c r="DV47" s="1227"/>
      <c r="DW47" s="1228"/>
      <c r="DX47" s="90"/>
      <c r="DY47" s="90"/>
      <c r="DZ47" s="656"/>
      <c r="EA47" s="657"/>
      <c r="EB47" s="658">
        <f t="shared" si="12"/>
        <v>0</v>
      </c>
      <c r="EC47" s="654" t="str">
        <f>IF(AND(EK47=0,EM47=0,ED47=""),"No Line Item",EC46+1)</f>
        <v>No Line Item</v>
      </c>
      <c r="ED47" s="1226"/>
      <c r="EE47" s="1227"/>
      <c r="EF47" s="1227"/>
      <c r="EG47" s="1227"/>
      <c r="EH47" s="1227"/>
      <c r="EI47" s="1228"/>
      <c r="EJ47" s="90"/>
      <c r="EK47" s="90"/>
      <c r="EL47" s="656"/>
      <c r="EM47" s="657"/>
      <c r="EN47" s="658">
        <f t="shared" si="13"/>
        <v>0</v>
      </c>
      <c r="EO47" s="654" t="str">
        <f>IF(AND(EW47=0,EY47=0,EP47=""),"No Line Item",EO46+1)</f>
        <v>No Line Item</v>
      </c>
      <c r="EP47" s="1226"/>
      <c r="EQ47" s="1227"/>
      <c r="ER47" s="1227"/>
      <c r="ES47" s="1227"/>
      <c r="ET47" s="1227"/>
      <c r="EU47" s="1228"/>
      <c r="EV47" s="90"/>
      <c r="EW47" s="90"/>
      <c r="EX47" s="656"/>
      <c r="EY47" s="657"/>
      <c r="EZ47" s="658">
        <f t="shared" si="14"/>
        <v>0</v>
      </c>
      <c r="FA47" s="654" t="str">
        <f>IF(AND(FI47=0,FK47=0,FB47=""),"No Line Item",FA46+1)</f>
        <v>No Line Item</v>
      </c>
      <c r="FB47" s="1226"/>
      <c r="FC47" s="1227"/>
      <c r="FD47" s="1227"/>
      <c r="FE47" s="1227"/>
      <c r="FF47" s="1227"/>
      <c r="FG47" s="1228"/>
      <c r="FH47" s="90"/>
      <c r="FI47" s="90"/>
      <c r="FJ47" s="656"/>
      <c r="FK47" s="657"/>
      <c r="FL47" s="658">
        <f t="shared" si="15"/>
        <v>0</v>
      </c>
      <c r="FM47" s="654" t="str">
        <f>IF(AND(FU47=0,FW47=0,FN47=""),"No Line Item",FM46+1)</f>
        <v>No Line Item</v>
      </c>
      <c r="FN47" s="1226"/>
      <c r="FO47" s="1227"/>
      <c r="FP47" s="1227"/>
      <c r="FQ47" s="1227"/>
      <c r="FR47" s="1227"/>
      <c r="FS47" s="1228"/>
      <c r="FT47" s="90"/>
      <c r="FU47" s="90"/>
      <c r="FV47" s="656"/>
      <c r="FW47" s="657"/>
      <c r="FX47" s="658">
        <f t="shared" si="16"/>
        <v>0</v>
      </c>
      <c r="FY47" s="654" t="str">
        <f>IF(AND(GG47=0,GI47=0,FZ47=""),"No Line Item",FY46+1)</f>
        <v>No Line Item</v>
      </c>
      <c r="FZ47" s="1226"/>
      <c r="GA47" s="1227"/>
      <c r="GB47" s="1227"/>
      <c r="GC47" s="1227"/>
      <c r="GD47" s="1227"/>
      <c r="GE47" s="1228"/>
      <c r="GF47" s="90"/>
      <c r="GG47" s="90"/>
      <c r="GH47" s="656"/>
      <c r="GI47" s="657"/>
      <c r="GJ47" s="658">
        <f t="shared" si="17"/>
        <v>0</v>
      </c>
    </row>
    <row r="48" spans="1:192" ht="12" customHeight="1" x14ac:dyDescent="0.2">
      <c r="A48" s="654" t="str">
        <f>IF(AND(I48=0,K48=0,B48=""),"No Line Item",A47+1)</f>
        <v>No Line Item</v>
      </c>
      <c r="B48" s="1226"/>
      <c r="C48" s="1227"/>
      <c r="D48" s="1227"/>
      <c r="E48" s="1227"/>
      <c r="F48" s="1227"/>
      <c r="G48" s="1228"/>
      <c r="H48" s="90"/>
      <c r="I48" s="90"/>
      <c r="J48" s="656"/>
      <c r="K48" s="657"/>
      <c r="L48" s="658">
        <f t="shared" si="1"/>
        <v>0</v>
      </c>
      <c r="M48" s="654" t="str">
        <f>IF(AND(U48=0,W48=0,N48=""),"No Line Item",M47+1)</f>
        <v>No Line Item</v>
      </c>
      <c r="N48" s="1226"/>
      <c r="O48" s="1227"/>
      <c r="P48" s="1227"/>
      <c r="Q48" s="1227"/>
      <c r="R48" s="1227"/>
      <c r="S48" s="1228"/>
      <c r="T48" s="90"/>
      <c r="U48" s="90"/>
      <c r="V48" s="656"/>
      <c r="W48" s="657"/>
      <c r="X48" s="658">
        <f t="shared" si="2"/>
        <v>0</v>
      </c>
      <c r="Y48" s="654" t="str">
        <f>IF(AND(AG48=0,AI48=0,Z48=""),"No Line Item",Y47+1)</f>
        <v>No Line Item</v>
      </c>
      <c r="Z48" s="1226"/>
      <c r="AA48" s="1227"/>
      <c r="AB48" s="1227"/>
      <c r="AC48" s="1227"/>
      <c r="AD48" s="1227"/>
      <c r="AE48" s="1228"/>
      <c r="AF48" s="90"/>
      <c r="AG48" s="90"/>
      <c r="AH48" s="656"/>
      <c r="AI48" s="657"/>
      <c r="AJ48" s="658">
        <f t="shared" si="4"/>
        <v>0</v>
      </c>
      <c r="AK48" s="654" t="str">
        <f>IF(AND(AS48=0,AU48=0,AL48=""),"No Line Item",AK47+1)</f>
        <v>No Line Item</v>
      </c>
      <c r="AL48" s="1226"/>
      <c r="AM48" s="1227"/>
      <c r="AN48" s="1227"/>
      <c r="AO48" s="1227"/>
      <c r="AP48" s="1227"/>
      <c r="AQ48" s="1228"/>
      <c r="AR48" s="90"/>
      <c r="AS48" s="90"/>
      <c r="AT48" s="656"/>
      <c r="AU48" s="657"/>
      <c r="AV48" s="658">
        <f t="shared" si="5"/>
        <v>0</v>
      </c>
      <c r="AW48" s="654" t="str">
        <f>IF(AND(BE48=0,BG48=0,AX48=""),"No Line Item",AW47+1)</f>
        <v>No Line Item</v>
      </c>
      <c r="AX48" s="1226"/>
      <c r="AY48" s="1227"/>
      <c r="AZ48" s="1227"/>
      <c r="BA48" s="1227"/>
      <c r="BB48" s="1227"/>
      <c r="BC48" s="1228"/>
      <c r="BD48" s="90"/>
      <c r="BE48" s="90"/>
      <c r="BF48" s="656"/>
      <c r="BG48" s="657"/>
      <c r="BH48" s="658">
        <f t="shared" si="6"/>
        <v>0</v>
      </c>
      <c r="BI48" s="654" t="str">
        <f>IF(AND(BQ48=0,BS48=0,BJ48=""),"No Line Item",BI47+1)</f>
        <v>No Line Item</v>
      </c>
      <c r="BJ48" s="1226"/>
      <c r="BK48" s="1227"/>
      <c r="BL48" s="1227"/>
      <c r="BM48" s="1227"/>
      <c r="BN48" s="1227"/>
      <c r="BO48" s="1228"/>
      <c r="BP48" s="90"/>
      <c r="BQ48" s="90"/>
      <c r="BR48" s="656"/>
      <c r="BS48" s="657"/>
      <c r="BT48" s="658">
        <f t="shared" si="48"/>
        <v>0</v>
      </c>
      <c r="BU48" s="654" t="str">
        <f>IF(AND(CC48=0,CE48=0,BV48=""),"No Line Item",BU47+1)</f>
        <v>No Line Item</v>
      </c>
      <c r="BV48" s="1226"/>
      <c r="BW48" s="1227"/>
      <c r="BX48" s="1227"/>
      <c r="BY48" s="1227"/>
      <c r="BZ48" s="1227"/>
      <c r="CA48" s="1228"/>
      <c r="CB48" s="90"/>
      <c r="CC48" s="90"/>
      <c r="CD48" s="656"/>
      <c r="CE48" s="657"/>
      <c r="CF48" s="658">
        <f t="shared" si="8"/>
        <v>0</v>
      </c>
      <c r="CG48" s="654" t="str">
        <f>IF(AND(CO48=0,CQ48=0,CH48=""),"No Line Item",CG47+1)</f>
        <v>No Line Item</v>
      </c>
      <c r="CH48" s="1226"/>
      <c r="CI48" s="1227"/>
      <c r="CJ48" s="1227"/>
      <c r="CK48" s="1227"/>
      <c r="CL48" s="1227"/>
      <c r="CM48" s="1228"/>
      <c r="CN48" s="90"/>
      <c r="CO48" s="90"/>
      <c r="CP48" s="656"/>
      <c r="CQ48" s="657"/>
      <c r="CR48" s="658">
        <f t="shared" si="9"/>
        <v>0</v>
      </c>
      <c r="CS48" s="654" t="str">
        <f>IF(AND(DA48=0,DC48=0,CT48=""),"No Line Item",CS47+1)</f>
        <v>No Line Item</v>
      </c>
      <c r="CT48" s="1226"/>
      <c r="CU48" s="1227"/>
      <c r="CV48" s="1227"/>
      <c r="CW48" s="1227"/>
      <c r="CX48" s="1227"/>
      <c r="CY48" s="1228"/>
      <c r="CZ48" s="90"/>
      <c r="DA48" s="90"/>
      <c r="DB48" s="656"/>
      <c r="DC48" s="657"/>
      <c r="DD48" s="658">
        <f t="shared" si="10"/>
        <v>0</v>
      </c>
      <c r="DE48" s="654" t="str">
        <f>IF(AND(DM48=0,DO48=0,DF48=""),"No Line Item",DE47+1)</f>
        <v>No Line Item</v>
      </c>
      <c r="DF48" s="1226"/>
      <c r="DG48" s="1227"/>
      <c r="DH48" s="1227"/>
      <c r="DI48" s="1227"/>
      <c r="DJ48" s="1227"/>
      <c r="DK48" s="1228"/>
      <c r="DL48" s="90"/>
      <c r="DM48" s="90"/>
      <c r="DN48" s="656"/>
      <c r="DO48" s="657"/>
      <c r="DP48" s="658">
        <f t="shared" si="11"/>
        <v>0</v>
      </c>
      <c r="DQ48" s="654" t="str">
        <f t="shared" si="49"/>
        <v>No Line Item</v>
      </c>
      <c r="DR48" s="1226"/>
      <c r="DS48" s="1227"/>
      <c r="DT48" s="1227"/>
      <c r="DU48" s="1227"/>
      <c r="DV48" s="1227"/>
      <c r="DW48" s="1228"/>
      <c r="DX48" s="90"/>
      <c r="DY48" s="90"/>
      <c r="DZ48" s="656"/>
      <c r="EA48" s="657"/>
      <c r="EB48" s="658">
        <f t="shared" si="12"/>
        <v>0</v>
      </c>
      <c r="EC48" s="654" t="str">
        <f>IF(AND(EK48=0,EM48=0,ED48=""),"No Line Item",EC47+1)</f>
        <v>No Line Item</v>
      </c>
      <c r="ED48" s="1226"/>
      <c r="EE48" s="1227"/>
      <c r="EF48" s="1227"/>
      <c r="EG48" s="1227"/>
      <c r="EH48" s="1227"/>
      <c r="EI48" s="1228"/>
      <c r="EJ48" s="90"/>
      <c r="EK48" s="90"/>
      <c r="EL48" s="656"/>
      <c r="EM48" s="657"/>
      <c r="EN48" s="658">
        <f t="shared" si="13"/>
        <v>0</v>
      </c>
      <c r="EO48" s="654" t="str">
        <f>IF(AND(EW48=0,EY48=0,EP48=""),"No Line Item",EO47+1)</f>
        <v>No Line Item</v>
      </c>
      <c r="EP48" s="1226"/>
      <c r="EQ48" s="1227"/>
      <c r="ER48" s="1227"/>
      <c r="ES48" s="1227"/>
      <c r="ET48" s="1227"/>
      <c r="EU48" s="1228"/>
      <c r="EV48" s="90"/>
      <c r="EW48" s="90"/>
      <c r="EX48" s="656"/>
      <c r="EY48" s="657"/>
      <c r="EZ48" s="658">
        <f t="shared" si="14"/>
        <v>0</v>
      </c>
      <c r="FA48" s="654" t="str">
        <f>IF(AND(FI48=0,FK48=0,FB48=""),"No Line Item",FA47+1)</f>
        <v>No Line Item</v>
      </c>
      <c r="FB48" s="1226"/>
      <c r="FC48" s="1227"/>
      <c r="FD48" s="1227"/>
      <c r="FE48" s="1227"/>
      <c r="FF48" s="1227"/>
      <c r="FG48" s="1228"/>
      <c r="FH48" s="90"/>
      <c r="FI48" s="90"/>
      <c r="FJ48" s="656"/>
      <c r="FK48" s="657"/>
      <c r="FL48" s="658">
        <f t="shared" si="15"/>
        <v>0</v>
      </c>
      <c r="FM48" s="654" t="str">
        <f>IF(AND(FU48=0,FW48=0,FN48=""),"No Line Item",FM47+1)</f>
        <v>No Line Item</v>
      </c>
      <c r="FN48" s="1226"/>
      <c r="FO48" s="1227"/>
      <c r="FP48" s="1227"/>
      <c r="FQ48" s="1227"/>
      <c r="FR48" s="1227"/>
      <c r="FS48" s="1228"/>
      <c r="FT48" s="90"/>
      <c r="FU48" s="90"/>
      <c r="FV48" s="656"/>
      <c r="FW48" s="657"/>
      <c r="FX48" s="658">
        <f t="shared" si="16"/>
        <v>0</v>
      </c>
      <c r="FY48" s="654" t="str">
        <f>IF(AND(GG48=0,GI48=0,FZ48=""),"No Line Item",FY47+1)</f>
        <v>No Line Item</v>
      </c>
      <c r="FZ48" s="1226"/>
      <c r="GA48" s="1227"/>
      <c r="GB48" s="1227"/>
      <c r="GC48" s="1227"/>
      <c r="GD48" s="1227"/>
      <c r="GE48" s="1228"/>
      <c r="GF48" s="90"/>
      <c r="GG48" s="90"/>
      <c r="GH48" s="656"/>
      <c r="GI48" s="657"/>
      <c r="GJ48" s="658">
        <f t="shared" si="17"/>
        <v>0</v>
      </c>
    </row>
    <row r="49" spans="1:192" ht="12" customHeight="1" x14ac:dyDescent="0.2">
      <c r="A49" s="654" t="str">
        <f>IF(AND(I49=0,K49=0,B49=""),"No Line Item",A48+1)</f>
        <v>No Line Item</v>
      </c>
      <c r="B49" s="1226"/>
      <c r="C49" s="1227"/>
      <c r="D49" s="1227"/>
      <c r="E49" s="1227"/>
      <c r="F49" s="1227"/>
      <c r="G49" s="1228"/>
      <c r="H49" s="90"/>
      <c r="I49" s="90"/>
      <c r="J49" s="656"/>
      <c r="K49" s="657"/>
      <c r="L49" s="658">
        <f t="shared" si="1"/>
        <v>0</v>
      </c>
      <c r="M49" s="654" t="str">
        <f>IF(AND(U49=0,W49=0,N49=""),"No Line Item",M48+1)</f>
        <v>No Line Item</v>
      </c>
      <c r="N49" s="1226"/>
      <c r="O49" s="1227"/>
      <c r="P49" s="1227"/>
      <c r="Q49" s="1227"/>
      <c r="R49" s="1227"/>
      <c r="S49" s="1228"/>
      <c r="T49" s="90"/>
      <c r="U49" s="90"/>
      <c r="V49" s="656"/>
      <c r="W49" s="657"/>
      <c r="X49" s="658">
        <f t="shared" si="2"/>
        <v>0</v>
      </c>
      <c r="Y49" s="654" t="str">
        <f>IF(AND(AG49=0,AI49=0,Z49=""),"No Line Item",Y48+1)</f>
        <v>No Line Item</v>
      </c>
      <c r="Z49" s="1226"/>
      <c r="AA49" s="1227"/>
      <c r="AB49" s="1227"/>
      <c r="AC49" s="1227"/>
      <c r="AD49" s="1227"/>
      <c r="AE49" s="1228"/>
      <c r="AF49" s="90"/>
      <c r="AG49" s="90"/>
      <c r="AH49" s="656"/>
      <c r="AI49" s="657"/>
      <c r="AJ49" s="658">
        <f t="shared" si="4"/>
        <v>0</v>
      </c>
      <c r="AK49" s="654" t="str">
        <f>IF(AND(AS49=0,AU49=0,AL49=""),"No Line Item",AK48+1)</f>
        <v>No Line Item</v>
      </c>
      <c r="AL49" s="1226"/>
      <c r="AM49" s="1227"/>
      <c r="AN49" s="1227"/>
      <c r="AO49" s="1227"/>
      <c r="AP49" s="1227"/>
      <c r="AQ49" s="1228"/>
      <c r="AR49" s="90"/>
      <c r="AS49" s="90"/>
      <c r="AT49" s="656"/>
      <c r="AU49" s="657"/>
      <c r="AV49" s="658">
        <f t="shared" si="5"/>
        <v>0</v>
      </c>
      <c r="AW49" s="654" t="str">
        <f>IF(AND(BE49=0,BG49=0,AX49=""),"No Line Item",AW48+1)</f>
        <v>No Line Item</v>
      </c>
      <c r="AX49" s="1226"/>
      <c r="AY49" s="1227"/>
      <c r="AZ49" s="1227"/>
      <c r="BA49" s="1227"/>
      <c r="BB49" s="1227"/>
      <c r="BC49" s="1228"/>
      <c r="BD49" s="90"/>
      <c r="BE49" s="90"/>
      <c r="BF49" s="656"/>
      <c r="BG49" s="657"/>
      <c r="BH49" s="658">
        <f t="shared" si="6"/>
        <v>0</v>
      </c>
      <c r="BI49" s="654" t="str">
        <f>IF(AND(BQ49=0,BS49=0,BJ49=""),"No Line Item",BI48+1)</f>
        <v>No Line Item</v>
      </c>
      <c r="BJ49" s="1226"/>
      <c r="BK49" s="1227"/>
      <c r="BL49" s="1227"/>
      <c r="BM49" s="1227"/>
      <c r="BN49" s="1227"/>
      <c r="BO49" s="1228"/>
      <c r="BP49" s="90"/>
      <c r="BQ49" s="90"/>
      <c r="BR49" s="656"/>
      <c r="BS49" s="657"/>
      <c r="BT49" s="658">
        <f t="shared" si="48"/>
        <v>0</v>
      </c>
      <c r="BU49" s="654" t="str">
        <f>IF(AND(CC49=0,CE49=0,BV49=""),"No Line Item",BU48+1)</f>
        <v>No Line Item</v>
      </c>
      <c r="BV49" s="1226"/>
      <c r="BW49" s="1227"/>
      <c r="BX49" s="1227"/>
      <c r="BY49" s="1227"/>
      <c r="BZ49" s="1227"/>
      <c r="CA49" s="1228"/>
      <c r="CB49" s="90"/>
      <c r="CC49" s="90"/>
      <c r="CD49" s="656"/>
      <c r="CE49" s="657"/>
      <c r="CF49" s="658">
        <f t="shared" si="8"/>
        <v>0</v>
      </c>
      <c r="CG49" s="654" t="str">
        <f>IF(AND(CO49=0,CQ49=0,CH49=""),"No Line Item",CG48+1)</f>
        <v>No Line Item</v>
      </c>
      <c r="CH49" s="1226"/>
      <c r="CI49" s="1227"/>
      <c r="CJ49" s="1227"/>
      <c r="CK49" s="1227"/>
      <c r="CL49" s="1227"/>
      <c r="CM49" s="1228"/>
      <c r="CN49" s="90"/>
      <c r="CO49" s="90"/>
      <c r="CP49" s="656"/>
      <c r="CQ49" s="657"/>
      <c r="CR49" s="658">
        <f t="shared" si="9"/>
        <v>0</v>
      </c>
      <c r="CS49" s="654" t="str">
        <f>IF(AND(DA49=0,DC49=0,CT49=""),"No Line Item",CS48+1)</f>
        <v>No Line Item</v>
      </c>
      <c r="CT49" s="1226"/>
      <c r="CU49" s="1227"/>
      <c r="CV49" s="1227"/>
      <c r="CW49" s="1227"/>
      <c r="CX49" s="1227"/>
      <c r="CY49" s="1228"/>
      <c r="CZ49" s="90"/>
      <c r="DA49" s="90"/>
      <c r="DB49" s="656"/>
      <c r="DC49" s="657"/>
      <c r="DD49" s="658">
        <f t="shared" si="10"/>
        <v>0</v>
      </c>
      <c r="DE49" s="654" t="str">
        <f>IF(AND(DM49=0,DO49=0,DF49=""),"No Line Item",DE48+1)</f>
        <v>No Line Item</v>
      </c>
      <c r="DF49" s="1226"/>
      <c r="DG49" s="1227"/>
      <c r="DH49" s="1227"/>
      <c r="DI49" s="1227"/>
      <c r="DJ49" s="1227"/>
      <c r="DK49" s="1228"/>
      <c r="DL49" s="90"/>
      <c r="DM49" s="90"/>
      <c r="DN49" s="656"/>
      <c r="DO49" s="657"/>
      <c r="DP49" s="658">
        <f t="shared" si="11"/>
        <v>0</v>
      </c>
      <c r="DQ49" s="654" t="str">
        <f t="shared" si="49"/>
        <v>No Line Item</v>
      </c>
      <c r="DR49" s="1226"/>
      <c r="DS49" s="1227"/>
      <c r="DT49" s="1227"/>
      <c r="DU49" s="1227"/>
      <c r="DV49" s="1227"/>
      <c r="DW49" s="1228"/>
      <c r="DX49" s="90"/>
      <c r="DY49" s="90"/>
      <c r="DZ49" s="656"/>
      <c r="EA49" s="657"/>
      <c r="EB49" s="658">
        <f t="shared" si="12"/>
        <v>0</v>
      </c>
      <c r="EC49" s="654" t="str">
        <f>IF(AND(EK49=0,EM49=0,ED49=""),"No Line Item",EC48+1)</f>
        <v>No Line Item</v>
      </c>
      <c r="ED49" s="1226"/>
      <c r="EE49" s="1227"/>
      <c r="EF49" s="1227"/>
      <c r="EG49" s="1227"/>
      <c r="EH49" s="1227"/>
      <c r="EI49" s="1228"/>
      <c r="EJ49" s="90"/>
      <c r="EK49" s="90"/>
      <c r="EL49" s="656"/>
      <c r="EM49" s="657"/>
      <c r="EN49" s="658">
        <f t="shared" si="13"/>
        <v>0</v>
      </c>
      <c r="EO49" s="654" t="str">
        <f>IF(AND(EW49=0,EY49=0,EP49=""),"No Line Item",EO48+1)</f>
        <v>No Line Item</v>
      </c>
      <c r="EP49" s="1226"/>
      <c r="EQ49" s="1227"/>
      <c r="ER49" s="1227"/>
      <c r="ES49" s="1227"/>
      <c r="ET49" s="1227"/>
      <c r="EU49" s="1228"/>
      <c r="EV49" s="90"/>
      <c r="EW49" s="90"/>
      <c r="EX49" s="656"/>
      <c r="EY49" s="657"/>
      <c r="EZ49" s="658">
        <f t="shared" si="14"/>
        <v>0</v>
      </c>
      <c r="FA49" s="654" t="str">
        <f>IF(AND(FI49=0,FK49=0,FB49=""),"No Line Item",FA48+1)</f>
        <v>No Line Item</v>
      </c>
      <c r="FB49" s="1226"/>
      <c r="FC49" s="1227"/>
      <c r="FD49" s="1227"/>
      <c r="FE49" s="1227"/>
      <c r="FF49" s="1227"/>
      <c r="FG49" s="1228"/>
      <c r="FH49" s="90"/>
      <c r="FI49" s="90"/>
      <c r="FJ49" s="656"/>
      <c r="FK49" s="657"/>
      <c r="FL49" s="658">
        <f t="shared" si="15"/>
        <v>0</v>
      </c>
      <c r="FM49" s="654" t="str">
        <f>IF(AND(FU49=0,FW49=0,FN49=""),"No Line Item",FM48+1)</f>
        <v>No Line Item</v>
      </c>
      <c r="FN49" s="1226"/>
      <c r="FO49" s="1227"/>
      <c r="FP49" s="1227"/>
      <c r="FQ49" s="1227"/>
      <c r="FR49" s="1227"/>
      <c r="FS49" s="1228"/>
      <c r="FT49" s="90"/>
      <c r="FU49" s="90"/>
      <c r="FV49" s="656"/>
      <c r="FW49" s="657"/>
      <c r="FX49" s="658">
        <f t="shared" si="16"/>
        <v>0</v>
      </c>
      <c r="FY49" s="654" t="str">
        <f>IF(AND(GG49=0,GI49=0,FZ49=""),"No Line Item",FY48+1)</f>
        <v>No Line Item</v>
      </c>
      <c r="FZ49" s="1226"/>
      <c r="GA49" s="1227"/>
      <c r="GB49" s="1227"/>
      <c r="GC49" s="1227"/>
      <c r="GD49" s="1227"/>
      <c r="GE49" s="1228"/>
      <c r="GF49" s="90"/>
      <c r="GG49" s="90"/>
      <c r="GH49" s="656"/>
      <c r="GI49" s="657"/>
      <c r="GJ49" s="658">
        <f t="shared" si="17"/>
        <v>0</v>
      </c>
    </row>
    <row r="50" spans="1:192" ht="12" customHeight="1" thickBot="1" x14ac:dyDescent="0.25">
      <c r="A50" s="654" t="str">
        <f>IF(AND(I50=0,K50=0,B50=""),"No Line Item",A49+1)</f>
        <v>No Line Item</v>
      </c>
      <c r="B50" s="1226"/>
      <c r="C50" s="1227"/>
      <c r="D50" s="1227"/>
      <c r="E50" s="1227"/>
      <c r="F50" s="1227"/>
      <c r="G50" s="1228"/>
      <c r="H50" s="90"/>
      <c r="I50" s="90"/>
      <c r="J50" s="656"/>
      <c r="K50" s="657"/>
      <c r="L50" s="658">
        <f t="shared" si="1"/>
        <v>0</v>
      </c>
      <c r="M50" s="654" t="str">
        <f>IF(AND(U50=0,W50=0,N50=""),"No Line Item",M49+1)</f>
        <v>No Line Item</v>
      </c>
      <c r="N50" s="1226"/>
      <c r="O50" s="1227"/>
      <c r="P50" s="1227"/>
      <c r="Q50" s="1227"/>
      <c r="R50" s="1227"/>
      <c r="S50" s="1228"/>
      <c r="T50" s="90"/>
      <c r="U50" s="90"/>
      <c r="V50" s="656"/>
      <c r="W50" s="657"/>
      <c r="X50" s="658">
        <f t="shared" si="2"/>
        <v>0</v>
      </c>
      <c r="Y50" s="654" t="str">
        <f>IF(AND(AG50=0,AI50=0,Z50=""),"No Line Item",Y49+1)</f>
        <v>No Line Item</v>
      </c>
      <c r="Z50" s="1226"/>
      <c r="AA50" s="1227"/>
      <c r="AB50" s="1227"/>
      <c r="AC50" s="1227"/>
      <c r="AD50" s="1227"/>
      <c r="AE50" s="1228"/>
      <c r="AF50" s="90"/>
      <c r="AG50" s="90"/>
      <c r="AH50" s="656"/>
      <c r="AI50" s="657"/>
      <c r="AJ50" s="658">
        <f t="shared" si="4"/>
        <v>0</v>
      </c>
      <c r="AK50" s="654" t="str">
        <f>IF(AND(AS50=0,AU50=0,AL50=""),"No Line Item",AK49+1)</f>
        <v>No Line Item</v>
      </c>
      <c r="AL50" s="1226"/>
      <c r="AM50" s="1227"/>
      <c r="AN50" s="1227"/>
      <c r="AO50" s="1227"/>
      <c r="AP50" s="1227"/>
      <c r="AQ50" s="1228"/>
      <c r="AR50" s="90"/>
      <c r="AS50" s="90"/>
      <c r="AT50" s="656"/>
      <c r="AU50" s="657"/>
      <c r="AV50" s="658">
        <f t="shared" si="5"/>
        <v>0</v>
      </c>
      <c r="AW50" s="654" t="str">
        <f>IF(AND(BE50=0,BG50=0,AX50=""),"No Line Item",AW49+1)</f>
        <v>No Line Item</v>
      </c>
      <c r="AX50" s="1226"/>
      <c r="AY50" s="1227"/>
      <c r="AZ50" s="1227"/>
      <c r="BA50" s="1227"/>
      <c r="BB50" s="1227"/>
      <c r="BC50" s="1228"/>
      <c r="BD50" s="90"/>
      <c r="BE50" s="90"/>
      <c r="BF50" s="656"/>
      <c r="BG50" s="657"/>
      <c r="BH50" s="658">
        <f t="shared" si="6"/>
        <v>0</v>
      </c>
      <c r="BI50" s="654" t="str">
        <f>IF(AND(BQ50=0,BS50=0,BJ50=""),"No Line Item",BI49+1)</f>
        <v>No Line Item</v>
      </c>
      <c r="BJ50" s="1226"/>
      <c r="BK50" s="1227"/>
      <c r="BL50" s="1227"/>
      <c r="BM50" s="1227"/>
      <c r="BN50" s="1227"/>
      <c r="BO50" s="1228"/>
      <c r="BP50" s="90"/>
      <c r="BQ50" s="90"/>
      <c r="BR50" s="656"/>
      <c r="BS50" s="657"/>
      <c r="BT50" s="658">
        <f t="shared" si="48"/>
        <v>0</v>
      </c>
      <c r="BU50" s="654" t="str">
        <f>IF(AND(CC50=0,CE50=0,BV50=""),"No Line Item",BU49+1)</f>
        <v>No Line Item</v>
      </c>
      <c r="BV50" s="1226"/>
      <c r="BW50" s="1227"/>
      <c r="BX50" s="1227"/>
      <c r="BY50" s="1227"/>
      <c r="BZ50" s="1227"/>
      <c r="CA50" s="1228"/>
      <c r="CB50" s="90"/>
      <c r="CC50" s="90"/>
      <c r="CD50" s="656"/>
      <c r="CE50" s="657"/>
      <c r="CF50" s="658">
        <f t="shared" si="8"/>
        <v>0</v>
      </c>
      <c r="CG50" s="654" t="str">
        <f>IF(AND(CO50=0,CQ50=0,CH50=""),"No Line Item",CG49+1)</f>
        <v>No Line Item</v>
      </c>
      <c r="CH50" s="1226"/>
      <c r="CI50" s="1227"/>
      <c r="CJ50" s="1227"/>
      <c r="CK50" s="1227"/>
      <c r="CL50" s="1227"/>
      <c r="CM50" s="1228"/>
      <c r="CN50" s="90"/>
      <c r="CO50" s="90"/>
      <c r="CP50" s="656"/>
      <c r="CQ50" s="657"/>
      <c r="CR50" s="658">
        <f t="shared" si="9"/>
        <v>0</v>
      </c>
      <c r="CS50" s="654" t="str">
        <f>IF(AND(DA50=0,DC50=0,CT50=""),"No Line Item",CS49+1)</f>
        <v>No Line Item</v>
      </c>
      <c r="CT50" s="1226"/>
      <c r="CU50" s="1227"/>
      <c r="CV50" s="1227"/>
      <c r="CW50" s="1227"/>
      <c r="CX50" s="1227"/>
      <c r="CY50" s="1228"/>
      <c r="CZ50" s="90"/>
      <c r="DA50" s="90"/>
      <c r="DB50" s="656"/>
      <c r="DC50" s="657"/>
      <c r="DD50" s="658">
        <f t="shared" si="10"/>
        <v>0</v>
      </c>
      <c r="DE50" s="654" t="str">
        <f>IF(AND(DM50=0,DO50=0,DF50=""),"No Line Item",DE49+1)</f>
        <v>No Line Item</v>
      </c>
      <c r="DF50" s="1226"/>
      <c r="DG50" s="1227"/>
      <c r="DH50" s="1227"/>
      <c r="DI50" s="1227"/>
      <c r="DJ50" s="1227"/>
      <c r="DK50" s="1228"/>
      <c r="DL50" s="90"/>
      <c r="DM50" s="90"/>
      <c r="DN50" s="656"/>
      <c r="DO50" s="657"/>
      <c r="DP50" s="658">
        <f t="shared" si="11"/>
        <v>0</v>
      </c>
      <c r="DQ50" s="654" t="str">
        <f t="shared" si="49"/>
        <v>No Line Item</v>
      </c>
      <c r="DR50" s="1226"/>
      <c r="DS50" s="1227"/>
      <c r="DT50" s="1227"/>
      <c r="DU50" s="1227"/>
      <c r="DV50" s="1227"/>
      <c r="DW50" s="1228"/>
      <c r="DX50" s="90"/>
      <c r="DY50" s="90"/>
      <c r="DZ50" s="656"/>
      <c r="EA50" s="657"/>
      <c r="EB50" s="658">
        <f t="shared" si="12"/>
        <v>0</v>
      </c>
      <c r="EC50" s="654" t="str">
        <f>IF(AND(EK50=0,EM50=0,ED50=""),"No Line Item",EC49+1)</f>
        <v>No Line Item</v>
      </c>
      <c r="ED50" s="1226"/>
      <c r="EE50" s="1227"/>
      <c r="EF50" s="1227"/>
      <c r="EG50" s="1227"/>
      <c r="EH50" s="1227"/>
      <c r="EI50" s="1228"/>
      <c r="EJ50" s="90"/>
      <c r="EK50" s="90"/>
      <c r="EL50" s="656"/>
      <c r="EM50" s="657"/>
      <c r="EN50" s="658">
        <f t="shared" si="13"/>
        <v>0</v>
      </c>
      <c r="EO50" s="654" t="str">
        <f>IF(AND(EW50=0,EY50=0,EP50=""),"No Line Item",EO49+1)</f>
        <v>No Line Item</v>
      </c>
      <c r="EP50" s="1226"/>
      <c r="EQ50" s="1227"/>
      <c r="ER50" s="1227"/>
      <c r="ES50" s="1227"/>
      <c r="ET50" s="1227"/>
      <c r="EU50" s="1228"/>
      <c r="EV50" s="90"/>
      <c r="EW50" s="90"/>
      <c r="EX50" s="656"/>
      <c r="EY50" s="657"/>
      <c r="EZ50" s="658">
        <f t="shared" si="14"/>
        <v>0</v>
      </c>
      <c r="FA50" s="654" t="str">
        <f>IF(AND(FI50=0,FK50=0,FB50=""),"No Line Item",FA49+1)</f>
        <v>No Line Item</v>
      </c>
      <c r="FB50" s="1226"/>
      <c r="FC50" s="1227"/>
      <c r="FD50" s="1227"/>
      <c r="FE50" s="1227"/>
      <c r="FF50" s="1227"/>
      <c r="FG50" s="1228"/>
      <c r="FH50" s="90"/>
      <c r="FI50" s="90"/>
      <c r="FJ50" s="656"/>
      <c r="FK50" s="657"/>
      <c r="FL50" s="658">
        <f t="shared" si="15"/>
        <v>0</v>
      </c>
      <c r="FM50" s="654" t="str">
        <f>IF(AND(FU50=0,FW50=0,FN50=""),"No Line Item",FM49+1)</f>
        <v>No Line Item</v>
      </c>
      <c r="FN50" s="1226"/>
      <c r="FO50" s="1227"/>
      <c r="FP50" s="1227"/>
      <c r="FQ50" s="1227"/>
      <c r="FR50" s="1227"/>
      <c r="FS50" s="1228"/>
      <c r="FT50" s="90"/>
      <c r="FU50" s="90"/>
      <c r="FV50" s="656"/>
      <c r="FW50" s="657"/>
      <c r="FX50" s="658">
        <f t="shared" si="16"/>
        <v>0</v>
      </c>
      <c r="FY50" s="654" t="str">
        <f>IF(AND(GG50=0,GI50=0,FZ50=""),"No Line Item",FY49+1)</f>
        <v>No Line Item</v>
      </c>
      <c r="FZ50" s="1226"/>
      <c r="GA50" s="1227"/>
      <c r="GB50" s="1227"/>
      <c r="GC50" s="1227"/>
      <c r="GD50" s="1227"/>
      <c r="GE50" s="1228"/>
      <c r="GF50" s="90"/>
      <c r="GG50" s="90"/>
      <c r="GH50" s="656"/>
      <c r="GI50" s="657"/>
      <c r="GJ50" s="658">
        <f t="shared" si="17"/>
        <v>0</v>
      </c>
    </row>
    <row r="51" spans="1:192" ht="19.5" thickBot="1" x14ac:dyDescent="0.25">
      <c r="A51" s="661"/>
      <c r="B51" s="631"/>
      <c r="C51" s="631"/>
      <c r="D51" s="631"/>
      <c r="E51" s="631"/>
      <c r="F51" s="631"/>
      <c r="G51" s="631"/>
      <c r="H51" s="631"/>
      <c r="I51" s="662"/>
      <c r="J51" s="663" t="str">
        <f>IF(AND(I71=0,K71=0),"Grand Total ","Sub Total")</f>
        <v xml:space="preserve">Grand Total </v>
      </c>
      <c r="K51" s="97"/>
      <c r="L51" s="664">
        <f>SUM(L13:L50)</f>
        <v>0</v>
      </c>
      <c r="M51" s="661"/>
      <c r="N51" s="631"/>
      <c r="O51" s="631"/>
      <c r="P51" s="631"/>
      <c r="Q51" s="631"/>
      <c r="R51" s="631"/>
      <c r="S51" s="631"/>
      <c r="T51" s="631"/>
      <c r="U51" s="662"/>
      <c r="V51" s="663" t="str">
        <f>IF(AND(U71=0,W71=0),"Grand Total ","Sub Total")</f>
        <v xml:space="preserve">Grand Total </v>
      </c>
      <c r="W51" s="97"/>
      <c r="X51" s="664">
        <f>SUM(X13:X50)</f>
        <v>0</v>
      </c>
      <c r="Y51" s="661"/>
      <c r="Z51" s="631"/>
      <c r="AA51" s="631"/>
      <c r="AB51" s="631"/>
      <c r="AC51" s="631"/>
      <c r="AD51" s="631"/>
      <c r="AE51" s="631"/>
      <c r="AF51" s="631"/>
      <c r="AG51" s="662"/>
      <c r="AH51" s="663" t="str">
        <f>IF(AND(AG71=0,AI71=0),"Grand Total ","Sub Total")</f>
        <v xml:space="preserve">Grand Total </v>
      </c>
      <c r="AI51" s="97"/>
      <c r="AJ51" s="664">
        <f>SUM(AJ13:AJ50)</f>
        <v>0</v>
      </c>
      <c r="AK51" s="661"/>
      <c r="AL51" s="631"/>
      <c r="AM51" s="631"/>
      <c r="AN51" s="631"/>
      <c r="AO51" s="631"/>
      <c r="AP51" s="631"/>
      <c r="AQ51" s="631"/>
      <c r="AR51" s="631"/>
      <c r="AS51" s="662"/>
      <c r="AT51" s="663" t="str">
        <f>IF(AND(AS71=0,AU71=0),"Grand Total ","Sub Total")</f>
        <v xml:space="preserve">Grand Total </v>
      </c>
      <c r="AU51" s="97"/>
      <c r="AV51" s="664">
        <f>SUM(AV13:AV50)</f>
        <v>0</v>
      </c>
      <c r="AW51" s="661"/>
      <c r="AX51" s="631"/>
      <c r="AY51" s="631"/>
      <c r="AZ51" s="631"/>
      <c r="BA51" s="631"/>
      <c r="BB51" s="631"/>
      <c r="BC51" s="631"/>
      <c r="BD51" s="631"/>
      <c r="BE51" s="662"/>
      <c r="BF51" s="663" t="str">
        <f>IF(AND(BE71=0,BG71=0),"Grand Total ","Sub Total")</f>
        <v xml:space="preserve">Grand Total </v>
      </c>
      <c r="BG51" s="97"/>
      <c r="BH51" s="664">
        <f>SUM(BH13:BH50)</f>
        <v>0</v>
      </c>
      <c r="BI51" s="661"/>
      <c r="BJ51" s="631"/>
      <c r="BK51" s="631"/>
      <c r="BL51" s="631"/>
      <c r="BM51" s="631"/>
      <c r="BN51" s="631"/>
      <c r="BO51" s="631"/>
      <c r="BP51" s="631"/>
      <c r="BQ51" s="662"/>
      <c r="BR51" s="663" t="str">
        <f>IF(AND(BQ71=0,BS71=0),"Grand Total ","Sub Total")</f>
        <v xml:space="preserve">Grand Total </v>
      </c>
      <c r="BS51" s="97"/>
      <c r="BT51" s="664">
        <f>SUM(BT13:BT50)</f>
        <v>0</v>
      </c>
      <c r="BU51" s="661"/>
      <c r="BV51" s="631"/>
      <c r="BW51" s="631"/>
      <c r="BX51" s="631"/>
      <c r="BY51" s="631"/>
      <c r="BZ51" s="631"/>
      <c r="CA51" s="631"/>
      <c r="CB51" s="631"/>
      <c r="CC51" s="662"/>
      <c r="CD51" s="663" t="str">
        <f>IF(AND(CC71=0,CE71=0),"Grand Total ","Sub Total")</f>
        <v xml:space="preserve">Grand Total </v>
      </c>
      <c r="CE51" s="97"/>
      <c r="CF51" s="664">
        <f>SUM(CF13:CF50)</f>
        <v>0</v>
      </c>
      <c r="CG51" s="661"/>
      <c r="CH51" s="631"/>
      <c r="CI51" s="631"/>
      <c r="CJ51" s="631"/>
      <c r="CK51" s="631"/>
      <c r="CL51" s="631"/>
      <c r="CM51" s="631"/>
      <c r="CN51" s="631"/>
      <c r="CO51" s="662"/>
      <c r="CP51" s="663" t="str">
        <f>IF(AND(CO71=0,CQ71=0),"Grand Total ","Sub Total")</f>
        <v xml:space="preserve">Grand Total </v>
      </c>
      <c r="CQ51" s="97"/>
      <c r="CR51" s="664">
        <f>SUM(CR13:CR50)</f>
        <v>0</v>
      </c>
      <c r="CS51" s="661"/>
      <c r="CT51" s="631"/>
      <c r="CU51" s="631"/>
      <c r="CV51" s="631"/>
      <c r="CW51" s="631"/>
      <c r="CX51" s="631"/>
      <c r="CY51" s="631"/>
      <c r="CZ51" s="631"/>
      <c r="DA51" s="662"/>
      <c r="DB51" s="663" t="str">
        <f>IF(AND(DA71=0,DC71=0),"Grand Total ","Sub Total")</f>
        <v xml:space="preserve">Grand Total </v>
      </c>
      <c r="DC51" s="97"/>
      <c r="DD51" s="664">
        <f>SUM(DD13:DD50)</f>
        <v>0</v>
      </c>
      <c r="DE51" s="661"/>
      <c r="DF51" s="631"/>
      <c r="DG51" s="631"/>
      <c r="DH51" s="631"/>
      <c r="DI51" s="631"/>
      <c r="DJ51" s="631"/>
      <c r="DK51" s="631"/>
      <c r="DL51" s="631"/>
      <c r="DM51" s="662"/>
      <c r="DN51" s="663" t="str">
        <f>IF(AND(DM71=0,DO71=0),"Grand Total ","Sub Total")</f>
        <v xml:space="preserve">Grand Total </v>
      </c>
      <c r="DO51" s="97"/>
      <c r="DP51" s="664">
        <f>SUM(DP13:DP50)</f>
        <v>0</v>
      </c>
      <c r="DQ51" s="661"/>
      <c r="DR51" s="631"/>
      <c r="DS51" s="631"/>
      <c r="DT51" s="631"/>
      <c r="DU51" s="631"/>
      <c r="DV51" s="631"/>
      <c r="DW51" s="631"/>
      <c r="DX51" s="631"/>
      <c r="DY51" s="662"/>
      <c r="DZ51" s="663" t="str">
        <f>IF(AND(DY71=0,EA71=0),"Grand Total ","Sub Total")</f>
        <v xml:space="preserve">Grand Total </v>
      </c>
      <c r="EA51" s="97"/>
      <c r="EB51" s="664">
        <f>SUM(EB13:EB50)</f>
        <v>0</v>
      </c>
      <c r="EC51" s="661"/>
      <c r="ED51" s="631"/>
      <c r="EE51" s="631"/>
      <c r="EF51" s="631"/>
      <c r="EG51" s="631"/>
      <c r="EH51" s="631"/>
      <c r="EI51" s="631"/>
      <c r="EJ51" s="631"/>
      <c r="EK51" s="662"/>
      <c r="EL51" s="663" t="str">
        <f>IF(AND(EK71=0,EM71=0),"Grand Total ","Sub Total")</f>
        <v xml:space="preserve">Grand Total </v>
      </c>
      <c r="EM51" s="97"/>
      <c r="EN51" s="664">
        <f>SUM(EN13:EN50)</f>
        <v>0</v>
      </c>
      <c r="EO51" s="661"/>
      <c r="EP51" s="631"/>
      <c r="EQ51" s="631"/>
      <c r="ER51" s="631"/>
      <c r="ES51" s="631"/>
      <c r="ET51" s="631"/>
      <c r="EU51" s="631"/>
      <c r="EV51" s="631"/>
      <c r="EW51" s="662"/>
      <c r="EX51" s="663" t="str">
        <f>IF(AND(EW71=0,EY71=0),"Grand Total ","Sub Total")</f>
        <v xml:space="preserve">Grand Total </v>
      </c>
      <c r="EY51" s="97"/>
      <c r="EZ51" s="664">
        <f>SUM(EZ13:EZ50)</f>
        <v>0</v>
      </c>
      <c r="FA51" s="661"/>
      <c r="FB51" s="631"/>
      <c r="FC51" s="631"/>
      <c r="FD51" s="631"/>
      <c r="FE51" s="631"/>
      <c r="FF51" s="631"/>
      <c r="FG51" s="631"/>
      <c r="FH51" s="631"/>
      <c r="FI51" s="662"/>
      <c r="FJ51" s="663" t="str">
        <f>IF(AND(FI71=0,FK71=0),"Grand Total ","Sub Total")</f>
        <v xml:space="preserve">Grand Total </v>
      </c>
      <c r="FK51" s="97"/>
      <c r="FL51" s="664">
        <f>SUM(FL13:FL50)</f>
        <v>0</v>
      </c>
      <c r="FM51" s="661"/>
      <c r="FN51" s="631"/>
      <c r="FO51" s="631"/>
      <c r="FP51" s="631"/>
      <c r="FQ51" s="631"/>
      <c r="FR51" s="631"/>
      <c r="FS51" s="631"/>
      <c r="FT51" s="631"/>
      <c r="FU51" s="662"/>
      <c r="FV51" s="663" t="str">
        <f>IF(AND(FU71=0,FW71=0),"Grand Total ","Sub Total")</f>
        <v xml:space="preserve">Grand Total </v>
      </c>
      <c r="FW51" s="97"/>
      <c r="FX51" s="664">
        <f>SUM(FX13:FX50)</f>
        <v>0</v>
      </c>
      <c r="FY51" s="661"/>
      <c r="FZ51" s="631"/>
      <c r="GA51" s="631"/>
      <c r="GB51" s="631"/>
      <c r="GC51" s="631"/>
      <c r="GD51" s="631"/>
      <c r="GE51" s="631"/>
      <c r="GF51" s="631"/>
      <c r="GG51" s="662"/>
      <c r="GH51" s="663" t="str">
        <f>IF(AND(GG71=0,GI71=0),"Grand Total ","Sub Total")</f>
        <v xml:space="preserve">Grand Total </v>
      </c>
      <c r="GI51" s="97"/>
      <c r="GJ51" s="664">
        <f>SUM(GJ13:GJ50)</f>
        <v>0</v>
      </c>
    </row>
    <row r="52" spans="1:192" ht="18" customHeight="1" x14ac:dyDescent="0.2">
      <c r="A52" s="624" t="s">
        <v>87</v>
      </c>
      <c r="B52" s="622"/>
      <c r="C52" s="665" t="s">
        <v>88</v>
      </c>
      <c r="D52" s="666" t="s">
        <v>89</v>
      </c>
      <c r="E52" s="665"/>
      <c r="F52" s="667"/>
      <c r="G52" s="668"/>
      <c r="H52" s="623"/>
      <c r="I52" s="622"/>
      <c r="J52" s="625" t="s">
        <v>90</v>
      </c>
      <c r="L52" s="669"/>
      <c r="M52" s="624" t="s">
        <v>87</v>
      </c>
      <c r="N52" s="622"/>
      <c r="O52" s="665" t="s">
        <v>88</v>
      </c>
      <c r="P52" s="666" t="s">
        <v>89</v>
      </c>
      <c r="Q52" s="665"/>
      <c r="R52" s="667"/>
      <c r="S52" s="668"/>
      <c r="T52" s="623"/>
      <c r="U52" s="622"/>
      <c r="V52" s="625" t="s">
        <v>90</v>
      </c>
      <c r="X52" s="669"/>
      <c r="Y52" s="624" t="s">
        <v>87</v>
      </c>
      <c r="Z52" s="622"/>
      <c r="AA52" s="665" t="s">
        <v>88</v>
      </c>
      <c r="AB52" s="666" t="s">
        <v>89</v>
      </c>
      <c r="AC52" s="665"/>
      <c r="AD52" s="667"/>
      <c r="AE52" s="668"/>
      <c r="AF52" s="623"/>
      <c r="AG52" s="622"/>
      <c r="AH52" s="625" t="s">
        <v>90</v>
      </c>
      <c r="AJ52" s="669"/>
      <c r="AK52" s="624" t="s">
        <v>87</v>
      </c>
      <c r="AL52" s="622"/>
      <c r="AM52" s="665" t="s">
        <v>88</v>
      </c>
      <c r="AN52" s="666" t="s">
        <v>89</v>
      </c>
      <c r="AO52" s="665"/>
      <c r="AP52" s="667"/>
      <c r="AQ52" s="668"/>
      <c r="AR52" s="623"/>
      <c r="AS52" s="622"/>
      <c r="AT52" s="625" t="s">
        <v>90</v>
      </c>
      <c r="AV52" s="669"/>
      <c r="AW52" s="624" t="s">
        <v>87</v>
      </c>
      <c r="AX52" s="622"/>
      <c r="AY52" s="665" t="s">
        <v>88</v>
      </c>
      <c r="AZ52" s="666" t="s">
        <v>89</v>
      </c>
      <c r="BA52" s="665"/>
      <c r="BB52" s="667"/>
      <c r="BC52" s="668"/>
      <c r="BD52" s="623"/>
      <c r="BE52" s="622"/>
      <c r="BF52" s="625" t="s">
        <v>90</v>
      </c>
      <c r="BH52" s="669"/>
      <c r="BI52" s="624" t="s">
        <v>87</v>
      </c>
      <c r="BJ52" s="622"/>
      <c r="BK52" s="665" t="s">
        <v>88</v>
      </c>
      <c r="BL52" s="666" t="s">
        <v>89</v>
      </c>
      <c r="BM52" s="665"/>
      <c r="BN52" s="667"/>
      <c r="BO52" s="668"/>
      <c r="BP52" s="623"/>
      <c r="BQ52" s="622"/>
      <c r="BR52" s="625" t="s">
        <v>90</v>
      </c>
      <c r="BT52" s="669"/>
      <c r="BU52" s="624" t="s">
        <v>87</v>
      </c>
      <c r="BV52" s="622"/>
      <c r="BW52" s="665" t="s">
        <v>88</v>
      </c>
      <c r="BX52" s="666" t="s">
        <v>89</v>
      </c>
      <c r="BY52" s="665"/>
      <c r="BZ52" s="667"/>
      <c r="CA52" s="668"/>
      <c r="CB52" s="623"/>
      <c r="CC52" s="622"/>
      <c r="CD52" s="625" t="s">
        <v>90</v>
      </c>
      <c r="CF52" s="669"/>
      <c r="CG52" s="624" t="s">
        <v>87</v>
      </c>
      <c r="CH52" s="622"/>
      <c r="CI52" s="665" t="s">
        <v>88</v>
      </c>
      <c r="CJ52" s="666" t="s">
        <v>89</v>
      </c>
      <c r="CK52" s="665"/>
      <c r="CL52" s="667"/>
      <c r="CM52" s="668"/>
      <c r="CN52" s="623"/>
      <c r="CO52" s="622"/>
      <c r="CP52" s="625" t="s">
        <v>90</v>
      </c>
      <c r="CR52" s="669"/>
      <c r="CS52" s="624" t="s">
        <v>87</v>
      </c>
      <c r="CT52" s="622"/>
      <c r="CU52" s="665" t="s">
        <v>88</v>
      </c>
      <c r="CV52" s="666" t="s">
        <v>89</v>
      </c>
      <c r="CW52" s="665"/>
      <c r="CX52" s="667"/>
      <c r="CY52" s="668"/>
      <c r="CZ52" s="623"/>
      <c r="DA52" s="622"/>
      <c r="DB52" s="625" t="s">
        <v>90</v>
      </c>
      <c r="DD52" s="669"/>
      <c r="DE52" s="624" t="s">
        <v>87</v>
      </c>
      <c r="DF52" s="622"/>
      <c r="DG52" s="665" t="s">
        <v>88</v>
      </c>
      <c r="DH52" s="666" t="s">
        <v>89</v>
      </c>
      <c r="DI52" s="665"/>
      <c r="DJ52" s="667"/>
      <c r="DK52" s="668"/>
      <c r="DL52" s="623"/>
      <c r="DM52" s="622"/>
      <c r="DN52" s="625" t="s">
        <v>90</v>
      </c>
      <c r="DP52" s="669"/>
      <c r="DQ52" s="624" t="s">
        <v>87</v>
      </c>
      <c r="DR52" s="622"/>
      <c r="DS52" s="665" t="s">
        <v>88</v>
      </c>
      <c r="DT52" s="666" t="s">
        <v>89</v>
      </c>
      <c r="DU52" s="665"/>
      <c r="DV52" s="667"/>
      <c r="DW52" s="668"/>
      <c r="DX52" s="623"/>
      <c r="DY52" s="622"/>
      <c r="DZ52" s="625" t="s">
        <v>90</v>
      </c>
      <c r="EB52" s="669"/>
      <c r="EC52" s="624" t="s">
        <v>87</v>
      </c>
      <c r="ED52" s="622"/>
      <c r="EE52" s="665" t="s">
        <v>88</v>
      </c>
      <c r="EF52" s="666" t="s">
        <v>89</v>
      </c>
      <c r="EG52" s="665"/>
      <c r="EH52" s="667"/>
      <c r="EI52" s="668"/>
      <c r="EJ52" s="623"/>
      <c r="EK52" s="622"/>
      <c r="EL52" s="625" t="s">
        <v>90</v>
      </c>
      <c r="EN52" s="669"/>
      <c r="EO52" s="624" t="s">
        <v>87</v>
      </c>
      <c r="EP52" s="622"/>
      <c r="EQ52" s="665" t="s">
        <v>88</v>
      </c>
      <c r="ER52" s="666" t="s">
        <v>89</v>
      </c>
      <c r="ES52" s="665"/>
      <c r="ET52" s="667"/>
      <c r="EU52" s="668"/>
      <c r="EV52" s="623"/>
      <c r="EW52" s="622"/>
      <c r="EX52" s="625" t="s">
        <v>90</v>
      </c>
      <c r="EZ52" s="669"/>
      <c r="FA52" s="624" t="s">
        <v>87</v>
      </c>
      <c r="FB52" s="622"/>
      <c r="FC52" s="665" t="s">
        <v>88</v>
      </c>
      <c r="FD52" s="666" t="s">
        <v>89</v>
      </c>
      <c r="FE52" s="665"/>
      <c r="FF52" s="667"/>
      <c r="FG52" s="668"/>
      <c r="FH52" s="623"/>
      <c r="FI52" s="622"/>
      <c r="FJ52" s="625" t="s">
        <v>90</v>
      </c>
      <c r="FL52" s="669"/>
      <c r="FM52" s="624" t="s">
        <v>87</v>
      </c>
      <c r="FN52" s="622"/>
      <c r="FO52" s="665" t="s">
        <v>88</v>
      </c>
      <c r="FP52" s="666" t="s">
        <v>89</v>
      </c>
      <c r="FQ52" s="665"/>
      <c r="FR52" s="667"/>
      <c r="FS52" s="668"/>
      <c r="FT52" s="623"/>
      <c r="FU52" s="622"/>
      <c r="FV52" s="625" t="s">
        <v>90</v>
      </c>
      <c r="FX52" s="669"/>
      <c r="FY52" s="624" t="s">
        <v>87</v>
      </c>
      <c r="FZ52" s="622"/>
      <c r="GA52" s="665" t="s">
        <v>88</v>
      </c>
      <c r="GB52" s="666" t="s">
        <v>89</v>
      </c>
      <c r="GC52" s="665"/>
      <c r="GD52" s="667"/>
      <c r="GE52" s="668"/>
      <c r="GF52" s="623"/>
      <c r="GG52" s="622"/>
      <c r="GH52" s="625" t="s">
        <v>90</v>
      </c>
      <c r="GJ52" s="669"/>
    </row>
    <row r="53" spans="1:192" ht="11.25" customHeight="1" x14ac:dyDescent="0.2">
      <c r="A53" s="624"/>
      <c r="B53" s="622"/>
      <c r="C53" s="665"/>
      <c r="D53" s="666"/>
      <c r="E53" s="665"/>
      <c r="F53" s="667"/>
      <c r="G53" s="668"/>
      <c r="H53" s="623"/>
      <c r="I53" s="622"/>
      <c r="J53" s="623"/>
      <c r="K53" s="623"/>
      <c r="L53" s="622"/>
      <c r="M53" s="624"/>
      <c r="N53" s="622"/>
      <c r="O53" s="665"/>
      <c r="P53" s="666"/>
      <c r="Q53" s="665"/>
      <c r="R53" s="667"/>
      <c r="S53" s="668"/>
      <c r="T53" s="623"/>
      <c r="U53" s="622"/>
      <c r="V53" s="623"/>
      <c r="W53" s="623"/>
      <c r="X53" s="622"/>
      <c r="Y53" s="624"/>
      <c r="Z53" s="622"/>
      <c r="AA53" s="665"/>
      <c r="AB53" s="666"/>
      <c r="AC53" s="665"/>
      <c r="AD53" s="667"/>
      <c r="AE53" s="668"/>
      <c r="AF53" s="623"/>
      <c r="AG53" s="622"/>
      <c r="AH53" s="623"/>
      <c r="AI53" s="623"/>
      <c r="AJ53" s="622"/>
      <c r="AK53" s="624"/>
      <c r="AL53" s="622"/>
      <c r="AM53" s="665"/>
      <c r="AN53" s="666"/>
      <c r="AO53" s="665"/>
      <c r="AP53" s="667"/>
      <c r="AQ53" s="668"/>
      <c r="AR53" s="623"/>
      <c r="AS53" s="622"/>
      <c r="AT53" s="623"/>
      <c r="AU53" s="623"/>
      <c r="AV53" s="622"/>
      <c r="AW53" s="624"/>
      <c r="AX53" s="622"/>
      <c r="AY53" s="665"/>
      <c r="AZ53" s="666"/>
      <c r="BA53" s="665"/>
      <c r="BB53" s="667"/>
      <c r="BC53" s="668"/>
      <c r="BD53" s="623"/>
      <c r="BE53" s="622"/>
      <c r="BF53" s="623"/>
      <c r="BG53" s="623"/>
      <c r="BH53" s="622"/>
      <c r="BI53" s="624"/>
      <c r="BJ53" s="622"/>
      <c r="BK53" s="665"/>
      <c r="BL53" s="666"/>
      <c r="BM53" s="665"/>
      <c r="BN53" s="667"/>
      <c r="BO53" s="668"/>
      <c r="BP53" s="623"/>
      <c r="BQ53" s="622"/>
      <c r="BR53" s="623"/>
      <c r="BS53" s="623"/>
      <c r="BT53" s="622"/>
      <c r="BU53" s="624"/>
      <c r="BV53" s="622"/>
      <c r="BW53" s="665"/>
      <c r="BX53" s="666"/>
      <c r="BY53" s="665"/>
      <c r="BZ53" s="667"/>
      <c r="CA53" s="668"/>
      <c r="CB53" s="623"/>
      <c r="CC53" s="622"/>
      <c r="CD53" s="623"/>
      <c r="CE53" s="623"/>
      <c r="CF53" s="622"/>
      <c r="CG53" s="624"/>
      <c r="CH53" s="622"/>
      <c r="CI53" s="665"/>
      <c r="CJ53" s="666"/>
      <c r="CK53" s="665"/>
      <c r="CL53" s="667"/>
      <c r="CM53" s="668"/>
      <c r="CN53" s="623"/>
      <c r="CO53" s="622"/>
      <c r="CP53" s="623"/>
      <c r="CQ53" s="623"/>
      <c r="CR53" s="622"/>
      <c r="CS53" s="624"/>
      <c r="CT53" s="622"/>
      <c r="CU53" s="665"/>
      <c r="CV53" s="666"/>
      <c r="CW53" s="665"/>
      <c r="CX53" s="667"/>
      <c r="CY53" s="668"/>
      <c r="CZ53" s="623"/>
      <c r="DA53" s="622"/>
      <c r="DB53" s="623"/>
      <c r="DC53" s="623"/>
      <c r="DD53" s="622"/>
      <c r="DE53" s="624"/>
      <c r="DF53" s="622"/>
      <c r="DG53" s="665"/>
      <c r="DH53" s="666"/>
      <c r="DI53" s="665"/>
      <c r="DJ53" s="667"/>
      <c r="DK53" s="668"/>
      <c r="DL53" s="623"/>
      <c r="DM53" s="622"/>
      <c r="DN53" s="623"/>
      <c r="DO53" s="623"/>
      <c r="DP53" s="622"/>
      <c r="DQ53" s="624"/>
      <c r="DR53" s="622"/>
      <c r="DS53" s="665"/>
      <c r="DT53" s="666"/>
      <c r="DU53" s="665"/>
      <c r="DV53" s="667"/>
      <c r="DW53" s="668"/>
      <c r="DX53" s="623"/>
      <c r="DY53" s="622"/>
      <c r="DZ53" s="623"/>
      <c r="EA53" s="623"/>
      <c r="EB53" s="622"/>
      <c r="EC53" s="624"/>
      <c r="ED53" s="622"/>
      <c r="EE53" s="665"/>
      <c r="EF53" s="666"/>
      <c r="EG53" s="665"/>
      <c r="EH53" s="667"/>
      <c r="EI53" s="668"/>
      <c r="EJ53" s="623"/>
      <c r="EK53" s="622"/>
      <c r="EL53" s="623"/>
      <c r="EM53" s="623"/>
      <c r="EN53" s="622"/>
      <c r="EO53" s="624"/>
      <c r="EP53" s="622"/>
      <c r="EQ53" s="665"/>
      <c r="ER53" s="666"/>
      <c r="ES53" s="665"/>
      <c r="ET53" s="667"/>
      <c r="EU53" s="668"/>
      <c r="EV53" s="623"/>
      <c r="EW53" s="622"/>
      <c r="EX53" s="623"/>
      <c r="EY53" s="623"/>
      <c r="EZ53" s="622"/>
      <c r="FA53" s="624"/>
      <c r="FB53" s="622"/>
      <c r="FC53" s="665"/>
      <c r="FD53" s="666"/>
      <c r="FE53" s="665"/>
      <c r="FF53" s="667"/>
      <c r="FG53" s="668"/>
      <c r="FH53" s="623"/>
      <c r="FI53" s="622"/>
      <c r="FJ53" s="623"/>
      <c r="FK53" s="623"/>
      <c r="FL53" s="622"/>
      <c r="FM53" s="624"/>
      <c r="FN53" s="622"/>
      <c r="FO53" s="665"/>
      <c r="FP53" s="666"/>
      <c r="FQ53" s="665"/>
      <c r="FR53" s="667"/>
      <c r="FS53" s="668"/>
      <c r="FT53" s="623"/>
      <c r="FU53" s="622"/>
      <c r="FV53" s="623"/>
      <c r="FW53" s="623"/>
      <c r="FX53" s="622"/>
      <c r="FY53" s="624"/>
      <c r="FZ53" s="622"/>
      <c r="GA53" s="665"/>
      <c r="GB53" s="666"/>
      <c r="GC53" s="665"/>
      <c r="GD53" s="667"/>
      <c r="GE53" s="668"/>
      <c r="GF53" s="623"/>
      <c r="GG53" s="622"/>
      <c r="GH53" s="623"/>
      <c r="GI53" s="623"/>
      <c r="GJ53" s="622"/>
    </row>
    <row r="54" spans="1:192" ht="15.75" customHeight="1" x14ac:dyDescent="0.2">
      <c r="A54" s="624"/>
      <c r="B54" s="622"/>
      <c r="C54" s="665"/>
      <c r="D54" s="666"/>
      <c r="E54" s="665"/>
      <c r="F54" s="667"/>
      <c r="G54" s="668"/>
      <c r="H54" s="623"/>
      <c r="I54" s="622"/>
      <c r="J54" s="635"/>
      <c r="K54" s="635"/>
      <c r="L54" s="644"/>
      <c r="M54" s="624"/>
      <c r="N54" s="622"/>
      <c r="O54" s="665"/>
      <c r="P54" s="666"/>
      <c r="Q54" s="665"/>
      <c r="R54" s="667"/>
      <c r="S54" s="668"/>
      <c r="T54" s="623"/>
      <c r="U54" s="622"/>
      <c r="V54" s="635"/>
      <c r="W54" s="635"/>
      <c r="X54" s="644"/>
      <c r="Y54" s="624"/>
      <c r="Z54" s="622"/>
      <c r="AA54" s="665"/>
      <c r="AB54" s="666"/>
      <c r="AC54" s="665"/>
      <c r="AD54" s="667"/>
      <c r="AE54" s="668"/>
      <c r="AF54" s="623"/>
      <c r="AG54" s="622"/>
      <c r="AH54" s="635"/>
      <c r="AI54" s="635"/>
      <c r="AJ54" s="644"/>
      <c r="AK54" s="624"/>
      <c r="AL54" s="622"/>
      <c r="AM54" s="665"/>
      <c r="AN54" s="666"/>
      <c r="AO54" s="665"/>
      <c r="AP54" s="667"/>
      <c r="AQ54" s="668"/>
      <c r="AR54" s="623"/>
      <c r="AS54" s="622"/>
      <c r="AT54" s="635"/>
      <c r="AU54" s="635"/>
      <c r="AV54" s="644"/>
      <c r="AW54" s="624"/>
      <c r="AX54" s="622"/>
      <c r="AY54" s="665"/>
      <c r="AZ54" s="666"/>
      <c r="BA54" s="665"/>
      <c r="BB54" s="667"/>
      <c r="BC54" s="668"/>
      <c r="BD54" s="623"/>
      <c r="BE54" s="622"/>
      <c r="BF54" s="635"/>
      <c r="BG54" s="635"/>
      <c r="BH54" s="644"/>
      <c r="BI54" s="624"/>
      <c r="BJ54" s="622"/>
      <c r="BK54" s="665"/>
      <c r="BL54" s="666"/>
      <c r="BM54" s="665"/>
      <c r="BN54" s="667"/>
      <c r="BO54" s="668"/>
      <c r="BP54" s="623"/>
      <c r="BQ54" s="622"/>
      <c r="BR54" s="635"/>
      <c r="BS54" s="635"/>
      <c r="BT54" s="644"/>
      <c r="BU54" s="624"/>
      <c r="BV54" s="622"/>
      <c r="BW54" s="665"/>
      <c r="BX54" s="666"/>
      <c r="BY54" s="665"/>
      <c r="BZ54" s="667"/>
      <c r="CA54" s="668"/>
      <c r="CB54" s="623"/>
      <c r="CC54" s="622"/>
      <c r="CD54" s="635"/>
      <c r="CE54" s="635"/>
      <c r="CF54" s="644"/>
      <c r="CG54" s="624"/>
      <c r="CH54" s="622"/>
      <c r="CI54" s="665"/>
      <c r="CJ54" s="666"/>
      <c r="CK54" s="665"/>
      <c r="CL54" s="667"/>
      <c r="CM54" s="668"/>
      <c r="CN54" s="623"/>
      <c r="CO54" s="622"/>
      <c r="CP54" s="635"/>
      <c r="CQ54" s="635"/>
      <c r="CR54" s="644"/>
      <c r="CS54" s="624"/>
      <c r="CT54" s="622"/>
      <c r="CU54" s="665"/>
      <c r="CV54" s="666"/>
      <c r="CW54" s="665"/>
      <c r="CX54" s="667"/>
      <c r="CY54" s="668"/>
      <c r="CZ54" s="623"/>
      <c r="DA54" s="622"/>
      <c r="DB54" s="635"/>
      <c r="DC54" s="635"/>
      <c r="DD54" s="644"/>
      <c r="DE54" s="624"/>
      <c r="DF54" s="622"/>
      <c r="DG54" s="665"/>
      <c r="DH54" s="666"/>
      <c r="DI54" s="665"/>
      <c r="DJ54" s="667"/>
      <c r="DK54" s="668"/>
      <c r="DL54" s="623"/>
      <c r="DM54" s="622"/>
      <c r="DN54" s="635"/>
      <c r="DO54" s="635"/>
      <c r="DP54" s="644"/>
      <c r="DQ54" s="624"/>
      <c r="DR54" s="622"/>
      <c r="DS54" s="665"/>
      <c r="DT54" s="666"/>
      <c r="DU54" s="665"/>
      <c r="DV54" s="667"/>
      <c r="DW54" s="668"/>
      <c r="DX54" s="623"/>
      <c r="DY54" s="622"/>
      <c r="DZ54" s="635"/>
      <c r="EA54" s="635"/>
      <c r="EB54" s="644"/>
      <c r="EC54" s="624"/>
      <c r="ED54" s="622"/>
      <c r="EE54" s="665"/>
      <c r="EF54" s="666"/>
      <c r="EG54" s="665"/>
      <c r="EH54" s="667"/>
      <c r="EI54" s="668"/>
      <c r="EJ54" s="623"/>
      <c r="EK54" s="622"/>
      <c r="EL54" s="635"/>
      <c r="EM54" s="635"/>
      <c r="EN54" s="644"/>
      <c r="EO54" s="624"/>
      <c r="EP54" s="622"/>
      <c r="EQ54" s="665"/>
      <c r="ER54" s="666"/>
      <c r="ES54" s="665"/>
      <c r="ET54" s="667"/>
      <c r="EU54" s="668"/>
      <c r="EV54" s="623"/>
      <c r="EW54" s="622"/>
      <c r="EX54" s="635"/>
      <c r="EY54" s="635"/>
      <c r="EZ54" s="644"/>
      <c r="FA54" s="624"/>
      <c r="FB54" s="622"/>
      <c r="FC54" s="665"/>
      <c r="FD54" s="666"/>
      <c r="FE54" s="665"/>
      <c r="FF54" s="667"/>
      <c r="FG54" s="668"/>
      <c r="FH54" s="623"/>
      <c r="FI54" s="622"/>
      <c r="FJ54" s="635"/>
      <c r="FK54" s="635"/>
      <c r="FL54" s="644"/>
      <c r="FM54" s="624"/>
      <c r="FN54" s="622"/>
      <c r="FO54" s="665"/>
      <c r="FP54" s="666"/>
      <c r="FQ54" s="665"/>
      <c r="FR54" s="667"/>
      <c r="FS54" s="668"/>
      <c r="FT54" s="623"/>
      <c r="FU54" s="622"/>
      <c r="FV54" s="635"/>
      <c r="FW54" s="635"/>
      <c r="FX54" s="644"/>
      <c r="FY54" s="624"/>
      <c r="FZ54" s="622"/>
      <c r="GA54" s="665"/>
      <c r="GB54" s="666"/>
      <c r="GC54" s="665"/>
      <c r="GD54" s="667"/>
      <c r="GE54" s="668"/>
      <c r="GF54" s="623"/>
      <c r="GG54" s="622"/>
      <c r="GH54" s="635"/>
      <c r="GI54" s="635"/>
      <c r="GJ54" s="644"/>
    </row>
    <row r="55" spans="1:192" ht="21" customHeight="1" x14ac:dyDescent="0.2">
      <c r="A55" s="624"/>
      <c r="B55" s="622"/>
      <c r="C55" s="665"/>
      <c r="D55" s="666"/>
      <c r="E55" s="665"/>
      <c r="F55" s="667"/>
      <c r="G55" s="670">
        <f>G6</f>
        <v>43586</v>
      </c>
      <c r="H55" s="623"/>
      <c r="I55" s="114"/>
      <c r="K55" s="671" t="s">
        <v>91</v>
      </c>
      <c r="L55" s="622"/>
      <c r="M55" s="624"/>
      <c r="N55" s="622"/>
      <c r="O55" s="665"/>
      <c r="P55" s="666"/>
      <c r="Q55" s="665"/>
      <c r="R55" s="667"/>
      <c r="S55" s="670">
        <f>S6</f>
        <v>43587</v>
      </c>
      <c r="T55" s="623"/>
      <c r="U55" s="114"/>
      <c r="W55" s="671" t="s">
        <v>91</v>
      </c>
      <c r="X55" s="622"/>
      <c r="Y55" s="624"/>
      <c r="Z55" s="622"/>
      <c r="AA55" s="665"/>
      <c r="AB55" s="666"/>
      <c r="AC55" s="665"/>
      <c r="AD55" s="667"/>
      <c r="AE55" s="670">
        <f>AE6</f>
        <v>43588</v>
      </c>
      <c r="AF55" s="623"/>
      <c r="AG55" s="114"/>
      <c r="AI55" s="671" t="s">
        <v>91</v>
      </c>
      <c r="AJ55" s="622"/>
      <c r="AK55" s="624"/>
      <c r="AL55" s="622"/>
      <c r="AM55" s="665"/>
      <c r="AN55" s="666"/>
      <c r="AO55" s="665"/>
      <c r="AP55" s="667"/>
      <c r="AQ55" s="670">
        <f>AQ6</f>
        <v>43589</v>
      </c>
      <c r="AR55" s="623"/>
      <c r="AS55" s="114"/>
      <c r="AU55" s="671" t="s">
        <v>91</v>
      </c>
      <c r="AV55" s="622"/>
      <c r="AW55" s="624"/>
      <c r="AX55" s="622"/>
      <c r="AY55" s="665"/>
      <c r="AZ55" s="666"/>
      <c r="BA55" s="665"/>
      <c r="BB55" s="667"/>
      <c r="BC55" s="670">
        <f>BC6</f>
        <v>43590</v>
      </c>
      <c r="BD55" s="623"/>
      <c r="BE55" s="114"/>
      <c r="BG55" s="671" t="s">
        <v>91</v>
      </c>
      <c r="BH55" s="622"/>
      <c r="BI55" s="624"/>
      <c r="BJ55" s="622"/>
      <c r="BK55" s="665"/>
      <c r="BL55" s="666"/>
      <c r="BM55" s="665"/>
      <c r="BN55" s="667"/>
      <c r="BO55" s="670">
        <f>BO6</f>
        <v>43591</v>
      </c>
      <c r="BP55" s="623"/>
      <c r="BQ55" s="114"/>
      <c r="BS55" s="671" t="s">
        <v>91</v>
      </c>
      <c r="BT55" s="622"/>
      <c r="BU55" s="624"/>
      <c r="BV55" s="622"/>
      <c r="BW55" s="665"/>
      <c r="BX55" s="666"/>
      <c r="BY55" s="665"/>
      <c r="BZ55" s="667"/>
      <c r="CA55" s="670">
        <f>CA6</f>
        <v>43592</v>
      </c>
      <c r="CB55" s="623"/>
      <c r="CC55" s="114"/>
      <c r="CE55" s="671" t="s">
        <v>91</v>
      </c>
      <c r="CF55" s="622"/>
      <c r="CG55" s="624"/>
      <c r="CH55" s="622"/>
      <c r="CI55" s="665"/>
      <c r="CJ55" s="666"/>
      <c r="CK55" s="665"/>
      <c r="CL55" s="667"/>
      <c r="CM55" s="670">
        <f>CM6</f>
        <v>43593</v>
      </c>
      <c r="CN55" s="623"/>
      <c r="CO55" s="114"/>
      <c r="CQ55" s="671" t="s">
        <v>91</v>
      </c>
      <c r="CR55" s="622"/>
      <c r="CS55" s="624"/>
      <c r="CT55" s="622"/>
      <c r="CU55" s="665"/>
      <c r="CV55" s="666"/>
      <c r="CW55" s="665"/>
      <c r="CX55" s="667"/>
      <c r="CY55" s="670">
        <f>CY6</f>
        <v>43594</v>
      </c>
      <c r="CZ55" s="623"/>
      <c r="DA55" s="114"/>
      <c r="DC55" s="671" t="s">
        <v>91</v>
      </c>
      <c r="DD55" s="622"/>
      <c r="DE55" s="624"/>
      <c r="DF55" s="622"/>
      <c r="DG55" s="665"/>
      <c r="DH55" s="666"/>
      <c r="DI55" s="665"/>
      <c r="DJ55" s="667"/>
      <c r="DK55" s="670">
        <f>DK6</f>
        <v>43595</v>
      </c>
      <c r="DL55" s="623"/>
      <c r="DM55" s="114"/>
      <c r="DO55" s="671" t="s">
        <v>91</v>
      </c>
      <c r="DP55" s="622"/>
      <c r="DQ55" s="624"/>
      <c r="DR55" s="622"/>
      <c r="DS55" s="665"/>
      <c r="DT55" s="666"/>
      <c r="DU55" s="665"/>
      <c r="DV55" s="667"/>
      <c r="DW55" s="670">
        <f>DW6</f>
        <v>43596</v>
      </c>
      <c r="DX55" s="623"/>
      <c r="DY55" s="114"/>
      <c r="EA55" s="671" t="s">
        <v>91</v>
      </c>
      <c r="EB55" s="622"/>
      <c r="EC55" s="624"/>
      <c r="ED55" s="622"/>
      <c r="EE55" s="665"/>
      <c r="EF55" s="666"/>
      <c r="EG55" s="665"/>
      <c r="EH55" s="667"/>
      <c r="EI55" s="670">
        <f>EI6</f>
        <v>43597</v>
      </c>
      <c r="EJ55" s="623"/>
      <c r="EK55" s="114"/>
      <c r="EM55" s="671" t="s">
        <v>91</v>
      </c>
      <c r="EN55" s="622"/>
      <c r="EO55" s="624"/>
      <c r="EP55" s="622"/>
      <c r="EQ55" s="665"/>
      <c r="ER55" s="666"/>
      <c r="ES55" s="665"/>
      <c r="ET55" s="667"/>
      <c r="EU55" s="670">
        <f>EU6</f>
        <v>43598</v>
      </c>
      <c r="EV55" s="623"/>
      <c r="EW55" s="114"/>
      <c r="EY55" s="671" t="s">
        <v>91</v>
      </c>
      <c r="EZ55" s="622"/>
      <c r="FA55" s="624"/>
      <c r="FB55" s="622"/>
      <c r="FC55" s="665"/>
      <c r="FD55" s="666"/>
      <c r="FE55" s="665"/>
      <c r="FF55" s="667"/>
      <c r="FG55" s="670">
        <f>FG6</f>
        <v>43599</v>
      </c>
      <c r="FH55" s="623"/>
      <c r="FI55" s="114"/>
      <c r="FK55" s="671" t="s">
        <v>91</v>
      </c>
      <c r="FL55" s="622"/>
      <c r="FM55" s="624"/>
      <c r="FN55" s="622"/>
      <c r="FO55" s="665"/>
      <c r="FP55" s="666"/>
      <c r="FQ55" s="665"/>
      <c r="FR55" s="667"/>
      <c r="FS55" s="670">
        <f>FS6</f>
        <v>43600</v>
      </c>
      <c r="FT55" s="623"/>
      <c r="FU55" s="114"/>
      <c r="FW55" s="671" t="s">
        <v>91</v>
      </c>
      <c r="FX55" s="622"/>
      <c r="FY55" s="624"/>
      <c r="FZ55" s="622"/>
      <c r="GA55" s="665"/>
      <c r="GB55" s="666"/>
      <c r="GC55" s="665"/>
      <c r="GD55" s="667"/>
      <c r="GE55" s="670">
        <f>GE6</f>
        <v>43601</v>
      </c>
      <c r="GF55" s="623"/>
      <c r="GG55" s="114"/>
      <c r="GI55" s="671" t="s">
        <v>91</v>
      </c>
      <c r="GJ55" s="622"/>
    </row>
    <row r="56" spans="1:192" ht="14.25" customHeight="1" x14ac:dyDescent="0.2">
      <c r="A56" s="672"/>
      <c r="B56" s="644"/>
      <c r="C56" s="673"/>
      <c r="D56" s="674"/>
      <c r="E56" s="673"/>
      <c r="F56" s="667"/>
      <c r="G56" s="668"/>
      <c r="H56" s="623"/>
      <c r="I56" s="622"/>
      <c r="J56" s="635"/>
      <c r="K56" s="635"/>
      <c r="L56" s="644"/>
      <c r="M56" s="672"/>
      <c r="N56" s="644"/>
      <c r="O56" s="673"/>
      <c r="P56" s="674"/>
      <c r="Q56" s="673"/>
      <c r="R56" s="667"/>
      <c r="S56" s="668"/>
      <c r="T56" s="623"/>
      <c r="U56" s="622"/>
      <c r="V56" s="635"/>
      <c r="W56" s="635"/>
      <c r="X56" s="644"/>
      <c r="Y56" s="672"/>
      <c r="Z56" s="644"/>
      <c r="AA56" s="673"/>
      <c r="AB56" s="674"/>
      <c r="AC56" s="673"/>
      <c r="AD56" s="667"/>
      <c r="AE56" s="668"/>
      <c r="AF56" s="623"/>
      <c r="AG56" s="622"/>
      <c r="AH56" s="635"/>
      <c r="AI56" s="635"/>
      <c r="AJ56" s="644"/>
      <c r="AK56" s="672"/>
      <c r="AL56" s="644"/>
      <c r="AM56" s="673"/>
      <c r="AN56" s="674"/>
      <c r="AO56" s="673"/>
      <c r="AP56" s="667"/>
      <c r="AQ56" s="668"/>
      <c r="AR56" s="623"/>
      <c r="AS56" s="622"/>
      <c r="AT56" s="635"/>
      <c r="AU56" s="635"/>
      <c r="AV56" s="644"/>
      <c r="AW56" s="672"/>
      <c r="AX56" s="644"/>
      <c r="AY56" s="673"/>
      <c r="AZ56" s="674"/>
      <c r="BA56" s="673"/>
      <c r="BB56" s="667"/>
      <c r="BC56" s="668"/>
      <c r="BD56" s="623"/>
      <c r="BE56" s="622"/>
      <c r="BF56" s="635"/>
      <c r="BG56" s="635"/>
      <c r="BH56" s="644"/>
      <c r="BI56" s="672"/>
      <c r="BJ56" s="644"/>
      <c r="BK56" s="673"/>
      <c r="BL56" s="674"/>
      <c r="BM56" s="673"/>
      <c r="BN56" s="667"/>
      <c r="BO56" s="668"/>
      <c r="BP56" s="623"/>
      <c r="BQ56" s="622"/>
      <c r="BR56" s="635"/>
      <c r="BS56" s="635"/>
      <c r="BT56" s="644"/>
      <c r="BU56" s="672"/>
      <c r="BV56" s="644"/>
      <c r="BW56" s="673"/>
      <c r="BX56" s="674"/>
      <c r="BY56" s="673"/>
      <c r="BZ56" s="667"/>
      <c r="CA56" s="668"/>
      <c r="CB56" s="623"/>
      <c r="CC56" s="622"/>
      <c r="CD56" s="635"/>
      <c r="CE56" s="635"/>
      <c r="CF56" s="644"/>
      <c r="CG56" s="672"/>
      <c r="CH56" s="644"/>
      <c r="CI56" s="673"/>
      <c r="CJ56" s="674"/>
      <c r="CK56" s="673"/>
      <c r="CL56" s="667"/>
      <c r="CM56" s="668"/>
      <c r="CN56" s="623"/>
      <c r="CO56" s="622"/>
      <c r="CP56" s="635"/>
      <c r="CQ56" s="635"/>
      <c r="CR56" s="644"/>
      <c r="CS56" s="672"/>
      <c r="CT56" s="644"/>
      <c r="CU56" s="673"/>
      <c r="CV56" s="674"/>
      <c r="CW56" s="673"/>
      <c r="CX56" s="667"/>
      <c r="CY56" s="668"/>
      <c r="CZ56" s="623"/>
      <c r="DA56" s="622"/>
      <c r="DB56" s="635"/>
      <c r="DC56" s="635"/>
      <c r="DD56" s="644"/>
      <c r="DE56" s="672"/>
      <c r="DF56" s="644"/>
      <c r="DG56" s="673"/>
      <c r="DH56" s="674"/>
      <c r="DI56" s="673"/>
      <c r="DJ56" s="667"/>
      <c r="DK56" s="668"/>
      <c r="DL56" s="623"/>
      <c r="DM56" s="622"/>
      <c r="DN56" s="635"/>
      <c r="DO56" s="635"/>
      <c r="DP56" s="644"/>
      <c r="DQ56" s="672"/>
      <c r="DR56" s="644"/>
      <c r="DS56" s="673"/>
      <c r="DT56" s="674"/>
      <c r="DU56" s="673"/>
      <c r="DV56" s="667"/>
      <c r="DW56" s="668"/>
      <c r="DX56" s="623"/>
      <c r="DY56" s="622"/>
      <c r="DZ56" s="635"/>
      <c r="EA56" s="635"/>
      <c r="EB56" s="644"/>
      <c r="EC56" s="672"/>
      <c r="ED56" s="644"/>
      <c r="EE56" s="673"/>
      <c r="EF56" s="674"/>
      <c r="EG56" s="673"/>
      <c r="EH56" s="667"/>
      <c r="EI56" s="668"/>
      <c r="EJ56" s="623"/>
      <c r="EK56" s="622"/>
      <c r="EL56" s="635"/>
      <c r="EM56" s="635"/>
      <c r="EN56" s="644"/>
      <c r="EO56" s="672"/>
      <c r="EP56" s="644"/>
      <c r="EQ56" s="673"/>
      <c r="ER56" s="674"/>
      <c r="ES56" s="673"/>
      <c r="ET56" s="667"/>
      <c r="EU56" s="668"/>
      <c r="EV56" s="623"/>
      <c r="EW56" s="622"/>
      <c r="EX56" s="635"/>
      <c r="EY56" s="635"/>
      <c r="EZ56" s="644"/>
      <c r="FA56" s="672"/>
      <c r="FB56" s="644"/>
      <c r="FC56" s="673"/>
      <c r="FD56" s="674"/>
      <c r="FE56" s="673"/>
      <c r="FF56" s="667"/>
      <c r="FG56" s="668"/>
      <c r="FH56" s="623"/>
      <c r="FI56" s="622"/>
      <c r="FJ56" s="635"/>
      <c r="FK56" s="635"/>
      <c r="FL56" s="644"/>
      <c r="FM56" s="672"/>
      <c r="FN56" s="644"/>
      <c r="FO56" s="673"/>
      <c r="FP56" s="674"/>
      <c r="FQ56" s="673"/>
      <c r="FR56" s="667"/>
      <c r="FS56" s="668"/>
      <c r="FT56" s="623"/>
      <c r="FU56" s="622"/>
      <c r="FV56" s="635"/>
      <c r="FW56" s="635"/>
      <c r="FX56" s="644"/>
      <c r="FY56" s="672"/>
      <c r="FZ56" s="644"/>
      <c r="GA56" s="673"/>
      <c r="GB56" s="674"/>
      <c r="GC56" s="673"/>
      <c r="GD56" s="667"/>
      <c r="GE56" s="668"/>
      <c r="GF56" s="623"/>
      <c r="GG56" s="622"/>
      <c r="GH56" s="635"/>
      <c r="GI56" s="635"/>
      <c r="GJ56" s="644"/>
    </row>
    <row r="57" spans="1:192" ht="13.5" thickBot="1" x14ac:dyDescent="0.25">
      <c r="A57" s="661"/>
      <c r="B57" s="631"/>
      <c r="C57" s="675" t="s">
        <v>92</v>
      </c>
      <c r="D57" s="631"/>
      <c r="E57" s="632"/>
      <c r="F57" s="631"/>
      <c r="G57" s="631"/>
      <c r="H57" s="631"/>
      <c r="I57" s="632"/>
      <c r="J57" s="631"/>
      <c r="K57" s="675" t="s">
        <v>93</v>
      </c>
      <c r="L57" s="632"/>
      <c r="M57" s="661"/>
      <c r="N57" s="631"/>
      <c r="O57" s="675" t="s">
        <v>92</v>
      </c>
      <c r="P57" s="631"/>
      <c r="Q57" s="632"/>
      <c r="R57" s="631"/>
      <c r="S57" s="631"/>
      <c r="T57" s="631"/>
      <c r="U57" s="632"/>
      <c r="V57" s="631"/>
      <c r="W57" s="675" t="s">
        <v>93</v>
      </c>
      <c r="X57" s="632"/>
      <c r="Y57" s="661"/>
      <c r="Z57" s="631"/>
      <c r="AA57" s="675" t="s">
        <v>92</v>
      </c>
      <c r="AB57" s="631"/>
      <c r="AC57" s="632"/>
      <c r="AD57" s="631"/>
      <c r="AE57" s="631"/>
      <c r="AF57" s="631"/>
      <c r="AG57" s="632"/>
      <c r="AH57" s="631"/>
      <c r="AI57" s="675" t="s">
        <v>93</v>
      </c>
      <c r="AJ57" s="632"/>
      <c r="AK57" s="661"/>
      <c r="AL57" s="631"/>
      <c r="AM57" s="675" t="s">
        <v>92</v>
      </c>
      <c r="AN57" s="631"/>
      <c r="AO57" s="632"/>
      <c r="AP57" s="631"/>
      <c r="AQ57" s="631"/>
      <c r="AR57" s="631"/>
      <c r="AS57" s="632"/>
      <c r="AT57" s="631"/>
      <c r="AU57" s="675" t="s">
        <v>93</v>
      </c>
      <c r="AV57" s="632"/>
      <c r="AW57" s="661"/>
      <c r="AX57" s="631"/>
      <c r="AY57" s="675" t="s">
        <v>92</v>
      </c>
      <c r="AZ57" s="631"/>
      <c r="BA57" s="632"/>
      <c r="BB57" s="631"/>
      <c r="BC57" s="631"/>
      <c r="BD57" s="631"/>
      <c r="BE57" s="632"/>
      <c r="BF57" s="631"/>
      <c r="BG57" s="675" t="s">
        <v>93</v>
      </c>
      <c r="BH57" s="632"/>
      <c r="BI57" s="661"/>
      <c r="BJ57" s="631"/>
      <c r="BK57" s="675" t="s">
        <v>92</v>
      </c>
      <c r="BL57" s="631"/>
      <c r="BM57" s="632"/>
      <c r="BN57" s="631"/>
      <c r="BO57" s="631"/>
      <c r="BP57" s="631"/>
      <c r="BQ57" s="632"/>
      <c r="BR57" s="631"/>
      <c r="BS57" s="675" t="s">
        <v>93</v>
      </c>
      <c r="BT57" s="632"/>
      <c r="BU57" s="661"/>
      <c r="BV57" s="631"/>
      <c r="BW57" s="675" t="s">
        <v>92</v>
      </c>
      <c r="BX57" s="631"/>
      <c r="BY57" s="632"/>
      <c r="BZ57" s="631"/>
      <c r="CA57" s="631"/>
      <c r="CB57" s="631"/>
      <c r="CC57" s="632"/>
      <c r="CD57" s="631"/>
      <c r="CE57" s="675" t="s">
        <v>93</v>
      </c>
      <c r="CF57" s="632"/>
      <c r="CG57" s="661"/>
      <c r="CH57" s="631"/>
      <c r="CI57" s="675" t="s">
        <v>92</v>
      </c>
      <c r="CJ57" s="631"/>
      <c r="CK57" s="632"/>
      <c r="CL57" s="631"/>
      <c r="CM57" s="631"/>
      <c r="CN57" s="631"/>
      <c r="CO57" s="632"/>
      <c r="CP57" s="631"/>
      <c r="CQ57" s="675" t="s">
        <v>93</v>
      </c>
      <c r="CR57" s="632"/>
      <c r="CS57" s="661"/>
      <c r="CT57" s="631"/>
      <c r="CU57" s="675" t="s">
        <v>92</v>
      </c>
      <c r="CV57" s="631"/>
      <c r="CW57" s="632"/>
      <c r="CX57" s="631"/>
      <c r="CY57" s="631"/>
      <c r="CZ57" s="631"/>
      <c r="DA57" s="632"/>
      <c r="DB57" s="631"/>
      <c r="DC57" s="675" t="s">
        <v>93</v>
      </c>
      <c r="DD57" s="632"/>
      <c r="DE57" s="661"/>
      <c r="DF57" s="631"/>
      <c r="DG57" s="675" t="s">
        <v>92</v>
      </c>
      <c r="DH57" s="631"/>
      <c r="DI57" s="632"/>
      <c r="DJ57" s="631"/>
      <c r="DK57" s="631"/>
      <c r="DL57" s="631"/>
      <c r="DM57" s="632"/>
      <c r="DN57" s="631"/>
      <c r="DO57" s="675" t="s">
        <v>93</v>
      </c>
      <c r="DP57" s="632"/>
      <c r="DQ57" s="661"/>
      <c r="DR57" s="631"/>
      <c r="DS57" s="675" t="s">
        <v>92</v>
      </c>
      <c r="DT57" s="631"/>
      <c r="DU57" s="632"/>
      <c r="DV57" s="631"/>
      <c r="DW57" s="631"/>
      <c r="DX57" s="631"/>
      <c r="DY57" s="632"/>
      <c r="DZ57" s="631"/>
      <c r="EA57" s="675" t="s">
        <v>93</v>
      </c>
      <c r="EB57" s="632"/>
      <c r="EC57" s="661"/>
      <c r="ED57" s="631"/>
      <c r="EE57" s="675" t="s">
        <v>92</v>
      </c>
      <c r="EF57" s="631"/>
      <c r="EG57" s="632"/>
      <c r="EH57" s="631"/>
      <c r="EI57" s="631"/>
      <c r="EJ57" s="631"/>
      <c r="EK57" s="632"/>
      <c r="EL57" s="631"/>
      <c r="EM57" s="675" t="s">
        <v>93</v>
      </c>
      <c r="EN57" s="632"/>
      <c r="EO57" s="661"/>
      <c r="EP57" s="631"/>
      <c r="EQ57" s="675" t="s">
        <v>92</v>
      </c>
      <c r="ER57" s="631"/>
      <c r="ES57" s="632"/>
      <c r="ET57" s="631"/>
      <c r="EU57" s="631"/>
      <c r="EV57" s="631"/>
      <c r="EW57" s="632"/>
      <c r="EX57" s="631"/>
      <c r="EY57" s="675" t="s">
        <v>93</v>
      </c>
      <c r="EZ57" s="632"/>
      <c r="FA57" s="661"/>
      <c r="FB57" s="631"/>
      <c r="FC57" s="675" t="s">
        <v>92</v>
      </c>
      <c r="FD57" s="631"/>
      <c r="FE57" s="632"/>
      <c r="FF57" s="631"/>
      <c r="FG57" s="631"/>
      <c r="FH57" s="631"/>
      <c r="FI57" s="632"/>
      <c r="FJ57" s="631"/>
      <c r="FK57" s="675" t="s">
        <v>93</v>
      </c>
      <c r="FL57" s="632"/>
      <c r="FM57" s="661"/>
      <c r="FN57" s="631"/>
      <c r="FO57" s="675" t="s">
        <v>92</v>
      </c>
      <c r="FP57" s="631"/>
      <c r="FQ57" s="632"/>
      <c r="FR57" s="631"/>
      <c r="FS57" s="631"/>
      <c r="FT57" s="631"/>
      <c r="FU57" s="632"/>
      <c r="FV57" s="631"/>
      <c r="FW57" s="675" t="s">
        <v>93</v>
      </c>
      <c r="FX57" s="632"/>
      <c r="FY57" s="661"/>
      <c r="FZ57" s="631"/>
      <c r="GA57" s="675" t="s">
        <v>92</v>
      </c>
      <c r="GB57" s="631"/>
      <c r="GC57" s="632"/>
      <c r="GD57" s="631"/>
      <c r="GE57" s="631"/>
      <c r="GF57" s="631"/>
      <c r="GG57" s="632"/>
      <c r="GH57" s="631"/>
      <c r="GI57" s="675" t="s">
        <v>93</v>
      </c>
      <c r="GJ57" s="632"/>
    </row>
    <row r="58" spans="1:192" ht="13.5" thickBot="1" x14ac:dyDescent="0.25">
      <c r="A58" s="676" t="s">
        <v>94</v>
      </c>
      <c r="F58" s="623"/>
      <c r="G58" s="623" t="s">
        <v>95</v>
      </c>
      <c r="H58" s="623"/>
      <c r="I58" s="677">
        <f ca="1">TODAY()</f>
        <v>43966</v>
      </c>
      <c r="J58" s="623"/>
      <c r="M58" s="676" t="s">
        <v>94</v>
      </c>
      <c r="R58" s="623"/>
      <c r="S58" s="623" t="s">
        <v>95</v>
      </c>
      <c r="T58" s="623"/>
      <c r="U58" s="677">
        <f ca="1">TODAY()</f>
        <v>43966</v>
      </c>
      <c r="V58" s="623"/>
      <c r="Y58" s="676" t="s">
        <v>94</v>
      </c>
      <c r="AD58" s="623"/>
      <c r="AE58" s="623" t="s">
        <v>95</v>
      </c>
      <c r="AF58" s="623"/>
      <c r="AG58" s="677">
        <f ca="1">TODAY()</f>
        <v>43966</v>
      </c>
      <c r="AH58" s="623"/>
      <c r="AK58" s="676" t="s">
        <v>94</v>
      </c>
      <c r="AP58" s="623"/>
      <c r="AQ58" s="623" t="s">
        <v>95</v>
      </c>
      <c r="AR58" s="623"/>
      <c r="AS58" s="677">
        <f ca="1">TODAY()</f>
        <v>43966</v>
      </c>
      <c r="AT58" s="623"/>
      <c r="AW58" s="676" t="s">
        <v>94</v>
      </c>
      <c r="BB58" s="623"/>
      <c r="BC58" s="623" t="s">
        <v>95</v>
      </c>
      <c r="BD58" s="623"/>
      <c r="BE58" s="677">
        <f ca="1">TODAY()</f>
        <v>43966</v>
      </c>
      <c r="BF58" s="623"/>
      <c r="BI58" s="676" t="s">
        <v>94</v>
      </c>
      <c r="BN58" s="623"/>
      <c r="BO58" s="623" t="s">
        <v>95</v>
      </c>
      <c r="BP58" s="623"/>
      <c r="BQ58" s="677">
        <f ca="1">TODAY()</f>
        <v>43966</v>
      </c>
      <c r="BR58" s="623"/>
      <c r="BU58" s="676" t="s">
        <v>94</v>
      </c>
      <c r="BZ58" s="623"/>
      <c r="CA58" s="623" t="s">
        <v>95</v>
      </c>
      <c r="CB58" s="623"/>
      <c r="CC58" s="677">
        <f ca="1">TODAY()</f>
        <v>43966</v>
      </c>
      <c r="CD58" s="623"/>
      <c r="CG58" s="676" t="s">
        <v>94</v>
      </c>
      <c r="CL58" s="623"/>
      <c r="CM58" s="623" t="s">
        <v>95</v>
      </c>
      <c r="CN58" s="623"/>
      <c r="CO58" s="677">
        <f ca="1">TODAY()</f>
        <v>43966</v>
      </c>
      <c r="CP58" s="623"/>
      <c r="CS58" s="676" t="s">
        <v>94</v>
      </c>
      <c r="CX58" s="623"/>
      <c r="CY58" s="623" t="s">
        <v>95</v>
      </c>
      <c r="CZ58" s="623"/>
      <c r="DA58" s="677">
        <f ca="1">TODAY()</f>
        <v>43966</v>
      </c>
      <c r="DB58" s="623"/>
      <c r="DE58" s="676" t="s">
        <v>94</v>
      </c>
      <c r="DJ58" s="623"/>
      <c r="DK58" s="623" t="s">
        <v>95</v>
      </c>
      <c r="DL58" s="623"/>
      <c r="DM58" s="677">
        <f ca="1">TODAY()</f>
        <v>43966</v>
      </c>
      <c r="DN58" s="623"/>
      <c r="DQ58" s="676" t="s">
        <v>94</v>
      </c>
      <c r="DV58" s="623"/>
      <c r="DW58" s="623" t="s">
        <v>95</v>
      </c>
      <c r="DX58" s="623"/>
      <c r="DY58" s="677">
        <f ca="1">TODAY()</f>
        <v>43966</v>
      </c>
      <c r="DZ58" s="623"/>
      <c r="EC58" s="676" t="s">
        <v>94</v>
      </c>
      <c r="EH58" s="623"/>
      <c r="EI58" s="623" t="s">
        <v>95</v>
      </c>
      <c r="EJ58" s="623"/>
      <c r="EK58" s="677">
        <f ca="1">TODAY()</f>
        <v>43966</v>
      </c>
      <c r="EL58" s="623"/>
      <c r="EO58" s="676" t="s">
        <v>94</v>
      </c>
      <c r="ET58" s="623"/>
      <c r="EU58" s="623" t="s">
        <v>95</v>
      </c>
      <c r="EV58" s="623"/>
      <c r="EW58" s="677">
        <f ca="1">TODAY()</f>
        <v>43966</v>
      </c>
      <c r="EX58" s="623"/>
      <c r="FA58" s="676" t="s">
        <v>94</v>
      </c>
      <c r="FF58" s="623"/>
      <c r="FG58" s="623" t="s">
        <v>95</v>
      </c>
      <c r="FH58" s="623"/>
      <c r="FI58" s="677">
        <f ca="1">TODAY()</f>
        <v>43966</v>
      </c>
      <c r="FJ58" s="623"/>
      <c r="FM58" s="676" t="s">
        <v>94</v>
      </c>
      <c r="FR58" s="623"/>
      <c r="FS58" s="623" t="s">
        <v>95</v>
      </c>
      <c r="FT58" s="623"/>
      <c r="FU58" s="677">
        <f ca="1">TODAY()</f>
        <v>43966</v>
      </c>
      <c r="FV58" s="623"/>
      <c r="FY58" s="676" t="s">
        <v>94</v>
      </c>
      <c r="GD58" s="623"/>
      <c r="GE58" s="623" t="s">
        <v>95</v>
      </c>
      <c r="GF58" s="623"/>
      <c r="GG58" s="677">
        <f ca="1">TODAY()</f>
        <v>43966</v>
      </c>
      <c r="GH58" s="623"/>
    </row>
    <row r="59" spans="1:192" x14ac:dyDescent="0.2">
      <c r="A59" s="876" t="s">
        <v>514</v>
      </c>
      <c r="B59" s="615"/>
      <c r="C59" s="615"/>
      <c r="D59" s="616"/>
      <c r="E59" s="617"/>
      <c r="F59" s="617"/>
      <c r="G59" s="617"/>
      <c r="H59" s="617"/>
      <c r="I59" s="617"/>
      <c r="J59" s="618"/>
      <c r="K59" s="617" t="s">
        <v>71</v>
      </c>
      <c r="L59" s="618"/>
      <c r="M59" s="876" t="s">
        <v>514</v>
      </c>
      <c r="N59" s="615"/>
      <c r="O59" s="615"/>
      <c r="P59" s="616"/>
      <c r="Q59" s="617"/>
      <c r="R59" s="617"/>
      <c r="S59" s="617"/>
      <c r="T59" s="617"/>
      <c r="U59" s="617"/>
      <c r="V59" s="618"/>
      <c r="W59" s="617" t="s">
        <v>71</v>
      </c>
      <c r="X59" s="618"/>
      <c r="Y59" s="876" t="s">
        <v>514</v>
      </c>
      <c r="Z59" s="615"/>
      <c r="AA59" s="615"/>
      <c r="AB59" s="616"/>
      <c r="AC59" s="617"/>
      <c r="AD59" s="617"/>
      <c r="AE59" s="617"/>
      <c r="AF59" s="617"/>
      <c r="AG59" s="617"/>
      <c r="AH59" s="618"/>
      <c r="AI59" s="617" t="s">
        <v>71</v>
      </c>
      <c r="AJ59" s="618"/>
      <c r="AK59" s="876" t="s">
        <v>514</v>
      </c>
      <c r="AL59" s="615"/>
      <c r="AM59" s="615"/>
      <c r="AN59" s="616"/>
      <c r="AO59" s="617"/>
      <c r="AP59" s="617"/>
      <c r="AQ59" s="617"/>
      <c r="AR59" s="617"/>
      <c r="AS59" s="617"/>
      <c r="AT59" s="618"/>
      <c r="AU59" s="617" t="s">
        <v>71</v>
      </c>
      <c r="AV59" s="618"/>
      <c r="AW59" s="876" t="s">
        <v>514</v>
      </c>
      <c r="AX59" s="615"/>
      <c r="AY59" s="615"/>
      <c r="AZ59" s="616"/>
      <c r="BA59" s="617"/>
      <c r="BB59" s="617"/>
      <c r="BC59" s="617"/>
      <c r="BD59" s="617"/>
      <c r="BE59" s="617"/>
      <c r="BF59" s="618"/>
      <c r="BG59" s="617" t="s">
        <v>71</v>
      </c>
      <c r="BH59" s="618"/>
      <c r="BI59" s="876" t="s">
        <v>514</v>
      </c>
      <c r="BJ59" s="615"/>
      <c r="BK59" s="615"/>
      <c r="BL59" s="616"/>
      <c r="BM59" s="617"/>
      <c r="BN59" s="617"/>
      <c r="BO59" s="617"/>
      <c r="BP59" s="617"/>
      <c r="BQ59" s="617"/>
      <c r="BR59" s="618"/>
      <c r="BS59" s="617" t="s">
        <v>71</v>
      </c>
      <c r="BT59" s="618"/>
      <c r="BU59" s="876" t="s">
        <v>514</v>
      </c>
      <c r="BV59" s="615"/>
      <c r="BW59" s="615"/>
      <c r="BX59" s="616"/>
      <c r="BY59" s="617"/>
      <c r="BZ59" s="617"/>
      <c r="CA59" s="617"/>
      <c r="CB59" s="617"/>
      <c r="CC59" s="617"/>
      <c r="CD59" s="618"/>
      <c r="CE59" s="617" t="s">
        <v>71</v>
      </c>
      <c r="CF59" s="618"/>
      <c r="CG59" s="876" t="s">
        <v>514</v>
      </c>
      <c r="CH59" s="615"/>
      <c r="CI59" s="615"/>
      <c r="CJ59" s="616"/>
      <c r="CK59" s="617"/>
      <c r="CL59" s="617"/>
      <c r="CM59" s="617"/>
      <c r="CN59" s="617"/>
      <c r="CO59" s="617"/>
      <c r="CP59" s="618"/>
      <c r="CQ59" s="617" t="s">
        <v>71</v>
      </c>
      <c r="CR59" s="618"/>
      <c r="CS59" s="876" t="s">
        <v>514</v>
      </c>
      <c r="CT59" s="615"/>
      <c r="CU59" s="615"/>
      <c r="CV59" s="616"/>
      <c r="CW59" s="617"/>
      <c r="CX59" s="617"/>
      <c r="CY59" s="617"/>
      <c r="CZ59" s="617"/>
      <c r="DA59" s="617"/>
      <c r="DB59" s="618"/>
      <c r="DC59" s="617" t="s">
        <v>71</v>
      </c>
      <c r="DD59" s="618"/>
      <c r="DE59" s="876" t="s">
        <v>514</v>
      </c>
      <c r="DF59" s="615"/>
      <c r="DG59" s="615"/>
      <c r="DH59" s="616"/>
      <c r="DI59" s="617"/>
      <c r="DJ59" s="617"/>
      <c r="DK59" s="617"/>
      <c r="DL59" s="617"/>
      <c r="DM59" s="617"/>
      <c r="DN59" s="618"/>
      <c r="DO59" s="617" t="s">
        <v>71</v>
      </c>
      <c r="DP59" s="618"/>
      <c r="DQ59" s="876" t="s">
        <v>514</v>
      </c>
      <c r="DR59" s="615"/>
      <c r="DS59" s="615"/>
      <c r="DT59" s="616"/>
      <c r="DU59" s="617"/>
      <c r="DV59" s="617"/>
      <c r="DW59" s="617"/>
      <c r="DX59" s="617"/>
      <c r="DY59" s="617"/>
      <c r="DZ59" s="618"/>
      <c r="EA59" s="617" t="s">
        <v>71</v>
      </c>
      <c r="EB59" s="618"/>
      <c r="EC59" s="876" t="s">
        <v>514</v>
      </c>
      <c r="ED59" s="615"/>
      <c r="EE59" s="615"/>
      <c r="EF59" s="616"/>
      <c r="EG59" s="617"/>
      <c r="EH59" s="617"/>
      <c r="EI59" s="617"/>
      <c r="EJ59" s="617"/>
      <c r="EK59" s="617"/>
      <c r="EL59" s="618"/>
      <c r="EM59" s="617" t="s">
        <v>71</v>
      </c>
      <c r="EN59" s="618"/>
      <c r="EO59" s="876" t="s">
        <v>514</v>
      </c>
      <c r="EP59" s="615"/>
      <c r="EQ59" s="615"/>
      <c r="ER59" s="616"/>
      <c r="ES59" s="617"/>
      <c r="ET59" s="617"/>
      <c r="EU59" s="617"/>
      <c r="EV59" s="617"/>
      <c r="EW59" s="617"/>
      <c r="EX59" s="618"/>
      <c r="EY59" s="617" t="s">
        <v>71</v>
      </c>
      <c r="EZ59" s="618"/>
      <c r="FA59" s="876" t="s">
        <v>514</v>
      </c>
      <c r="FB59" s="615"/>
      <c r="FC59" s="615"/>
      <c r="FD59" s="616"/>
      <c r="FE59" s="617"/>
      <c r="FF59" s="617"/>
      <c r="FG59" s="617"/>
      <c r="FH59" s="617"/>
      <c r="FI59" s="617"/>
      <c r="FJ59" s="618"/>
      <c r="FK59" s="617" t="s">
        <v>71</v>
      </c>
      <c r="FL59" s="618"/>
      <c r="FM59" s="876" t="s">
        <v>514</v>
      </c>
      <c r="FN59" s="615"/>
      <c r="FO59" s="615"/>
      <c r="FP59" s="616"/>
      <c r="FQ59" s="617"/>
      <c r="FR59" s="617"/>
      <c r="FS59" s="617"/>
      <c r="FT59" s="617"/>
      <c r="FU59" s="617"/>
      <c r="FV59" s="618"/>
      <c r="FW59" s="617" t="s">
        <v>71</v>
      </c>
      <c r="FX59" s="618"/>
      <c r="FY59" s="876" t="s">
        <v>514</v>
      </c>
      <c r="FZ59" s="615"/>
      <c r="GA59" s="615"/>
      <c r="GB59" s="616"/>
      <c r="GC59" s="617"/>
      <c r="GD59" s="617"/>
      <c r="GE59" s="617"/>
      <c r="GF59" s="617"/>
      <c r="GG59" s="617"/>
      <c r="GH59" s="618"/>
      <c r="GI59" s="617" t="s">
        <v>71</v>
      </c>
      <c r="GJ59" s="618"/>
    </row>
    <row r="60" spans="1:192" x14ac:dyDescent="0.2">
      <c r="A60" s="1229" t="s">
        <v>237</v>
      </c>
      <c r="B60" s="1230"/>
      <c r="C60" s="1230"/>
      <c r="D60" s="1231"/>
      <c r="G60" s="621" t="s">
        <v>72</v>
      </c>
      <c r="H60" s="621"/>
      <c r="I60" s="621"/>
      <c r="J60" s="622"/>
      <c r="K60" s="623"/>
      <c r="L60" s="622"/>
      <c r="M60" s="1229" t="s">
        <v>237</v>
      </c>
      <c r="N60" s="1230"/>
      <c r="O60" s="1230"/>
      <c r="P60" s="1231"/>
      <c r="S60" s="621" t="s">
        <v>72</v>
      </c>
      <c r="T60" s="621"/>
      <c r="U60" s="621"/>
      <c r="V60" s="622"/>
      <c r="W60" s="623"/>
      <c r="X60" s="622"/>
      <c r="Y60" s="1229" t="s">
        <v>237</v>
      </c>
      <c r="Z60" s="1230"/>
      <c r="AA60" s="1230"/>
      <c r="AB60" s="1231"/>
      <c r="AE60" s="621" t="s">
        <v>72</v>
      </c>
      <c r="AF60" s="621"/>
      <c r="AG60" s="621"/>
      <c r="AH60" s="622"/>
      <c r="AI60" s="623"/>
      <c r="AJ60" s="622"/>
      <c r="AK60" s="1229" t="s">
        <v>237</v>
      </c>
      <c r="AL60" s="1230"/>
      <c r="AM60" s="1230"/>
      <c r="AN60" s="1231"/>
      <c r="AQ60" s="621" t="s">
        <v>72</v>
      </c>
      <c r="AR60" s="621"/>
      <c r="AS60" s="621"/>
      <c r="AT60" s="622"/>
      <c r="AU60" s="623"/>
      <c r="AV60" s="622"/>
      <c r="AW60" s="1229" t="s">
        <v>237</v>
      </c>
      <c r="AX60" s="1230"/>
      <c r="AY60" s="1230"/>
      <c r="AZ60" s="1231"/>
      <c r="BC60" s="621" t="s">
        <v>72</v>
      </c>
      <c r="BD60" s="621"/>
      <c r="BE60" s="621"/>
      <c r="BF60" s="622"/>
      <c r="BG60" s="623"/>
      <c r="BH60" s="622"/>
      <c r="BI60" s="1229" t="s">
        <v>237</v>
      </c>
      <c r="BJ60" s="1230"/>
      <c r="BK60" s="1230"/>
      <c r="BL60" s="1231"/>
      <c r="BO60" s="621" t="s">
        <v>72</v>
      </c>
      <c r="BP60" s="621"/>
      <c r="BQ60" s="621"/>
      <c r="BR60" s="622"/>
      <c r="BS60" s="623"/>
      <c r="BT60" s="622"/>
      <c r="BU60" s="1229" t="s">
        <v>237</v>
      </c>
      <c r="BV60" s="1230"/>
      <c r="BW60" s="1230"/>
      <c r="BX60" s="1231"/>
      <c r="CA60" s="621" t="s">
        <v>72</v>
      </c>
      <c r="CB60" s="621"/>
      <c r="CC60" s="621"/>
      <c r="CD60" s="622"/>
      <c r="CE60" s="623"/>
      <c r="CF60" s="622"/>
      <c r="CG60" s="1229" t="s">
        <v>237</v>
      </c>
      <c r="CH60" s="1230"/>
      <c r="CI60" s="1230"/>
      <c r="CJ60" s="1231"/>
      <c r="CM60" s="621" t="s">
        <v>72</v>
      </c>
      <c r="CN60" s="621"/>
      <c r="CO60" s="621"/>
      <c r="CP60" s="622"/>
      <c r="CQ60" s="623"/>
      <c r="CR60" s="622"/>
      <c r="CS60" s="1229" t="s">
        <v>237</v>
      </c>
      <c r="CT60" s="1230"/>
      <c r="CU60" s="1230"/>
      <c r="CV60" s="1231"/>
      <c r="CY60" s="621" t="s">
        <v>72</v>
      </c>
      <c r="CZ60" s="621"/>
      <c r="DA60" s="621"/>
      <c r="DB60" s="622"/>
      <c r="DC60" s="623"/>
      <c r="DD60" s="622"/>
      <c r="DE60" s="1229" t="s">
        <v>237</v>
      </c>
      <c r="DF60" s="1230"/>
      <c r="DG60" s="1230"/>
      <c r="DH60" s="1231"/>
      <c r="DK60" s="621" t="s">
        <v>72</v>
      </c>
      <c r="DL60" s="621"/>
      <c r="DM60" s="621"/>
      <c r="DN60" s="622"/>
      <c r="DO60" s="623"/>
      <c r="DP60" s="622"/>
      <c r="DQ60" s="1229" t="s">
        <v>237</v>
      </c>
      <c r="DR60" s="1230"/>
      <c r="DS60" s="1230"/>
      <c r="DT60" s="1231"/>
      <c r="DW60" s="621" t="s">
        <v>72</v>
      </c>
      <c r="DX60" s="621"/>
      <c r="DY60" s="621"/>
      <c r="DZ60" s="622"/>
      <c r="EA60" s="623"/>
      <c r="EB60" s="622"/>
      <c r="EC60" s="1229" t="s">
        <v>237</v>
      </c>
      <c r="ED60" s="1230"/>
      <c r="EE60" s="1230"/>
      <c r="EF60" s="1231"/>
      <c r="EI60" s="621" t="s">
        <v>72</v>
      </c>
      <c r="EJ60" s="621"/>
      <c r="EK60" s="621"/>
      <c r="EL60" s="622"/>
      <c r="EM60" s="623"/>
      <c r="EN60" s="622"/>
      <c r="EO60" s="1229" t="s">
        <v>237</v>
      </c>
      <c r="EP60" s="1230"/>
      <c r="EQ60" s="1230"/>
      <c r="ER60" s="1231"/>
      <c r="EU60" s="621" t="s">
        <v>72</v>
      </c>
      <c r="EV60" s="621"/>
      <c r="EW60" s="621"/>
      <c r="EX60" s="622"/>
      <c r="EY60" s="623"/>
      <c r="EZ60" s="622"/>
      <c r="FA60" s="1229" t="s">
        <v>237</v>
      </c>
      <c r="FB60" s="1230"/>
      <c r="FC60" s="1230"/>
      <c r="FD60" s="1231"/>
      <c r="FG60" s="621" t="s">
        <v>72</v>
      </c>
      <c r="FH60" s="621"/>
      <c r="FI60" s="621"/>
      <c r="FJ60" s="622"/>
      <c r="FK60" s="623"/>
      <c r="FL60" s="622"/>
      <c r="FM60" s="1229" t="s">
        <v>237</v>
      </c>
      <c r="FN60" s="1230"/>
      <c r="FO60" s="1230"/>
      <c r="FP60" s="1231"/>
      <c r="FS60" s="621" t="s">
        <v>72</v>
      </c>
      <c r="FT60" s="621"/>
      <c r="FU60" s="621"/>
      <c r="FV60" s="622"/>
      <c r="FW60" s="623"/>
      <c r="FX60" s="622"/>
      <c r="FY60" s="1229" t="s">
        <v>237</v>
      </c>
      <c r="FZ60" s="1230"/>
      <c r="GA60" s="1230"/>
      <c r="GB60" s="1231"/>
      <c r="GE60" s="621" t="s">
        <v>72</v>
      </c>
      <c r="GF60" s="621"/>
      <c r="GG60" s="621"/>
      <c r="GH60" s="622"/>
      <c r="GI60" s="623"/>
      <c r="GJ60" s="622"/>
    </row>
    <row r="61" spans="1:192" x14ac:dyDescent="0.2">
      <c r="A61" s="877" t="s">
        <v>515</v>
      </c>
      <c r="B61" s="625"/>
      <c r="C61" s="625"/>
      <c r="D61" s="626"/>
      <c r="J61" s="622"/>
      <c r="K61" s="627" t="s">
        <v>73</v>
      </c>
      <c r="L61" s="628"/>
      <c r="M61" s="877" t="s">
        <v>515</v>
      </c>
      <c r="N61" s="625"/>
      <c r="O61" s="625"/>
      <c r="P61" s="626"/>
      <c r="V61" s="622"/>
      <c r="W61" s="627" t="s">
        <v>73</v>
      </c>
      <c r="X61" s="628"/>
      <c r="Y61" s="877" t="s">
        <v>515</v>
      </c>
      <c r="Z61" s="625"/>
      <c r="AA61" s="625"/>
      <c r="AB61" s="626"/>
      <c r="AH61" s="622"/>
      <c r="AI61" s="627" t="s">
        <v>73</v>
      </c>
      <c r="AJ61" s="628"/>
      <c r="AK61" s="877" t="s">
        <v>515</v>
      </c>
      <c r="AL61" s="625"/>
      <c r="AM61" s="625"/>
      <c r="AN61" s="626"/>
      <c r="AT61" s="622"/>
      <c r="AU61" s="627" t="s">
        <v>73</v>
      </c>
      <c r="AV61" s="628"/>
      <c r="AW61" s="877" t="s">
        <v>515</v>
      </c>
      <c r="AX61" s="625"/>
      <c r="AY61" s="625"/>
      <c r="AZ61" s="626"/>
      <c r="BF61" s="622"/>
      <c r="BG61" s="627" t="s">
        <v>73</v>
      </c>
      <c r="BH61" s="628"/>
      <c r="BI61" s="877" t="s">
        <v>515</v>
      </c>
      <c r="BJ61" s="625"/>
      <c r="BK61" s="625"/>
      <c r="BL61" s="626"/>
      <c r="BR61" s="622"/>
      <c r="BS61" s="627" t="s">
        <v>73</v>
      </c>
      <c r="BT61" s="628"/>
      <c r="BU61" s="877" t="s">
        <v>515</v>
      </c>
      <c r="BV61" s="625"/>
      <c r="BW61" s="625"/>
      <c r="BX61" s="626"/>
      <c r="CD61" s="622"/>
      <c r="CE61" s="627" t="s">
        <v>73</v>
      </c>
      <c r="CF61" s="628"/>
      <c r="CG61" s="877" t="s">
        <v>515</v>
      </c>
      <c r="CH61" s="625"/>
      <c r="CI61" s="625"/>
      <c r="CJ61" s="626"/>
      <c r="CP61" s="622"/>
      <c r="CQ61" s="627" t="s">
        <v>73</v>
      </c>
      <c r="CR61" s="628"/>
      <c r="CS61" s="877" t="s">
        <v>515</v>
      </c>
      <c r="CT61" s="625"/>
      <c r="CU61" s="625"/>
      <c r="CV61" s="626"/>
      <c r="DB61" s="622"/>
      <c r="DC61" s="627" t="s">
        <v>73</v>
      </c>
      <c r="DD61" s="628"/>
      <c r="DE61" s="877" t="s">
        <v>515</v>
      </c>
      <c r="DF61" s="625"/>
      <c r="DG61" s="625"/>
      <c r="DH61" s="626"/>
      <c r="DN61" s="622"/>
      <c r="DO61" s="627" t="s">
        <v>73</v>
      </c>
      <c r="DP61" s="628"/>
      <c r="DQ61" s="877" t="s">
        <v>515</v>
      </c>
      <c r="DR61" s="625"/>
      <c r="DS61" s="625"/>
      <c r="DT61" s="626"/>
      <c r="DZ61" s="622"/>
      <c r="EA61" s="627" t="s">
        <v>73</v>
      </c>
      <c r="EB61" s="628"/>
      <c r="EC61" s="877" t="s">
        <v>515</v>
      </c>
      <c r="ED61" s="625"/>
      <c r="EE61" s="625"/>
      <c r="EF61" s="626"/>
      <c r="EL61" s="622"/>
      <c r="EM61" s="627" t="s">
        <v>73</v>
      </c>
      <c r="EN61" s="628"/>
      <c r="EO61" s="877" t="s">
        <v>515</v>
      </c>
      <c r="EP61" s="625"/>
      <c r="EQ61" s="625"/>
      <c r="ER61" s="626"/>
      <c r="EX61" s="622"/>
      <c r="EY61" s="627" t="s">
        <v>73</v>
      </c>
      <c r="EZ61" s="628"/>
      <c r="FA61" s="877" t="s">
        <v>515</v>
      </c>
      <c r="FB61" s="625"/>
      <c r="FC61" s="625"/>
      <c r="FD61" s="626"/>
      <c r="FJ61" s="622"/>
      <c r="FK61" s="627" t="s">
        <v>73</v>
      </c>
      <c r="FL61" s="628"/>
      <c r="FM61" s="877" t="s">
        <v>515</v>
      </c>
      <c r="FN61" s="625"/>
      <c r="FO61" s="625"/>
      <c r="FP61" s="626"/>
      <c r="FV61" s="622"/>
      <c r="FW61" s="627" t="s">
        <v>73</v>
      </c>
      <c r="FX61" s="628"/>
      <c r="FY61" s="877" t="s">
        <v>515</v>
      </c>
      <c r="FZ61" s="625"/>
      <c r="GA61" s="625"/>
      <c r="GB61" s="626"/>
      <c r="GH61" s="622"/>
      <c r="GI61" s="627" t="s">
        <v>73</v>
      </c>
      <c r="GJ61" s="628"/>
    </row>
    <row r="62" spans="1:192" ht="13.5" thickBot="1" x14ac:dyDescent="0.25">
      <c r="A62" s="878" t="s">
        <v>586</v>
      </c>
      <c r="B62" s="629"/>
      <c r="C62" s="629"/>
      <c r="D62" s="630"/>
      <c r="E62" s="631"/>
      <c r="F62" s="631"/>
      <c r="G62" s="631"/>
      <c r="H62" s="631"/>
      <c r="I62" s="631"/>
      <c r="J62" s="632"/>
      <c r="K62" s="633" t="s">
        <v>74</v>
      </c>
      <c r="L62" s="628"/>
      <c r="M62" s="878" t="s">
        <v>586</v>
      </c>
      <c r="N62" s="629"/>
      <c r="O62" s="629"/>
      <c r="P62" s="630"/>
      <c r="Q62" s="631"/>
      <c r="R62" s="631"/>
      <c r="S62" s="631"/>
      <c r="T62" s="631"/>
      <c r="U62" s="631"/>
      <c r="V62" s="632"/>
      <c r="W62" s="633" t="s">
        <v>74</v>
      </c>
      <c r="X62" s="628"/>
      <c r="Y62" s="878" t="s">
        <v>586</v>
      </c>
      <c r="Z62" s="629"/>
      <c r="AA62" s="629"/>
      <c r="AB62" s="630"/>
      <c r="AC62" s="631"/>
      <c r="AD62" s="631"/>
      <c r="AE62" s="631"/>
      <c r="AF62" s="631"/>
      <c r="AG62" s="631"/>
      <c r="AH62" s="632"/>
      <c r="AI62" s="633" t="s">
        <v>74</v>
      </c>
      <c r="AJ62" s="628"/>
      <c r="AK62" s="878" t="s">
        <v>586</v>
      </c>
      <c r="AL62" s="629"/>
      <c r="AM62" s="629"/>
      <c r="AN62" s="630"/>
      <c r="AO62" s="631"/>
      <c r="AP62" s="631"/>
      <c r="AQ62" s="631"/>
      <c r="AR62" s="631"/>
      <c r="AS62" s="631"/>
      <c r="AT62" s="632"/>
      <c r="AU62" s="633" t="s">
        <v>74</v>
      </c>
      <c r="AV62" s="628"/>
      <c r="AW62" s="878" t="s">
        <v>586</v>
      </c>
      <c r="AX62" s="629"/>
      <c r="AY62" s="629"/>
      <c r="AZ62" s="630"/>
      <c r="BA62" s="631"/>
      <c r="BB62" s="631"/>
      <c r="BC62" s="631"/>
      <c r="BD62" s="631"/>
      <c r="BE62" s="631"/>
      <c r="BF62" s="632"/>
      <c r="BG62" s="633" t="s">
        <v>74</v>
      </c>
      <c r="BH62" s="628"/>
      <c r="BI62" s="878" t="s">
        <v>586</v>
      </c>
      <c r="BJ62" s="629"/>
      <c r="BK62" s="629"/>
      <c r="BL62" s="630"/>
      <c r="BM62" s="631"/>
      <c r="BN62" s="631"/>
      <c r="BO62" s="631"/>
      <c r="BP62" s="631"/>
      <c r="BQ62" s="631"/>
      <c r="BR62" s="632"/>
      <c r="BS62" s="633" t="s">
        <v>74</v>
      </c>
      <c r="BT62" s="628"/>
      <c r="BU62" s="878" t="s">
        <v>586</v>
      </c>
      <c r="BV62" s="629"/>
      <c r="BW62" s="629"/>
      <c r="BX62" s="630"/>
      <c r="BY62" s="631"/>
      <c r="BZ62" s="631"/>
      <c r="CA62" s="631"/>
      <c r="CB62" s="631"/>
      <c r="CC62" s="631"/>
      <c r="CD62" s="632"/>
      <c r="CE62" s="633" t="s">
        <v>74</v>
      </c>
      <c r="CF62" s="628"/>
      <c r="CG62" s="878" t="s">
        <v>586</v>
      </c>
      <c r="CH62" s="629"/>
      <c r="CI62" s="629"/>
      <c r="CJ62" s="630"/>
      <c r="CK62" s="631"/>
      <c r="CL62" s="631"/>
      <c r="CM62" s="631"/>
      <c r="CN62" s="631"/>
      <c r="CO62" s="631"/>
      <c r="CP62" s="632"/>
      <c r="CQ62" s="633" t="s">
        <v>74</v>
      </c>
      <c r="CR62" s="628"/>
      <c r="CS62" s="878" t="s">
        <v>586</v>
      </c>
      <c r="CT62" s="629"/>
      <c r="CU62" s="629"/>
      <c r="CV62" s="630"/>
      <c r="CW62" s="631"/>
      <c r="CX62" s="631"/>
      <c r="CY62" s="631"/>
      <c r="CZ62" s="631"/>
      <c r="DA62" s="631"/>
      <c r="DB62" s="632"/>
      <c r="DC62" s="633" t="s">
        <v>74</v>
      </c>
      <c r="DD62" s="628"/>
      <c r="DE62" s="878" t="s">
        <v>586</v>
      </c>
      <c r="DF62" s="629"/>
      <c r="DG62" s="629"/>
      <c r="DH62" s="630"/>
      <c r="DI62" s="631"/>
      <c r="DJ62" s="631"/>
      <c r="DK62" s="631"/>
      <c r="DL62" s="631"/>
      <c r="DM62" s="631"/>
      <c r="DN62" s="632"/>
      <c r="DO62" s="633" t="s">
        <v>74</v>
      </c>
      <c r="DP62" s="628"/>
      <c r="DQ62" s="878" t="s">
        <v>586</v>
      </c>
      <c r="DR62" s="629"/>
      <c r="DS62" s="629"/>
      <c r="DT62" s="630"/>
      <c r="DU62" s="631"/>
      <c r="DV62" s="631"/>
      <c r="DW62" s="631"/>
      <c r="DX62" s="631"/>
      <c r="DY62" s="631"/>
      <c r="DZ62" s="632"/>
      <c r="EA62" s="633" t="s">
        <v>74</v>
      </c>
      <c r="EB62" s="628"/>
      <c r="EC62" s="878" t="s">
        <v>586</v>
      </c>
      <c r="ED62" s="629"/>
      <c r="EE62" s="629"/>
      <c r="EF62" s="630"/>
      <c r="EG62" s="631"/>
      <c r="EH62" s="631"/>
      <c r="EI62" s="631"/>
      <c r="EJ62" s="631"/>
      <c r="EK62" s="631"/>
      <c r="EL62" s="632"/>
      <c r="EM62" s="633" t="s">
        <v>74</v>
      </c>
      <c r="EN62" s="628"/>
      <c r="EO62" s="878" t="s">
        <v>586</v>
      </c>
      <c r="EP62" s="629"/>
      <c r="EQ62" s="629"/>
      <c r="ER62" s="630"/>
      <c r="ES62" s="631"/>
      <c r="ET62" s="631"/>
      <c r="EU62" s="631"/>
      <c r="EV62" s="631"/>
      <c r="EW62" s="631"/>
      <c r="EX62" s="632"/>
      <c r="EY62" s="633" t="s">
        <v>74</v>
      </c>
      <c r="EZ62" s="628"/>
      <c r="FA62" s="878" t="s">
        <v>586</v>
      </c>
      <c r="FB62" s="629"/>
      <c r="FC62" s="629"/>
      <c r="FD62" s="630"/>
      <c r="FE62" s="631"/>
      <c r="FF62" s="631"/>
      <c r="FG62" s="631"/>
      <c r="FH62" s="631"/>
      <c r="FI62" s="631"/>
      <c r="FJ62" s="632"/>
      <c r="FK62" s="633" t="s">
        <v>74</v>
      </c>
      <c r="FL62" s="628"/>
      <c r="FM62" s="878" t="s">
        <v>586</v>
      </c>
      <c r="FN62" s="629"/>
      <c r="FO62" s="629"/>
      <c r="FP62" s="630"/>
      <c r="FQ62" s="631"/>
      <c r="FR62" s="631"/>
      <c r="FS62" s="631"/>
      <c r="FT62" s="631"/>
      <c r="FU62" s="631"/>
      <c r="FV62" s="632"/>
      <c r="FW62" s="633" t="s">
        <v>74</v>
      </c>
      <c r="FX62" s="628"/>
      <c r="FY62" s="878" t="s">
        <v>586</v>
      </c>
      <c r="FZ62" s="629"/>
      <c r="GA62" s="629"/>
      <c r="GB62" s="630"/>
      <c r="GC62" s="631"/>
      <c r="GD62" s="631"/>
      <c r="GE62" s="631"/>
      <c r="GF62" s="631"/>
      <c r="GG62" s="631"/>
      <c r="GH62" s="632"/>
      <c r="GI62" s="633" t="s">
        <v>74</v>
      </c>
      <c r="GJ62" s="628"/>
    </row>
    <row r="63" spans="1:192" x14ac:dyDescent="0.2">
      <c r="A63" s="624" t="s">
        <v>6</v>
      </c>
      <c r="B63" s="625"/>
      <c r="F63" s="622"/>
      <c r="G63" s="625" t="s">
        <v>68</v>
      </c>
      <c r="H63" s="625"/>
      <c r="J63" s="622"/>
      <c r="K63" s="623"/>
      <c r="L63" s="628"/>
      <c r="M63" s="624" t="s">
        <v>6</v>
      </c>
      <c r="N63" s="625"/>
      <c r="R63" s="622"/>
      <c r="S63" s="625" t="s">
        <v>68</v>
      </c>
      <c r="T63" s="625"/>
      <c r="V63" s="622"/>
      <c r="W63" s="623"/>
      <c r="X63" s="628"/>
      <c r="Y63" s="624" t="s">
        <v>6</v>
      </c>
      <c r="Z63" s="625"/>
      <c r="AD63" s="622"/>
      <c r="AE63" s="625" t="s">
        <v>68</v>
      </c>
      <c r="AF63" s="625"/>
      <c r="AH63" s="622"/>
      <c r="AI63" s="623"/>
      <c r="AJ63" s="628"/>
      <c r="AK63" s="624" t="s">
        <v>6</v>
      </c>
      <c r="AL63" s="625"/>
      <c r="AP63" s="622"/>
      <c r="AQ63" s="625" t="s">
        <v>68</v>
      </c>
      <c r="AR63" s="625"/>
      <c r="AT63" s="622"/>
      <c r="AU63" s="623"/>
      <c r="AV63" s="628"/>
      <c r="AW63" s="624" t="s">
        <v>6</v>
      </c>
      <c r="AX63" s="625"/>
      <c r="BB63" s="622"/>
      <c r="BC63" s="625" t="s">
        <v>68</v>
      </c>
      <c r="BD63" s="625"/>
      <c r="BF63" s="622"/>
      <c r="BG63" s="623"/>
      <c r="BH63" s="628"/>
      <c r="BI63" s="624" t="s">
        <v>6</v>
      </c>
      <c r="BJ63" s="625"/>
      <c r="BN63" s="622"/>
      <c r="BO63" s="625" t="s">
        <v>68</v>
      </c>
      <c r="BP63" s="625"/>
      <c r="BR63" s="622"/>
      <c r="BS63" s="623"/>
      <c r="BT63" s="628"/>
      <c r="BU63" s="624" t="s">
        <v>6</v>
      </c>
      <c r="BV63" s="625"/>
      <c r="BZ63" s="622"/>
      <c r="CA63" s="625" t="s">
        <v>68</v>
      </c>
      <c r="CB63" s="625"/>
      <c r="CD63" s="622"/>
      <c r="CE63" s="623"/>
      <c r="CF63" s="628"/>
      <c r="CG63" s="624" t="s">
        <v>6</v>
      </c>
      <c r="CH63" s="625"/>
      <c r="CL63" s="622"/>
      <c r="CM63" s="625" t="s">
        <v>68</v>
      </c>
      <c r="CN63" s="625"/>
      <c r="CP63" s="622"/>
      <c r="CQ63" s="623"/>
      <c r="CR63" s="628"/>
      <c r="CS63" s="624" t="s">
        <v>6</v>
      </c>
      <c r="CT63" s="625"/>
      <c r="CX63" s="622"/>
      <c r="CY63" s="625" t="s">
        <v>68</v>
      </c>
      <c r="CZ63" s="625"/>
      <c r="DB63" s="622"/>
      <c r="DC63" s="623"/>
      <c r="DD63" s="628"/>
      <c r="DE63" s="624" t="s">
        <v>6</v>
      </c>
      <c r="DF63" s="625"/>
      <c r="DJ63" s="622"/>
      <c r="DK63" s="625" t="s">
        <v>68</v>
      </c>
      <c r="DL63" s="625"/>
      <c r="DN63" s="622"/>
      <c r="DO63" s="623"/>
      <c r="DP63" s="628"/>
      <c r="DQ63" s="624" t="s">
        <v>6</v>
      </c>
      <c r="DR63" s="625"/>
      <c r="DV63" s="622"/>
      <c r="DW63" s="625" t="s">
        <v>68</v>
      </c>
      <c r="DX63" s="625"/>
      <c r="DZ63" s="622"/>
      <c r="EA63" s="623"/>
      <c r="EB63" s="628"/>
      <c r="EC63" s="624" t="s">
        <v>6</v>
      </c>
      <c r="ED63" s="625"/>
      <c r="EH63" s="622"/>
      <c r="EI63" s="625" t="s">
        <v>68</v>
      </c>
      <c r="EJ63" s="625"/>
      <c r="EL63" s="622"/>
      <c r="EM63" s="623"/>
      <c r="EN63" s="628"/>
      <c r="EO63" s="624" t="s">
        <v>6</v>
      </c>
      <c r="EP63" s="625"/>
      <c r="ET63" s="622"/>
      <c r="EU63" s="625" t="s">
        <v>68</v>
      </c>
      <c r="EV63" s="625"/>
      <c r="EX63" s="622"/>
      <c r="EY63" s="623"/>
      <c r="EZ63" s="628"/>
      <c r="FA63" s="624" t="s">
        <v>6</v>
      </c>
      <c r="FB63" s="625"/>
      <c r="FF63" s="622"/>
      <c r="FG63" s="625" t="s">
        <v>68</v>
      </c>
      <c r="FH63" s="625"/>
      <c r="FJ63" s="622"/>
      <c r="FK63" s="623"/>
      <c r="FL63" s="628"/>
      <c r="FM63" s="624" t="s">
        <v>6</v>
      </c>
      <c r="FN63" s="625"/>
      <c r="FR63" s="622"/>
      <c r="FS63" s="625" t="s">
        <v>68</v>
      </c>
      <c r="FT63" s="625"/>
      <c r="FV63" s="622"/>
      <c r="FW63" s="623"/>
      <c r="FX63" s="628"/>
      <c r="FY63" s="624" t="s">
        <v>6</v>
      </c>
      <c r="FZ63" s="625"/>
      <c r="GD63" s="622"/>
      <c r="GE63" s="625" t="s">
        <v>68</v>
      </c>
      <c r="GF63" s="625"/>
      <c r="GH63" s="622"/>
      <c r="GI63" s="623"/>
      <c r="GJ63" s="628"/>
    </row>
    <row r="64" spans="1:192" ht="15.75" x14ac:dyDescent="0.2">
      <c r="A64" s="750"/>
      <c r="B64" s="635" t="str">
        <f>$B$6</f>
        <v>USCGC BUSTED</v>
      </c>
      <c r="C64" s="746"/>
      <c r="D64" s="746"/>
      <c r="E64" s="746"/>
      <c r="F64" s="751"/>
      <c r="G64" s="678">
        <f>G6</f>
        <v>43586</v>
      </c>
      <c r="H64" s="679"/>
      <c r="I64" s="680"/>
      <c r="J64" s="681"/>
      <c r="K64" s="623"/>
      <c r="L64" s="641"/>
      <c r="M64" s="750"/>
      <c r="N64" s="635" t="str">
        <f>$B$6</f>
        <v>USCGC BUSTED</v>
      </c>
      <c r="O64" s="746"/>
      <c r="P64" s="746"/>
      <c r="Q64" s="746"/>
      <c r="R64" s="751"/>
      <c r="S64" s="678">
        <f>S6</f>
        <v>43587</v>
      </c>
      <c r="T64" s="679"/>
      <c r="U64" s="679"/>
      <c r="V64" s="681"/>
      <c r="W64" s="623"/>
      <c r="X64" s="641"/>
      <c r="Y64" s="750"/>
      <c r="Z64" s="635" t="str">
        <f>$B$6</f>
        <v>USCGC BUSTED</v>
      </c>
      <c r="AA64" s="746"/>
      <c r="AB64" s="746"/>
      <c r="AC64" s="746"/>
      <c r="AD64" s="751"/>
      <c r="AE64" s="678">
        <f>AE6</f>
        <v>43588</v>
      </c>
      <c r="AF64" s="679"/>
      <c r="AG64" s="679"/>
      <c r="AH64" s="681"/>
      <c r="AI64" s="623"/>
      <c r="AJ64" s="641"/>
      <c r="AK64" s="750"/>
      <c r="AL64" s="635" t="str">
        <f>$B$6</f>
        <v>USCGC BUSTED</v>
      </c>
      <c r="AM64" s="746"/>
      <c r="AN64" s="746"/>
      <c r="AO64" s="746"/>
      <c r="AP64" s="751"/>
      <c r="AQ64" s="678">
        <f>AQ6</f>
        <v>43589</v>
      </c>
      <c r="AR64" s="679"/>
      <c r="AS64" s="679"/>
      <c r="AT64" s="681"/>
      <c r="AU64" s="623"/>
      <c r="AV64" s="641"/>
      <c r="AW64" s="750"/>
      <c r="AX64" s="635" t="str">
        <f>$B$6</f>
        <v>USCGC BUSTED</v>
      </c>
      <c r="AY64" s="746"/>
      <c r="AZ64" s="746"/>
      <c r="BA64" s="746"/>
      <c r="BB64" s="751"/>
      <c r="BC64" s="678">
        <f>BC6</f>
        <v>43590</v>
      </c>
      <c r="BD64" s="679"/>
      <c r="BE64" s="679"/>
      <c r="BF64" s="681"/>
      <c r="BG64" s="623"/>
      <c r="BH64" s="641"/>
      <c r="BI64" s="750"/>
      <c r="BJ64" s="635" t="str">
        <f>$B$6</f>
        <v>USCGC BUSTED</v>
      </c>
      <c r="BK64" s="746"/>
      <c r="BL64" s="746"/>
      <c r="BM64" s="746"/>
      <c r="BN64" s="751"/>
      <c r="BO64" s="678">
        <f>BO6</f>
        <v>43591</v>
      </c>
      <c r="BP64" s="679"/>
      <c r="BQ64" s="679"/>
      <c r="BR64" s="681"/>
      <c r="BS64" s="623"/>
      <c r="BT64" s="641"/>
      <c r="BU64" s="750"/>
      <c r="BV64" s="635" t="str">
        <f>$B$6</f>
        <v>USCGC BUSTED</v>
      </c>
      <c r="BW64" s="746"/>
      <c r="BX64" s="746"/>
      <c r="BY64" s="746"/>
      <c r="BZ64" s="751"/>
      <c r="CA64" s="678">
        <f>CA6</f>
        <v>43592</v>
      </c>
      <c r="CB64" s="679"/>
      <c r="CC64" s="679"/>
      <c r="CD64" s="681"/>
      <c r="CE64" s="623"/>
      <c r="CF64" s="641"/>
      <c r="CG64" s="750"/>
      <c r="CH64" s="635" t="str">
        <f>$B$6</f>
        <v>USCGC BUSTED</v>
      </c>
      <c r="CI64" s="746"/>
      <c r="CJ64" s="746"/>
      <c r="CK64" s="746"/>
      <c r="CL64" s="751"/>
      <c r="CM64" s="678">
        <f>CM6</f>
        <v>43593</v>
      </c>
      <c r="CN64" s="679"/>
      <c r="CO64" s="679"/>
      <c r="CP64" s="681"/>
      <c r="CQ64" s="623"/>
      <c r="CR64" s="641"/>
      <c r="CS64" s="750"/>
      <c r="CT64" s="635" t="str">
        <f>$B$6</f>
        <v>USCGC BUSTED</v>
      </c>
      <c r="CU64" s="746"/>
      <c r="CV64" s="746"/>
      <c r="CW64" s="746"/>
      <c r="CX64" s="751"/>
      <c r="CY64" s="678">
        <f>CY6</f>
        <v>43594</v>
      </c>
      <c r="CZ64" s="679"/>
      <c r="DA64" s="679"/>
      <c r="DB64" s="681"/>
      <c r="DC64" s="623"/>
      <c r="DD64" s="641"/>
      <c r="DE64" s="750"/>
      <c r="DF64" s="635" t="str">
        <f>$B$6</f>
        <v>USCGC BUSTED</v>
      </c>
      <c r="DG64" s="746"/>
      <c r="DH64" s="746"/>
      <c r="DI64" s="746"/>
      <c r="DJ64" s="751"/>
      <c r="DK64" s="678">
        <f>DK6</f>
        <v>43595</v>
      </c>
      <c r="DL64" s="679"/>
      <c r="DM64" s="679"/>
      <c r="DN64" s="681"/>
      <c r="DO64" s="623"/>
      <c r="DP64" s="641"/>
      <c r="DQ64" s="750"/>
      <c r="DR64" s="635" t="str">
        <f>$B$6</f>
        <v>USCGC BUSTED</v>
      </c>
      <c r="DS64" s="746"/>
      <c r="DT64" s="746"/>
      <c r="DU64" s="746"/>
      <c r="DV64" s="751"/>
      <c r="DW64" s="678">
        <f>DW6</f>
        <v>43596</v>
      </c>
      <c r="DX64" s="679"/>
      <c r="DY64" s="679"/>
      <c r="DZ64" s="681"/>
      <c r="EA64" s="623"/>
      <c r="EB64" s="641"/>
      <c r="EC64" s="750"/>
      <c r="ED64" s="635" t="str">
        <f>$B$6</f>
        <v>USCGC BUSTED</v>
      </c>
      <c r="EE64" s="746"/>
      <c r="EF64" s="746"/>
      <c r="EG64" s="746"/>
      <c r="EH64" s="751"/>
      <c r="EI64" s="678">
        <f>EI6</f>
        <v>43597</v>
      </c>
      <c r="EJ64" s="679"/>
      <c r="EK64" s="679"/>
      <c r="EL64" s="681"/>
      <c r="EM64" s="623"/>
      <c r="EN64" s="641"/>
      <c r="EO64" s="750"/>
      <c r="EP64" s="635" t="str">
        <f>$B$6</f>
        <v>USCGC BUSTED</v>
      </c>
      <c r="EQ64" s="746"/>
      <c r="ER64" s="746"/>
      <c r="ES64" s="746"/>
      <c r="ET64" s="751"/>
      <c r="EU64" s="678">
        <f>EU6</f>
        <v>43598</v>
      </c>
      <c r="EV64" s="679"/>
      <c r="EW64" s="679"/>
      <c r="EX64" s="681"/>
      <c r="EY64" s="623"/>
      <c r="EZ64" s="641"/>
      <c r="FA64" s="750"/>
      <c r="FB64" s="635" t="str">
        <f>$B$6</f>
        <v>USCGC BUSTED</v>
      </c>
      <c r="FC64" s="746"/>
      <c r="FD64" s="746"/>
      <c r="FE64" s="746"/>
      <c r="FF64" s="751"/>
      <c r="FG64" s="678">
        <f>FG6</f>
        <v>43599</v>
      </c>
      <c r="FH64" s="679"/>
      <c r="FI64" s="679"/>
      <c r="FJ64" s="681"/>
      <c r="FK64" s="623"/>
      <c r="FL64" s="641"/>
      <c r="FM64" s="750"/>
      <c r="FN64" s="635" t="str">
        <f>$B$6</f>
        <v>USCGC BUSTED</v>
      </c>
      <c r="FO64" s="746"/>
      <c r="FP64" s="746"/>
      <c r="FQ64" s="746"/>
      <c r="FR64" s="751"/>
      <c r="FS64" s="678">
        <f>FS6</f>
        <v>43600</v>
      </c>
      <c r="FT64" s="679"/>
      <c r="FU64" s="679"/>
      <c r="FV64" s="681"/>
      <c r="FW64" s="623"/>
      <c r="FX64" s="641"/>
      <c r="FY64" s="750"/>
      <c r="FZ64" s="635" t="str">
        <f>$B$6</f>
        <v>USCGC BUSTED</v>
      </c>
      <c r="GA64" s="746"/>
      <c r="GB64" s="746"/>
      <c r="GC64" s="746"/>
      <c r="GD64" s="751"/>
      <c r="GE64" s="678">
        <f>GE6</f>
        <v>43601</v>
      </c>
      <c r="GF64" s="679"/>
      <c r="GG64" s="679"/>
      <c r="GH64" s="681"/>
      <c r="GI64" s="623"/>
      <c r="GJ64" s="641"/>
    </row>
    <row r="65" spans="1:192" x14ac:dyDescent="0.2">
      <c r="A65" s="624" t="s">
        <v>75</v>
      </c>
      <c r="B65" s="625"/>
      <c r="J65" s="622"/>
      <c r="K65" s="623"/>
      <c r="L65" s="641"/>
      <c r="M65" s="624" t="s">
        <v>75</v>
      </c>
      <c r="N65" s="625"/>
      <c r="V65" s="622"/>
      <c r="W65" s="623"/>
      <c r="X65" s="641"/>
      <c r="Y65" s="624" t="s">
        <v>75</v>
      </c>
      <c r="Z65" s="625"/>
      <c r="AH65" s="622"/>
      <c r="AI65" s="623"/>
      <c r="AJ65" s="641"/>
      <c r="AK65" s="624" t="s">
        <v>75</v>
      </c>
      <c r="AL65" s="625"/>
      <c r="AT65" s="622"/>
      <c r="AU65" s="623"/>
      <c r="AV65" s="641"/>
      <c r="AW65" s="624" t="s">
        <v>75</v>
      </c>
      <c r="AX65" s="625"/>
      <c r="BF65" s="622"/>
      <c r="BG65" s="623"/>
      <c r="BH65" s="641"/>
      <c r="BI65" s="624" t="s">
        <v>75</v>
      </c>
      <c r="BJ65" s="625"/>
      <c r="BR65" s="622"/>
      <c r="BS65" s="623"/>
      <c r="BT65" s="641"/>
      <c r="BU65" s="624" t="s">
        <v>75</v>
      </c>
      <c r="BV65" s="625"/>
      <c r="CD65" s="622"/>
      <c r="CE65" s="623"/>
      <c r="CF65" s="641"/>
      <c r="CG65" s="624" t="s">
        <v>75</v>
      </c>
      <c r="CH65" s="625"/>
      <c r="CP65" s="622"/>
      <c r="CQ65" s="623"/>
      <c r="CR65" s="641"/>
      <c r="CS65" s="624" t="s">
        <v>75</v>
      </c>
      <c r="CT65" s="625"/>
      <c r="DB65" s="622"/>
      <c r="DC65" s="623"/>
      <c r="DD65" s="641"/>
      <c r="DE65" s="624" t="s">
        <v>75</v>
      </c>
      <c r="DF65" s="625"/>
      <c r="DN65" s="622"/>
      <c r="DO65" s="623"/>
      <c r="DP65" s="641"/>
      <c r="DQ65" s="624" t="s">
        <v>75</v>
      </c>
      <c r="DR65" s="625"/>
      <c r="DZ65" s="622"/>
      <c r="EA65" s="623"/>
      <c r="EB65" s="641"/>
      <c r="EC65" s="624" t="s">
        <v>75</v>
      </c>
      <c r="ED65" s="625"/>
      <c r="EL65" s="622"/>
      <c r="EM65" s="623"/>
      <c r="EN65" s="641"/>
      <c r="EO65" s="624" t="s">
        <v>75</v>
      </c>
      <c r="EP65" s="625"/>
      <c r="EX65" s="622"/>
      <c r="EY65" s="623"/>
      <c r="EZ65" s="641"/>
      <c r="FA65" s="624" t="s">
        <v>75</v>
      </c>
      <c r="FB65" s="625"/>
      <c r="FJ65" s="622"/>
      <c r="FK65" s="623"/>
      <c r="FL65" s="641"/>
      <c r="FM65" s="624" t="s">
        <v>75</v>
      </c>
      <c r="FN65" s="625"/>
      <c r="FV65" s="622"/>
      <c r="FW65" s="623"/>
      <c r="FX65" s="641"/>
      <c r="FY65" s="624" t="s">
        <v>75</v>
      </c>
      <c r="FZ65" s="625"/>
      <c r="GH65" s="622"/>
      <c r="GI65" s="623"/>
      <c r="GJ65" s="641"/>
    </row>
    <row r="66" spans="1:192" ht="15.75" x14ac:dyDescent="0.2">
      <c r="A66" s="642"/>
      <c r="B66" s="635" t="s">
        <v>76</v>
      </c>
      <c r="C66" s="643"/>
      <c r="D66" s="643"/>
      <c r="E66" s="643"/>
      <c r="F66" s="643"/>
      <c r="G66" s="643"/>
      <c r="H66" s="643"/>
      <c r="I66" s="643"/>
      <c r="J66" s="644"/>
      <c r="K66" s="623"/>
      <c r="L66" s="641"/>
      <c r="M66" s="642"/>
      <c r="N66" s="635" t="s">
        <v>76</v>
      </c>
      <c r="O66" s="643"/>
      <c r="P66" s="643"/>
      <c r="Q66" s="643"/>
      <c r="R66" s="643"/>
      <c r="S66" s="643"/>
      <c r="T66" s="643"/>
      <c r="U66" s="643"/>
      <c r="V66" s="644"/>
      <c r="W66" s="623"/>
      <c r="X66" s="641"/>
      <c r="Y66" s="642"/>
      <c r="Z66" s="635" t="s">
        <v>76</v>
      </c>
      <c r="AA66" s="643"/>
      <c r="AB66" s="643"/>
      <c r="AC66" s="643"/>
      <c r="AD66" s="643"/>
      <c r="AE66" s="643"/>
      <c r="AF66" s="643"/>
      <c r="AG66" s="643"/>
      <c r="AH66" s="644"/>
      <c r="AI66" s="623"/>
      <c r="AJ66" s="641"/>
      <c r="AK66" s="642"/>
      <c r="AL66" s="635" t="s">
        <v>76</v>
      </c>
      <c r="AM66" s="643"/>
      <c r="AN66" s="643"/>
      <c r="AO66" s="643"/>
      <c r="AP66" s="643"/>
      <c r="AQ66" s="643"/>
      <c r="AR66" s="643"/>
      <c r="AS66" s="643"/>
      <c r="AT66" s="644"/>
      <c r="AU66" s="623"/>
      <c r="AV66" s="641"/>
      <c r="AW66" s="642"/>
      <c r="AX66" s="635" t="s">
        <v>76</v>
      </c>
      <c r="AY66" s="643"/>
      <c r="AZ66" s="643"/>
      <c r="BA66" s="643"/>
      <c r="BB66" s="643"/>
      <c r="BC66" s="643"/>
      <c r="BD66" s="643"/>
      <c r="BE66" s="643"/>
      <c r="BF66" s="644"/>
      <c r="BG66" s="623"/>
      <c r="BH66" s="641"/>
      <c r="BI66" s="642"/>
      <c r="BJ66" s="635" t="s">
        <v>76</v>
      </c>
      <c r="BK66" s="643"/>
      <c r="BL66" s="643"/>
      <c r="BM66" s="643"/>
      <c r="BN66" s="643"/>
      <c r="BO66" s="643"/>
      <c r="BP66" s="643"/>
      <c r="BQ66" s="643"/>
      <c r="BR66" s="644"/>
      <c r="BS66" s="623"/>
      <c r="BT66" s="641"/>
      <c r="BU66" s="642"/>
      <c r="BV66" s="635" t="s">
        <v>76</v>
      </c>
      <c r="BW66" s="643"/>
      <c r="BX66" s="643"/>
      <c r="BY66" s="643"/>
      <c r="BZ66" s="643"/>
      <c r="CA66" s="643"/>
      <c r="CB66" s="643"/>
      <c r="CC66" s="643"/>
      <c r="CD66" s="644"/>
      <c r="CE66" s="623"/>
      <c r="CF66" s="641"/>
      <c r="CG66" s="642"/>
      <c r="CH66" s="635" t="s">
        <v>76</v>
      </c>
      <c r="CI66" s="643"/>
      <c r="CJ66" s="643"/>
      <c r="CK66" s="643"/>
      <c r="CL66" s="643"/>
      <c r="CM66" s="643"/>
      <c r="CN66" s="643"/>
      <c r="CO66" s="643"/>
      <c r="CP66" s="644"/>
      <c r="CQ66" s="623"/>
      <c r="CR66" s="641"/>
      <c r="CS66" s="642"/>
      <c r="CT66" s="635" t="s">
        <v>76</v>
      </c>
      <c r="CU66" s="643"/>
      <c r="CV66" s="643"/>
      <c r="CW66" s="643"/>
      <c r="CX66" s="643"/>
      <c r="CY66" s="643"/>
      <c r="CZ66" s="643"/>
      <c r="DA66" s="643"/>
      <c r="DB66" s="644"/>
      <c r="DC66" s="623"/>
      <c r="DD66" s="641"/>
      <c r="DE66" s="642"/>
      <c r="DF66" s="635" t="s">
        <v>76</v>
      </c>
      <c r="DG66" s="643"/>
      <c r="DH66" s="643"/>
      <c r="DI66" s="643"/>
      <c r="DJ66" s="643"/>
      <c r="DK66" s="643"/>
      <c r="DL66" s="643"/>
      <c r="DM66" s="643"/>
      <c r="DN66" s="644"/>
      <c r="DO66" s="623"/>
      <c r="DP66" s="641"/>
      <c r="DQ66" s="642"/>
      <c r="DR66" s="635" t="s">
        <v>76</v>
      </c>
      <c r="DS66" s="643"/>
      <c r="DT66" s="643"/>
      <c r="DU66" s="643"/>
      <c r="DV66" s="643"/>
      <c r="DW66" s="643"/>
      <c r="DX66" s="643"/>
      <c r="DY66" s="643"/>
      <c r="DZ66" s="644"/>
      <c r="EA66" s="623"/>
      <c r="EB66" s="641"/>
      <c r="EC66" s="642"/>
      <c r="ED66" s="635" t="s">
        <v>76</v>
      </c>
      <c r="EE66" s="643"/>
      <c r="EF66" s="643"/>
      <c r="EG66" s="643"/>
      <c r="EH66" s="643"/>
      <c r="EI66" s="643"/>
      <c r="EJ66" s="643"/>
      <c r="EK66" s="643"/>
      <c r="EL66" s="644"/>
      <c r="EM66" s="623"/>
      <c r="EN66" s="641"/>
      <c r="EO66" s="642"/>
      <c r="EP66" s="635" t="s">
        <v>76</v>
      </c>
      <c r="EQ66" s="643"/>
      <c r="ER66" s="643"/>
      <c r="ES66" s="643"/>
      <c r="ET66" s="643"/>
      <c r="EU66" s="643"/>
      <c r="EV66" s="643"/>
      <c r="EW66" s="643"/>
      <c r="EX66" s="644"/>
      <c r="EY66" s="623"/>
      <c r="EZ66" s="641"/>
      <c r="FA66" s="642"/>
      <c r="FB66" s="635" t="s">
        <v>76</v>
      </c>
      <c r="FC66" s="643"/>
      <c r="FD66" s="643"/>
      <c r="FE66" s="643"/>
      <c r="FF66" s="643"/>
      <c r="FG66" s="643"/>
      <c r="FH66" s="643"/>
      <c r="FI66" s="643"/>
      <c r="FJ66" s="644"/>
      <c r="FK66" s="623"/>
      <c r="FL66" s="641"/>
      <c r="FM66" s="642"/>
      <c r="FN66" s="635" t="s">
        <v>76</v>
      </c>
      <c r="FO66" s="643"/>
      <c r="FP66" s="643"/>
      <c r="FQ66" s="643"/>
      <c r="FR66" s="643"/>
      <c r="FS66" s="643"/>
      <c r="FT66" s="643"/>
      <c r="FU66" s="643"/>
      <c r="FV66" s="644"/>
      <c r="FW66" s="623"/>
      <c r="FX66" s="641"/>
      <c r="FY66" s="642"/>
      <c r="FZ66" s="635" t="s">
        <v>76</v>
      </c>
      <c r="GA66" s="643"/>
      <c r="GB66" s="643"/>
      <c r="GC66" s="643"/>
      <c r="GD66" s="643"/>
      <c r="GE66" s="643"/>
      <c r="GF66" s="643"/>
      <c r="GG66" s="643"/>
      <c r="GH66" s="644"/>
      <c r="GI66" s="623"/>
      <c r="GJ66" s="641"/>
    </row>
    <row r="67" spans="1:192" x14ac:dyDescent="0.2">
      <c r="A67" s="624" t="s">
        <v>77</v>
      </c>
      <c r="B67" s="625"/>
      <c r="E67" s="620" t="str">
        <f>IF(L71&gt;0,"Page 2 of 2","")</f>
        <v/>
      </c>
      <c r="F67" s="622"/>
      <c r="G67" s="625" t="s">
        <v>78</v>
      </c>
      <c r="H67" s="625"/>
      <c r="J67" s="622"/>
      <c r="K67" s="645" t="s">
        <v>79</v>
      </c>
      <c r="L67" s="628"/>
      <c r="M67" s="624" t="s">
        <v>77</v>
      </c>
      <c r="N67" s="625"/>
      <c r="Q67" s="620" t="str">
        <f>IF(X71&gt;0,"Page 2 of 2","")</f>
        <v/>
      </c>
      <c r="R67" s="622"/>
      <c r="S67" s="625" t="s">
        <v>78</v>
      </c>
      <c r="T67" s="625"/>
      <c r="V67" s="622"/>
      <c r="W67" s="645" t="s">
        <v>79</v>
      </c>
      <c r="X67" s="628"/>
      <c r="Y67" s="624" t="s">
        <v>77</v>
      </c>
      <c r="Z67" s="625"/>
      <c r="AC67" s="620" t="str">
        <f>IF(AJ71&gt;0,"Page 2 of 2","")</f>
        <v/>
      </c>
      <c r="AD67" s="622"/>
      <c r="AE67" s="625" t="s">
        <v>78</v>
      </c>
      <c r="AF67" s="625"/>
      <c r="AH67" s="622"/>
      <c r="AI67" s="645" t="s">
        <v>79</v>
      </c>
      <c r="AJ67" s="628"/>
      <c r="AK67" s="624" t="s">
        <v>77</v>
      </c>
      <c r="AL67" s="625"/>
      <c r="AO67" s="620" t="str">
        <f>IF(AV71&gt;0,"Page 2 of 2","")</f>
        <v/>
      </c>
      <c r="AP67" s="622"/>
      <c r="AQ67" s="625" t="s">
        <v>78</v>
      </c>
      <c r="AR67" s="625"/>
      <c r="AT67" s="622"/>
      <c r="AU67" s="645" t="s">
        <v>79</v>
      </c>
      <c r="AV67" s="628"/>
      <c r="AW67" s="624" t="s">
        <v>77</v>
      </c>
      <c r="AX67" s="625"/>
      <c r="BA67" s="620" t="str">
        <f>IF(BH71&gt;0,"Page 2 of 2","")</f>
        <v/>
      </c>
      <c r="BB67" s="622"/>
      <c r="BC67" s="625" t="s">
        <v>78</v>
      </c>
      <c r="BD67" s="625"/>
      <c r="BF67" s="622"/>
      <c r="BG67" s="645" t="s">
        <v>79</v>
      </c>
      <c r="BH67" s="628"/>
      <c r="BI67" s="624" t="s">
        <v>77</v>
      </c>
      <c r="BJ67" s="625"/>
      <c r="BM67" s="620" t="str">
        <f>IF(BT71&gt;0,"Page 2 of 2","")</f>
        <v/>
      </c>
      <c r="BN67" s="622"/>
      <c r="BO67" s="625" t="s">
        <v>78</v>
      </c>
      <c r="BP67" s="625"/>
      <c r="BR67" s="622"/>
      <c r="BS67" s="645" t="s">
        <v>79</v>
      </c>
      <c r="BT67" s="628"/>
      <c r="BU67" s="624" t="s">
        <v>77</v>
      </c>
      <c r="BV67" s="625"/>
      <c r="BY67" s="620" t="str">
        <f>IF(CF71&gt;0,"Page 2 of 2","")</f>
        <v/>
      </c>
      <c r="BZ67" s="622"/>
      <c r="CA67" s="625" t="s">
        <v>78</v>
      </c>
      <c r="CB67" s="625"/>
      <c r="CD67" s="622"/>
      <c r="CE67" s="645" t="s">
        <v>79</v>
      </c>
      <c r="CF67" s="628"/>
      <c r="CG67" s="624" t="s">
        <v>77</v>
      </c>
      <c r="CH67" s="625"/>
      <c r="CK67" s="620" t="str">
        <f>IF(CR71&gt;0,"Page 2 of 2","")</f>
        <v/>
      </c>
      <c r="CL67" s="622"/>
      <c r="CM67" s="625" t="s">
        <v>78</v>
      </c>
      <c r="CN67" s="625"/>
      <c r="CP67" s="622"/>
      <c r="CQ67" s="645" t="s">
        <v>79</v>
      </c>
      <c r="CR67" s="628"/>
      <c r="CS67" s="624" t="s">
        <v>77</v>
      </c>
      <c r="CT67" s="625"/>
      <c r="CW67" s="620" t="str">
        <f>IF(DD71&gt;0,"Page 2 of 2","")</f>
        <v/>
      </c>
      <c r="CX67" s="622"/>
      <c r="CY67" s="625" t="s">
        <v>78</v>
      </c>
      <c r="CZ67" s="625"/>
      <c r="DB67" s="622"/>
      <c r="DC67" s="645" t="s">
        <v>79</v>
      </c>
      <c r="DD67" s="628"/>
      <c r="DE67" s="624" t="s">
        <v>77</v>
      </c>
      <c r="DF67" s="625"/>
      <c r="DI67" s="620" t="str">
        <f>IF(DP71&gt;0,"Page 2 of 2","")</f>
        <v/>
      </c>
      <c r="DJ67" s="622"/>
      <c r="DK67" s="625" t="s">
        <v>78</v>
      </c>
      <c r="DL67" s="625"/>
      <c r="DN67" s="622"/>
      <c r="DO67" s="645" t="s">
        <v>79</v>
      </c>
      <c r="DP67" s="628"/>
      <c r="DQ67" s="624" t="s">
        <v>77</v>
      </c>
      <c r="DR67" s="625"/>
      <c r="DU67" s="620" t="str">
        <f>IF(EB71&gt;0,"Page 2 of 2","")</f>
        <v/>
      </c>
      <c r="DV67" s="622"/>
      <c r="DW67" s="625" t="s">
        <v>78</v>
      </c>
      <c r="DX67" s="625"/>
      <c r="DZ67" s="622"/>
      <c r="EA67" s="645" t="s">
        <v>79</v>
      </c>
      <c r="EB67" s="628"/>
      <c r="EC67" s="624" t="s">
        <v>77</v>
      </c>
      <c r="ED67" s="625"/>
      <c r="EG67" s="620" t="str">
        <f>IF(EN71&gt;0,"Page 2 of 2","")</f>
        <v/>
      </c>
      <c r="EH67" s="622"/>
      <c r="EI67" s="625" t="s">
        <v>78</v>
      </c>
      <c r="EJ67" s="625"/>
      <c r="EL67" s="622"/>
      <c r="EM67" s="645" t="s">
        <v>79</v>
      </c>
      <c r="EN67" s="628"/>
      <c r="EO67" s="624" t="s">
        <v>77</v>
      </c>
      <c r="EP67" s="625"/>
      <c r="ES67" s="620" t="str">
        <f>IF(EZ71&gt;0,"Page 2 of 2","")</f>
        <v/>
      </c>
      <c r="ET67" s="622"/>
      <c r="EU67" s="625" t="s">
        <v>78</v>
      </c>
      <c r="EV67" s="625"/>
      <c r="EX67" s="622"/>
      <c r="EY67" s="645" t="s">
        <v>79</v>
      </c>
      <c r="EZ67" s="628"/>
      <c r="FA67" s="624" t="s">
        <v>77</v>
      </c>
      <c r="FB67" s="625"/>
      <c r="FE67" s="620" t="str">
        <f>IF(FL71&gt;0,"Page 2 of 2","")</f>
        <v/>
      </c>
      <c r="FF67" s="622"/>
      <c r="FG67" s="625" t="s">
        <v>78</v>
      </c>
      <c r="FH67" s="625"/>
      <c r="FJ67" s="622"/>
      <c r="FK67" s="645" t="s">
        <v>79</v>
      </c>
      <c r="FL67" s="628"/>
      <c r="FM67" s="624" t="s">
        <v>77</v>
      </c>
      <c r="FN67" s="625"/>
      <c r="FQ67" s="620" t="str">
        <f>IF(FX71&gt;0,"Page 2 of 2","")</f>
        <v/>
      </c>
      <c r="FR67" s="622"/>
      <c r="FS67" s="625" t="s">
        <v>78</v>
      </c>
      <c r="FT67" s="625"/>
      <c r="FV67" s="622"/>
      <c r="FW67" s="645" t="s">
        <v>79</v>
      </c>
      <c r="FX67" s="628"/>
      <c r="FY67" s="624" t="s">
        <v>77</v>
      </c>
      <c r="FZ67" s="625"/>
      <c r="GC67" s="620" t="str">
        <f>IF(GJ71&gt;0,"Page 2 of 2","")</f>
        <v/>
      </c>
      <c r="GD67" s="622"/>
      <c r="GE67" s="625" t="s">
        <v>78</v>
      </c>
      <c r="GF67" s="625"/>
      <c r="GH67" s="622"/>
      <c r="GI67" s="645" t="s">
        <v>79</v>
      </c>
      <c r="GJ67" s="628"/>
    </row>
    <row r="68" spans="1:192" ht="15.75" thickBot="1" x14ac:dyDescent="0.25">
      <c r="A68" s="744"/>
      <c r="B68" s="743"/>
      <c r="C68" s="743"/>
      <c r="D68" s="743"/>
      <c r="E68" s="743"/>
      <c r="F68" s="747"/>
      <c r="G68" s="743"/>
      <c r="H68" s="743"/>
      <c r="I68" s="743"/>
      <c r="J68" s="747"/>
      <c r="K68" s="631"/>
      <c r="L68" s="632"/>
      <c r="M68" s="744"/>
      <c r="N68" s="743"/>
      <c r="O68" s="743"/>
      <c r="P68" s="743"/>
      <c r="Q68" s="743"/>
      <c r="R68" s="747"/>
      <c r="S68" s="743"/>
      <c r="T68" s="743"/>
      <c r="U68" s="743"/>
      <c r="V68" s="747"/>
      <c r="W68" s="631"/>
      <c r="X68" s="632"/>
      <c r="Y68" s="744"/>
      <c r="Z68" s="743"/>
      <c r="AA68" s="743"/>
      <c r="AB68" s="743"/>
      <c r="AC68" s="743"/>
      <c r="AD68" s="747"/>
      <c r="AE68" s="743"/>
      <c r="AF68" s="743"/>
      <c r="AG68" s="743"/>
      <c r="AH68" s="747"/>
      <c r="AI68" s="631"/>
      <c r="AJ68" s="632"/>
      <c r="AK68" s="744"/>
      <c r="AL68" s="743"/>
      <c r="AM68" s="743"/>
      <c r="AN68" s="743"/>
      <c r="AO68" s="743"/>
      <c r="AP68" s="747"/>
      <c r="AQ68" s="743"/>
      <c r="AR68" s="743"/>
      <c r="AS68" s="743"/>
      <c r="AT68" s="747"/>
      <c r="AU68" s="631"/>
      <c r="AV68" s="632"/>
      <c r="AW68" s="744"/>
      <c r="AX68" s="743"/>
      <c r="AY68" s="743"/>
      <c r="AZ68" s="743"/>
      <c r="BA68" s="743"/>
      <c r="BB68" s="747"/>
      <c r="BC68" s="743"/>
      <c r="BD68" s="743"/>
      <c r="BE68" s="743"/>
      <c r="BF68" s="747"/>
      <c r="BG68" s="631"/>
      <c r="BH68" s="632"/>
      <c r="BI68" s="744"/>
      <c r="BJ68" s="743"/>
      <c r="BK68" s="743"/>
      <c r="BL68" s="743"/>
      <c r="BM68" s="743"/>
      <c r="BN68" s="747"/>
      <c r="BO68" s="743"/>
      <c r="BP68" s="743"/>
      <c r="BQ68" s="743"/>
      <c r="BR68" s="747"/>
      <c r="BS68" s="631"/>
      <c r="BT68" s="632"/>
      <c r="BU68" s="744"/>
      <c r="BV68" s="743"/>
      <c r="BW68" s="743"/>
      <c r="BX68" s="743"/>
      <c r="BY68" s="743"/>
      <c r="BZ68" s="747"/>
      <c r="CA68" s="743"/>
      <c r="CB68" s="743"/>
      <c r="CC68" s="743"/>
      <c r="CD68" s="747"/>
      <c r="CE68" s="631"/>
      <c r="CF68" s="632"/>
      <c r="CG68" s="744"/>
      <c r="CH68" s="743"/>
      <c r="CI68" s="743"/>
      <c r="CJ68" s="743"/>
      <c r="CK68" s="743"/>
      <c r="CL68" s="747"/>
      <c r="CM68" s="743"/>
      <c r="CN68" s="743"/>
      <c r="CO68" s="743"/>
      <c r="CP68" s="747"/>
      <c r="CQ68" s="631"/>
      <c r="CR68" s="632"/>
      <c r="CS68" s="744"/>
      <c r="CT68" s="743"/>
      <c r="CU68" s="743"/>
      <c r="CV68" s="743"/>
      <c r="CW68" s="743"/>
      <c r="CX68" s="747"/>
      <c r="CY68" s="743"/>
      <c r="CZ68" s="743"/>
      <c r="DA68" s="743"/>
      <c r="DB68" s="747"/>
      <c r="DC68" s="631"/>
      <c r="DD68" s="632"/>
      <c r="DE68" s="744"/>
      <c r="DF68" s="743"/>
      <c r="DG68" s="743"/>
      <c r="DH68" s="743"/>
      <c r="DI68" s="743"/>
      <c r="DJ68" s="747"/>
      <c r="DK68" s="743"/>
      <c r="DL68" s="743"/>
      <c r="DM68" s="743"/>
      <c r="DN68" s="747"/>
      <c r="DO68" s="631"/>
      <c r="DP68" s="632"/>
      <c r="DQ68" s="744"/>
      <c r="DR68" s="743"/>
      <c r="DS68" s="743"/>
      <c r="DT68" s="743"/>
      <c r="DU68" s="743"/>
      <c r="DV68" s="747"/>
      <c r="DW68" s="743"/>
      <c r="DX68" s="743"/>
      <c r="DY68" s="743"/>
      <c r="DZ68" s="747"/>
      <c r="EA68" s="631"/>
      <c r="EB68" s="632"/>
      <c r="EC68" s="744"/>
      <c r="ED68" s="743"/>
      <c r="EE68" s="743"/>
      <c r="EF68" s="743"/>
      <c r="EG68" s="743"/>
      <c r="EH68" s="747"/>
      <c r="EI68" s="743"/>
      <c r="EJ68" s="743"/>
      <c r="EK68" s="743"/>
      <c r="EL68" s="747"/>
      <c r="EM68" s="631"/>
      <c r="EN68" s="632"/>
      <c r="EO68" s="744"/>
      <c r="EP68" s="743"/>
      <c r="EQ68" s="743"/>
      <c r="ER68" s="743"/>
      <c r="ES68" s="743"/>
      <c r="ET68" s="747"/>
      <c r="EU68" s="743"/>
      <c r="EV68" s="743"/>
      <c r="EW68" s="743"/>
      <c r="EX68" s="747"/>
      <c r="EY68" s="631"/>
      <c r="EZ68" s="632"/>
      <c r="FA68" s="744"/>
      <c r="FB68" s="743"/>
      <c r="FC68" s="743"/>
      <c r="FD68" s="743"/>
      <c r="FE68" s="743"/>
      <c r="FF68" s="747"/>
      <c r="FG68" s="743"/>
      <c r="FH68" s="743"/>
      <c r="FI68" s="743"/>
      <c r="FJ68" s="747"/>
      <c r="FK68" s="631"/>
      <c r="FL68" s="632"/>
      <c r="FM68" s="744"/>
      <c r="FN68" s="743"/>
      <c r="FO68" s="743"/>
      <c r="FP68" s="743"/>
      <c r="FQ68" s="743"/>
      <c r="FR68" s="747"/>
      <c r="FS68" s="743"/>
      <c r="FT68" s="743"/>
      <c r="FU68" s="743"/>
      <c r="FV68" s="747"/>
      <c r="FW68" s="631"/>
      <c r="FX68" s="632"/>
      <c r="FY68" s="744"/>
      <c r="FZ68" s="743"/>
      <c r="GA68" s="743"/>
      <c r="GB68" s="743"/>
      <c r="GC68" s="743"/>
      <c r="GD68" s="747"/>
      <c r="GE68" s="743"/>
      <c r="GF68" s="743"/>
      <c r="GG68" s="743"/>
      <c r="GH68" s="747"/>
      <c r="GI68" s="631"/>
      <c r="GJ68" s="632"/>
    </row>
    <row r="69" spans="1:192" x14ac:dyDescent="0.2">
      <c r="A69" s="646" t="s">
        <v>80</v>
      </c>
      <c r="C69" s="625" t="s">
        <v>81</v>
      </c>
      <c r="G69" s="647"/>
      <c r="H69" s="648" t="s">
        <v>82</v>
      </c>
      <c r="I69" s="649" t="s">
        <v>83</v>
      </c>
      <c r="J69" s="649" t="s">
        <v>84</v>
      </c>
      <c r="K69" s="649" t="s">
        <v>84</v>
      </c>
      <c r="L69" s="650" t="s">
        <v>85</v>
      </c>
      <c r="M69" s="646" t="s">
        <v>80</v>
      </c>
      <c r="O69" s="625" t="s">
        <v>81</v>
      </c>
      <c r="S69" s="647"/>
      <c r="T69" s="648" t="s">
        <v>82</v>
      </c>
      <c r="U69" s="649" t="s">
        <v>83</v>
      </c>
      <c r="V69" s="649" t="s">
        <v>84</v>
      </c>
      <c r="W69" s="649" t="s">
        <v>84</v>
      </c>
      <c r="X69" s="650" t="s">
        <v>85</v>
      </c>
      <c r="Y69" s="646" t="s">
        <v>80</v>
      </c>
      <c r="AA69" s="625" t="s">
        <v>81</v>
      </c>
      <c r="AE69" s="647"/>
      <c r="AF69" s="648" t="s">
        <v>82</v>
      </c>
      <c r="AG69" s="649" t="s">
        <v>83</v>
      </c>
      <c r="AH69" s="649" t="s">
        <v>84</v>
      </c>
      <c r="AI69" s="649" t="s">
        <v>84</v>
      </c>
      <c r="AJ69" s="650" t="s">
        <v>85</v>
      </c>
      <c r="AK69" s="646" t="s">
        <v>80</v>
      </c>
      <c r="AM69" s="625" t="s">
        <v>81</v>
      </c>
      <c r="AQ69" s="647"/>
      <c r="AR69" s="648" t="s">
        <v>82</v>
      </c>
      <c r="AS69" s="649" t="s">
        <v>83</v>
      </c>
      <c r="AT69" s="649" t="s">
        <v>84</v>
      </c>
      <c r="AU69" s="649" t="s">
        <v>84</v>
      </c>
      <c r="AV69" s="650" t="s">
        <v>85</v>
      </c>
      <c r="AW69" s="646" t="s">
        <v>80</v>
      </c>
      <c r="AY69" s="625" t="s">
        <v>81</v>
      </c>
      <c r="BC69" s="647"/>
      <c r="BD69" s="648" t="s">
        <v>82</v>
      </c>
      <c r="BE69" s="649" t="s">
        <v>83</v>
      </c>
      <c r="BF69" s="649" t="s">
        <v>84</v>
      </c>
      <c r="BG69" s="649" t="s">
        <v>84</v>
      </c>
      <c r="BH69" s="650" t="s">
        <v>85</v>
      </c>
      <c r="BI69" s="646" t="s">
        <v>80</v>
      </c>
      <c r="BK69" s="625" t="s">
        <v>81</v>
      </c>
      <c r="BO69" s="647"/>
      <c r="BP69" s="648" t="s">
        <v>82</v>
      </c>
      <c r="BQ69" s="649" t="s">
        <v>83</v>
      </c>
      <c r="BR69" s="649" t="s">
        <v>84</v>
      </c>
      <c r="BS69" s="649" t="s">
        <v>84</v>
      </c>
      <c r="BT69" s="650" t="s">
        <v>85</v>
      </c>
      <c r="BU69" s="646" t="s">
        <v>80</v>
      </c>
      <c r="BW69" s="625" t="s">
        <v>81</v>
      </c>
      <c r="CA69" s="647"/>
      <c r="CB69" s="648" t="s">
        <v>82</v>
      </c>
      <c r="CC69" s="649" t="s">
        <v>83</v>
      </c>
      <c r="CD69" s="649" t="s">
        <v>84</v>
      </c>
      <c r="CE69" s="649" t="s">
        <v>84</v>
      </c>
      <c r="CF69" s="650" t="s">
        <v>85</v>
      </c>
      <c r="CG69" s="646" t="s">
        <v>80</v>
      </c>
      <c r="CI69" s="625" t="s">
        <v>81</v>
      </c>
      <c r="CM69" s="647"/>
      <c r="CN69" s="648" t="s">
        <v>82</v>
      </c>
      <c r="CO69" s="649" t="s">
        <v>83</v>
      </c>
      <c r="CP69" s="649" t="s">
        <v>84</v>
      </c>
      <c r="CQ69" s="649" t="s">
        <v>84</v>
      </c>
      <c r="CR69" s="650" t="s">
        <v>85</v>
      </c>
      <c r="CS69" s="646" t="s">
        <v>80</v>
      </c>
      <c r="CU69" s="625" t="s">
        <v>81</v>
      </c>
      <c r="CY69" s="647"/>
      <c r="CZ69" s="648" t="s">
        <v>82</v>
      </c>
      <c r="DA69" s="649" t="s">
        <v>83</v>
      </c>
      <c r="DB69" s="649" t="s">
        <v>84</v>
      </c>
      <c r="DC69" s="649" t="s">
        <v>84</v>
      </c>
      <c r="DD69" s="650" t="s">
        <v>85</v>
      </c>
      <c r="DE69" s="646" t="s">
        <v>80</v>
      </c>
      <c r="DG69" s="625" t="s">
        <v>81</v>
      </c>
      <c r="DK69" s="647"/>
      <c r="DL69" s="648" t="s">
        <v>82</v>
      </c>
      <c r="DM69" s="649" t="s">
        <v>83</v>
      </c>
      <c r="DN69" s="649" t="s">
        <v>84</v>
      </c>
      <c r="DO69" s="649" t="s">
        <v>84</v>
      </c>
      <c r="DP69" s="650" t="s">
        <v>85</v>
      </c>
      <c r="DQ69" s="646" t="s">
        <v>80</v>
      </c>
      <c r="DS69" s="625" t="s">
        <v>81</v>
      </c>
      <c r="DW69" s="647"/>
      <c r="DX69" s="648" t="s">
        <v>82</v>
      </c>
      <c r="DY69" s="649" t="s">
        <v>83</v>
      </c>
      <c r="DZ69" s="649" t="s">
        <v>84</v>
      </c>
      <c r="EA69" s="649" t="s">
        <v>84</v>
      </c>
      <c r="EB69" s="650" t="s">
        <v>85</v>
      </c>
      <c r="EC69" s="646" t="s">
        <v>80</v>
      </c>
      <c r="EE69" s="625" t="s">
        <v>81</v>
      </c>
      <c r="EI69" s="647"/>
      <c r="EJ69" s="648" t="s">
        <v>82</v>
      </c>
      <c r="EK69" s="649" t="s">
        <v>83</v>
      </c>
      <c r="EL69" s="649" t="s">
        <v>84</v>
      </c>
      <c r="EM69" s="649" t="s">
        <v>84</v>
      </c>
      <c r="EN69" s="650" t="s">
        <v>85</v>
      </c>
      <c r="EO69" s="646" t="s">
        <v>80</v>
      </c>
      <c r="EQ69" s="625" t="s">
        <v>81</v>
      </c>
      <c r="EU69" s="647"/>
      <c r="EV69" s="648" t="s">
        <v>82</v>
      </c>
      <c r="EW69" s="649" t="s">
        <v>83</v>
      </c>
      <c r="EX69" s="649" t="s">
        <v>84</v>
      </c>
      <c r="EY69" s="649" t="s">
        <v>84</v>
      </c>
      <c r="EZ69" s="650" t="s">
        <v>85</v>
      </c>
      <c r="FA69" s="646" t="s">
        <v>80</v>
      </c>
      <c r="FC69" s="625" t="s">
        <v>81</v>
      </c>
      <c r="FG69" s="647"/>
      <c r="FH69" s="648" t="s">
        <v>82</v>
      </c>
      <c r="FI69" s="649" t="s">
        <v>83</v>
      </c>
      <c r="FJ69" s="649" t="s">
        <v>84</v>
      </c>
      <c r="FK69" s="649" t="s">
        <v>84</v>
      </c>
      <c r="FL69" s="650" t="s">
        <v>85</v>
      </c>
      <c r="FM69" s="646" t="s">
        <v>80</v>
      </c>
      <c r="FO69" s="625" t="s">
        <v>81</v>
      </c>
      <c r="FS69" s="647"/>
      <c r="FT69" s="648" t="s">
        <v>82</v>
      </c>
      <c r="FU69" s="649" t="s">
        <v>83</v>
      </c>
      <c r="FV69" s="649" t="s">
        <v>84</v>
      </c>
      <c r="FW69" s="649" t="s">
        <v>84</v>
      </c>
      <c r="FX69" s="650" t="s">
        <v>85</v>
      </c>
      <c r="FY69" s="646" t="s">
        <v>80</v>
      </c>
      <c r="GA69" s="625" t="s">
        <v>81</v>
      </c>
      <c r="GE69" s="647"/>
      <c r="GF69" s="648" t="s">
        <v>82</v>
      </c>
      <c r="GG69" s="649" t="s">
        <v>83</v>
      </c>
      <c r="GH69" s="649" t="s">
        <v>84</v>
      </c>
      <c r="GI69" s="649" t="s">
        <v>84</v>
      </c>
      <c r="GJ69" s="650" t="s">
        <v>85</v>
      </c>
    </row>
    <row r="70" spans="1:192" x14ac:dyDescent="0.2">
      <c r="A70" s="651"/>
      <c r="B70" s="635"/>
      <c r="C70" s="635"/>
      <c r="D70" s="635"/>
      <c r="E70" s="635"/>
      <c r="F70" s="635"/>
      <c r="G70" s="652"/>
      <c r="H70" s="652"/>
      <c r="I70" s="652"/>
      <c r="J70" s="652"/>
      <c r="K70" s="653" t="s">
        <v>86</v>
      </c>
      <c r="L70" s="644"/>
      <c r="M70" s="651"/>
      <c r="N70" s="635"/>
      <c r="O70" s="635"/>
      <c r="P70" s="635"/>
      <c r="Q70" s="635"/>
      <c r="R70" s="635"/>
      <c r="S70" s="652"/>
      <c r="T70" s="652"/>
      <c r="U70" s="652"/>
      <c r="V70" s="652"/>
      <c r="W70" s="653" t="s">
        <v>86</v>
      </c>
      <c r="X70" s="644"/>
      <c r="Y70" s="651"/>
      <c r="Z70" s="635"/>
      <c r="AA70" s="635"/>
      <c r="AB70" s="635"/>
      <c r="AC70" s="635"/>
      <c r="AD70" s="635"/>
      <c r="AE70" s="652"/>
      <c r="AF70" s="652"/>
      <c r="AG70" s="652"/>
      <c r="AH70" s="652"/>
      <c r="AI70" s="653" t="s">
        <v>86</v>
      </c>
      <c r="AJ70" s="644"/>
      <c r="AK70" s="651"/>
      <c r="AL70" s="635"/>
      <c r="AM70" s="635"/>
      <c r="AN70" s="635"/>
      <c r="AO70" s="635"/>
      <c r="AP70" s="635"/>
      <c r="AQ70" s="652"/>
      <c r="AR70" s="652"/>
      <c r="AS70" s="652"/>
      <c r="AT70" s="652"/>
      <c r="AU70" s="653" t="s">
        <v>86</v>
      </c>
      <c r="AV70" s="644"/>
      <c r="AW70" s="651"/>
      <c r="AX70" s="635"/>
      <c r="AY70" s="635"/>
      <c r="AZ70" s="635"/>
      <c r="BA70" s="635"/>
      <c r="BB70" s="635"/>
      <c r="BC70" s="652"/>
      <c r="BD70" s="652"/>
      <c r="BE70" s="652"/>
      <c r="BF70" s="652"/>
      <c r="BG70" s="653" t="s">
        <v>86</v>
      </c>
      <c r="BH70" s="644"/>
      <c r="BI70" s="651"/>
      <c r="BJ70" s="635"/>
      <c r="BK70" s="635"/>
      <c r="BL70" s="635"/>
      <c r="BM70" s="635"/>
      <c r="BN70" s="635"/>
      <c r="BO70" s="652"/>
      <c r="BP70" s="652"/>
      <c r="BQ70" s="652"/>
      <c r="BR70" s="652"/>
      <c r="BS70" s="653" t="s">
        <v>86</v>
      </c>
      <c r="BT70" s="644"/>
      <c r="BU70" s="651"/>
      <c r="BV70" s="635"/>
      <c r="BW70" s="635"/>
      <c r="BX70" s="635"/>
      <c r="BY70" s="635"/>
      <c r="BZ70" s="635"/>
      <c r="CA70" s="652"/>
      <c r="CB70" s="652"/>
      <c r="CC70" s="652"/>
      <c r="CD70" s="652"/>
      <c r="CE70" s="653" t="s">
        <v>86</v>
      </c>
      <c r="CF70" s="644"/>
      <c r="CG70" s="651"/>
      <c r="CH70" s="635"/>
      <c r="CI70" s="635"/>
      <c r="CJ70" s="635"/>
      <c r="CK70" s="635"/>
      <c r="CL70" s="635"/>
      <c r="CM70" s="652"/>
      <c r="CN70" s="652"/>
      <c r="CO70" s="652"/>
      <c r="CP70" s="652"/>
      <c r="CQ70" s="653" t="s">
        <v>86</v>
      </c>
      <c r="CR70" s="644"/>
      <c r="CS70" s="651"/>
      <c r="CT70" s="635"/>
      <c r="CU70" s="635"/>
      <c r="CV70" s="635"/>
      <c r="CW70" s="635"/>
      <c r="CX70" s="635"/>
      <c r="CY70" s="652"/>
      <c r="CZ70" s="652"/>
      <c r="DA70" s="652"/>
      <c r="DB70" s="652"/>
      <c r="DC70" s="653" t="s">
        <v>86</v>
      </c>
      <c r="DD70" s="644"/>
      <c r="DE70" s="651"/>
      <c r="DF70" s="635"/>
      <c r="DG70" s="635"/>
      <c r="DH70" s="635"/>
      <c r="DI70" s="635"/>
      <c r="DJ70" s="635"/>
      <c r="DK70" s="652"/>
      <c r="DL70" s="652"/>
      <c r="DM70" s="652"/>
      <c r="DN70" s="652"/>
      <c r="DO70" s="653" t="s">
        <v>86</v>
      </c>
      <c r="DP70" s="644"/>
      <c r="DQ70" s="651"/>
      <c r="DR70" s="635"/>
      <c r="DS70" s="635"/>
      <c r="DT70" s="635"/>
      <c r="DU70" s="635"/>
      <c r="DV70" s="635"/>
      <c r="DW70" s="652"/>
      <c r="DX70" s="652"/>
      <c r="DY70" s="652"/>
      <c r="DZ70" s="652"/>
      <c r="EA70" s="653" t="s">
        <v>86</v>
      </c>
      <c r="EB70" s="644"/>
      <c r="EC70" s="651"/>
      <c r="ED70" s="635"/>
      <c r="EE70" s="635"/>
      <c r="EF70" s="635"/>
      <c r="EG70" s="635"/>
      <c r="EH70" s="635"/>
      <c r="EI70" s="652"/>
      <c r="EJ70" s="652"/>
      <c r="EK70" s="652"/>
      <c r="EL70" s="652"/>
      <c r="EM70" s="653" t="s">
        <v>86</v>
      </c>
      <c r="EN70" s="644"/>
      <c r="EO70" s="651"/>
      <c r="EP70" s="635"/>
      <c r="EQ70" s="635"/>
      <c r="ER70" s="635"/>
      <c r="ES70" s="635"/>
      <c r="ET70" s="635"/>
      <c r="EU70" s="652"/>
      <c r="EV70" s="652"/>
      <c r="EW70" s="652"/>
      <c r="EX70" s="652"/>
      <c r="EY70" s="653" t="s">
        <v>86</v>
      </c>
      <c r="EZ70" s="644"/>
      <c r="FA70" s="651"/>
      <c r="FB70" s="635"/>
      <c r="FC70" s="635"/>
      <c r="FD70" s="635"/>
      <c r="FE70" s="635"/>
      <c r="FF70" s="635"/>
      <c r="FG70" s="652"/>
      <c r="FH70" s="652"/>
      <c r="FI70" s="652"/>
      <c r="FJ70" s="652"/>
      <c r="FK70" s="653" t="s">
        <v>86</v>
      </c>
      <c r="FL70" s="644"/>
      <c r="FM70" s="651"/>
      <c r="FN70" s="635"/>
      <c r="FO70" s="635"/>
      <c r="FP70" s="635"/>
      <c r="FQ70" s="635"/>
      <c r="FR70" s="635"/>
      <c r="FS70" s="652"/>
      <c r="FT70" s="652"/>
      <c r="FU70" s="652"/>
      <c r="FV70" s="652"/>
      <c r="FW70" s="653" t="s">
        <v>86</v>
      </c>
      <c r="FX70" s="644"/>
      <c r="FY70" s="651"/>
      <c r="FZ70" s="635"/>
      <c r="GA70" s="635"/>
      <c r="GB70" s="635"/>
      <c r="GC70" s="635"/>
      <c r="GD70" s="635"/>
      <c r="GE70" s="652"/>
      <c r="GF70" s="652"/>
      <c r="GG70" s="652"/>
      <c r="GH70" s="652"/>
      <c r="GI70" s="653" t="s">
        <v>86</v>
      </c>
      <c r="GJ70" s="644"/>
    </row>
    <row r="71" spans="1:192" ht="12" customHeight="1" x14ac:dyDescent="0.2">
      <c r="A71" s="654" t="str">
        <f>IF(AND(I71=0,K71=0,B71=""),"No Line Item",A50+1)</f>
        <v>No Line Item</v>
      </c>
      <c r="B71" s="1226"/>
      <c r="C71" s="1227"/>
      <c r="D71" s="1227"/>
      <c r="E71" s="1227"/>
      <c r="F71" s="1227"/>
      <c r="G71" s="1228"/>
      <c r="H71" s="90"/>
      <c r="I71" s="90"/>
      <c r="J71" s="656"/>
      <c r="K71" s="657"/>
      <c r="L71" s="658">
        <f>ROUND(I71*K71,2)</f>
        <v>0</v>
      </c>
      <c r="M71" s="654" t="str">
        <f>IF(AND(U71=0,W71=0,N71=""),"No Line Item",M50+1)</f>
        <v>No Line Item</v>
      </c>
      <c r="N71" s="1226"/>
      <c r="O71" s="1227"/>
      <c r="P71" s="1227"/>
      <c r="Q71" s="1227"/>
      <c r="R71" s="1227"/>
      <c r="S71" s="1228"/>
      <c r="T71" s="90"/>
      <c r="U71" s="90"/>
      <c r="V71" s="656"/>
      <c r="W71" s="657"/>
      <c r="X71" s="658">
        <f>ROUND(U71*W71,2)</f>
        <v>0</v>
      </c>
      <c r="Y71" s="654" t="str">
        <f>IF(AND(AG71=0,AI71=0,Z71=""),"No Line Item",Y50+1)</f>
        <v>No Line Item</v>
      </c>
      <c r="Z71" s="1226"/>
      <c r="AA71" s="1227"/>
      <c r="AB71" s="1227"/>
      <c r="AC71" s="1227"/>
      <c r="AD71" s="1227"/>
      <c r="AE71" s="1228"/>
      <c r="AF71" s="90"/>
      <c r="AG71" s="90"/>
      <c r="AH71" s="656"/>
      <c r="AI71" s="657"/>
      <c r="AJ71" s="658">
        <f>ROUND(AG71*AI71,2)</f>
        <v>0</v>
      </c>
      <c r="AK71" s="654" t="str">
        <f>IF(AND(AS71=0,AU71=0,AL71=""),"No Line Item",AK50+1)</f>
        <v>No Line Item</v>
      </c>
      <c r="AL71" s="1226"/>
      <c r="AM71" s="1227"/>
      <c r="AN71" s="1227"/>
      <c r="AO71" s="1227"/>
      <c r="AP71" s="1227"/>
      <c r="AQ71" s="1228"/>
      <c r="AR71" s="90"/>
      <c r="AS71" s="90"/>
      <c r="AT71" s="656"/>
      <c r="AU71" s="657"/>
      <c r="AV71" s="658">
        <f>ROUND(AS71*AU71,2)</f>
        <v>0</v>
      </c>
      <c r="AW71" s="654" t="str">
        <f>IF(AND(BE71=0,BG71=0,AX71=""),"No Line Item",AW50+1)</f>
        <v>No Line Item</v>
      </c>
      <c r="AX71" s="1226"/>
      <c r="AY71" s="1227"/>
      <c r="AZ71" s="1227"/>
      <c r="BA71" s="1227"/>
      <c r="BB71" s="1227"/>
      <c r="BC71" s="1228"/>
      <c r="BD71" s="90"/>
      <c r="BE71" s="90"/>
      <c r="BF71" s="656"/>
      <c r="BG71" s="657"/>
      <c r="BH71" s="658">
        <f>ROUND(BE71*BG71,2)</f>
        <v>0</v>
      </c>
      <c r="BI71" s="654" t="str">
        <f>IF(AND(BQ71=0,BS71=0,BJ71=""),"No Line Item",BI50+1)</f>
        <v>No Line Item</v>
      </c>
      <c r="BJ71" s="1226"/>
      <c r="BK71" s="1227"/>
      <c r="BL71" s="1227"/>
      <c r="BM71" s="1227"/>
      <c r="BN71" s="1227"/>
      <c r="BO71" s="1228"/>
      <c r="BP71" s="90"/>
      <c r="BQ71" s="90"/>
      <c r="BR71" s="656"/>
      <c r="BS71" s="657"/>
      <c r="BT71" s="658">
        <f>ROUND(BQ71*BS71,2)</f>
        <v>0</v>
      </c>
      <c r="BU71" s="654" t="str">
        <f>IF(AND(CC71=0,CE71=0,BV71=""),"No Line Item",BU50+1)</f>
        <v>No Line Item</v>
      </c>
      <c r="BV71" s="1226"/>
      <c r="BW71" s="1227"/>
      <c r="BX71" s="1227"/>
      <c r="BY71" s="1227"/>
      <c r="BZ71" s="1227"/>
      <c r="CA71" s="1228"/>
      <c r="CB71" s="90"/>
      <c r="CC71" s="90"/>
      <c r="CD71" s="656"/>
      <c r="CE71" s="657"/>
      <c r="CF71" s="658">
        <f>ROUND(CC71*CE71,2)</f>
        <v>0</v>
      </c>
      <c r="CG71" s="654" t="str">
        <f>IF(AND(CO71=0,CQ71=0,CH71=""),"No Line Item",CG50+1)</f>
        <v>No Line Item</v>
      </c>
      <c r="CH71" s="1226"/>
      <c r="CI71" s="1227"/>
      <c r="CJ71" s="1227"/>
      <c r="CK71" s="1227"/>
      <c r="CL71" s="1227"/>
      <c r="CM71" s="1228"/>
      <c r="CN71" s="90"/>
      <c r="CO71" s="90"/>
      <c r="CP71" s="656"/>
      <c r="CQ71" s="657"/>
      <c r="CR71" s="658">
        <f>ROUND(CO71*CQ71,2)</f>
        <v>0</v>
      </c>
      <c r="CS71" s="654" t="str">
        <f>IF(AND(DA71=0,DC71=0,CT71=""),"No Line Item",CS50+1)</f>
        <v>No Line Item</v>
      </c>
      <c r="CT71" s="1226"/>
      <c r="CU71" s="1227"/>
      <c r="CV71" s="1227"/>
      <c r="CW71" s="1227"/>
      <c r="CX71" s="1227"/>
      <c r="CY71" s="1228"/>
      <c r="CZ71" s="90"/>
      <c r="DA71" s="90"/>
      <c r="DB71" s="656"/>
      <c r="DC71" s="657"/>
      <c r="DD71" s="658">
        <f>ROUND(DA71*DC71,2)</f>
        <v>0</v>
      </c>
      <c r="DE71" s="654" t="str">
        <f>IF(AND(DM71=0,DO71=0,DF71=""),"No Line Item",DE50+1)</f>
        <v>No Line Item</v>
      </c>
      <c r="DF71" s="1226"/>
      <c r="DG71" s="1227"/>
      <c r="DH71" s="1227"/>
      <c r="DI71" s="1227"/>
      <c r="DJ71" s="1227"/>
      <c r="DK71" s="1228"/>
      <c r="DL71" s="90"/>
      <c r="DM71" s="90"/>
      <c r="DN71" s="656"/>
      <c r="DO71" s="657"/>
      <c r="DP71" s="658">
        <f>ROUND(DM71*DO71,2)</f>
        <v>0</v>
      </c>
      <c r="DQ71" s="654" t="str">
        <f>IF(AND(DY71=0,EA71=0,DR71=""),"No Line Item",DQ50+1)</f>
        <v>No Line Item</v>
      </c>
      <c r="DR71" s="1226"/>
      <c r="DS71" s="1227"/>
      <c r="DT71" s="1227"/>
      <c r="DU71" s="1227"/>
      <c r="DV71" s="1227"/>
      <c r="DW71" s="1228"/>
      <c r="DX71" s="90"/>
      <c r="DY71" s="90"/>
      <c r="DZ71" s="656"/>
      <c r="EA71" s="657"/>
      <c r="EB71" s="658">
        <f>ROUND(DY71*EA71,2)</f>
        <v>0</v>
      </c>
      <c r="EC71" s="654" t="str">
        <f>IF(AND(EK71=0,EM71=0,ED71=""),"No Line Item",EC50+1)</f>
        <v>No Line Item</v>
      </c>
      <c r="ED71" s="1226"/>
      <c r="EE71" s="1227"/>
      <c r="EF71" s="1227"/>
      <c r="EG71" s="1227"/>
      <c r="EH71" s="1227"/>
      <c r="EI71" s="1228"/>
      <c r="EJ71" s="90"/>
      <c r="EK71" s="90"/>
      <c r="EL71" s="656"/>
      <c r="EM71" s="657"/>
      <c r="EN71" s="658">
        <f>ROUND(EK71*EM71,2)</f>
        <v>0</v>
      </c>
      <c r="EO71" s="654" t="str">
        <f>IF(AND(EW71=0,EY71=0,EP71=""),"No Line Item",EO50+1)</f>
        <v>No Line Item</v>
      </c>
      <c r="EP71" s="1226"/>
      <c r="EQ71" s="1227"/>
      <c r="ER71" s="1227"/>
      <c r="ES71" s="1227"/>
      <c r="ET71" s="1227"/>
      <c r="EU71" s="1228"/>
      <c r="EV71" s="90"/>
      <c r="EW71" s="90"/>
      <c r="EX71" s="656"/>
      <c r="EY71" s="657"/>
      <c r="EZ71" s="658">
        <f>ROUND(EW71*EY71,2)</f>
        <v>0</v>
      </c>
      <c r="FA71" s="654" t="str">
        <f>IF(AND(FI71=0,FK71=0,FB71=""),"No Line Item",FA50+1)</f>
        <v>No Line Item</v>
      </c>
      <c r="FB71" s="1226"/>
      <c r="FC71" s="1227"/>
      <c r="FD71" s="1227"/>
      <c r="FE71" s="1227"/>
      <c r="FF71" s="1227"/>
      <c r="FG71" s="1228"/>
      <c r="FH71" s="90"/>
      <c r="FI71" s="90"/>
      <c r="FJ71" s="656"/>
      <c r="FK71" s="657"/>
      <c r="FL71" s="658">
        <f>ROUND(FI71*FK71,2)</f>
        <v>0</v>
      </c>
      <c r="FM71" s="654" t="str">
        <f>IF(AND(FU71=0,FW71=0,FN71=""),"No Line Item",FM50+1)</f>
        <v>No Line Item</v>
      </c>
      <c r="FN71" s="1226"/>
      <c r="FO71" s="1227"/>
      <c r="FP71" s="1227"/>
      <c r="FQ71" s="1227"/>
      <c r="FR71" s="1227"/>
      <c r="FS71" s="1228"/>
      <c r="FT71" s="90"/>
      <c r="FU71" s="90"/>
      <c r="FV71" s="656"/>
      <c r="FW71" s="657"/>
      <c r="FX71" s="658">
        <f>ROUND(FU71*FW71,2)</f>
        <v>0</v>
      </c>
      <c r="FY71" s="654" t="str">
        <f>IF(AND(GG71=0,GI71=0,FZ71=""),"No Line Item",FY50+1)</f>
        <v>No Line Item</v>
      </c>
      <c r="FZ71" s="1226"/>
      <c r="GA71" s="1227"/>
      <c r="GB71" s="1227"/>
      <c r="GC71" s="1227"/>
      <c r="GD71" s="1227"/>
      <c r="GE71" s="1228"/>
      <c r="GF71" s="90"/>
      <c r="GG71" s="90"/>
      <c r="GH71" s="656"/>
      <c r="GI71" s="657"/>
      <c r="GJ71" s="658">
        <f>ROUND(GG71*GI71,2)</f>
        <v>0</v>
      </c>
    </row>
    <row r="72" spans="1:192" ht="12" customHeight="1" x14ac:dyDescent="0.2">
      <c r="A72" s="654" t="str">
        <f>IF(AND(I72=0,K72=0,B72=""),"No Line Item",A71+1)</f>
        <v>No Line Item</v>
      </c>
      <c r="B72" s="1226"/>
      <c r="C72" s="1227"/>
      <c r="D72" s="1227"/>
      <c r="E72" s="1227"/>
      <c r="F72" s="1227"/>
      <c r="G72" s="1228"/>
      <c r="H72" s="90"/>
      <c r="I72" s="90"/>
      <c r="J72" s="656"/>
      <c r="K72" s="657"/>
      <c r="L72" s="658">
        <f t="shared" ref="L72:L108" si="50">ROUND(I72*K72,2)</f>
        <v>0</v>
      </c>
      <c r="M72" s="654" t="str">
        <f>IF(AND(U72=0,W72=0,N72=""),"No Line Item",M71+1)</f>
        <v>No Line Item</v>
      </c>
      <c r="N72" s="1226"/>
      <c r="O72" s="1227"/>
      <c r="P72" s="1227"/>
      <c r="Q72" s="1227"/>
      <c r="R72" s="1227"/>
      <c r="S72" s="1228"/>
      <c r="T72" s="90"/>
      <c r="U72" s="90"/>
      <c r="V72" s="656"/>
      <c r="W72" s="657"/>
      <c r="X72" s="658">
        <f t="shared" ref="X72:X108" si="51">ROUND(U72*W72,2)</f>
        <v>0</v>
      </c>
      <c r="Y72" s="654" t="str">
        <f>IF(AND(AG72=0,AI72=0,Z72=""),"No Line Item",Y71+1)</f>
        <v>No Line Item</v>
      </c>
      <c r="Z72" s="1226"/>
      <c r="AA72" s="1227"/>
      <c r="AB72" s="1227"/>
      <c r="AC72" s="1227"/>
      <c r="AD72" s="1227"/>
      <c r="AE72" s="1228"/>
      <c r="AF72" s="90"/>
      <c r="AG72" s="90"/>
      <c r="AH72" s="656"/>
      <c r="AI72" s="657"/>
      <c r="AJ72" s="658">
        <f t="shared" ref="AJ72:AJ108" si="52">ROUND(AG72*AI72,2)</f>
        <v>0</v>
      </c>
      <c r="AK72" s="654" t="str">
        <f>IF(AND(AS72=0,AU72=0,AL72=""),"No Line Item",AK71+1)</f>
        <v>No Line Item</v>
      </c>
      <c r="AL72" s="1226"/>
      <c r="AM72" s="1227"/>
      <c r="AN72" s="1227"/>
      <c r="AO72" s="1227"/>
      <c r="AP72" s="1227"/>
      <c r="AQ72" s="1228"/>
      <c r="AR72" s="90"/>
      <c r="AS72" s="90"/>
      <c r="AT72" s="656"/>
      <c r="AU72" s="657"/>
      <c r="AV72" s="658">
        <f t="shared" ref="AV72:AV108" si="53">ROUND(AS72*AU72,2)</f>
        <v>0</v>
      </c>
      <c r="AW72" s="654" t="str">
        <f>IF(AND(BE72=0,BG72=0,AX72=""),"No Line Item",AW71+1)</f>
        <v>No Line Item</v>
      </c>
      <c r="AX72" s="1226"/>
      <c r="AY72" s="1227"/>
      <c r="AZ72" s="1227"/>
      <c r="BA72" s="1227"/>
      <c r="BB72" s="1227"/>
      <c r="BC72" s="1228"/>
      <c r="BD72" s="90"/>
      <c r="BE72" s="90"/>
      <c r="BF72" s="656"/>
      <c r="BG72" s="657"/>
      <c r="BH72" s="658">
        <f t="shared" ref="BH72:BH108" si="54">ROUND(BE72*BG72,2)</f>
        <v>0</v>
      </c>
      <c r="BI72" s="654" t="str">
        <f>IF(AND(BQ72=0,BS72=0,BJ72=""),"No Line Item",BI71+1)</f>
        <v>No Line Item</v>
      </c>
      <c r="BJ72" s="1226"/>
      <c r="BK72" s="1227"/>
      <c r="BL72" s="1227"/>
      <c r="BM72" s="1227"/>
      <c r="BN72" s="1227"/>
      <c r="BO72" s="1228"/>
      <c r="BP72" s="90"/>
      <c r="BQ72" s="90"/>
      <c r="BR72" s="656"/>
      <c r="BS72" s="657"/>
      <c r="BT72" s="658">
        <f t="shared" ref="BT72:BT108" si="55">ROUND(BQ72*BS72,2)</f>
        <v>0</v>
      </c>
      <c r="BU72" s="654" t="str">
        <f>IF(AND(CC72=0,CE72=0,BV72=""),"No Line Item",BU71+1)</f>
        <v>No Line Item</v>
      </c>
      <c r="BV72" s="1226"/>
      <c r="BW72" s="1227"/>
      <c r="BX72" s="1227"/>
      <c r="BY72" s="1227"/>
      <c r="BZ72" s="1227"/>
      <c r="CA72" s="1228"/>
      <c r="CB72" s="90"/>
      <c r="CC72" s="90"/>
      <c r="CD72" s="656"/>
      <c r="CE72" s="657"/>
      <c r="CF72" s="658">
        <f t="shared" ref="CF72:CF108" si="56">ROUND(CC72*CE72,2)</f>
        <v>0</v>
      </c>
      <c r="CG72" s="654" t="str">
        <f>IF(AND(CO72=0,CQ72=0,CH72=""),"No Line Item",CG71+1)</f>
        <v>No Line Item</v>
      </c>
      <c r="CH72" s="1226"/>
      <c r="CI72" s="1227"/>
      <c r="CJ72" s="1227"/>
      <c r="CK72" s="1227"/>
      <c r="CL72" s="1227"/>
      <c r="CM72" s="1228"/>
      <c r="CN72" s="90"/>
      <c r="CO72" s="90"/>
      <c r="CP72" s="656"/>
      <c r="CQ72" s="657"/>
      <c r="CR72" s="658">
        <f t="shared" ref="CR72:CR108" si="57">ROUND(CO72*CQ72,2)</f>
        <v>0</v>
      </c>
      <c r="CS72" s="654" t="str">
        <f>IF(AND(DA72=0,DC72=0,CT72=""),"No Line Item",CS71+1)</f>
        <v>No Line Item</v>
      </c>
      <c r="CT72" s="1226"/>
      <c r="CU72" s="1227"/>
      <c r="CV72" s="1227"/>
      <c r="CW72" s="1227"/>
      <c r="CX72" s="1227"/>
      <c r="CY72" s="1228"/>
      <c r="CZ72" s="90"/>
      <c r="DA72" s="90"/>
      <c r="DB72" s="656"/>
      <c r="DC72" s="657"/>
      <c r="DD72" s="658">
        <f t="shared" ref="DD72:DD108" si="58">ROUND(DA72*DC72,2)</f>
        <v>0</v>
      </c>
      <c r="DE72" s="654" t="str">
        <f>IF(AND(DM72=0,DO72=0,DF72=""),"No Line Item",DE71+1)</f>
        <v>No Line Item</v>
      </c>
      <c r="DF72" s="1226"/>
      <c r="DG72" s="1227"/>
      <c r="DH72" s="1227"/>
      <c r="DI72" s="1227"/>
      <c r="DJ72" s="1227"/>
      <c r="DK72" s="1228"/>
      <c r="DL72" s="90"/>
      <c r="DM72" s="90"/>
      <c r="DN72" s="656"/>
      <c r="DO72" s="657"/>
      <c r="DP72" s="658">
        <f t="shared" ref="DP72:DP108" si="59">ROUND(DM72*DO72,2)</f>
        <v>0</v>
      </c>
      <c r="DQ72" s="654" t="str">
        <f>IF(AND(DY72=0,EA72=0,DR72=""),"No Line Item",DQ71+1)</f>
        <v>No Line Item</v>
      </c>
      <c r="DR72" s="1226"/>
      <c r="DS72" s="1227"/>
      <c r="DT72" s="1227"/>
      <c r="DU72" s="1227"/>
      <c r="DV72" s="1227"/>
      <c r="DW72" s="1228"/>
      <c r="DX72" s="90"/>
      <c r="DY72" s="90"/>
      <c r="DZ72" s="656"/>
      <c r="EA72" s="657"/>
      <c r="EB72" s="658">
        <f t="shared" ref="EB72:EB108" si="60">ROUND(DY72*EA72,2)</f>
        <v>0</v>
      </c>
      <c r="EC72" s="654" t="str">
        <f>IF(AND(EK72=0,EM72=0,ED72=""),"No Line Item",EC71+1)</f>
        <v>No Line Item</v>
      </c>
      <c r="ED72" s="1226"/>
      <c r="EE72" s="1227"/>
      <c r="EF72" s="1227"/>
      <c r="EG72" s="1227"/>
      <c r="EH72" s="1227"/>
      <c r="EI72" s="1228"/>
      <c r="EJ72" s="90"/>
      <c r="EK72" s="90"/>
      <c r="EL72" s="656"/>
      <c r="EM72" s="657"/>
      <c r="EN72" s="658">
        <f t="shared" ref="EN72:EN108" si="61">ROUND(EK72*EM72,2)</f>
        <v>0</v>
      </c>
      <c r="EO72" s="654" t="str">
        <f>IF(AND(EW72=0,EY72=0,EP72=""),"No Line Item",EO71+1)</f>
        <v>No Line Item</v>
      </c>
      <c r="EP72" s="1226"/>
      <c r="EQ72" s="1227"/>
      <c r="ER72" s="1227"/>
      <c r="ES72" s="1227"/>
      <c r="ET72" s="1227"/>
      <c r="EU72" s="1228"/>
      <c r="EV72" s="90"/>
      <c r="EW72" s="90"/>
      <c r="EX72" s="656"/>
      <c r="EY72" s="657"/>
      <c r="EZ72" s="658">
        <f t="shared" ref="EZ72:EZ108" si="62">ROUND(EW72*EY72,2)</f>
        <v>0</v>
      </c>
      <c r="FA72" s="654" t="str">
        <f>IF(AND(FI72=0,FK72=0,FB72=""),"No Line Item",FA71+1)</f>
        <v>No Line Item</v>
      </c>
      <c r="FB72" s="1226"/>
      <c r="FC72" s="1227"/>
      <c r="FD72" s="1227"/>
      <c r="FE72" s="1227"/>
      <c r="FF72" s="1227"/>
      <c r="FG72" s="1228"/>
      <c r="FH72" s="90"/>
      <c r="FI72" s="90"/>
      <c r="FJ72" s="656"/>
      <c r="FK72" s="657"/>
      <c r="FL72" s="658">
        <f t="shared" ref="FL72:FL108" si="63">ROUND(FI72*FK72,2)</f>
        <v>0</v>
      </c>
      <c r="FM72" s="654" t="str">
        <f>IF(AND(FU72=0,FW72=0,FN72=""),"No Line Item",FM71+1)</f>
        <v>No Line Item</v>
      </c>
      <c r="FN72" s="1226"/>
      <c r="FO72" s="1227"/>
      <c r="FP72" s="1227"/>
      <c r="FQ72" s="1227"/>
      <c r="FR72" s="1227"/>
      <c r="FS72" s="1228"/>
      <c r="FT72" s="90"/>
      <c r="FU72" s="90"/>
      <c r="FV72" s="656"/>
      <c r="FW72" s="657"/>
      <c r="FX72" s="658">
        <f t="shared" ref="FX72:FX108" si="64">ROUND(FU72*FW72,2)</f>
        <v>0</v>
      </c>
      <c r="FY72" s="654" t="str">
        <f>IF(AND(GG72=0,GI72=0,FZ72=""),"No Line Item",FY71+1)</f>
        <v>No Line Item</v>
      </c>
      <c r="FZ72" s="1226"/>
      <c r="GA72" s="1227"/>
      <c r="GB72" s="1227"/>
      <c r="GC72" s="1227"/>
      <c r="GD72" s="1227"/>
      <c r="GE72" s="1228"/>
      <c r="GF72" s="90"/>
      <c r="GG72" s="90"/>
      <c r="GH72" s="656"/>
      <c r="GI72" s="657"/>
      <c r="GJ72" s="658">
        <f t="shared" ref="GJ72:GJ108" si="65">ROUND(GG72*GI72,2)</f>
        <v>0</v>
      </c>
    </row>
    <row r="73" spans="1:192" ht="12" customHeight="1" x14ac:dyDescent="0.2">
      <c r="A73" s="654" t="str">
        <f t="shared" ref="A73:A88" si="66">IF(AND(I73=0,K73=0,B73=""),"No Line Item",A72+1)</f>
        <v>No Line Item</v>
      </c>
      <c r="B73" s="1226"/>
      <c r="C73" s="1227"/>
      <c r="D73" s="1227"/>
      <c r="E73" s="1227"/>
      <c r="F73" s="1227"/>
      <c r="G73" s="1228"/>
      <c r="H73" s="90"/>
      <c r="I73" s="90"/>
      <c r="J73" s="656"/>
      <c r="K73" s="657"/>
      <c r="L73" s="658">
        <f t="shared" si="50"/>
        <v>0</v>
      </c>
      <c r="M73" s="654" t="str">
        <f t="shared" ref="M73:M88" si="67">IF(AND(U73=0,W73=0,N73=""),"No Line Item",M72+1)</f>
        <v>No Line Item</v>
      </c>
      <c r="N73" s="1226"/>
      <c r="O73" s="1227"/>
      <c r="P73" s="1227"/>
      <c r="Q73" s="1227"/>
      <c r="R73" s="1227"/>
      <c r="S73" s="1228"/>
      <c r="T73" s="90"/>
      <c r="U73" s="90"/>
      <c r="V73" s="656"/>
      <c r="W73" s="657"/>
      <c r="X73" s="658">
        <f t="shared" si="51"/>
        <v>0</v>
      </c>
      <c r="Y73" s="654" t="str">
        <f t="shared" ref="Y73:Y88" si="68">IF(AND(AG73=0,AI73=0,Z73=""),"No Line Item",Y72+1)</f>
        <v>No Line Item</v>
      </c>
      <c r="Z73" s="1226"/>
      <c r="AA73" s="1227"/>
      <c r="AB73" s="1227"/>
      <c r="AC73" s="1227"/>
      <c r="AD73" s="1227"/>
      <c r="AE73" s="1228"/>
      <c r="AF73" s="90"/>
      <c r="AG73" s="90"/>
      <c r="AH73" s="656"/>
      <c r="AI73" s="657"/>
      <c r="AJ73" s="658">
        <f t="shared" si="52"/>
        <v>0</v>
      </c>
      <c r="AK73" s="654" t="str">
        <f t="shared" ref="AK73:AK88" si="69">IF(AND(AS73=0,AU73=0,AL73=""),"No Line Item",AK72+1)</f>
        <v>No Line Item</v>
      </c>
      <c r="AL73" s="1226"/>
      <c r="AM73" s="1227"/>
      <c r="AN73" s="1227"/>
      <c r="AO73" s="1227"/>
      <c r="AP73" s="1227"/>
      <c r="AQ73" s="1228"/>
      <c r="AR73" s="90"/>
      <c r="AS73" s="90"/>
      <c r="AT73" s="656"/>
      <c r="AU73" s="657"/>
      <c r="AV73" s="658">
        <f t="shared" si="53"/>
        <v>0</v>
      </c>
      <c r="AW73" s="654" t="str">
        <f t="shared" ref="AW73:AW88" si="70">IF(AND(BE73=0,BG73=0,AX73=""),"No Line Item",AW72+1)</f>
        <v>No Line Item</v>
      </c>
      <c r="AX73" s="1226"/>
      <c r="AY73" s="1227"/>
      <c r="AZ73" s="1227"/>
      <c r="BA73" s="1227"/>
      <c r="BB73" s="1227"/>
      <c r="BC73" s="1228"/>
      <c r="BD73" s="90"/>
      <c r="BE73" s="90"/>
      <c r="BF73" s="656"/>
      <c r="BG73" s="657"/>
      <c r="BH73" s="658">
        <f t="shared" si="54"/>
        <v>0</v>
      </c>
      <c r="BI73" s="654" t="str">
        <f t="shared" ref="BI73:BI88" si="71">IF(AND(BQ73=0,BS73=0,BJ73=""),"No Line Item",BI72+1)</f>
        <v>No Line Item</v>
      </c>
      <c r="BJ73" s="1226"/>
      <c r="BK73" s="1227"/>
      <c r="BL73" s="1227"/>
      <c r="BM73" s="1227"/>
      <c r="BN73" s="1227"/>
      <c r="BO73" s="1228"/>
      <c r="BP73" s="90"/>
      <c r="BQ73" s="90"/>
      <c r="BR73" s="656"/>
      <c r="BS73" s="657"/>
      <c r="BT73" s="658">
        <f t="shared" si="55"/>
        <v>0</v>
      </c>
      <c r="BU73" s="654" t="str">
        <f t="shared" ref="BU73:BU88" si="72">IF(AND(CC73=0,CE73=0,BV73=""),"No Line Item",BU72+1)</f>
        <v>No Line Item</v>
      </c>
      <c r="BV73" s="1226"/>
      <c r="BW73" s="1227"/>
      <c r="BX73" s="1227"/>
      <c r="BY73" s="1227"/>
      <c r="BZ73" s="1227"/>
      <c r="CA73" s="1228"/>
      <c r="CB73" s="90"/>
      <c r="CC73" s="90"/>
      <c r="CD73" s="656"/>
      <c r="CE73" s="657"/>
      <c r="CF73" s="658">
        <f t="shared" si="56"/>
        <v>0</v>
      </c>
      <c r="CG73" s="654" t="str">
        <f t="shared" ref="CG73:CG88" si="73">IF(AND(CO73=0,CQ73=0,CH73=""),"No Line Item",CG72+1)</f>
        <v>No Line Item</v>
      </c>
      <c r="CH73" s="1226"/>
      <c r="CI73" s="1227"/>
      <c r="CJ73" s="1227"/>
      <c r="CK73" s="1227"/>
      <c r="CL73" s="1227"/>
      <c r="CM73" s="1228"/>
      <c r="CN73" s="90"/>
      <c r="CO73" s="90"/>
      <c r="CP73" s="656"/>
      <c r="CQ73" s="657"/>
      <c r="CR73" s="658">
        <f t="shared" si="57"/>
        <v>0</v>
      </c>
      <c r="CS73" s="654" t="str">
        <f t="shared" ref="CS73:CS88" si="74">IF(AND(DA73=0,DC73=0,CT73=""),"No Line Item",CS72+1)</f>
        <v>No Line Item</v>
      </c>
      <c r="CT73" s="1226"/>
      <c r="CU73" s="1227"/>
      <c r="CV73" s="1227"/>
      <c r="CW73" s="1227"/>
      <c r="CX73" s="1227"/>
      <c r="CY73" s="1228"/>
      <c r="CZ73" s="90"/>
      <c r="DA73" s="90"/>
      <c r="DB73" s="656"/>
      <c r="DC73" s="657"/>
      <c r="DD73" s="658">
        <f t="shared" si="58"/>
        <v>0</v>
      </c>
      <c r="DE73" s="654" t="str">
        <f t="shared" ref="DE73:DE88" si="75">IF(AND(DM73=0,DO73=0,DF73=""),"No Line Item",DE72+1)</f>
        <v>No Line Item</v>
      </c>
      <c r="DF73" s="1226"/>
      <c r="DG73" s="1227"/>
      <c r="DH73" s="1227"/>
      <c r="DI73" s="1227"/>
      <c r="DJ73" s="1227"/>
      <c r="DK73" s="1228"/>
      <c r="DL73" s="90"/>
      <c r="DM73" s="90"/>
      <c r="DN73" s="656"/>
      <c r="DO73" s="657"/>
      <c r="DP73" s="658">
        <f t="shared" si="59"/>
        <v>0</v>
      </c>
      <c r="DQ73" s="654" t="str">
        <f t="shared" ref="DQ73:DQ88" si="76">IF(AND(DY73=0,EA73=0,DR73=""),"No Line Item",DQ72+1)</f>
        <v>No Line Item</v>
      </c>
      <c r="DR73" s="1226"/>
      <c r="DS73" s="1227"/>
      <c r="DT73" s="1227"/>
      <c r="DU73" s="1227"/>
      <c r="DV73" s="1227"/>
      <c r="DW73" s="1228"/>
      <c r="DX73" s="90"/>
      <c r="DY73" s="90"/>
      <c r="DZ73" s="656"/>
      <c r="EA73" s="657"/>
      <c r="EB73" s="658">
        <f t="shared" si="60"/>
        <v>0</v>
      </c>
      <c r="EC73" s="654" t="str">
        <f t="shared" ref="EC73:EC88" si="77">IF(AND(EK73=0,EM73=0,ED73=""),"No Line Item",EC72+1)</f>
        <v>No Line Item</v>
      </c>
      <c r="ED73" s="1226"/>
      <c r="EE73" s="1227"/>
      <c r="EF73" s="1227"/>
      <c r="EG73" s="1227"/>
      <c r="EH73" s="1227"/>
      <c r="EI73" s="1228"/>
      <c r="EJ73" s="90"/>
      <c r="EK73" s="90"/>
      <c r="EL73" s="656"/>
      <c r="EM73" s="657"/>
      <c r="EN73" s="658">
        <f t="shared" si="61"/>
        <v>0</v>
      </c>
      <c r="EO73" s="654" t="str">
        <f t="shared" ref="EO73:EO88" si="78">IF(AND(EW73=0,EY73=0,EP73=""),"No Line Item",EO72+1)</f>
        <v>No Line Item</v>
      </c>
      <c r="EP73" s="1226"/>
      <c r="EQ73" s="1227"/>
      <c r="ER73" s="1227"/>
      <c r="ES73" s="1227"/>
      <c r="ET73" s="1227"/>
      <c r="EU73" s="1228"/>
      <c r="EV73" s="90"/>
      <c r="EW73" s="90"/>
      <c r="EX73" s="656"/>
      <c r="EY73" s="657"/>
      <c r="EZ73" s="658">
        <f t="shared" si="62"/>
        <v>0</v>
      </c>
      <c r="FA73" s="654" t="str">
        <f t="shared" ref="FA73:FA88" si="79">IF(AND(FI73=0,FK73=0,FB73=""),"No Line Item",FA72+1)</f>
        <v>No Line Item</v>
      </c>
      <c r="FB73" s="1226"/>
      <c r="FC73" s="1227"/>
      <c r="FD73" s="1227"/>
      <c r="FE73" s="1227"/>
      <c r="FF73" s="1227"/>
      <c r="FG73" s="1228"/>
      <c r="FH73" s="90"/>
      <c r="FI73" s="90"/>
      <c r="FJ73" s="656"/>
      <c r="FK73" s="657"/>
      <c r="FL73" s="658">
        <f t="shared" si="63"/>
        <v>0</v>
      </c>
      <c r="FM73" s="654" t="str">
        <f t="shared" ref="FM73:FM88" si="80">IF(AND(FU73=0,FW73=0,FN73=""),"No Line Item",FM72+1)</f>
        <v>No Line Item</v>
      </c>
      <c r="FN73" s="1226"/>
      <c r="FO73" s="1227"/>
      <c r="FP73" s="1227"/>
      <c r="FQ73" s="1227"/>
      <c r="FR73" s="1227"/>
      <c r="FS73" s="1228"/>
      <c r="FT73" s="90"/>
      <c r="FU73" s="90"/>
      <c r="FV73" s="656"/>
      <c r="FW73" s="657"/>
      <c r="FX73" s="658">
        <f t="shared" si="64"/>
        <v>0</v>
      </c>
      <c r="FY73" s="654" t="str">
        <f t="shared" ref="FY73:FY88" si="81">IF(AND(GG73=0,GI73=0,FZ73=""),"No Line Item",FY72+1)</f>
        <v>No Line Item</v>
      </c>
      <c r="FZ73" s="1226"/>
      <c r="GA73" s="1227"/>
      <c r="GB73" s="1227"/>
      <c r="GC73" s="1227"/>
      <c r="GD73" s="1227"/>
      <c r="GE73" s="1228"/>
      <c r="GF73" s="90"/>
      <c r="GG73" s="90"/>
      <c r="GH73" s="656"/>
      <c r="GI73" s="657"/>
      <c r="GJ73" s="658">
        <f t="shared" si="65"/>
        <v>0</v>
      </c>
    </row>
    <row r="74" spans="1:192" ht="12" customHeight="1" x14ac:dyDescent="0.2">
      <c r="A74" s="654" t="str">
        <f t="shared" si="66"/>
        <v>No Line Item</v>
      </c>
      <c r="B74" s="1226"/>
      <c r="C74" s="1227"/>
      <c r="D74" s="1227"/>
      <c r="E74" s="1227"/>
      <c r="F74" s="1227"/>
      <c r="G74" s="1228"/>
      <c r="H74" s="90"/>
      <c r="I74" s="90"/>
      <c r="J74" s="656"/>
      <c r="K74" s="657"/>
      <c r="L74" s="658">
        <f t="shared" si="50"/>
        <v>0</v>
      </c>
      <c r="M74" s="654" t="str">
        <f t="shared" si="67"/>
        <v>No Line Item</v>
      </c>
      <c r="N74" s="1226"/>
      <c r="O74" s="1227"/>
      <c r="P74" s="1227"/>
      <c r="Q74" s="1227"/>
      <c r="R74" s="1227"/>
      <c r="S74" s="1228"/>
      <c r="T74" s="90"/>
      <c r="U74" s="90"/>
      <c r="V74" s="656"/>
      <c r="W74" s="657"/>
      <c r="X74" s="658">
        <f t="shared" si="51"/>
        <v>0</v>
      </c>
      <c r="Y74" s="654" t="str">
        <f t="shared" si="68"/>
        <v>No Line Item</v>
      </c>
      <c r="Z74" s="1226"/>
      <c r="AA74" s="1227"/>
      <c r="AB74" s="1227"/>
      <c r="AC74" s="1227"/>
      <c r="AD74" s="1227"/>
      <c r="AE74" s="1228"/>
      <c r="AF74" s="90"/>
      <c r="AG74" s="90"/>
      <c r="AH74" s="656"/>
      <c r="AI74" s="657"/>
      <c r="AJ74" s="658">
        <f t="shared" si="52"/>
        <v>0</v>
      </c>
      <c r="AK74" s="654" t="str">
        <f t="shared" si="69"/>
        <v>No Line Item</v>
      </c>
      <c r="AL74" s="1226"/>
      <c r="AM74" s="1227"/>
      <c r="AN74" s="1227"/>
      <c r="AO74" s="1227"/>
      <c r="AP74" s="1227"/>
      <c r="AQ74" s="1228"/>
      <c r="AR74" s="90"/>
      <c r="AS74" s="90"/>
      <c r="AT74" s="656"/>
      <c r="AU74" s="657"/>
      <c r="AV74" s="658">
        <f t="shared" si="53"/>
        <v>0</v>
      </c>
      <c r="AW74" s="654" t="str">
        <f t="shared" si="70"/>
        <v>No Line Item</v>
      </c>
      <c r="AX74" s="1226"/>
      <c r="AY74" s="1227"/>
      <c r="AZ74" s="1227"/>
      <c r="BA74" s="1227"/>
      <c r="BB74" s="1227"/>
      <c r="BC74" s="1228"/>
      <c r="BD74" s="90"/>
      <c r="BE74" s="90"/>
      <c r="BF74" s="656"/>
      <c r="BG74" s="657"/>
      <c r="BH74" s="658">
        <f t="shared" si="54"/>
        <v>0</v>
      </c>
      <c r="BI74" s="654" t="str">
        <f t="shared" si="71"/>
        <v>No Line Item</v>
      </c>
      <c r="BJ74" s="1226"/>
      <c r="BK74" s="1227"/>
      <c r="BL74" s="1227"/>
      <c r="BM74" s="1227"/>
      <c r="BN74" s="1227"/>
      <c r="BO74" s="1228"/>
      <c r="BP74" s="90"/>
      <c r="BQ74" s="90"/>
      <c r="BR74" s="656"/>
      <c r="BS74" s="657"/>
      <c r="BT74" s="658">
        <f t="shared" si="55"/>
        <v>0</v>
      </c>
      <c r="BU74" s="654" t="str">
        <f t="shared" si="72"/>
        <v>No Line Item</v>
      </c>
      <c r="BV74" s="1226"/>
      <c r="BW74" s="1227"/>
      <c r="BX74" s="1227"/>
      <c r="BY74" s="1227"/>
      <c r="BZ74" s="1227"/>
      <c r="CA74" s="1228"/>
      <c r="CB74" s="90"/>
      <c r="CC74" s="90"/>
      <c r="CD74" s="656"/>
      <c r="CE74" s="657"/>
      <c r="CF74" s="658">
        <f t="shared" si="56"/>
        <v>0</v>
      </c>
      <c r="CG74" s="654" t="str">
        <f t="shared" si="73"/>
        <v>No Line Item</v>
      </c>
      <c r="CH74" s="1226"/>
      <c r="CI74" s="1227"/>
      <c r="CJ74" s="1227"/>
      <c r="CK74" s="1227"/>
      <c r="CL74" s="1227"/>
      <c r="CM74" s="1228"/>
      <c r="CN74" s="90"/>
      <c r="CO74" s="90"/>
      <c r="CP74" s="656"/>
      <c r="CQ74" s="657"/>
      <c r="CR74" s="658">
        <f t="shared" si="57"/>
        <v>0</v>
      </c>
      <c r="CS74" s="654" t="str">
        <f t="shared" si="74"/>
        <v>No Line Item</v>
      </c>
      <c r="CT74" s="1226"/>
      <c r="CU74" s="1227"/>
      <c r="CV74" s="1227"/>
      <c r="CW74" s="1227"/>
      <c r="CX74" s="1227"/>
      <c r="CY74" s="1228"/>
      <c r="CZ74" s="90"/>
      <c r="DA74" s="90"/>
      <c r="DB74" s="656"/>
      <c r="DC74" s="657"/>
      <c r="DD74" s="658">
        <f t="shared" si="58"/>
        <v>0</v>
      </c>
      <c r="DE74" s="654" t="str">
        <f t="shared" si="75"/>
        <v>No Line Item</v>
      </c>
      <c r="DF74" s="1226"/>
      <c r="DG74" s="1227"/>
      <c r="DH74" s="1227"/>
      <c r="DI74" s="1227"/>
      <c r="DJ74" s="1227"/>
      <c r="DK74" s="1228"/>
      <c r="DL74" s="90"/>
      <c r="DM74" s="90"/>
      <c r="DN74" s="656"/>
      <c r="DO74" s="657"/>
      <c r="DP74" s="658">
        <f t="shared" si="59"/>
        <v>0</v>
      </c>
      <c r="DQ74" s="654" t="str">
        <f t="shared" si="76"/>
        <v>No Line Item</v>
      </c>
      <c r="DR74" s="1226"/>
      <c r="DS74" s="1227"/>
      <c r="DT74" s="1227"/>
      <c r="DU74" s="1227"/>
      <c r="DV74" s="1227"/>
      <c r="DW74" s="1228"/>
      <c r="DX74" s="90"/>
      <c r="DY74" s="90"/>
      <c r="DZ74" s="656"/>
      <c r="EA74" s="657"/>
      <c r="EB74" s="658">
        <f t="shared" si="60"/>
        <v>0</v>
      </c>
      <c r="EC74" s="654" t="str">
        <f t="shared" si="77"/>
        <v>No Line Item</v>
      </c>
      <c r="ED74" s="1226"/>
      <c r="EE74" s="1227"/>
      <c r="EF74" s="1227"/>
      <c r="EG74" s="1227"/>
      <c r="EH74" s="1227"/>
      <c r="EI74" s="1228"/>
      <c r="EJ74" s="90"/>
      <c r="EK74" s="90"/>
      <c r="EL74" s="656"/>
      <c r="EM74" s="657"/>
      <c r="EN74" s="658">
        <f t="shared" si="61"/>
        <v>0</v>
      </c>
      <c r="EO74" s="654" t="str">
        <f t="shared" si="78"/>
        <v>No Line Item</v>
      </c>
      <c r="EP74" s="1226"/>
      <c r="EQ74" s="1227"/>
      <c r="ER74" s="1227"/>
      <c r="ES74" s="1227"/>
      <c r="ET74" s="1227"/>
      <c r="EU74" s="1228"/>
      <c r="EV74" s="90"/>
      <c r="EW74" s="90"/>
      <c r="EX74" s="656"/>
      <c r="EY74" s="657"/>
      <c r="EZ74" s="658">
        <f t="shared" si="62"/>
        <v>0</v>
      </c>
      <c r="FA74" s="654" t="str">
        <f t="shared" si="79"/>
        <v>No Line Item</v>
      </c>
      <c r="FB74" s="1226"/>
      <c r="FC74" s="1227"/>
      <c r="FD74" s="1227"/>
      <c r="FE74" s="1227"/>
      <c r="FF74" s="1227"/>
      <c r="FG74" s="1228"/>
      <c r="FH74" s="90"/>
      <c r="FI74" s="90"/>
      <c r="FJ74" s="656"/>
      <c r="FK74" s="657"/>
      <c r="FL74" s="658">
        <f t="shared" si="63"/>
        <v>0</v>
      </c>
      <c r="FM74" s="654" t="str">
        <f t="shared" si="80"/>
        <v>No Line Item</v>
      </c>
      <c r="FN74" s="1226"/>
      <c r="FO74" s="1227"/>
      <c r="FP74" s="1227"/>
      <c r="FQ74" s="1227"/>
      <c r="FR74" s="1227"/>
      <c r="FS74" s="1228"/>
      <c r="FT74" s="90"/>
      <c r="FU74" s="90"/>
      <c r="FV74" s="656"/>
      <c r="FW74" s="657"/>
      <c r="FX74" s="658">
        <f t="shared" si="64"/>
        <v>0</v>
      </c>
      <c r="FY74" s="654" t="str">
        <f t="shared" si="81"/>
        <v>No Line Item</v>
      </c>
      <c r="FZ74" s="1226"/>
      <c r="GA74" s="1227"/>
      <c r="GB74" s="1227"/>
      <c r="GC74" s="1227"/>
      <c r="GD74" s="1227"/>
      <c r="GE74" s="1228"/>
      <c r="GF74" s="90"/>
      <c r="GG74" s="90"/>
      <c r="GH74" s="656"/>
      <c r="GI74" s="657"/>
      <c r="GJ74" s="658">
        <f t="shared" si="65"/>
        <v>0</v>
      </c>
    </row>
    <row r="75" spans="1:192" ht="12" customHeight="1" x14ac:dyDescent="0.2">
      <c r="A75" s="654" t="str">
        <f t="shared" si="66"/>
        <v>No Line Item</v>
      </c>
      <c r="B75" s="1226"/>
      <c r="C75" s="1227"/>
      <c r="D75" s="1227"/>
      <c r="E75" s="1227"/>
      <c r="F75" s="1227"/>
      <c r="G75" s="1228"/>
      <c r="H75" s="90"/>
      <c r="I75" s="90"/>
      <c r="J75" s="656"/>
      <c r="K75" s="657"/>
      <c r="L75" s="658">
        <f t="shared" si="50"/>
        <v>0</v>
      </c>
      <c r="M75" s="654" t="str">
        <f t="shared" si="67"/>
        <v>No Line Item</v>
      </c>
      <c r="N75" s="1226"/>
      <c r="O75" s="1227"/>
      <c r="P75" s="1227"/>
      <c r="Q75" s="1227"/>
      <c r="R75" s="1227"/>
      <c r="S75" s="1228"/>
      <c r="T75" s="90"/>
      <c r="U75" s="90"/>
      <c r="V75" s="656"/>
      <c r="W75" s="657"/>
      <c r="X75" s="658">
        <f t="shared" si="51"/>
        <v>0</v>
      </c>
      <c r="Y75" s="654" t="str">
        <f t="shared" si="68"/>
        <v>No Line Item</v>
      </c>
      <c r="Z75" s="1226"/>
      <c r="AA75" s="1227"/>
      <c r="AB75" s="1227"/>
      <c r="AC75" s="1227"/>
      <c r="AD75" s="1227"/>
      <c r="AE75" s="1228"/>
      <c r="AF75" s="90"/>
      <c r="AG75" s="90"/>
      <c r="AH75" s="656"/>
      <c r="AI75" s="657"/>
      <c r="AJ75" s="658">
        <f t="shared" si="52"/>
        <v>0</v>
      </c>
      <c r="AK75" s="654" t="str">
        <f t="shared" si="69"/>
        <v>No Line Item</v>
      </c>
      <c r="AL75" s="1226"/>
      <c r="AM75" s="1227"/>
      <c r="AN75" s="1227"/>
      <c r="AO75" s="1227"/>
      <c r="AP75" s="1227"/>
      <c r="AQ75" s="1228"/>
      <c r="AR75" s="90"/>
      <c r="AS75" s="90"/>
      <c r="AT75" s="656"/>
      <c r="AU75" s="657"/>
      <c r="AV75" s="658">
        <f t="shared" si="53"/>
        <v>0</v>
      </c>
      <c r="AW75" s="654" t="str">
        <f t="shared" si="70"/>
        <v>No Line Item</v>
      </c>
      <c r="AX75" s="1226"/>
      <c r="AY75" s="1227"/>
      <c r="AZ75" s="1227"/>
      <c r="BA75" s="1227"/>
      <c r="BB75" s="1227"/>
      <c r="BC75" s="1228"/>
      <c r="BD75" s="90"/>
      <c r="BE75" s="90"/>
      <c r="BF75" s="656"/>
      <c r="BG75" s="657"/>
      <c r="BH75" s="658">
        <f t="shared" si="54"/>
        <v>0</v>
      </c>
      <c r="BI75" s="654" t="str">
        <f t="shared" si="71"/>
        <v>No Line Item</v>
      </c>
      <c r="BJ75" s="1226"/>
      <c r="BK75" s="1227"/>
      <c r="BL75" s="1227"/>
      <c r="BM75" s="1227"/>
      <c r="BN75" s="1227"/>
      <c r="BO75" s="1228"/>
      <c r="BP75" s="90"/>
      <c r="BQ75" s="90"/>
      <c r="BR75" s="656"/>
      <c r="BS75" s="657"/>
      <c r="BT75" s="658">
        <f t="shared" si="55"/>
        <v>0</v>
      </c>
      <c r="BU75" s="654" t="str">
        <f t="shared" si="72"/>
        <v>No Line Item</v>
      </c>
      <c r="BV75" s="1226"/>
      <c r="BW75" s="1227"/>
      <c r="BX75" s="1227"/>
      <c r="BY75" s="1227"/>
      <c r="BZ75" s="1227"/>
      <c r="CA75" s="1228"/>
      <c r="CB75" s="90"/>
      <c r="CC75" s="90"/>
      <c r="CD75" s="656"/>
      <c r="CE75" s="657"/>
      <c r="CF75" s="658">
        <f t="shared" si="56"/>
        <v>0</v>
      </c>
      <c r="CG75" s="654" t="str">
        <f t="shared" si="73"/>
        <v>No Line Item</v>
      </c>
      <c r="CH75" s="1226"/>
      <c r="CI75" s="1227"/>
      <c r="CJ75" s="1227"/>
      <c r="CK75" s="1227"/>
      <c r="CL75" s="1227"/>
      <c r="CM75" s="1228"/>
      <c r="CN75" s="90"/>
      <c r="CO75" s="90"/>
      <c r="CP75" s="656"/>
      <c r="CQ75" s="657"/>
      <c r="CR75" s="658">
        <f t="shared" si="57"/>
        <v>0</v>
      </c>
      <c r="CS75" s="654" t="str">
        <f t="shared" si="74"/>
        <v>No Line Item</v>
      </c>
      <c r="CT75" s="1226"/>
      <c r="CU75" s="1227"/>
      <c r="CV75" s="1227"/>
      <c r="CW75" s="1227"/>
      <c r="CX75" s="1227"/>
      <c r="CY75" s="1228"/>
      <c r="CZ75" s="90"/>
      <c r="DA75" s="90"/>
      <c r="DB75" s="656"/>
      <c r="DC75" s="657"/>
      <c r="DD75" s="658">
        <f t="shared" si="58"/>
        <v>0</v>
      </c>
      <c r="DE75" s="654" t="str">
        <f t="shared" si="75"/>
        <v>No Line Item</v>
      </c>
      <c r="DF75" s="1226"/>
      <c r="DG75" s="1227"/>
      <c r="DH75" s="1227"/>
      <c r="DI75" s="1227"/>
      <c r="DJ75" s="1227"/>
      <c r="DK75" s="1228"/>
      <c r="DL75" s="90"/>
      <c r="DM75" s="90"/>
      <c r="DN75" s="656"/>
      <c r="DO75" s="657"/>
      <c r="DP75" s="658">
        <f t="shared" si="59"/>
        <v>0</v>
      </c>
      <c r="DQ75" s="654" t="str">
        <f t="shared" si="76"/>
        <v>No Line Item</v>
      </c>
      <c r="DR75" s="1226"/>
      <c r="DS75" s="1227"/>
      <c r="DT75" s="1227"/>
      <c r="DU75" s="1227"/>
      <c r="DV75" s="1227"/>
      <c r="DW75" s="1228"/>
      <c r="DX75" s="90"/>
      <c r="DY75" s="90"/>
      <c r="DZ75" s="656"/>
      <c r="EA75" s="657"/>
      <c r="EB75" s="658">
        <f t="shared" si="60"/>
        <v>0</v>
      </c>
      <c r="EC75" s="654" t="str">
        <f t="shared" si="77"/>
        <v>No Line Item</v>
      </c>
      <c r="ED75" s="1226"/>
      <c r="EE75" s="1227"/>
      <c r="EF75" s="1227"/>
      <c r="EG75" s="1227"/>
      <c r="EH75" s="1227"/>
      <c r="EI75" s="1228"/>
      <c r="EJ75" s="90"/>
      <c r="EK75" s="90"/>
      <c r="EL75" s="656"/>
      <c r="EM75" s="657"/>
      <c r="EN75" s="658">
        <f t="shared" si="61"/>
        <v>0</v>
      </c>
      <c r="EO75" s="654" t="str">
        <f t="shared" si="78"/>
        <v>No Line Item</v>
      </c>
      <c r="EP75" s="1226"/>
      <c r="EQ75" s="1227"/>
      <c r="ER75" s="1227"/>
      <c r="ES75" s="1227"/>
      <c r="ET75" s="1227"/>
      <c r="EU75" s="1228"/>
      <c r="EV75" s="90"/>
      <c r="EW75" s="90"/>
      <c r="EX75" s="656"/>
      <c r="EY75" s="657"/>
      <c r="EZ75" s="658">
        <f t="shared" si="62"/>
        <v>0</v>
      </c>
      <c r="FA75" s="654" t="str">
        <f t="shared" si="79"/>
        <v>No Line Item</v>
      </c>
      <c r="FB75" s="1226"/>
      <c r="FC75" s="1227"/>
      <c r="FD75" s="1227"/>
      <c r="FE75" s="1227"/>
      <c r="FF75" s="1227"/>
      <c r="FG75" s="1228"/>
      <c r="FH75" s="90"/>
      <c r="FI75" s="90"/>
      <c r="FJ75" s="656"/>
      <c r="FK75" s="657"/>
      <c r="FL75" s="658">
        <f t="shared" si="63"/>
        <v>0</v>
      </c>
      <c r="FM75" s="654" t="str">
        <f t="shared" si="80"/>
        <v>No Line Item</v>
      </c>
      <c r="FN75" s="1226"/>
      <c r="FO75" s="1227"/>
      <c r="FP75" s="1227"/>
      <c r="FQ75" s="1227"/>
      <c r="FR75" s="1227"/>
      <c r="FS75" s="1228"/>
      <c r="FT75" s="90"/>
      <c r="FU75" s="90"/>
      <c r="FV75" s="656"/>
      <c r="FW75" s="657"/>
      <c r="FX75" s="658">
        <f t="shared" si="64"/>
        <v>0</v>
      </c>
      <c r="FY75" s="654" t="str">
        <f t="shared" si="81"/>
        <v>No Line Item</v>
      </c>
      <c r="FZ75" s="1226"/>
      <c r="GA75" s="1227"/>
      <c r="GB75" s="1227"/>
      <c r="GC75" s="1227"/>
      <c r="GD75" s="1227"/>
      <c r="GE75" s="1228"/>
      <c r="GF75" s="90"/>
      <c r="GG75" s="90"/>
      <c r="GH75" s="656"/>
      <c r="GI75" s="657"/>
      <c r="GJ75" s="658">
        <f t="shared" si="65"/>
        <v>0</v>
      </c>
    </row>
    <row r="76" spans="1:192" ht="12" customHeight="1" x14ac:dyDescent="0.2">
      <c r="A76" s="654" t="str">
        <f t="shared" si="66"/>
        <v>No Line Item</v>
      </c>
      <c r="B76" s="1226"/>
      <c r="C76" s="1227"/>
      <c r="D76" s="1227"/>
      <c r="E76" s="1227"/>
      <c r="F76" s="1227"/>
      <c r="G76" s="1228"/>
      <c r="H76" s="90"/>
      <c r="I76" s="90"/>
      <c r="J76" s="656"/>
      <c r="K76" s="657"/>
      <c r="L76" s="658">
        <f t="shared" si="50"/>
        <v>0</v>
      </c>
      <c r="M76" s="654" t="str">
        <f t="shared" si="67"/>
        <v>No Line Item</v>
      </c>
      <c r="N76" s="1226"/>
      <c r="O76" s="1227"/>
      <c r="P76" s="1227"/>
      <c r="Q76" s="1227"/>
      <c r="R76" s="1227"/>
      <c r="S76" s="1228"/>
      <c r="T76" s="90"/>
      <c r="U76" s="90"/>
      <c r="V76" s="656"/>
      <c r="W76" s="657"/>
      <c r="X76" s="658">
        <f t="shared" si="51"/>
        <v>0</v>
      </c>
      <c r="Y76" s="654" t="str">
        <f t="shared" si="68"/>
        <v>No Line Item</v>
      </c>
      <c r="Z76" s="1226"/>
      <c r="AA76" s="1227"/>
      <c r="AB76" s="1227"/>
      <c r="AC76" s="1227"/>
      <c r="AD76" s="1227"/>
      <c r="AE76" s="1228"/>
      <c r="AF76" s="90"/>
      <c r="AG76" s="90"/>
      <c r="AH76" s="656"/>
      <c r="AI76" s="657"/>
      <c r="AJ76" s="658">
        <f t="shared" si="52"/>
        <v>0</v>
      </c>
      <c r="AK76" s="654" t="str">
        <f t="shared" si="69"/>
        <v>No Line Item</v>
      </c>
      <c r="AL76" s="1226"/>
      <c r="AM76" s="1227"/>
      <c r="AN76" s="1227"/>
      <c r="AO76" s="1227"/>
      <c r="AP76" s="1227"/>
      <c r="AQ76" s="1228"/>
      <c r="AR76" s="90"/>
      <c r="AS76" s="90"/>
      <c r="AT76" s="656"/>
      <c r="AU76" s="657"/>
      <c r="AV76" s="658">
        <f t="shared" si="53"/>
        <v>0</v>
      </c>
      <c r="AW76" s="654" t="str">
        <f t="shared" si="70"/>
        <v>No Line Item</v>
      </c>
      <c r="AX76" s="1226"/>
      <c r="AY76" s="1227"/>
      <c r="AZ76" s="1227"/>
      <c r="BA76" s="1227"/>
      <c r="BB76" s="1227"/>
      <c r="BC76" s="1228"/>
      <c r="BD76" s="90"/>
      <c r="BE76" s="90"/>
      <c r="BF76" s="656"/>
      <c r="BG76" s="657"/>
      <c r="BH76" s="658">
        <f t="shared" si="54"/>
        <v>0</v>
      </c>
      <c r="BI76" s="654" t="str">
        <f t="shared" si="71"/>
        <v>No Line Item</v>
      </c>
      <c r="BJ76" s="1226"/>
      <c r="BK76" s="1227"/>
      <c r="BL76" s="1227"/>
      <c r="BM76" s="1227"/>
      <c r="BN76" s="1227"/>
      <c r="BO76" s="1228"/>
      <c r="BP76" s="90"/>
      <c r="BQ76" s="90"/>
      <c r="BR76" s="656"/>
      <c r="BS76" s="657"/>
      <c r="BT76" s="658">
        <f t="shared" si="55"/>
        <v>0</v>
      </c>
      <c r="BU76" s="654" t="str">
        <f t="shared" si="72"/>
        <v>No Line Item</v>
      </c>
      <c r="BV76" s="1226"/>
      <c r="BW76" s="1227"/>
      <c r="BX76" s="1227"/>
      <c r="BY76" s="1227"/>
      <c r="BZ76" s="1227"/>
      <c r="CA76" s="1228"/>
      <c r="CB76" s="90"/>
      <c r="CC76" s="90"/>
      <c r="CD76" s="656"/>
      <c r="CE76" s="657"/>
      <c r="CF76" s="658">
        <f t="shared" si="56"/>
        <v>0</v>
      </c>
      <c r="CG76" s="654" t="str">
        <f t="shared" si="73"/>
        <v>No Line Item</v>
      </c>
      <c r="CH76" s="1226"/>
      <c r="CI76" s="1227"/>
      <c r="CJ76" s="1227"/>
      <c r="CK76" s="1227"/>
      <c r="CL76" s="1227"/>
      <c r="CM76" s="1228"/>
      <c r="CN76" s="90"/>
      <c r="CO76" s="90"/>
      <c r="CP76" s="656"/>
      <c r="CQ76" s="657"/>
      <c r="CR76" s="658">
        <f t="shared" si="57"/>
        <v>0</v>
      </c>
      <c r="CS76" s="654" t="str">
        <f t="shared" si="74"/>
        <v>No Line Item</v>
      </c>
      <c r="CT76" s="1226"/>
      <c r="CU76" s="1227"/>
      <c r="CV76" s="1227"/>
      <c r="CW76" s="1227"/>
      <c r="CX76" s="1227"/>
      <c r="CY76" s="1228"/>
      <c r="CZ76" s="90"/>
      <c r="DA76" s="90"/>
      <c r="DB76" s="656"/>
      <c r="DC76" s="657"/>
      <c r="DD76" s="658">
        <f t="shared" si="58"/>
        <v>0</v>
      </c>
      <c r="DE76" s="654" t="str">
        <f t="shared" si="75"/>
        <v>No Line Item</v>
      </c>
      <c r="DF76" s="1226"/>
      <c r="DG76" s="1227"/>
      <c r="DH76" s="1227"/>
      <c r="DI76" s="1227"/>
      <c r="DJ76" s="1227"/>
      <c r="DK76" s="1228"/>
      <c r="DL76" s="90"/>
      <c r="DM76" s="90"/>
      <c r="DN76" s="656"/>
      <c r="DO76" s="657"/>
      <c r="DP76" s="658">
        <f t="shared" si="59"/>
        <v>0</v>
      </c>
      <c r="DQ76" s="654" t="str">
        <f t="shared" si="76"/>
        <v>No Line Item</v>
      </c>
      <c r="DR76" s="1226"/>
      <c r="DS76" s="1227"/>
      <c r="DT76" s="1227"/>
      <c r="DU76" s="1227"/>
      <c r="DV76" s="1227"/>
      <c r="DW76" s="1228"/>
      <c r="DX76" s="90"/>
      <c r="DY76" s="90"/>
      <c r="DZ76" s="656"/>
      <c r="EA76" s="657"/>
      <c r="EB76" s="658">
        <f t="shared" si="60"/>
        <v>0</v>
      </c>
      <c r="EC76" s="654" t="str">
        <f t="shared" si="77"/>
        <v>No Line Item</v>
      </c>
      <c r="ED76" s="1226"/>
      <c r="EE76" s="1227"/>
      <c r="EF76" s="1227"/>
      <c r="EG76" s="1227"/>
      <c r="EH76" s="1227"/>
      <c r="EI76" s="1228"/>
      <c r="EJ76" s="90"/>
      <c r="EK76" s="90"/>
      <c r="EL76" s="656"/>
      <c r="EM76" s="657"/>
      <c r="EN76" s="658">
        <f t="shared" si="61"/>
        <v>0</v>
      </c>
      <c r="EO76" s="654" t="str">
        <f t="shared" si="78"/>
        <v>No Line Item</v>
      </c>
      <c r="EP76" s="1226"/>
      <c r="EQ76" s="1227"/>
      <c r="ER76" s="1227"/>
      <c r="ES76" s="1227"/>
      <c r="ET76" s="1227"/>
      <c r="EU76" s="1228"/>
      <c r="EV76" s="90"/>
      <c r="EW76" s="90"/>
      <c r="EX76" s="656"/>
      <c r="EY76" s="657"/>
      <c r="EZ76" s="658">
        <f t="shared" si="62"/>
        <v>0</v>
      </c>
      <c r="FA76" s="654" t="str">
        <f t="shared" si="79"/>
        <v>No Line Item</v>
      </c>
      <c r="FB76" s="1226"/>
      <c r="FC76" s="1227"/>
      <c r="FD76" s="1227"/>
      <c r="FE76" s="1227"/>
      <c r="FF76" s="1227"/>
      <c r="FG76" s="1228"/>
      <c r="FH76" s="90"/>
      <c r="FI76" s="90"/>
      <c r="FJ76" s="656"/>
      <c r="FK76" s="657"/>
      <c r="FL76" s="658">
        <f t="shared" si="63"/>
        <v>0</v>
      </c>
      <c r="FM76" s="654" t="str">
        <f t="shared" si="80"/>
        <v>No Line Item</v>
      </c>
      <c r="FN76" s="1226"/>
      <c r="FO76" s="1227"/>
      <c r="FP76" s="1227"/>
      <c r="FQ76" s="1227"/>
      <c r="FR76" s="1227"/>
      <c r="FS76" s="1228"/>
      <c r="FT76" s="90"/>
      <c r="FU76" s="90"/>
      <c r="FV76" s="656"/>
      <c r="FW76" s="657"/>
      <c r="FX76" s="658">
        <f t="shared" si="64"/>
        <v>0</v>
      </c>
      <c r="FY76" s="654" t="str">
        <f t="shared" si="81"/>
        <v>No Line Item</v>
      </c>
      <c r="FZ76" s="1226"/>
      <c r="GA76" s="1227"/>
      <c r="GB76" s="1227"/>
      <c r="GC76" s="1227"/>
      <c r="GD76" s="1227"/>
      <c r="GE76" s="1228"/>
      <c r="GF76" s="90"/>
      <c r="GG76" s="90"/>
      <c r="GH76" s="656"/>
      <c r="GI76" s="657"/>
      <c r="GJ76" s="658">
        <f t="shared" si="65"/>
        <v>0</v>
      </c>
    </row>
    <row r="77" spans="1:192" ht="12" customHeight="1" x14ac:dyDescent="0.2">
      <c r="A77" s="654" t="str">
        <f t="shared" si="66"/>
        <v>No Line Item</v>
      </c>
      <c r="B77" s="1226"/>
      <c r="C77" s="1227"/>
      <c r="D77" s="1227"/>
      <c r="E77" s="1227"/>
      <c r="F77" s="1227"/>
      <c r="G77" s="1228"/>
      <c r="H77" s="90"/>
      <c r="I77" s="90"/>
      <c r="J77" s="656"/>
      <c r="K77" s="657"/>
      <c r="L77" s="658">
        <f t="shared" si="50"/>
        <v>0</v>
      </c>
      <c r="M77" s="654" t="str">
        <f t="shared" si="67"/>
        <v>No Line Item</v>
      </c>
      <c r="N77" s="1226"/>
      <c r="O77" s="1227"/>
      <c r="P77" s="1227"/>
      <c r="Q77" s="1227"/>
      <c r="R77" s="1227"/>
      <c r="S77" s="1228"/>
      <c r="T77" s="90"/>
      <c r="U77" s="90"/>
      <c r="V77" s="656"/>
      <c r="W77" s="657"/>
      <c r="X77" s="658">
        <f t="shared" si="51"/>
        <v>0</v>
      </c>
      <c r="Y77" s="654" t="str">
        <f t="shared" si="68"/>
        <v>No Line Item</v>
      </c>
      <c r="Z77" s="1226"/>
      <c r="AA77" s="1227"/>
      <c r="AB77" s="1227"/>
      <c r="AC77" s="1227"/>
      <c r="AD77" s="1227"/>
      <c r="AE77" s="1228"/>
      <c r="AF77" s="90"/>
      <c r="AG77" s="90"/>
      <c r="AH77" s="656"/>
      <c r="AI77" s="657"/>
      <c r="AJ77" s="658">
        <f t="shared" si="52"/>
        <v>0</v>
      </c>
      <c r="AK77" s="654" t="str">
        <f t="shared" si="69"/>
        <v>No Line Item</v>
      </c>
      <c r="AL77" s="1226"/>
      <c r="AM77" s="1227"/>
      <c r="AN77" s="1227"/>
      <c r="AO77" s="1227"/>
      <c r="AP77" s="1227"/>
      <c r="AQ77" s="1228"/>
      <c r="AR77" s="90"/>
      <c r="AS77" s="90"/>
      <c r="AT77" s="656"/>
      <c r="AU77" s="657"/>
      <c r="AV77" s="658">
        <f t="shared" si="53"/>
        <v>0</v>
      </c>
      <c r="AW77" s="654" t="str">
        <f t="shared" si="70"/>
        <v>No Line Item</v>
      </c>
      <c r="AX77" s="1226"/>
      <c r="AY77" s="1227"/>
      <c r="AZ77" s="1227"/>
      <c r="BA77" s="1227"/>
      <c r="BB77" s="1227"/>
      <c r="BC77" s="1228"/>
      <c r="BD77" s="90"/>
      <c r="BE77" s="90"/>
      <c r="BF77" s="656"/>
      <c r="BG77" s="657"/>
      <c r="BH77" s="658">
        <f t="shared" si="54"/>
        <v>0</v>
      </c>
      <c r="BI77" s="654" t="str">
        <f t="shared" si="71"/>
        <v>No Line Item</v>
      </c>
      <c r="BJ77" s="1226"/>
      <c r="BK77" s="1227"/>
      <c r="BL77" s="1227"/>
      <c r="BM77" s="1227"/>
      <c r="BN77" s="1227"/>
      <c r="BO77" s="1228"/>
      <c r="BP77" s="90"/>
      <c r="BQ77" s="90"/>
      <c r="BR77" s="656"/>
      <c r="BS77" s="657"/>
      <c r="BT77" s="658">
        <f t="shared" si="55"/>
        <v>0</v>
      </c>
      <c r="BU77" s="654" t="str">
        <f t="shared" si="72"/>
        <v>No Line Item</v>
      </c>
      <c r="BV77" s="1226"/>
      <c r="BW77" s="1227"/>
      <c r="BX77" s="1227"/>
      <c r="BY77" s="1227"/>
      <c r="BZ77" s="1227"/>
      <c r="CA77" s="1228"/>
      <c r="CB77" s="90"/>
      <c r="CC77" s="90"/>
      <c r="CD77" s="656"/>
      <c r="CE77" s="657"/>
      <c r="CF77" s="658">
        <f t="shared" si="56"/>
        <v>0</v>
      </c>
      <c r="CG77" s="654" t="str">
        <f t="shared" si="73"/>
        <v>No Line Item</v>
      </c>
      <c r="CH77" s="1226"/>
      <c r="CI77" s="1227"/>
      <c r="CJ77" s="1227"/>
      <c r="CK77" s="1227"/>
      <c r="CL77" s="1227"/>
      <c r="CM77" s="1228"/>
      <c r="CN77" s="90"/>
      <c r="CO77" s="90"/>
      <c r="CP77" s="656"/>
      <c r="CQ77" s="657"/>
      <c r="CR77" s="658">
        <f t="shared" si="57"/>
        <v>0</v>
      </c>
      <c r="CS77" s="654" t="str">
        <f t="shared" si="74"/>
        <v>No Line Item</v>
      </c>
      <c r="CT77" s="1226"/>
      <c r="CU77" s="1227"/>
      <c r="CV77" s="1227"/>
      <c r="CW77" s="1227"/>
      <c r="CX77" s="1227"/>
      <c r="CY77" s="1228"/>
      <c r="CZ77" s="90"/>
      <c r="DA77" s="90"/>
      <c r="DB77" s="656"/>
      <c r="DC77" s="657"/>
      <c r="DD77" s="658">
        <f t="shared" si="58"/>
        <v>0</v>
      </c>
      <c r="DE77" s="654" t="str">
        <f t="shared" si="75"/>
        <v>No Line Item</v>
      </c>
      <c r="DF77" s="1226"/>
      <c r="DG77" s="1227"/>
      <c r="DH77" s="1227"/>
      <c r="DI77" s="1227"/>
      <c r="DJ77" s="1227"/>
      <c r="DK77" s="1228"/>
      <c r="DL77" s="90"/>
      <c r="DM77" s="90"/>
      <c r="DN77" s="656"/>
      <c r="DO77" s="657"/>
      <c r="DP77" s="658">
        <f t="shared" si="59"/>
        <v>0</v>
      </c>
      <c r="DQ77" s="654" t="str">
        <f t="shared" si="76"/>
        <v>No Line Item</v>
      </c>
      <c r="DR77" s="1226"/>
      <c r="DS77" s="1227"/>
      <c r="DT77" s="1227"/>
      <c r="DU77" s="1227"/>
      <c r="DV77" s="1227"/>
      <c r="DW77" s="1228"/>
      <c r="DX77" s="90"/>
      <c r="DY77" s="90"/>
      <c r="DZ77" s="656"/>
      <c r="EA77" s="657"/>
      <c r="EB77" s="658">
        <f t="shared" si="60"/>
        <v>0</v>
      </c>
      <c r="EC77" s="654" t="str">
        <f t="shared" si="77"/>
        <v>No Line Item</v>
      </c>
      <c r="ED77" s="1226"/>
      <c r="EE77" s="1227"/>
      <c r="EF77" s="1227"/>
      <c r="EG77" s="1227"/>
      <c r="EH77" s="1227"/>
      <c r="EI77" s="1228"/>
      <c r="EJ77" s="90"/>
      <c r="EK77" s="90"/>
      <c r="EL77" s="656"/>
      <c r="EM77" s="657"/>
      <c r="EN77" s="658">
        <f t="shared" si="61"/>
        <v>0</v>
      </c>
      <c r="EO77" s="654" t="str">
        <f t="shared" si="78"/>
        <v>No Line Item</v>
      </c>
      <c r="EP77" s="1226"/>
      <c r="EQ77" s="1227"/>
      <c r="ER77" s="1227"/>
      <c r="ES77" s="1227"/>
      <c r="ET77" s="1227"/>
      <c r="EU77" s="1228"/>
      <c r="EV77" s="90"/>
      <c r="EW77" s="90"/>
      <c r="EX77" s="656"/>
      <c r="EY77" s="657"/>
      <c r="EZ77" s="658">
        <f t="shared" si="62"/>
        <v>0</v>
      </c>
      <c r="FA77" s="654" t="str">
        <f t="shared" si="79"/>
        <v>No Line Item</v>
      </c>
      <c r="FB77" s="1226"/>
      <c r="FC77" s="1227"/>
      <c r="FD77" s="1227"/>
      <c r="FE77" s="1227"/>
      <c r="FF77" s="1227"/>
      <c r="FG77" s="1228"/>
      <c r="FH77" s="90"/>
      <c r="FI77" s="90"/>
      <c r="FJ77" s="656"/>
      <c r="FK77" s="657"/>
      <c r="FL77" s="658">
        <f t="shared" si="63"/>
        <v>0</v>
      </c>
      <c r="FM77" s="654" t="str">
        <f t="shared" si="80"/>
        <v>No Line Item</v>
      </c>
      <c r="FN77" s="1226"/>
      <c r="FO77" s="1227"/>
      <c r="FP77" s="1227"/>
      <c r="FQ77" s="1227"/>
      <c r="FR77" s="1227"/>
      <c r="FS77" s="1228"/>
      <c r="FT77" s="90"/>
      <c r="FU77" s="90"/>
      <c r="FV77" s="656"/>
      <c r="FW77" s="657"/>
      <c r="FX77" s="658">
        <f t="shared" si="64"/>
        <v>0</v>
      </c>
      <c r="FY77" s="654" t="str">
        <f t="shared" si="81"/>
        <v>No Line Item</v>
      </c>
      <c r="FZ77" s="1226"/>
      <c r="GA77" s="1227"/>
      <c r="GB77" s="1227"/>
      <c r="GC77" s="1227"/>
      <c r="GD77" s="1227"/>
      <c r="GE77" s="1228"/>
      <c r="GF77" s="90"/>
      <c r="GG77" s="90"/>
      <c r="GH77" s="656"/>
      <c r="GI77" s="657"/>
      <c r="GJ77" s="658">
        <f t="shared" si="65"/>
        <v>0</v>
      </c>
    </row>
    <row r="78" spans="1:192" ht="12" customHeight="1" x14ac:dyDescent="0.2">
      <c r="A78" s="654" t="str">
        <f t="shared" si="66"/>
        <v>No Line Item</v>
      </c>
      <c r="B78" s="1226"/>
      <c r="C78" s="1227"/>
      <c r="D78" s="1227"/>
      <c r="E78" s="1227"/>
      <c r="F78" s="1227"/>
      <c r="G78" s="1228"/>
      <c r="H78" s="90"/>
      <c r="I78" s="90"/>
      <c r="J78" s="656"/>
      <c r="K78" s="657"/>
      <c r="L78" s="658">
        <f t="shared" si="50"/>
        <v>0</v>
      </c>
      <c r="M78" s="654" t="str">
        <f t="shared" si="67"/>
        <v>No Line Item</v>
      </c>
      <c r="N78" s="1226"/>
      <c r="O78" s="1227"/>
      <c r="P78" s="1227"/>
      <c r="Q78" s="1227"/>
      <c r="R78" s="1227"/>
      <c r="S78" s="1228"/>
      <c r="T78" s="90"/>
      <c r="U78" s="90"/>
      <c r="V78" s="656"/>
      <c r="W78" s="657"/>
      <c r="X78" s="658">
        <f t="shared" si="51"/>
        <v>0</v>
      </c>
      <c r="Y78" s="654" t="str">
        <f t="shared" si="68"/>
        <v>No Line Item</v>
      </c>
      <c r="Z78" s="1226"/>
      <c r="AA78" s="1227"/>
      <c r="AB78" s="1227"/>
      <c r="AC78" s="1227"/>
      <c r="AD78" s="1227"/>
      <c r="AE78" s="1228"/>
      <c r="AF78" s="90"/>
      <c r="AG78" s="90"/>
      <c r="AH78" s="656"/>
      <c r="AI78" s="657"/>
      <c r="AJ78" s="658">
        <f t="shared" si="52"/>
        <v>0</v>
      </c>
      <c r="AK78" s="654" t="str">
        <f t="shared" si="69"/>
        <v>No Line Item</v>
      </c>
      <c r="AL78" s="1226"/>
      <c r="AM78" s="1227"/>
      <c r="AN78" s="1227"/>
      <c r="AO78" s="1227"/>
      <c r="AP78" s="1227"/>
      <c r="AQ78" s="1228"/>
      <c r="AR78" s="90"/>
      <c r="AS78" s="90"/>
      <c r="AT78" s="656"/>
      <c r="AU78" s="657"/>
      <c r="AV78" s="658">
        <f t="shared" si="53"/>
        <v>0</v>
      </c>
      <c r="AW78" s="654" t="str">
        <f t="shared" si="70"/>
        <v>No Line Item</v>
      </c>
      <c r="AX78" s="1226"/>
      <c r="AY78" s="1227"/>
      <c r="AZ78" s="1227"/>
      <c r="BA78" s="1227"/>
      <c r="BB78" s="1227"/>
      <c r="BC78" s="1228"/>
      <c r="BD78" s="90"/>
      <c r="BE78" s="90"/>
      <c r="BF78" s="656"/>
      <c r="BG78" s="657"/>
      <c r="BH78" s="658">
        <f t="shared" si="54"/>
        <v>0</v>
      </c>
      <c r="BI78" s="654" t="str">
        <f t="shared" si="71"/>
        <v>No Line Item</v>
      </c>
      <c r="BJ78" s="1226"/>
      <c r="BK78" s="1227"/>
      <c r="BL78" s="1227"/>
      <c r="BM78" s="1227"/>
      <c r="BN78" s="1227"/>
      <c r="BO78" s="1228"/>
      <c r="BP78" s="90"/>
      <c r="BQ78" s="90"/>
      <c r="BR78" s="656"/>
      <c r="BS78" s="657"/>
      <c r="BT78" s="658">
        <f t="shared" si="55"/>
        <v>0</v>
      </c>
      <c r="BU78" s="654" t="str">
        <f t="shared" si="72"/>
        <v>No Line Item</v>
      </c>
      <c r="BV78" s="1226"/>
      <c r="BW78" s="1227"/>
      <c r="BX78" s="1227"/>
      <c r="BY78" s="1227"/>
      <c r="BZ78" s="1227"/>
      <c r="CA78" s="1228"/>
      <c r="CB78" s="90"/>
      <c r="CC78" s="90"/>
      <c r="CD78" s="656"/>
      <c r="CE78" s="657"/>
      <c r="CF78" s="658">
        <f t="shared" si="56"/>
        <v>0</v>
      </c>
      <c r="CG78" s="654" t="str">
        <f t="shared" si="73"/>
        <v>No Line Item</v>
      </c>
      <c r="CH78" s="1226"/>
      <c r="CI78" s="1227"/>
      <c r="CJ78" s="1227"/>
      <c r="CK78" s="1227"/>
      <c r="CL78" s="1227"/>
      <c r="CM78" s="1228"/>
      <c r="CN78" s="90"/>
      <c r="CO78" s="90"/>
      <c r="CP78" s="656"/>
      <c r="CQ78" s="657"/>
      <c r="CR78" s="658">
        <f t="shared" si="57"/>
        <v>0</v>
      </c>
      <c r="CS78" s="654" t="str">
        <f t="shared" si="74"/>
        <v>No Line Item</v>
      </c>
      <c r="CT78" s="1226"/>
      <c r="CU78" s="1227"/>
      <c r="CV78" s="1227"/>
      <c r="CW78" s="1227"/>
      <c r="CX78" s="1227"/>
      <c r="CY78" s="1228"/>
      <c r="CZ78" s="90"/>
      <c r="DA78" s="90"/>
      <c r="DB78" s="656"/>
      <c r="DC78" s="657"/>
      <c r="DD78" s="658">
        <f t="shared" si="58"/>
        <v>0</v>
      </c>
      <c r="DE78" s="654" t="str">
        <f t="shared" si="75"/>
        <v>No Line Item</v>
      </c>
      <c r="DF78" s="1226"/>
      <c r="DG78" s="1227"/>
      <c r="DH78" s="1227"/>
      <c r="DI78" s="1227"/>
      <c r="DJ78" s="1227"/>
      <c r="DK78" s="1228"/>
      <c r="DL78" s="90"/>
      <c r="DM78" s="90"/>
      <c r="DN78" s="656"/>
      <c r="DO78" s="657"/>
      <c r="DP78" s="658">
        <f t="shared" si="59"/>
        <v>0</v>
      </c>
      <c r="DQ78" s="654" t="str">
        <f t="shared" si="76"/>
        <v>No Line Item</v>
      </c>
      <c r="DR78" s="1226"/>
      <c r="DS78" s="1227"/>
      <c r="DT78" s="1227"/>
      <c r="DU78" s="1227"/>
      <c r="DV78" s="1227"/>
      <c r="DW78" s="1228"/>
      <c r="DX78" s="90"/>
      <c r="DY78" s="90"/>
      <c r="DZ78" s="656"/>
      <c r="EA78" s="657"/>
      <c r="EB78" s="658">
        <f t="shared" si="60"/>
        <v>0</v>
      </c>
      <c r="EC78" s="654" t="str">
        <f t="shared" si="77"/>
        <v>No Line Item</v>
      </c>
      <c r="ED78" s="1226"/>
      <c r="EE78" s="1227"/>
      <c r="EF78" s="1227"/>
      <c r="EG78" s="1227"/>
      <c r="EH78" s="1227"/>
      <c r="EI78" s="1228"/>
      <c r="EJ78" s="90"/>
      <c r="EK78" s="90"/>
      <c r="EL78" s="656"/>
      <c r="EM78" s="657"/>
      <c r="EN78" s="658">
        <f t="shared" si="61"/>
        <v>0</v>
      </c>
      <c r="EO78" s="654" t="str">
        <f t="shared" si="78"/>
        <v>No Line Item</v>
      </c>
      <c r="EP78" s="1226"/>
      <c r="EQ78" s="1227"/>
      <c r="ER78" s="1227"/>
      <c r="ES78" s="1227"/>
      <c r="ET78" s="1227"/>
      <c r="EU78" s="1228"/>
      <c r="EV78" s="90"/>
      <c r="EW78" s="90"/>
      <c r="EX78" s="656"/>
      <c r="EY78" s="657"/>
      <c r="EZ78" s="658">
        <f t="shared" si="62"/>
        <v>0</v>
      </c>
      <c r="FA78" s="654" t="str">
        <f t="shared" si="79"/>
        <v>No Line Item</v>
      </c>
      <c r="FB78" s="1226"/>
      <c r="FC78" s="1227"/>
      <c r="FD78" s="1227"/>
      <c r="FE78" s="1227"/>
      <c r="FF78" s="1227"/>
      <c r="FG78" s="1228"/>
      <c r="FH78" s="90"/>
      <c r="FI78" s="90"/>
      <c r="FJ78" s="656"/>
      <c r="FK78" s="657"/>
      <c r="FL78" s="658">
        <f t="shared" si="63"/>
        <v>0</v>
      </c>
      <c r="FM78" s="654" t="str">
        <f t="shared" si="80"/>
        <v>No Line Item</v>
      </c>
      <c r="FN78" s="1226"/>
      <c r="FO78" s="1227"/>
      <c r="FP78" s="1227"/>
      <c r="FQ78" s="1227"/>
      <c r="FR78" s="1227"/>
      <c r="FS78" s="1228"/>
      <c r="FT78" s="90"/>
      <c r="FU78" s="90"/>
      <c r="FV78" s="656"/>
      <c r="FW78" s="657"/>
      <c r="FX78" s="658">
        <f t="shared" si="64"/>
        <v>0</v>
      </c>
      <c r="FY78" s="654" t="str">
        <f t="shared" si="81"/>
        <v>No Line Item</v>
      </c>
      <c r="FZ78" s="1226"/>
      <c r="GA78" s="1227"/>
      <c r="GB78" s="1227"/>
      <c r="GC78" s="1227"/>
      <c r="GD78" s="1227"/>
      <c r="GE78" s="1228"/>
      <c r="GF78" s="90"/>
      <c r="GG78" s="90"/>
      <c r="GH78" s="656"/>
      <c r="GI78" s="657"/>
      <c r="GJ78" s="658">
        <f t="shared" si="65"/>
        <v>0</v>
      </c>
    </row>
    <row r="79" spans="1:192" ht="12" customHeight="1" x14ac:dyDescent="0.2">
      <c r="A79" s="654" t="str">
        <f t="shared" si="66"/>
        <v>No Line Item</v>
      </c>
      <c r="B79" s="1226"/>
      <c r="C79" s="1227"/>
      <c r="D79" s="1227"/>
      <c r="E79" s="1227"/>
      <c r="F79" s="1227"/>
      <c r="G79" s="1228"/>
      <c r="H79" s="90"/>
      <c r="I79" s="90"/>
      <c r="J79" s="656"/>
      <c r="K79" s="657"/>
      <c r="L79" s="658">
        <f t="shared" si="50"/>
        <v>0</v>
      </c>
      <c r="M79" s="654" t="str">
        <f t="shared" si="67"/>
        <v>No Line Item</v>
      </c>
      <c r="N79" s="1226"/>
      <c r="O79" s="1227"/>
      <c r="P79" s="1227"/>
      <c r="Q79" s="1227"/>
      <c r="R79" s="1227"/>
      <c r="S79" s="1228"/>
      <c r="T79" s="90"/>
      <c r="U79" s="90"/>
      <c r="V79" s="656"/>
      <c r="W79" s="657"/>
      <c r="X79" s="658">
        <f t="shared" si="51"/>
        <v>0</v>
      </c>
      <c r="Y79" s="654" t="str">
        <f t="shared" si="68"/>
        <v>No Line Item</v>
      </c>
      <c r="Z79" s="1226"/>
      <c r="AA79" s="1227"/>
      <c r="AB79" s="1227"/>
      <c r="AC79" s="1227"/>
      <c r="AD79" s="1227"/>
      <c r="AE79" s="1228"/>
      <c r="AF79" s="90"/>
      <c r="AG79" s="90"/>
      <c r="AH79" s="656"/>
      <c r="AI79" s="657"/>
      <c r="AJ79" s="658">
        <f t="shared" si="52"/>
        <v>0</v>
      </c>
      <c r="AK79" s="654" t="str">
        <f t="shared" si="69"/>
        <v>No Line Item</v>
      </c>
      <c r="AL79" s="1226"/>
      <c r="AM79" s="1227"/>
      <c r="AN79" s="1227"/>
      <c r="AO79" s="1227"/>
      <c r="AP79" s="1227"/>
      <c r="AQ79" s="1228"/>
      <c r="AR79" s="90"/>
      <c r="AS79" s="90"/>
      <c r="AT79" s="656"/>
      <c r="AU79" s="657"/>
      <c r="AV79" s="658">
        <f t="shared" si="53"/>
        <v>0</v>
      </c>
      <c r="AW79" s="654" t="str">
        <f t="shared" si="70"/>
        <v>No Line Item</v>
      </c>
      <c r="AX79" s="1226"/>
      <c r="AY79" s="1227"/>
      <c r="AZ79" s="1227"/>
      <c r="BA79" s="1227"/>
      <c r="BB79" s="1227"/>
      <c r="BC79" s="1228"/>
      <c r="BD79" s="90"/>
      <c r="BE79" s="90"/>
      <c r="BF79" s="656"/>
      <c r="BG79" s="657"/>
      <c r="BH79" s="658">
        <f t="shared" si="54"/>
        <v>0</v>
      </c>
      <c r="BI79" s="654" t="str">
        <f t="shared" si="71"/>
        <v>No Line Item</v>
      </c>
      <c r="BJ79" s="1226"/>
      <c r="BK79" s="1227"/>
      <c r="BL79" s="1227"/>
      <c r="BM79" s="1227"/>
      <c r="BN79" s="1227"/>
      <c r="BO79" s="1228"/>
      <c r="BP79" s="90"/>
      <c r="BQ79" s="90"/>
      <c r="BR79" s="656"/>
      <c r="BS79" s="657"/>
      <c r="BT79" s="658">
        <f t="shared" si="55"/>
        <v>0</v>
      </c>
      <c r="BU79" s="654" t="str">
        <f t="shared" si="72"/>
        <v>No Line Item</v>
      </c>
      <c r="BV79" s="1226"/>
      <c r="BW79" s="1227"/>
      <c r="BX79" s="1227"/>
      <c r="BY79" s="1227"/>
      <c r="BZ79" s="1227"/>
      <c r="CA79" s="1228"/>
      <c r="CB79" s="90"/>
      <c r="CC79" s="90"/>
      <c r="CD79" s="656"/>
      <c r="CE79" s="657"/>
      <c r="CF79" s="658">
        <f t="shared" si="56"/>
        <v>0</v>
      </c>
      <c r="CG79" s="654" t="str">
        <f t="shared" si="73"/>
        <v>No Line Item</v>
      </c>
      <c r="CH79" s="1226"/>
      <c r="CI79" s="1227"/>
      <c r="CJ79" s="1227"/>
      <c r="CK79" s="1227"/>
      <c r="CL79" s="1227"/>
      <c r="CM79" s="1228"/>
      <c r="CN79" s="90"/>
      <c r="CO79" s="90"/>
      <c r="CP79" s="656"/>
      <c r="CQ79" s="657"/>
      <c r="CR79" s="658">
        <f t="shared" si="57"/>
        <v>0</v>
      </c>
      <c r="CS79" s="654" t="str">
        <f t="shared" si="74"/>
        <v>No Line Item</v>
      </c>
      <c r="CT79" s="1226"/>
      <c r="CU79" s="1227"/>
      <c r="CV79" s="1227"/>
      <c r="CW79" s="1227"/>
      <c r="CX79" s="1227"/>
      <c r="CY79" s="1228"/>
      <c r="CZ79" s="90"/>
      <c r="DA79" s="90"/>
      <c r="DB79" s="656"/>
      <c r="DC79" s="657"/>
      <c r="DD79" s="658">
        <f t="shared" si="58"/>
        <v>0</v>
      </c>
      <c r="DE79" s="654" t="str">
        <f t="shared" si="75"/>
        <v>No Line Item</v>
      </c>
      <c r="DF79" s="1226"/>
      <c r="DG79" s="1227"/>
      <c r="DH79" s="1227"/>
      <c r="DI79" s="1227"/>
      <c r="DJ79" s="1227"/>
      <c r="DK79" s="1228"/>
      <c r="DL79" s="90"/>
      <c r="DM79" s="90"/>
      <c r="DN79" s="656"/>
      <c r="DO79" s="657"/>
      <c r="DP79" s="658">
        <f t="shared" si="59"/>
        <v>0</v>
      </c>
      <c r="DQ79" s="654" t="str">
        <f t="shared" si="76"/>
        <v>No Line Item</v>
      </c>
      <c r="DR79" s="1226"/>
      <c r="DS79" s="1227"/>
      <c r="DT79" s="1227"/>
      <c r="DU79" s="1227"/>
      <c r="DV79" s="1227"/>
      <c r="DW79" s="1228"/>
      <c r="DX79" s="90"/>
      <c r="DY79" s="90"/>
      <c r="DZ79" s="656"/>
      <c r="EA79" s="657"/>
      <c r="EB79" s="658">
        <f t="shared" si="60"/>
        <v>0</v>
      </c>
      <c r="EC79" s="654" t="str">
        <f t="shared" si="77"/>
        <v>No Line Item</v>
      </c>
      <c r="ED79" s="1226"/>
      <c r="EE79" s="1227"/>
      <c r="EF79" s="1227"/>
      <c r="EG79" s="1227"/>
      <c r="EH79" s="1227"/>
      <c r="EI79" s="1228"/>
      <c r="EJ79" s="90"/>
      <c r="EK79" s="90"/>
      <c r="EL79" s="656"/>
      <c r="EM79" s="657"/>
      <c r="EN79" s="658">
        <f t="shared" si="61"/>
        <v>0</v>
      </c>
      <c r="EO79" s="654" t="str">
        <f t="shared" si="78"/>
        <v>No Line Item</v>
      </c>
      <c r="EP79" s="1226"/>
      <c r="EQ79" s="1227"/>
      <c r="ER79" s="1227"/>
      <c r="ES79" s="1227"/>
      <c r="ET79" s="1227"/>
      <c r="EU79" s="1228"/>
      <c r="EV79" s="90"/>
      <c r="EW79" s="90"/>
      <c r="EX79" s="656"/>
      <c r="EY79" s="657"/>
      <c r="EZ79" s="658">
        <f t="shared" si="62"/>
        <v>0</v>
      </c>
      <c r="FA79" s="654" t="str">
        <f t="shared" si="79"/>
        <v>No Line Item</v>
      </c>
      <c r="FB79" s="1226"/>
      <c r="FC79" s="1227"/>
      <c r="FD79" s="1227"/>
      <c r="FE79" s="1227"/>
      <c r="FF79" s="1227"/>
      <c r="FG79" s="1228"/>
      <c r="FH79" s="90"/>
      <c r="FI79" s="90"/>
      <c r="FJ79" s="656"/>
      <c r="FK79" s="657"/>
      <c r="FL79" s="658">
        <f t="shared" si="63"/>
        <v>0</v>
      </c>
      <c r="FM79" s="654" t="str">
        <f t="shared" si="80"/>
        <v>No Line Item</v>
      </c>
      <c r="FN79" s="1226"/>
      <c r="FO79" s="1227"/>
      <c r="FP79" s="1227"/>
      <c r="FQ79" s="1227"/>
      <c r="FR79" s="1227"/>
      <c r="FS79" s="1228"/>
      <c r="FT79" s="90"/>
      <c r="FU79" s="90"/>
      <c r="FV79" s="656"/>
      <c r="FW79" s="657"/>
      <c r="FX79" s="658">
        <f t="shared" si="64"/>
        <v>0</v>
      </c>
      <c r="FY79" s="654" t="str">
        <f t="shared" si="81"/>
        <v>No Line Item</v>
      </c>
      <c r="FZ79" s="1226"/>
      <c r="GA79" s="1227"/>
      <c r="GB79" s="1227"/>
      <c r="GC79" s="1227"/>
      <c r="GD79" s="1227"/>
      <c r="GE79" s="1228"/>
      <c r="GF79" s="90"/>
      <c r="GG79" s="90"/>
      <c r="GH79" s="656"/>
      <c r="GI79" s="657"/>
      <c r="GJ79" s="658">
        <f t="shared" si="65"/>
        <v>0</v>
      </c>
    </row>
    <row r="80" spans="1:192" ht="12" customHeight="1" x14ac:dyDescent="0.2">
      <c r="A80" s="654" t="str">
        <f t="shared" si="66"/>
        <v>No Line Item</v>
      </c>
      <c r="B80" s="1226"/>
      <c r="C80" s="1227"/>
      <c r="D80" s="1227"/>
      <c r="E80" s="1227"/>
      <c r="F80" s="1227"/>
      <c r="G80" s="1228"/>
      <c r="H80" s="90"/>
      <c r="I80" s="90"/>
      <c r="J80" s="656"/>
      <c r="K80" s="657"/>
      <c r="L80" s="658">
        <f t="shared" si="50"/>
        <v>0</v>
      </c>
      <c r="M80" s="654" t="str">
        <f t="shared" si="67"/>
        <v>No Line Item</v>
      </c>
      <c r="N80" s="1226"/>
      <c r="O80" s="1227"/>
      <c r="P80" s="1227"/>
      <c r="Q80" s="1227"/>
      <c r="R80" s="1227"/>
      <c r="S80" s="1228"/>
      <c r="T80" s="90"/>
      <c r="U80" s="90"/>
      <c r="V80" s="656"/>
      <c r="W80" s="657"/>
      <c r="X80" s="658">
        <f t="shared" si="51"/>
        <v>0</v>
      </c>
      <c r="Y80" s="654" t="str">
        <f t="shared" si="68"/>
        <v>No Line Item</v>
      </c>
      <c r="Z80" s="1226"/>
      <c r="AA80" s="1227"/>
      <c r="AB80" s="1227"/>
      <c r="AC80" s="1227"/>
      <c r="AD80" s="1227"/>
      <c r="AE80" s="1228"/>
      <c r="AF80" s="90"/>
      <c r="AG80" s="90"/>
      <c r="AH80" s="656"/>
      <c r="AI80" s="657"/>
      <c r="AJ80" s="658">
        <f t="shared" si="52"/>
        <v>0</v>
      </c>
      <c r="AK80" s="654" t="str">
        <f t="shared" si="69"/>
        <v>No Line Item</v>
      </c>
      <c r="AL80" s="1226"/>
      <c r="AM80" s="1227"/>
      <c r="AN80" s="1227"/>
      <c r="AO80" s="1227"/>
      <c r="AP80" s="1227"/>
      <c r="AQ80" s="1228"/>
      <c r="AR80" s="90"/>
      <c r="AS80" s="90"/>
      <c r="AT80" s="656"/>
      <c r="AU80" s="657"/>
      <c r="AV80" s="658">
        <f t="shared" si="53"/>
        <v>0</v>
      </c>
      <c r="AW80" s="654" t="str">
        <f t="shared" si="70"/>
        <v>No Line Item</v>
      </c>
      <c r="AX80" s="1226"/>
      <c r="AY80" s="1227"/>
      <c r="AZ80" s="1227"/>
      <c r="BA80" s="1227"/>
      <c r="BB80" s="1227"/>
      <c r="BC80" s="1228"/>
      <c r="BD80" s="90"/>
      <c r="BE80" s="90"/>
      <c r="BF80" s="656"/>
      <c r="BG80" s="657"/>
      <c r="BH80" s="658">
        <f t="shared" si="54"/>
        <v>0</v>
      </c>
      <c r="BI80" s="654" t="str">
        <f t="shared" si="71"/>
        <v>No Line Item</v>
      </c>
      <c r="BJ80" s="1226"/>
      <c r="BK80" s="1227"/>
      <c r="BL80" s="1227"/>
      <c r="BM80" s="1227"/>
      <c r="BN80" s="1227"/>
      <c r="BO80" s="1228"/>
      <c r="BP80" s="90"/>
      <c r="BQ80" s="90"/>
      <c r="BR80" s="656"/>
      <c r="BS80" s="657"/>
      <c r="BT80" s="658">
        <f t="shared" si="55"/>
        <v>0</v>
      </c>
      <c r="BU80" s="654" t="str">
        <f t="shared" si="72"/>
        <v>No Line Item</v>
      </c>
      <c r="BV80" s="1226"/>
      <c r="BW80" s="1227"/>
      <c r="BX80" s="1227"/>
      <c r="BY80" s="1227"/>
      <c r="BZ80" s="1227"/>
      <c r="CA80" s="1228"/>
      <c r="CB80" s="90"/>
      <c r="CC80" s="90"/>
      <c r="CD80" s="656"/>
      <c r="CE80" s="657"/>
      <c r="CF80" s="658">
        <f t="shared" si="56"/>
        <v>0</v>
      </c>
      <c r="CG80" s="654" t="str">
        <f t="shared" si="73"/>
        <v>No Line Item</v>
      </c>
      <c r="CH80" s="1226"/>
      <c r="CI80" s="1227"/>
      <c r="CJ80" s="1227"/>
      <c r="CK80" s="1227"/>
      <c r="CL80" s="1227"/>
      <c r="CM80" s="1228"/>
      <c r="CN80" s="90"/>
      <c r="CO80" s="90"/>
      <c r="CP80" s="656"/>
      <c r="CQ80" s="657"/>
      <c r="CR80" s="658">
        <f t="shared" si="57"/>
        <v>0</v>
      </c>
      <c r="CS80" s="654" t="str">
        <f t="shared" si="74"/>
        <v>No Line Item</v>
      </c>
      <c r="CT80" s="1226"/>
      <c r="CU80" s="1227"/>
      <c r="CV80" s="1227"/>
      <c r="CW80" s="1227"/>
      <c r="CX80" s="1227"/>
      <c r="CY80" s="1228"/>
      <c r="CZ80" s="90"/>
      <c r="DA80" s="90"/>
      <c r="DB80" s="656"/>
      <c r="DC80" s="657"/>
      <c r="DD80" s="658">
        <f t="shared" si="58"/>
        <v>0</v>
      </c>
      <c r="DE80" s="654" t="str">
        <f t="shared" si="75"/>
        <v>No Line Item</v>
      </c>
      <c r="DF80" s="1226"/>
      <c r="DG80" s="1227"/>
      <c r="DH80" s="1227"/>
      <c r="DI80" s="1227"/>
      <c r="DJ80" s="1227"/>
      <c r="DK80" s="1228"/>
      <c r="DL80" s="90"/>
      <c r="DM80" s="90"/>
      <c r="DN80" s="656"/>
      <c r="DO80" s="657"/>
      <c r="DP80" s="658">
        <f t="shared" si="59"/>
        <v>0</v>
      </c>
      <c r="DQ80" s="654" t="str">
        <f t="shared" si="76"/>
        <v>No Line Item</v>
      </c>
      <c r="DR80" s="1226"/>
      <c r="DS80" s="1227"/>
      <c r="DT80" s="1227"/>
      <c r="DU80" s="1227"/>
      <c r="DV80" s="1227"/>
      <c r="DW80" s="1228"/>
      <c r="DX80" s="90"/>
      <c r="DY80" s="90"/>
      <c r="DZ80" s="656"/>
      <c r="EA80" s="657"/>
      <c r="EB80" s="658">
        <f t="shared" si="60"/>
        <v>0</v>
      </c>
      <c r="EC80" s="654" t="str">
        <f t="shared" si="77"/>
        <v>No Line Item</v>
      </c>
      <c r="ED80" s="1226"/>
      <c r="EE80" s="1227"/>
      <c r="EF80" s="1227"/>
      <c r="EG80" s="1227"/>
      <c r="EH80" s="1227"/>
      <c r="EI80" s="1228"/>
      <c r="EJ80" s="90"/>
      <c r="EK80" s="90"/>
      <c r="EL80" s="656"/>
      <c r="EM80" s="657"/>
      <c r="EN80" s="658">
        <f t="shared" si="61"/>
        <v>0</v>
      </c>
      <c r="EO80" s="654" t="str">
        <f t="shared" si="78"/>
        <v>No Line Item</v>
      </c>
      <c r="EP80" s="1226"/>
      <c r="EQ80" s="1227"/>
      <c r="ER80" s="1227"/>
      <c r="ES80" s="1227"/>
      <c r="ET80" s="1227"/>
      <c r="EU80" s="1228"/>
      <c r="EV80" s="90"/>
      <c r="EW80" s="90"/>
      <c r="EX80" s="656"/>
      <c r="EY80" s="657"/>
      <c r="EZ80" s="658">
        <f t="shared" si="62"/>
        <v>0</v>
      </c>
      <c r="FA80" s="654" t="str">
        <f t="shared" si="79"/>
        <v>No Line Item</v>
      </c>
      <c r="FB80" s="1226"/>
      <c r="FC80" s="1227"/>
      <c r="FD80" s="1227"/>
      <c r="FE80" s="1227"/>
      <c r="FF80" s="1227"/>
      <c r="FG80" s="1228"/>
      <c r="FH80" s="90"/>
      <c r="FI80" s="90"/>
      <c r="FJ80" s="656"/>
      <c r="FK80" s="657"/>
      <c r="FL80" s="658">
        <f t="shared" si="63"/>
        <v>0</v>
      </c>
      <c r="FM80" s="654" t="str">
        <f t="shared" si="80"/>
        <v>No Line Item</v>
      </c>
      <c r="FN80" s="1226"/>
      <c r="FO80" s="1227"/>
      <c r="FP80" s="1227"/>
      <c r="FQ80" s="1227"/>
      <c r="FR80" s="1227"/>
      <c r="FS80" s="1228"/>
      <c r="FT80" s="90"/>
      <c r="FU80" s="90"/>
      <c r="FV80" s="656"/>
      <c r="FW80" s="657"/>
      <c r="FX80" s="658">
        <f t="shared" si="64"/>
        <v>0</v>
      </c>
      <c r="FY80" s="654" t="str">
        <f t="shared" si="81"/>
        <v>No Line Item</v>
      </c>
      <c r="FZ80" s="1226"/>
      <c r="GA80" s="1227"/>
      <c r="GB80" s="1227"/>
      <c r="GC80" s="1227"/>
      <c r="GD80" s="1227"/>
      <c r="GE80" s="1228"/>
      <c r="GF80" s="90"/>
      <c r="GG80" s="90"/>
      <c r="GH80" s="656"/>
      <c r="GI80" s="657"/>
      <c r="GJ80" s="658">
        <f t="shared" si="65"/>
        <v>0</v>
      </c>
    </row>
    <row r="81" spans="1:192" ht="12" customHeight="1" x14ac:dyDescent="0.2">
      <c r="A81" s="654" t="str">
        <f t="shared" si="66"/>
        <v>No Line Item</v>
      </c>
      <c r="B81" s="1226"/>
      <c r="C81" s="1227"/>
      <c r="D81" s="1227"/>
      <c r="E81" s="1227"/>
      <c r="F81" s="1227"/>
      <c r="G81" s="1228"/>
      <c r="H81" s="90"/>
      <c r="I81" s="90"/>
      <c r="J81" s="656"/>
      <c r="K81" s="657"/>
      <c r="L81" s="658">
        <f t="shared" si="50"/>
        <v>0</v>
      </c>
      <c r="M81" s="654" t="str">
        <f t="shared" si="67"/>
        <v>No Line Item</v>
      </c>
      <c r="N81" s="1226"/>
      <c r="O81" s="1227"/>
      <c r="P81" s="1227"/>
      <c r="Q81" s="1227"/>
      <c r="R81" s="1227"/>
      <c r="S81" s="1228"/>
      <c r="T81" s="90"/>
      <c r="U81" s="90"/>
      <c r="V81" s="656"/>
      <c r="W81" s="657"/>
      <c r="X81" s="658">
        <f t="shared" si="51"/>
        <v>0</v>
      </c>
      <c r="Y81" s="654" t="str">
        <f t="shared" si="68"/>
        <v>No Line Item</v>
      </c>
      <c r="Z81" s="1226"/>
      <c r="AA81" s="1227"/>
      <c r="AB81" s="1227"/>
      <c r="AC81" s="1227"/>
      <c r="AD81" s="1227"/>
      <c r="AE81" s="1228"/>
      <c r="AF81" s="90"/>
      <c r="AG81" s="90"/>
      <c r="AH81" s="656"/>
      <c r="AI81" s="657"/>
      <c r="AJ81" s="658">
        <f t="shared" si="52"/>
        <v>0</v>
      </c>
      <c r="AK81" s="654" t="str">
        <f t="shared" si="69"/>
        <v>No Line Item</v>
      </c>
      <c r="AL81" s="1226"/>
      <c r="AM81" s="1227"/>
      <c r="AN81" s="1227"/>
      <c r="AO81" s="1227"/>
      <c r="AP81" s="1227"/>
      <c r="AQ81" s="1228"/>
      <c r="AR81" s="90"/>
      <c r="AS81" s="90"/>
      <c r="AT81" s="656"/>
      <c r="AU81" s="657"/>
      <c r="AV81" s="658">
        <f t="shared" si="53"/>
        <v>0</v>
      </c>
      <c r="AW81" s="654" t="str">
        <f t="shared" si="70"/>
        <v>No Line Item</v>
      </c>
      <c r="AX81" s="1226"/>
      <c r="AY81" s="1227"/>
      <c r="AZ81" s="1227"/>
      <c r="BA81" s="1227"/>
      <c r="BB81" s="1227"/>
      <c r="BC81" s="1228"/>
      <c r="BD81" s="90"/>
      <c r="BE81" s="90"/>
      <c r="BF81" s="656"/>
      <c r="BG81" s="657"/>
      <c r="BH81" s="658">
        <f t="shared" si="54"/>
        <v>0</v>
      </c>
      <c r="BI81" s="654" t="str">
        <f t="shared" si="71"/>
        <v>No Line Item</v>
      </c>
      <c r="BJ81" s="1226"/>
      <c r="BK81" s="1227"/>
      <c r="BL81" s="1227"/>
      <c r="BM81" s="1227"/>
      <c r="BN81" s="1227"/>
      <c r="BO81" s="1228"/>
      <c r="BP81" s="90"/>
      <c r="BQ81" s="90"/>
      <c r="BR81" s="656"/>
      <c r="BS81" s="657"/>
      <c r="BT81" s="658">
        <f t="shared" si="55"/>
        <v>0</v>
      </c>
      <c r="BU81" s="654" t="str">
        <f t="shared" si="72"/>
        <v>No Line Item</v>
      </c>
      <c r="BV81" s="1226"/>
      <c r="BW81" s="1227"/>
      <c r="BX81" s="1227"/>
      <c r="BY81" s="1227"/>
      <c r="BZ81" s="1227"/>
      <c r="CA81" s="1228"/>
      <c r="CB81" s="90"/>
      <c r="CC81" s="90"/>
      <c r="CD81" s="656"/>
      <c r="CE81" s="657"/>
      <c r="CF81" s="658">
        <f t="shared" si="56"/>
        <v>0</v>
      </c>
      <c r="CG81" s="654" t="str">
        <f t="shared" si="73"/>
        <v>No Line Item</v>
      </c>
      <c r="CH81" s="1226"/>
      <c r="CI81" s="1227"/>
      <c r="CJ81" s="1227"/>
      <c r="CK81" s="1227"/>
      <c r="CL81" s="1227"/>
      <c r="CM81" s="1228"/>
      <c r="CN81" s="90"/>
      <c r="CO81" s="90"/>
      <c r="CP81" s="656"/>
      <c r="CQ81" s="657"/>
      <c r="CR81" s="658">
        <f t="shared" si="57"/>
        <v>0</v>
      </c>
      <c r="CS81" s="654" t="str">
        <f t="shared" si="74"/>
        <v>No Line Item</v>
      </c>
      <c r="CT81" s="1226"/>
      <c r="CU81" s="1227"/>
      <c r="CV81" s="1227"/>
      <c r="CW81" s="1227"/>
      <c r="CX81" s="1227"/>
      <c r="CY81" s="1228"/>
      <c r="CZ81" s="90"/>
      <c r="DA81" s="90"/>
      <c r="DB81" s="656"/>
      <c r="DC81" s="657"/>
      <c r="DD81" s="658">
        <f t="shared" si="58"/>
        <v>0</v>
      </c>
      <c r="DE81" s="654" t="str">
        <f t="shared" si="75"/>
        <v>No Line Item</v>
      </c>
      <c r="DF81" s="1226"/>
      <c r="DG81" s="1227"/>
      <c r="DH81" s="1227"/>
      <c r="DI81" s="1227"/>
      <c r="DJ81" s="1227"/>
      <c r="DK81" s="1228"/>
      <c r="DL81" s="90"/>
      <c r="DM81" s="90"/>
      <c r="DN81" s="656"/>
      <c r="DO81" s="657"/>
      <c r="DP81" s="658">
        <f t="shared" si="59"/>
        <v>0</v>
      </c>
      <c r="DQ81" s="654" t="str">
        <f t="shared" si="76"/>
        <v>No Line Item</v>
      </c>
      <c r="DR81" s="1226"/>
      <c r="DS81" s="1227"/>
      <c r="DT81" s="1227"/>
      <c r="DU81" s="1227"/>
      <c r="DV81" s="1227"/>
      <c r="DW81" s="1228"/>
      <c r="DX81" s="90"/>
      <c r="DY81" s="90"/>
      <c r="DZ81" s="656"/>
      <c r="EA81" s="657"/>
      <c r="EB81" s="658">
        <f t="shared" si="60"/>
        <v>0</v>
      </c>
      <c r="EC81" s="654" t="str">
        <f t="shared" si="77"/>
        <v>No Line Item</v>
      </c>
      <c r="ED81" s="1226"/>
      <c r="EE81" s="1227"/>
      <c r="EF81" s="1227"/>
      <c r="EG81" s="1227"/>
      <c r="EH81" s="1227"/>
      <c r="EI81" s="1228"/>
      <c r="EJ81" s="90"/>
      <c r="EK81" s="90"/>
      <c r="EL81" s="656"/>
      <c r="EM81" s="657"/>
      <c r="EN81" s="658">
        <f t="shared" si="61"/>
        <v>0</v>
      </c>
      <c r="EO81" s="654" t="str">
        <f t="shared" si="78"/>
        <v>No Line Item</v>
      </c>
      <c r="EP81" s="1226"/>
      <c r="EQ81" s="1227"/>
      <c r="ER81" s="1227"/>
      <c r="ES81" s="1227"/>
      <c r="ET81" s="1227"/>
      <c r="EU81" s="1228"/>
      <c r="EV81" s="90"/>
      <c r="EW81" s="90"/>
      <c r="EX81" s="656"/>
      <c r="EY81" s="657"/>
      <c r="EZ81" s="658">
        <f t="shared" si="62"/>
        <v>0</v>
      </c>
      <c r="FA81" s="654" t="str">
        <f t="shared" si="79"/>
        <v>No Line Item</v>
      </c>
      <c r="FB81" s="1226"/>
      <c r="FC81" s="1227"/>
      <c r="FD81" s="1227"/>
      <c r="FE81" s="1227"/>
      <c r="FF81" s="1227"/>
      <c r="FG81" s="1228"/>
      <c r="FH81" s="90"/>
      <c r="FI81" s="90"/>
      <c r="FJ81" s="656"/>
      <c r="FK81" s="657"/>
      <c r="FL81" s="658">
        <f t="shared" si="63"/>
        <v>0</v>
      </c>
      <c r="FM81" s="654" t="str">
        <f t="shared" si="80"/>
        <v>No Line Item</v>
      </c>
      <c r="FN81" s="1226"/>
      <c r="FO81" s="1227"/>
      <c r="FP81" s="1227"/>
      <c r="FQ81" s="1227"/>
      <c r="FR81" s="1227"/>
      <c r="FS81" s="1228"/>
      <c r="FT81" s="90"/>
      <c r="FU81" s="90"/>
      <c r="FV81" s="656"/>
      <c r="FW81" s="657"/>
      <c r="FX81" s="658">
        <f t="shared" si="64"/>
        <v>0</v>
      </c>
      <c r="FY81" s="654" t="str">
        <f t="shared" si="81"/>
        <v>No Line Item</v>
      </c>
      <c r="FZ81" s="1226"/>
      <c r="GA81" s="1227"/>
      <c r="GB81" s="1227"/>
      <c r="GC81" s="1227"/>
      <c r="GD81" s="1227"/>
      <c r="GE81" s="1228"/>
      <c r="GF81" s="90"/>
      <c r="GG81" s="90"/>
      <c r="GH81" s="656"/>
      <c r="GI81" s="657"/>
      <c r="GJ81" s="658">
        <f t="shared" si="65"/>
        <v>0</v>
      </c>
    </row>
    <row r="82" spans="1:192" ht="12" customHeight="1" x14ac:dyDescent="0.2">
      <c r="A82" s="654" t="str">
        <f t="shared" si="66"/>
        <v>No Line Item</v>
      </c>
      <c r="B82" s="1226"/>
      <c r="C82" s="1227"/>
      <c r="D82" s="1227"/>
      <c r="E82" s="1227"/>
      <c r="F82" s="1227"/>
      <c r="G82" s="1228"/>
      <c r="H82" s="90"/>
      <c r="I82" s="90"/>
      <c r="J82" s="656"/>
      <c r="K82" s="657"/>
      <c r="L82" s="658">
        <f t="shared" si="50"/>
        <v>0</v>
      </c>
      <c r="M82" s="654" t="str">
        <f t="shared" si="67"/>
        <v>No Line Item</v>
      </c>
      <c r="N82" s="1226"/>
      <c r="O82" s="1227"/>
      <c r="P82" s="1227"/>
      <c r="Q82" s="1227"/>
      <c r="R82" s="1227"/>
      <c r="S82" s="1228"/>
      <c r="T82" s="90"/>
      <c r="U82" s="90"/>
      <c r="V82" s="656"/>
      <c r="W82" s="657"/>
      <c r="X82" s="658">
        <f t="shared" si="51"/>
        <v>0</v>
      </c>
      <c r="Y82" s="654" t="str">
        <f t="shared" si="68"/>
        <v>No Line Item</v>
      </c>
      <c r="Z82" s="1226"/>
      <c r="AA82" s="1227"/>
      <c r="AB82" s="1227"/>
      <c r="AC82" s="1227"/>
      <c r="AD82" s="1227"/>
      <c r="AE82" s="1228"/>
      <c r="AF82" s="90"/>
      <c r="AG82" s="90"/>
      <c r="AH82" s="656"/>
      <c r="AI82" s="657"/>
      <c r="AJ82" s="658">
        <f t="shared" si="52"/>
        <v>0</v>
      </c>
      <c r="AK82" s="654" t="str">
        <f t="shared" si="69"/>
        <v>No Line Item</v>
      </c>
      <c r="AL82" s="1226"/>
      <c r="AM82" s="1227"/>
      <c r="AN82" s="1227"/>
      <c r="AO82" s="1227"/>
      <c r="AP82" s="1227"/>
      <c r="AQ82" s="1228"/>
      <c r="AR82" s="90"/>
      <c r="AS82" s="90"/>
      <c r="AT82" s="656"/>
      <c r="AU82" s="657"/>
      <c r="AV82" s="658">
        <f t="shared" si="53"/>
        <v>0</v>
      </c>
      <c r="AW82" s="654" t="str">
        <f t="shared" si="70"/>
        <v>No Line Item</v>
      </c>
      <c r="AX82" s="1226"/>
      <c r="AY82" s="1227"/>
      <c r="AZ82" s="1227"/>
      <c r="BA82" s="1227"/>
      <c r="BB82" s="1227"/>
      <c r="BC82" s="1228"/>
      <c r="BD82" s="90"/>
      <c r="BE82" s="90"/>
      <c r="BF82" s="656"/>
      <c r="BG82" s="657"/>
      <c r="BH82" s="658">
        <f t="shared" si="54"/>
        <v>0</v>
      </c>
      <c r="BI82" s="654" t="str">
        <f t="shared" si="71"/>
        <v>No Line Item</v>
      </c>
      <c r="BJ82" s="1226"/>
      <c r="BK82" s="1227"/>
      <c r="BL82" s="1227"/>
      <c r="BM82" s="1227"/>
      <c r="BN82" s="1227"/>
      <c r="BO82" s="1228"/>
      <c r="BP82" s="90"/>
      <c r="BQ82" s="90"/>
      <c r="BR82" s="656"/>
      <c r="BS82" s="657"/>
      <c r="BT82" s="658">
        <f t="shared" si="55"/>
        <v>0</v>
      </c>
      <c r="BU82" s="654" t="str">
        <f t="shared" si="72"/>
        <v>No Line Item</v>
      </c>
      <c r="BV82" s="1226"/>
      <c r="BW82" s="1227"/>
      <c r="BX82" s="1227"/>
      <c r="BY82" s="1227"/>
      <c r="BZ82" s="1227"/>
      <c r="CA82" s="1228"/>
      <c r="CB82" s="90"/>
      <c r="CC82" s="90"/>
      <c r="CD82" s="656"/>
      <c r="CE82" s="657"/>
      <c r="CF82" s="658">
        <f t="shared" si="56"/>
        <v>0</v>
      </c>
      <c r="CG82" s="654" t="str">
        <f t="shared" si="73"/>
        <v>No Line Item</v>
      </c>
      <c r="CH82" s="1226"/>
      <c r="CI82" s="1227"/>
      <c r="CJ82" s="1227"/>
      <c r="CK82" s="1227"/>
      <c r="CL82" s="1227"/>
      <c r="CM82" s="1228"/>
      <c r="CN82" s="90"/>
      <c r="CO82" s="90"/>
      <c r="CP82" s="656"/>
      <c r="CQ82" s="657"/>
      <c r="CR82" s="658">
        <f t="shared" si="57"/>
        <v>0</v>
      </c>
      <c r="CS82" s="654" t="str">
        <f t="shared" si="74"/>
        <v>No Line Item</v>
      </c>
      <c r="CT82" s="1226"/>
      <c r="CU82" s="1227"/>
      <c r="CV82" s="1227"/>
      <c r="CW82" s="1227"/>
      <c r="CX82" s="1227"/>
      <c r="CY82" s="1228"/>
      <c r="CZ82" s="90"/>
      <c r="DA82" s="90"/>
      <c r="DB82" s="656"/>
      <c r="DC82" s="657"/>
      <c r="DD82" s="658">
        <f t="shared" si="58"/>
        <v>0</v>
      </c>
      <c r="DE82" s="654" t="str">
        <f t="shared" si="75"/>
        <v>No Line Item</v>
      </c>
      <c r="DF82" s="1226"/>
      <c r="DG82" s="1227"/>
      <c r="DH82" s="1227"/>
      <c r="DI82" s="1227"/>
      <c r="DJ82" s="1227"/>
      <c r="DK82" s="1228"/>
      <c r="DL82" s="90"/>
      <c r="DM82" s="90"/>
      <c r="DN82" s="656"/>
      <c r="DO82" s="657"/>
      <c r="DP82" s="658">
        <f t="shared" si="59"/>
        <v>0</v>
      </c>
      <c r="DQ82" s="654" t="str">
        <f t="shared" si="76"/>
        <v>No Line Item</v>
      </c>
      <c r="DR82" s="1226"/>
      <c r="DS82" s="1227"/>
      <c r="DT82" s="1227"/>
      <c r="DU82" s="1227"/>
      <c r="DV82" s="1227"/>
      <c r="DW82" s="1228"/>
      <c r="DX82" s="90"/>
      <c r="DY82" s="90"/>
      <c r="DZ82" s="656"/>
      <c r="EA82" s="657"/>
      <c r="EB82" s="658">
        <f t="shared" si="60"/>
        <v>0</v>
      </c>
      <c r="EC82" s="654" t="str">
        <f t="shared" si="77"/>
        <v>No Line Item</v>
      </c>
      <c r="ED82" s="1226"/>
      <c r="EE82" s="1227"/>
      <c r="EF82" s="1227"/>
      <c r="EG82" s="1227"/>
      <c r="EH82" s="1227"/>
      <c r="EI82" s="1228"/>
      <c r="EJ82" s="90"/>
      <c r="EK82" s="90"/>
      <c r="EL82" s="656"/>
      <c r="EM82" s="657"/>
      <c r="EN82" s="658">
        <f t="shared" si="61"/>
        <v>0</v>
      </c>
      <c r="EO82" s="654" t="str">
        <f t="shared" si="78"/>
        <v>No Line Item</v>
      </c>
      <c r="EP82" s="1226"/>
      <c r="EQ82" s="1227"/>
      <c r="ER82" s="1227"/>
      <c r="ES82" s="1227"/>
      <c r="ET82" s="1227"/>
      <c r="EU82" s="1228"/>
      <c r="EV82" s="90"/>
      <c r="EW82" s="90"/>
      <c r="EX82" s="656"/>
      <c r="EY82" s="657"/>
      <c r="EZ82" s="658">
        <f t="shared" si="62"/>
        <v>0</v>
      </c>
      <c r="FA82" s="654" t="str">
        <f t="shared" si="79"/>
        <v>No Line Item</v>
      </c>
      <c r="FB82" s="1226"/>
      <c r="FC82" s="1227"/>
      <c r="FD82" s="1227"/>
      <c r="FE82" s="1227"/>
      <c r="FF82" s="1227"/>
      <c r="FG82" s="1228"/>
      <c r="FH82" s="90"/>
      <c r="FI82" s="90"/>
      <c r="FJ82" s="656"/>
      <c r="FK82" s="657"/>
      <c r="FL82" s="658">
        <f t="shared" si="63"/>
        <v>0</v>
      </c>
      <c r="FM82" s="654" t="str">
        <f t="shared" si="80"/>
        <v>No Line Item</v>
      </c>
      <c r="FN82" s="1226"/>
      <c r="FO82" s="1227"/>
      <c r="FP82" s="1227"/>
      <c r="FQ82" s="1227"/>
      <c r="FR82" s="1227"/>
      <c r="FS82" s="1228"/>
      <c r="FT82" s="90"/>
      <c r="FU82" s="90"/>
      <c r="FV82" s="656"/>
      <c r="FW82" s="657"/>
      <c r="FX82" s="658">
        <f t="shared" si="64"/>
        <v>0</v>
      </c>
      <c r="FY82" s="654" t="str">
        <f t="shared" si="81"/>
        <v>No Line Item</v>
      </c>
      <c r="FZ82" s="1226"/>
      <c r="GA82" s="1227"/>
      <c r="GB82" s="1227"/>
      <c r="GC82" s="1227"/>
      <c r="GD82" s="1227"/>
      <c r="GE82" s="1228"/>
      <c r="GF82" s="90"/>
      <c r="GG82" s="90"/>
      <c r="GH82" s="656"/>
      <c r="GI82" s="657"/>
      <c r="GJ82" s="658">
        <f t="shared" si="65"/>
        <v>0</v>
      </c>
    </row>
    <row r="83" spans="1:192" ht="12" customHeight="1" x14ac:dyDescent="0.2">
      <c r="A83" s="654" t="str">
        <f t="shared" si="66"/>
        <v>No Line Item</v>
      </c>
      <c r="B83" s="1226"/>
      <c r="C83" s="1227"/>
      <c r="D83" s="1227"/>
      <c r="E83" s="1227"/>
      <c r="F83" s="1227"/>
      <c r="G83" s="1228"/>
      <c r="H83" s="90"/>
      <c r="I83" s="90"/>
      <c r="J83" s="656"/>
      <c r="K83" s="657"/>
      <c r="L83" s="658">
        <f t="shared" si="50"/>
        <v>0</v>
      </c>
      <c r="M83" s="654" t="str">
        <f t="shared" si="67"/>
        <v>No Line Item</v>
      </c>
      <c r="N83" s="1226"/>
      <c r="O83" s="1227"/>
      <c r="P83" s="1227"/>
      <c r="Q83" s="1227"/>
      <c r="R83" s="1227"/>
      <c r="S83" s="1228"/>
      <c r="T83" s="90"/>
      <c r="U83" s="90"/>
      <c r="V83" s="656"/>
      <c r="W83" s="657"/>
      <c r="X83" s="658">
        <f t="shared" si="51"/>
        <v>0</v>
      </c>
      <c r="Y83" s="654" t="str">
        <f t="shared" si="68"/>
        <v>No Line Item</v>
      </c>
      <c r="Z83" s="1226"/>
      <c r="AA83" s="1227"/>
      <c r="AB83" s="1227"/>
      <c r="AC83" s="1227"/>
      <c r="AD83" s="1227"/>
      <c r="AE83" s="1228"/>
      <c r="AF83" s="90"/>
      <c r="AG83" s="90"/>
      <c r="AH83" s="656"/>
      <c r="AI83" s="657"/>
      <c r="AJ83" s="658">
        <f t="shared" si="52"/>
        <v>0</v>
      </c>
      <c r="AK83" s="654" t="str">
        <f t="shared" si="69"/>
        <v>No Line Item</v>
      </c>
      <c r="AL83" s="1226"/>
      <c r="AM83" s="1227"/>
      <c r="AN83" s="1227"/>
      <c r="AO83" s="1227"/>
      <c r="AP83" s="1227"/>
      <c r="AQ83" s="1228"/>
      <c r="AR83" s="90"/>
      <c r="AS83" s="90"/>
      <c r="AT83" s="656"/>
      <c r="AU83" s="657"/>
      <c r="AV83" s="658">
        <f t="shared" si="53"/>
        <v>0</v>
      </c>
      <c r="AW83" s="654" t="str">
        <f t="shared" si="70"/>
        <v>No Line Item</v>
      </c>
      <c r="AX83" s="1226"/>
      <c r="AY83" s="1227"/>
      <c r="AZ83" s="1227"/>
      <c r="BA83" s="1227"/>
      <c r="BB83" s="1227"/>
      <c r="BC83" s="1228"/>
      <c r="BD83" s="90"/>
      <c r="BE83" s="90"/>
      <c r="BF83" s="656"/>
      <c r="BG83" s="657"/>
      <c r="BH83" s="658">
        <f t="shared" si="54"/>
        <v>0</v>
      </c>
      <c r="BI83" s="654" t="str">
        <f t="shared" si="71"/>
        <v>No Line Item</v>
      </c>
      <c r="BJ83" s="1226"/>
      <c r="BK83" s="1227"/>
      <c r="BL83" s="1227"/>
      <c r="BM83" s="1227"/>
      <c r="BN83" s="1227"/>
      <c r="BO83" s="1228"/>
      <c r="BP83" s="90"/>
      <c r="BQ83" s="90"/>
      <c r="BR83" s="656"/>
      <c r="BS83" s="657"/>
      <c r="BT83" s="658">
        <f t="shared" si="55"/>
        <v>0</v>
      </c>
      <c r="BU83" s="654" t="str">
        <f t="shared" si="72"/>
        <v>No Line Item</v>
      </c>
      <c r="BV83" s="1226"/>
      <c r="BW83" s="1227"/>
      <c r="BX83" s="1227"/>
      <c r="BY83" s="1227"/>
      <c r="BZ83" s="1227"/>
      <c r="CA83" s="1228"/>
      <c r="CB83" s="90"/>
      <c r="CC83" s="90"/>
      <c r="CD83" s="656"/>
      <c r="CE83" s="657"/>
      <c r="CF83" s="658">
        <f t="shared" si="56"/>
        <v>0</v>
      </c>
      <c r="CG83" s="654" t="str">
        <f t="shared" si="73"/>
        <v>No Line Item</v>
      </c>
      <c r="CH83" s="1226"/>
      <c r="CI83" s="1227"/>
      <c r="CJ83" s="1227"/>
      <c r="CK83" s="1227"/>
      <c r="CL83" s="1227"/>
      <c r="CM83" s="1228"/>
      <c r="CN83" s="90"/>
      <c r="CO83" s="90"/>
      <c r="CP83" s="656"/>
      <c r="CQ83" s="657"/>
      <c r="CR83" s="658">
        <f t="shared" si="57"/>
        <v>0</v>
      </c>
      <c r="CS83" s="654" t="str">
        <f t="shared" si="74"/>
        <v>No Line Item</v>
      </c>
      <c r="CT83" s="1226"/>
      <c r="CU83" s="1227"/>
      <c r="CV83" s="1227"/>
      <c r="CW83" s="1227"/>
      <c r="CX83" s="1227"/>
      <c r="CY83" s="1228"/>
      <c r="CZ83" s="90"/>
      <c r="DA83" s="90"/>
      <c r="DB83" s="656"/>
      <c r="DC83" s="657"/>
      <c r="DD83" s="658">
        <f t="shared" si="58"/>
        <v>0</v>
      </c>
      <c r="DE83" s="654" t="str">
        <f t="shared" si="75"/>
        <v>No Line Item</v>
      </c>
      <c r="DF83" s="1226"/>
      <c r="DG83" s="1227"/>
      <c r="DH83" s="1227"/>
      <c r="DI83" s="1227"/>
      <c r="DJ83" s="1227"/>
      <c r="DK83" s="1228"/>
      <c r="DL83" s="90"/>
      <c r="DM83" s="90"/>
      <c r="DN83" s="656"/>
      <c r="DO83" s="657"/>
      <c r="DP83" s="658">
        <f t="shared" si="59"/>
        <v>0</v>
      </c>
      <c r="DQ83" s="654" t="str">
        <f t="shared" si="76"/>
        <v>No Line Item</v>
      </c>
      <c r="DR83" s="1226"/>
      <c r="DS83" s="1227"/>
      <c r="DT83" s="1227"/>
      <c r="DU83" s="1227"/>
      <c r="DV83" s="1227"/>
      <c r="DW83" s="1228"/>
      <c r="DX83" s="90"/>
      <c r="DY83" s="90"/>
      <c r="DZ83" s="656"/>
      <c r="EA83" s="657"/>
      <c r="EB83" s="658">
        <f t="shared" si="60"/>
        <v>0</v>
      </c>
      <c r="EC83" s="654" t="str">
        <f t="shared" si="77"/>
        <v>No Line Item</v>
      </c>
      <c r="ED83" s="1226"/>
      <c r="EE83" s="1227"/>
      <c r="EF83" s="1227"/>
      <c r="EG83" s="1227"/>
      <c r="EH83" s="1227"/>
      <c r="EI83" s="1228"/>
      <c r="EJ83" s="90"/>
      <c r="EK83" s="90"/>
      <c r="EL83" s="656"/>
      <c r="EM83" s="657"/>
      <c r="EN83" s="658">
        <f t="shared" si="61"/>
        <v>0</v>
      </c>
      <c r="EO83" s="654" t="str">
        <f t="shared" si="78"/>
        <v>No Line Item</v>
      </c>
      <c r="EP83" s="1226"/>
      <c r="EQ83" s="1227"/>
      <c r="ER83" s="1227"/>
      <c r="ES83" s="1227"/>
      <c r="ET83" s="1227"/>
      <c r="EU83" s="1228"/>
      <c r="EV83" s="90"/>
      <c r="EW83" s="90"/>
      <c r="EX83" s="656"/>
      <c r="EY83" s="657"/>
      <c r="EZ83" s="658">
        <f t="shared" si="62"/>
        <v>0</v>
      </c>
      <c r="FA83" s="654" t="str">
        <f t="shared" si="79"/>
        <v>No Line Item</v>
      </c>
      <c r="FB83" s="1226"/>
      <c r="FC83" s="1227"/>
      <c r="FD83" s="1227"/>
      <c r="FE83" s="1227"/>
      <c r="FF83" s="1227"/>
      <c r="FG83" s="1228"/>
      <c r="FH83" s="90"/>
      <c r="FI83" s="90"/>
      <c r="FJ83" s="656"/>
      <c r="FK83" s="657"/>
      <c r="FL83" s="658">
        <f t="shared" si="63"/>
        <v>0</v>
      </c>
      <c r="FM83" s="654" t="str">
        <f t="shared" si="80"/>
        <v>No Line Item</v>
      </c>
      <c r="FN83" s="1226"/>
      <c r="FO83" s="1227"/>
      <c r="FP83" s="1227"/>
      <c r="FQ83" s="1227"/>
      <c r="FR83" s="1227"/>
      <c r="FS83" s="1228"/>
      <c r="FT83" s="90"/>
      <c r="FU83" s="90"/>
      <c r="FV83" s="656"/>
      <c r="FW83" s="657"/>
      <c r="FX83" s="658">
        <f t="shared" si="64"/>
        <v>0</v>
      </c>
      <c r="FY83" s="654" t="str">
        <f t="shared" si="81"/>
        <v>No Line Item</v>
      </c>
      <c r="FZ83" s="1226"/>
      <c r="GA83" s="1227"/>
      <c r="GB83" s="1227"/>
      <c r="GC83" s="1227"/>
      <c r="GD83" s="1227"/>
      <c r="GE83" s="1228"/>
      <c r="GF83" s="90"/>
      <c r="GG83" s="90"/>
      <c r="GH83" s="656"/>
      <c r="GI83" s="657"/>
      <c r="GJ83" s="658">
        <f t="shared" si="65"/>
        <v>0</v>
      </c>
    </row>
    <row r="84" spans="1:192" ht="12" customHeight="1" x14ac:dyDescent="0.2">
      <c r="A84" s="654" t="str">
        <f t="shared" si="66"/>
        <v>No Line Item</v>
      </c>
      <c r="B84" s="1226"/>
      <c r="C84" s="1227"/>
      <c r="D84" s="1227"/>
      <c r="E84" s="1227"/>
      <c r="F84" s="1227"/>
      <c r="G84" s="1228"/>
      <c r="H84" s="90"/>
      <c r="I84" s="90"/>
      <c r="J84" s="656"/>
      <c r="K84" s="657"/>
      <c r="L84" s="658">
        <f t="shared" si="50"/>
        <v>0</v>
      </c>
      <c r="M84" s="654" t="str">
        <f t="shared" si="67"/>
        <v>No Line Item</v>
      </c>
      <c r="N84" s="1226"/>
      <c r="O84" s="1227"/>
      <c r="P84" s="1227"/>
      <c r="Q84" s="1227"/>
      <c r="R84" s="1227"/>
      <c r="S84" s="1228"/>
      <c r="T84" s="90"/>
      <c r="U84" s="90"/>
      <c r="V84" s="656"/>
      <c r="W84" s="657"/>
      <c r="X84" s="658">
        <f t="shared" si="51"/>
        <v>0</v>
      </c>
      <c r="Y84" s="654" t="str">
        <f t="shared" si="68"/>
        <v>No Line Item</v>
      </c>
      <c r="Z84" s="1226"/>
      <c r="AA84" s="1227"/>
      <c r="AB84" s="1227"/>
      <c r="AC84" s="1227"/>
      <c r="AD84" s="1227"/>
      <c r="AE84" s="1228"/>
      <c r="AF84" s="90"/>
      <c r="AG84" s="90"/>
      <c r="AH84" s="656"/>
      <c r="AI84" s="657"/>
      <c r="AJ84" s="658">
        <f t="shared" si="52"/>
        <v>0</v>
      </c>
      <c r="AK84" s="654" t="str">
        <f t="shared" si="69"/>
        <v>No Line Item</v>
      </c>
      <c r="AL84" s="1226"/>
      <c r="AM84" s="1227"/>
      <c r="AN84" s="1227"/>
      <c r="AO84" s="1227"/>
      <c r="AP84" s="1227"/>
      <c r="AQ84" s="1228"/>
      <c r="AR84" s="90"/>
      <c r="AS84" s="90"/>
      <c r="AT84" s="656"/>
      <c r="AU84" s="657"/>
      <c r="AV84" s="658">
        <f t="shared" si="53"/>
        <v>0</v>
      </c>
      <c r="AW84" s="654" t="str">
        <f t="shared" si="70"/>
        <v>No Line Item</v>
      </c>
      <c r="AX84" s="1226"/>
      <c r="AY84" s="1227"/>
      <c r="AZ84" s="1227"/>
      <c r="BA84" s="1227"/>
      <c r="BB84" s="1227"/>
      <c r="BC84" s="1228"/>
      <c r="BD84" s="90"/>
      <c r="BE84" s="90"/>
      <c r="BF84" s="656"/>
      <c r="BG84" s="657"/>
      <c r="BH84" s="658">
        <f t="shared" si="54"/>
        <v>0</v>
      </c>
      <c r="BI84" s="654" t="str">
        <f t="shared" si="71"/>
        <v>No Line Item</v>
      </c>
      <c r="BJ84" s="1226"/>
      <c r="BK84" s="1227"/>
      <c r="BL84" s="1227"/>
      <c r="BM84" s="1227"/>
      <c r="BN84" s="1227"/>
      <c r="BO84" s="1228"/>
      <c r="BP84" s="90"/>
      <c r="BQ84" s="90"/>
      <c r="BR84" s="656"/>
      <c r="BS84" s="657"/>
      <c r="BT84" s="658">
        <f t="shared" si="55"/>
        <v>0</v>
      </c>
      <c r="BU84" s="654" t="str">
        <f t="shared" si="72"/>
        <v>No Line Item</v>
      </c>
      <c r="BV84" s="1226"/>
      <c r="BW84" s="1227"/>
      <c r="BX84" s="1227"/>
      <c r="BY84" s="1227"/>
      <c r="BZ84" s="1227"/>
      <c r="CA84" s="1228"/>
      <c r="CB84" s="90"/>
      <c r="CC84" s="90"/>
      <c r="CD84" s="656"/>
      <c r="CE84" s="657"/>
      <c r="CF84" s="658">
        <f t="shared" si="56"/>
        <v>0</v>
      </c>
      <c r="CG84" s="654" t="str">
        <f t="shared" si="73"/>
        <v>No Line Item</v>
      </c>
      <c r="CH84" s="1226"/>
      <c r="CI84" s="1227"/>
      <c r="CJ84" s="1227"/>
      <c r="CK84" s="1227"/>
      <c r="CL84" s="1227"/>
      <c r="CM84" s="1228"/>
      <c r="CN84" s="90"/>
      <c r="CO84" s="90"/>
      <c r="CP84" s="656"/>
      <c r="CQ84" s="657"/>
      <c r="CR84" s="658">
        <f t="shared" si="57"/>
        <v>0</v>
      </c>
      <c r="CS84" s="654" t="str">
        <f t="shared" si="74"/>
        <v>No Line Item</v>
      </c>
      <c r="CT84" s="1226"/>
      <c r="CU84" s="1227"/>
      <c r="CV84" s="1227"/>
      <c r="CW84" s="1227"/>
      <c r="CX84" s="1227"/>
      <c r="CY84" s="1228"/>
      <c r="CZ84" s="90"/>
      <c r="DA84" s="90"/>
      <c r="DB84" s="656"/>
      <c r="DC84" s="657"/>
      <c r="DD84" s="658">
        <f t="shared" si="58"/>
        <v>0</v>
      </c>
      <c r="DE84" s="654" t="str">
        <f t="shared" si="75"/>
        <v>No Line Item</v>
      </c>
      <c r="DF84" s="1226"/>
      <c r="DG84" s="1227"/>
      <c r="DH84" s="1227"/>
      <c r="DI84" s="1227"/>
      <c r="DJ84" s="1227"/>
      <c r="DK84" s="1228"/>
      <c r="DL84" s="90"/>
      <c r="DM84" s="90"/>
      <c r="DN84" s="656"/>
      <c r="DO84" s="657"/>
      <c r="DP84" s="658">
        <f t="shared" si="59"/>
        <v>0</v>
      </c>
      <c r="DQ84" s="654" t="str">
        <f t="shared" si="76"/>
        <v>No Line Item</v>
      </c>
      <c r="DR84" s="1226"/>
      <c r="DS84" s="1227"/>
      <c r="DT84" s="1227"/>
      <c r="DU84" s="1227"/>
      <c r="DV84" s="1227"/>
      <c r="DW84" s="1228"/>
      <c r="DX84" s="90"/>
      <c r="DY84" s="90"/>
      <c r="DZ84" s="656"/>
      <c r="EA84" s="657"/>
      <c r="EB84" s="658">
        <f t="shared" si="60"/>
        <v>0</v>
      </c>
      <c r="EC84" s="654" t="str">
        <f t="shared" si="77"/>
        <v>No Line Item</v>
      </c>
      <c r="ED84" s="1226"/>
      <c r="EE84" s="1227"/>
      <c r="EF84" s="1227"/>
      <c r="EG84" s="1227"/>
      <c r="EH84" s="1227"/>
      <c r="EI84" s="1228"/>
      <c r="EJ84" s="90"/>
      <c r="EK84" s="90"/>
      <c r="EL84" s="656"/>
      <c r="EM84" s="657"/>
      <c r="EN84" s="658">
        <f t="shared" si="61"/>
        <v>0</v>
      </c>
      <c r="EO84" s="654" t="str">
        <f t="shared" si="78"/>
        <v>No Line Item</v>
      </c>
      <c r="EP84" s="1226"/>
      <c r="EQ84" s="1227"/>
      <c r="ER84" s="1227"/>
      <c r="ES84" s="1227"/>
      <c r="ET84" s="1227"/>
      <c r="EU84" s="1228"/>
      <c r="EV84" s="90"/>
      <c r="EW84" s="90"/>
      <c r="EX84" s="656"/>
      <c r="EY84" s="657"/>
      <c r="EZ84" s="658">
        <f t="shared" si="62"/>
        <v>0</v>
      </c>
      <c r="FA84" s="654" t="str">
        <f t="shared" si="79"/>
        <v>No Line Item</v>
      </c>
      <c r="FB84" s="1226"/>
      <c r="FC84" s="1227"/>
      <c r="FD84" s="1227"/>
      <c r="FE84" s="1227"/>
      <c r="FF84" s="1227"/>
      <c r="FG84" s="1228"/>
      <c r="FH84" s="90"/>
      <c r="FI84" s="90"/>
      <c r="FJ84" s="656"/>
      <c r="FK84" s="657"/>
      <c r="FL84" s="658">
        <f t="shared" si="63"/>
        <v>0</v>
      </c>
      <c r="FM84" s="654" t="str">
        <f t="shared" si="80"/>
        <v>No Line Item</v>
      </c>
      <c r="FN84" s="1226"/>
      <c r="FO84" s="1227"/>
      <c r="FP84" s="1227"/>
      <c r="FQ84" s="1227"/>
      <c r="FR84" s="1227"/>
      <c r="FS84" s="1228"/>
      <c r="FT84" s="90"/>
      <c r="FU84" s="90"/>
      <c r="FV84" s="656"/>
      <c r="FW84" s="657"/>
      <c r="FX84" s="658">
        <f t="shared" si="64"/>
        <v>0</v>
      </c>
      <c r="FY84" s="654" t="str">
        <f t="shared" si="81"/>
        <v>No Line Item</v>
      </c>
      <c r="FZ84" s="1226"/>
      <c r="GA84" s="1227"/>
      <c r="GB84" s="1227"/>
      <c r="GC84" s="1227"/>
      <c r="GD84" s="1227"/>
      <c r="GE84" s="1228"/>
      <c r="GF84" s="90"/>
      <c r="GG84" s="90"/>
      <c r="GH84" s="656"/>
      <c r="GI84" s="657"/>
      <c r="GJ84" s="658">
        <f t="shared" si="65"/>
        <v>0</v>
      </c>
    </row>
    <row r="85" spans="1:192" ht="12" customHeight="1" x14ac:dyDescent="0.2">
      <c r="A85" s="654" t="str">
        <f t="shared" si="66"/>
        <v>No Line Item</v>
      </c>
      <c r="B85" s="1226"/>
      <c r="C85" s="1227"/>
      <c r="D85" s="1227"/>
      <c r="E85" s="1227"/>
      <c r="F85" s="1227"/>
      <c r="G85" s="1228"/>
      <c r="H85" s="90"/>
      <c r="I85" s="90"/>
      <c r="J85" s="656"/>
      <c r="K85" s="657"/>
      <c r="L85" s="658">
        <f t="shared" si="50"/>
        <v>0</v>
      </c>
      <c r="M85" s="654" t="str">
        <f t="shared" si="67"/>
        <v>No Line Item</v>
      </c>
      <c r="N85" s="1226"/>
      <c r="O85" s="1227"/>
      <c r="P85" s="1227"/>
      <c r="Q85" s="1227"/>
      <c r="R85" s="1227"/>
      <c r="S85" s="1228"/>
      <c r="T85" s="90"/>
      <c r="U85" s="90"/>
      <c r="V85" s="656"/>
      <c r="W85" s="657"/>
      <c r="X85" s="658">
        <f t="shared" si="51"/>
        <v>0</v>
      </c>
      <c r="Y85" s="654" t="str">
        <f t="shared" si="68"/>
        <v>No Line Item</v>
      </c>
      <c r="Z85" s="1226"/>
      <c r="AA85" s="1227"/>
      <c r="AB85" s="1227"/>
      <c r="AC85" s="1227"/>
      <c r="AD85" s="1227"/>
      <c r="AE85" s="1228"/>
      <c r="AF85" s="90"/>
      <c r="AG85" s="90"/>
      <c r="AH85" s="656"/>
      <c r="AI85" s="657"/>
      <c r="AJ85" s="658">
        <f t="shared" si="52"/>
        <v>0</v>
      </c>
      <c r="AK85" s="654" t="str">
        <f t="shared" si="69"/>
        <v>No Line Item</v>
      </c>
      <c r="AL85" s="1226"/>
      <c r="AM85" s="1227"/>
      <c r="AN85" s="1227"/>
      <c r="AO85" s="1227"/>
      <c r="AP85" s="1227"/>
      <c r="AQ85" s="1228"/>
      <c r="AR85" s="90"/>
      <c r="AS85" s="90"/>
      <c r="AT85" s="656"/>
      <c r="AU85" s="657"/>
      <c r="AV85" s="658">
        <f t="shared" si="53"/>
        <v>0</v>
      </c>
      <c r="AW85" s="654" t="str">
        <f t="shared" si="70"/>
        <v>No Line Item</v>
      </c>
      <c r="AX85" s="1226"/>
      <c r="AY85" s="1227"/>
      <c r="AZ85" s="1227"/>
      <c r="BA85" s="1227"/>
      <c r="BB85" s="1227"/>
      <c r="BC85" s="1228"/>
      <c r="BD85" s="90"/>
      <c r="BE85" s="90"/>
      <c r="BF85" s="656"/>
      <c r="BG85" s="657"/>
      <c r="BH85" s="658">
        <f t="shared" si="54"/>
        <v>0</v>
      </c>
      <c r="BI85" s="654" t="str">
        <f t="shared" si="71"/>
        <v>No Line Item</v>
      </c>
      <c r="BJ85" s="1226"/>
      <c r="BK85" s="1227"/>
      <c r="BL85" s="1227"/>
      <c r="BM85" s="1227"/>
      <c r="BN85" s="1227"/>
      <c r="BO85" s="1228"/>
      <c r="BP85" s="90"/>
      <c r="BQ85" s="90"/>
      <c r="BR85" s="656"/>
      <c r="BS85" s="657"/>
      <c r="BT85" s="658">
        <f t="shared" si="55"/>
        <v>0</v>
      </c>
      <c r="BU85" s="654" t="str">
        <f t="shared" si="72"/>
        <v>No Line Item</v>
      </c>
      <c r="BV85" s="1226"/>
      <c r="BW85" s="1227"/>
      <c r="BX85" s="1227"/>
      <c r="BY85" s="1227"/>
      <c r="BZ85" s="1227"/>
      <c r="CA85" s="1228"/>
      <c r="CB85" s="90"/>
      <c r="CC85" s="90"/>
      <c r="CD85" s="656"/>
      <c r="CE85" s="657"/>
      <c r="CF85" s="658">
        <f t="shared" si="56"/>
        <v>0</v>
      </c>
      <c r="CG85" s="654" t="str">
        <f t="shared" si="73"/>
        <v>No Line Item</v>
      </c>
      <c r="CH85" s="1226"/>
      <c r="CI85" s="1227"/>
      <c r="CJ85" s="1227"/>
      <c r="CK85" s="1227"/>
      <c r="CL85" s="1227"/>
      <c r="CM85" s="1228"/>
      <c r="CN85" s="90"/>
      <c r="CO85" s="90"/>
      <c r="CP85" s="656"/>
      <c r="CQ85" s="657"/>
      <c r="CR85" s="658">
        <f t="shared" si="57"/>
        <v>0</v>
      </c>
      <c r="CS85" s="654" t="str">
        <f t="shared" si="74"/>
        <v>No Line Item</v>
      </c>
      <c r="CT85" s="1226"/>
      <c r="CU85" s="1227"/>
      <c r="CV85" s="1227"/>
      <c r="CW85" s="1227"/>
      <c r="CX85" s="1227"/>
      <c r="CY85" s="1228"/>
      <c r="CZ85" s="90"/>
      <c r="DA85" s="90"/>
      <c r="DB85" s="656"/>
      <c r="DC85" s="657"/>
      <c r="DD85" s="658">
        <f t="shared" si="58"/>
        <v>0</v>
      </c>
      <c r="DE85" s="654" t="str">
        <f t="shared" si="75"/>
        <v>No Line Item</v>
      </c>
      <c r="DF85" s="1226"/>
      <c r="DG85" s="1227"/>
      <c r="DH85" s="1227"/>
      <c r="DI85" s="1227"/>
      <c r="DJ85" s="1227"/>
      <c r="DK85" s="1228"/>
      <c r="DL85" s="90"/>
      <c r="DM85" s="90"/>
      <c r="DN85" s="656"/>
      <c r="DO85" s="657"/>
      <c r="DP85" s="658">
        <f t="shared" si="59"/>
        <v>0</v>
      </c>
      <c r="DQ85" s="654" t="str">
        <f t="shared" si="76"/>
        <v>No Line Item</v>
      </c>
      <c r="DR85" s="1226"/>
      <c r="DS85" s="1227"/>
      <c r="DT85" s="1227"/>
      <c r="DU85" s="1227"/>
      <c r="DV85" s="1227"/>
      <c r="DW85" s="1228"/>
      <c r="DX85" s="90"/>
      <c r="DY85" s="90"/>
      <c r="DZ85" s="656"/>
      <c r="EA85" s="657"/>
      <c r="EB85" s="658">
        <f t="shared" si="60"/>
        <v>0</v>
      </c>
      <c r="EC85" s="654" t="str">
        <f t="shared" si="77"/>
        <v>No Line Item</v>
      </c>
      <c r="ED85" s="1226"/>
      <c r="EE85" s="1227"/>
      <c r="EF85" s="1227"/>
      <c r="EG85" s="1227"/>
      <c r="EH85" s="1227"/>
      <c r="EI85" s="1228"/>
      <c r="EJ85" s="90"/>
      <c r="EK85" s="90"/>
      <c r="EL85" s="656"/>
      <c r="EM85" s="657"/>
      <c r="EN85" s="658">
        <f t="shared" si="61"/>
        <v>0</v>
      </c>
      <c r="EO85" s="654" t="str">
        <f t="shared" si="78"/>
        <v>No Line Item</v>
      </c>
      <c r="EP85" s="1226"/>
      <c r="EQ85" s="1227"/>
      <c r="ER85" s="1227"/>
      <c r="ES85" s="1227"/>
      <c r="ET85" s="1227"/>
      <c r="EU85" s="1228"/>
      <c r="EV85" s="90"/>
      <c r="EW85" s="90"/>
      <c r="EX85" s="656"/>
      <c r="EY85" s="657"/>
      <c r="EZ85" s="658">
        <f t="shared" si="62"/>
        <v>0</v>
      </c>
      <c r="FA85" s="654" t="str">
        <f t="shared" si="79"/>
        <v>No Line Item</v>
      </c>
      <c r="FB85" s="1226"/>
      <c r="FC85" s="1227"/>
      <c r="FD85" s="1227"/>
      <c r="FE85" s="1227"/>
      <c r="FF85" s="1227"/>
      <c r="FG85" s="1228"/>
      <c r="FH85" s="90"/>
      <c r="FI85" s="90"/>
      <c r="FJ85" s="656"/>
      <c r="FK85" s="657"/>
      <c r="FL85" s="658">
        <f t="shared" si="63"/>
        <v>0</v>
      </c>
      <c r="FM85" s="654" t="str">
        <f t="shared" si="80"/>
        <v>No Line Item</v>
      </c>
      <c r="FN85" s="1226"/>
      <c r="FO85" s="1227"/>
      <c r="FP85" s="1227"/>
      <c r="FQ85" s="1227"/>
      <c r="FR85" s="1227"/>
      <c r="FS85" s="1228"/>
      <c r="FT85" s="90"/>
      <c r="FU85" s="90"/>
      <c r="FV85" s="656"/>
      <c r="FW85" s="657"/>
      <c r="FX85" s="658">
        <f t="shared" si="64"/>
        <v>0</v>
      </c>
      <c r="FY85" s="654" t="str">
        <f t="shared" si="81"/>
        <v>No Line Item</v>
      </c>
      <c r="FZ85" s="1226"/>
      <c r="GA85" s="1227"/>
      <c r="GB85" s="1227"/>
      <c r="GC85" s="1227"/>
      <c r="GD85" s="1227"/>
      <c r="GE85" s="1228"/>
      <c r="GF85" s="90"/>
      <c r="GG85" s="90"/>
      <c r="GH85" s="656"/>
      <c r="GI85" s="657"/>
      <c r="GJ85" s="658">
        <f t="shared" si="65"/>
        <v>0</v>
      </c>
    </row>
    <row r="86" spans="1:192" ht="12" customHeight="1" x14ac:dyDescent="0.2">
      <c r="A86" s="654" t="str">
        <f t="shared" si="66"/>
        <v>No Line Item</v>
      </c>
      <c r="B86" s="1226"/>
      <c r="C86" s="1227"/>
      <c r="D86" s="1227"/>
      <c r="E86" s="1227"/>
      <c r="F86" s="1227"/>
      <c r="G86" s="1228"/>
      <c r="H86" s="90"/>
      <c r="I86" s="90"/>
      <c r="J86" s="656"/>
      <c r="K86" s="657"/>
      <c r="L86" s="658">
        <f t="shared" si="50"/>
        <v>0</v>
      </c>
      <c r="M86" s="654" t="str">
        <f t="shared" si="67"/>
        <v>No Line Item</v>
      </c>
      <c r="N86" s="1226"/>
      <c r="O86" s="1227"/>
      <c r="P86" s="1227"/>
      <c r="Q86" s="1227"/>
      <c r="R86" s="1227"/>
      <c r="S86" s="1228"/>
      <c r="T86" s="90"/>
      <c r="U86" s="90"/>
      <c r="V86" s="656"/>
      <c r="W86" s="657"/>
      <c r="X86" s="658">
        <f t="shared" si="51"/>
        <v>0</v>
      </c>
      <c r="Y86" s="654" t="str">
        <f t="shared" si="68"/>
        <v>No Line Item</v>
      </c>
      <c r="Z86" s="1226"/>
      <c r="AA86" s="1227"/>
      <c r="AB86" s="1227"/>
      <c r="AC86" s="1227"/>
      <c r="AD86" s="1227"/>
      <c r="AE86" s="1228"/>
      <c r="AF86" s="90"/>
      <c r="AG86" s="90"/>
      <c r="AH86" s="656"/>
      <c r="AI86" s="657"/>
      <c r="AJ86" s="658">
        <f t="shared" si="52"/>
        <v>0</v>
      </c>
      <c r="AK86" s="654" t="str">
        <f t="shared" si="69"/>
        <v>No Line Item</v>
      </c>
      <c r="AL86" s="1226"/>
      <c r="AM86" s="1227"/>
      <c r="AN86" s="1227"/>
      <c r="AO86" s="1227"/>
      <c r="AP86" s="1227"/>
      <c r="AQ86" s="1228"/>
      <c r="AR86" s="90"/>
      <c r="AS86" s="90"/>
      <c r="AT86" s="656"/>
      <c r="AU86" s="657"/>
      <c r="AV86" s="658">
        <f t="shared" si="53"/>
        <v>0</v>
      </c>
      <c r="AW86" s="654" t="str">
        <f t="shared" si="70"/>
        <v>No Line Item</v>
      </c>
      <c r="AX86" s="1226"/>
      <c r="AY86" s="1227"/>
      <c r="AZ86" s="1227"/>
      <c r="BA86" s="1227"/>
      <c r="BB86" s="1227"/>
      <c r="BC86" s="1228"/>
      <c r="BD86" s="90"/>
      <c r="BE86" s="90"/>
      <c r="BF86" s="656"/>
      <c r="BG86" s="657"/>
      <c r="BH86" s="658">
        <f t="shared" si="54"/>
        <v>0</v>
      </c>
      <c r="BI86" s="654" t="str">
        <f t="shared" si="71"/>
        <v>No Line Item</v>
      </c>
      <c r="BJ86" s="1226"/>
      <c r="BK86" s="1227"/>
      <c r="BL86" s="1227"/>
      <c r="BM86" s="1227"/>
      <c r="BN86" s="1227"/>
      <c r="BO86" s="1228"/>
      <c r="BP86" s="90"/>
      <c r="BQ86" s="90"/>
      <c r="BR86" s="656"/>
      <c r="BS86" s="657"/>
      <c r="BT86" s="658">
        <f t="shared" si="55"/>
        <v>0</v>
      </c>
      <c r="BU86" s="654" t="str">
        <f t="shared" si="72"/>
        <v>No Line Item</v>
      </c>
      <c r="BV86" s="1226"/>
      <c r="BW86" s="1227"/>
      <c r="BX86" s="1227"/>
      <c r="BY86" s="1227"/>
      <c r="BZ86" s="1227"/>
      <c r="CA86" s="1228"/>
      <c r="CB86" s="90"/>
      <c r="CC86" s="90"/>
      <c r="CD86" s="656"/>
      <c r="CE86" s="657"/>
      <c r="CF86" s="658">
        <f t="shared" si="56"/>
        <v>0</v>
      </c>
      <c r="CG86" s="654" t="str">
        <f t="shared" si="73"/>
        <v>No Line Item</v>
      </c>
      <c r="CH86" s="1226"/>
      <c r="CI86" s="1227"/>
      <c r="CJ86" s="1227"/>
      <c r="CK86" s="1227"/>
      <c r="CL86" s="1227"/>
      <c r="CM86" s="1228"/>
      <c r="CN86" s="90"/>
      <c r="CO86" s="90"/>
      <c r="CP86" s="656"/>
      <c r="CQ86" s="657"/>
      <c r="CR86" s="658">
        <f t="shared" si="57"/>
        <v>0</v>
      </c>
      <c r="CS86" s="654" t="str">
        <f t="shared" si="74"/>
        <v>No Line Item</v>
      </c>
      <c r="CT86" s="1226"/>
      <c r="CU86" s="1227"/>
      <c r="CV86" s="1227"/>
      <c r="CW86" s="1227"/>
      <c r="CX86" s="1227"/>
      <c r="CY86" s="1228"/>
      <c r="CZ86" s="90"/>
      <c r="DA86" s="90"/>
      <c r="DB86" s="656"/>
      <c r="DC86" s="657"/>
      <c r="DD86" s="658">
        <f t="shared" si="58"/>
        <v>0</v>
      </c>
      <c r="DE86" s="654" t="str">
        <f t="shared" si="75"/>
        <v>No Line Item</v>
      </c>
      <c r="DF86" s="1226"/>
      <c r="DG86" s="1227"/>
      <c r="DH86" s="1227"/>
      <c r="DI86" s="1227"/>
      <c r="DJ86" s="1227"/>
      <c r="DK86" s="1228"/>
      <c r="DL86" s="90"/>
      <c r="DM86" s="90"/>
      <c r="DN86" s="656"/>
      <c r="DO86" s="657"/>
      <c r="DP86" s="658">
        <f t="shared" si="59"/>
        <v>0</v>
      </c>
      <c r="DQ86" s="654" t="str">
        <f t="shared" si="76"/>
        <v>No Line Item</v>
      </c>
      <c r="DR86" s="1226"/>
      <c r="DS86" s="1227"/>
      <c r="DT86" s="1227"/>
      <c r="DU86" s="1227"/>
      <c r="DV86" s="1227"/>
      <c r="DW86" s="1228"/>
      <c r="DX86" s="90"/>
      <c r="DY86" s="90"/>
      <c r="DZ86" s="656"/>
      <c r="EA86" s="657"/>
      <c r="EB86" s="658">
        <f t="shared" si="60"/>
        <v>0</v>
      </c>
      <c r="EC86" s="654" t="str">
        <f t="shared" si="77"/>
        <v>No Line Item</v>
      </c>
      <c r="ED86" s="1226"/>
      <c r="EE86" s="1227"/>
      <c r="EF86" s="1227"/>
      <c r="EG86" s="1227"/>
      <c r="EH86" s="1227"/>
      <c r="EI86" s="1228"/>
      <c r="EJ86" s="90"/>
      <c r="EK86" s="90"/>
      <c r="EL86" s="656"/>
      <c r="EM86" s="657"/>
      <c r="EN86" s="658">
        <f t="shared" si="61"/>
        <v>0</v>
      </c>
      <c r="EO86" s="654" t="str">
        <f t="shared" si="78"/>
        <v>No Line Item</v>
      </c>
      <c r="EP86" s="1226"/>
      <c r="EQ86" s="1227"/>
      <c r="ER86" s="1227"/>
      <c r="ES86" s="1227"/>
      <c r="ET86" s="1227"/>
      <c r="EU86" s="1228"/>
      <c r="EV86" s="90"/>
      <c r="EW86" s="90"/>
      <c r="EX86" s="656"/>
      <c r="EY86" s="657"/>
      <c r="EZ86" s="658">
        <f t="shared" si="62"/>
        <v>0</v>
      </c>
      <c r="FA86" s="654" t="str">
        <f t="shared" si="79"/>
        <v>No Line Item</v>
      </c>
      <c r="FB86" s="1226"/>
      <c r="FC86" s="1227"/>
      <c r="FD86" s="1227"/>
      <c r="FE86" s="1227"/>
      <c r="FF86" s="1227"/>
      <c r="FG86" s="1228"/>
      <c r="FH86" s="90"/>
      <c r="FI86" s="90"/>
      <c r="FJ86" s="656"/>
      <c r="FK86" s="657"/>
      <c r="FL86" s="658">
        <f t="shared" si="63"/>
        <v>0</v>
      </c>
      <c r="FM86" s="654" t="str">
        <f t="shared" si="80"/>
        <v>No Line Item</v>
      </c>
      <c r="FN86" s="1226"/>
      <c r="FO86" s="1227"/>
      <c r="FP86" s="1227"/>
      <c r="FQ86" s="1227"/>
      <c r="FR86" s="1227"/>
      <c r="FS86" s="1228"/>
      <c r="FT86" s="90"/>
      <c r="FU86" s="90"/>
      <c r="FV86" s="656"/>
      <c r="FW86" s="657"/>
      <c r="FX86" s="658">
        <f t="shared" si="64"/>
        <v>0</v>
      </c>
      <c r="FY86" s="654" t="str">
        <f t="shared" si="81"/>
        <v>No Line Item</v>
      </c>
      <c r="FZ86" s="1226"/>
      <c r="GA86" s="1227"/>
      <c r="GB86" s="1227"/>
      <c r="GC86" s="1227"/>
      <c r="GD86" s="1227"/>
      <c r="GE86" s="1228"/>
      <c r="GF86" s="90"/>
      <c r="GG86" s="90"/>
      <c r="GH86" s="656"/>
      <c r="GI86" s="657"/>
      <c r="GJ86" s="658">
        <f t="shared" si="65"/>
        <v>0</v>
      </c>
    </row>
    <row r="87" spans="1:192" ht="12" customHeight="1" x14ac:dyDescent="0.2">
      <c r="A87" s="654" t="str">
        <f t="shared" si="66"/>
        <v>No Line Item</v>
      </c>
      <c r="B87" s="1226"/>
      <c r="C87" s="1227"/>
      <c r="D87" s="1227"/>
      <c r="E87" s="1227"/>
      <c r="F87" s="1227"/>
      <c r="G87" s="1228"/>
      <c r="H87" s="90"/>
      <c r="I87" s="90"/>
      <c r="J87" s="656"/>
      <c r="K87" s="657"/>
      <c r="L87" s="658">
        <f t="shared" si="50"/>
        <v>0</v>
      </c>
      <c r="M87" s="654" t="str">
        <f t="shared" si="67"/>
        <v>No Line Item</v>
      </c>
      <c r="N87" s="1226"/>
      <c r="O87" s="1227"/>
      <c r="P87" s="1227"/>
      <c r="Q87" s="1227"/>
      <c r="R87" s="1227"/>
      <c r="S87" s="1228"/>
      <c r="T87" s="90"/>
      <c r="U87" s="90"/>
      <c r="V87" s="656"/>
      <c r="W87" s="657"/>
      <c r="X87" s="658">
        <f t="shared" si="51"/>
        <v>0</v>
      </c>
      <c r="Y87" s="654" t="str">
        <f t="shared" si="68"/>
        <v>No Line Item</v>
      </c>
      <c r="Z87" s="1226"/>
      <c r="AA87" s="1227"/>
      <c r="AB87" s="1227"/>
      <c r="AC87" s="1227"/>
      <c r="AD87" s="1227"/>
      <c r="AE87" s="1228"/>
      <c r="AF87" s="90"/>
      <c r="AG87" s="90"/>
      <c r="AH87" s="656"/>
      <c r="AI87" s="657"/>
      <c r="AJ87" s="658">
        <f t="shared" si="52"/>
        <v>0</v>
      </c>
      <c r="AK87" s="654" t="str">
        <f t="shared" si="69"/>
        <v>No Line Item</v>
      </c>
      <c r="AL87" s="1226"/>
      <c r="AM87" s="1227"/>
      <c r="AN87" s="1227"/>
      <c r="AO87" s="1227"/>
      <c r="AP87" s="1227"/>
      <c r="AQ87" s="1228"/>
      <c r="AR87" s="90"/>
      <c r="AS87" s="90"/>
      <c r="AT87" s="656"/>
      <c r="AU87" s="657"/>
      <c r="AV87" s="658">
        <f t="shared" si="53"/>
        <v>0</v>
      </c>
      <c r="AW87" s="654" t="str">
        <f t="shared" si="70"/>
        <v>No Line Item</v>
      </c>
      <c r="AX87" s="1226"/>
      <c r="AY87" s="1227"/>
      <c r="AZ87" s="1227"/>
      <c r="BA87" s="1227"/>
      <c r="BB87" s="1227"/>
      <c r="BC87" s="1228"/>
      <c r="BD87" s="90"/>
      <c r="BE87" s="90"/>
      <c r="BF87" s="656"/>
      <c r="BG87" s="657"/>
      <c r="BH87" s="658">
        <f t="shared" si="54"/>
        <v>0</v>
      </c>
      <c r="BI87" s="654" t="str">
        <f t="shared" si="71"/>
        <v>No Line Item</v>
      </c>
      <c r="BJ87" s="1226"/>
      <c r="BK87" s="1227"/>
      <c r="BL87" s="1227"/>
      <c r="BM87" s="1227"/>
      <c r="BN87" s="1227"/>
      <c r="BO87" s="1228"/>
      <c r="BP87" s="90"/>
      <c r="BQ87" s="90"/>
      <c r="BR87" s="656"/>
      <c r="BS87" s="657"/>
      <c r="BT87" s="658">
        <f t="shared" si="55"/>
        <v>0</v>
      </c>
      <c r="BU87" s="654" t="str">
        <f t="shared" si="72"/>
        <v>No Line Item</v>
      </c>
      <c r="BV87" s="1226"/>
      <c r="BW87" s="1227"/>
      <c r="BX87" s="1227"/>
      <c r="BY87" s="1227"/>
      <c r="BZ87" s="1227"/>
      <c r="CA87" s="1228"/>
      <c r="CB87" s="90"/>
      <c r="CC87" s="90"/>
      <c r="CD87" s="656"/>
      <c r="CE87" s="657"/>
      <c r="CF87" s="658">
        <f t="shared" si="56"/>
        <v>0</v>
      </c>
      <c r="CG87" s="654" t="str">
        <f t="shared" si="73"/>
        <v>No Line Item</v>
      </c>
      <c r="CH87" s="1226"/>
      <c r="CI87" s="1227"/>
      <c r="CJ87" s="1227"/>
      <c r="CK87" s="1227"/>
      <c r="CL87" s="1227"/>
      <c r="CM87" s="1228"/>
      <c r="CN87" s="90"/>
      <c r="CO87" s="90"/>
      <c r="CP87" s="656"/>
      <c r="CQ87" s="657"/>
      <c r="CR87" s="658">
        <f t="shared" si="57"/>
        <v>0</v>
      </c>
      <c r="CS87" s="654" t="str">
        <f t="shared" si="74"/>
        <v>No Line Item</v>
      </c>
      <c r="CT87" s="1226"/>
      <c r="CU87" s="1227"/>
      <c r="CV87" s="1227"/>
      <c r="CW87" s="1227"/>
      <c r="CX87" s="1227"/>
      <c r="CY87" s="1228"/>
      <c r="CZ87" s="90"/>
      <c r="DA87" s="90"/>
      <c r="DB87" s="656"/>
      <c r="DC87" s="657"/>
      <c r="DD87" s="658">
        <f t="shared" si="58"/>
        <v>0</v>
      </c>
      <c r="DE87" s="654" t="str">
        <f t="shared" si="75"/>
        <v>No Line Item</v>
      </c>
      <c r="DF87" s="1226"/>
      <c r="DG87" s="1227"/>
      <c r="DH87" s="1227"/>
      <c r="DI87" s="1227"/>
      <c r="DJ87" s="1227"/>
      <c r="DK87" s="1228"/>
      <c r="DL87" s="90"/>
      <c r="DM87" s="90"/>
      <c r="DN87" s="656"/>
      <c r="DO87" s="657"/>
      <c r="DP87" s="658">
        <f t="shared" si="59"/>
        <v>0</v>
      </c>
      <c r="DQ87" s="654" t="str">
        <f t="shared" si="76"/>
        <v>No Line Item</v>
      </c>
      <c r="DR87" s="1226"/>
      <c r="DS87" s="1227"/>
      <c r="DT87" s="1227"/>
      <c r="DU87" s="1227"/>
      <c r="DV87" s="1227"/>
      <c r="DW87" s="1228"/>
      <c r="DX87" s="90"/>
      <c r="DY87" s="90"/>
      <c r="DZ87" s="656"/>
      <c r="EA87" s="657"/>
      <c r="EB87" s="658">
        <f t="shared" si="60"/>
        <v>0</v>
      </c>
      <c r="EC87" s="654" t="str">
        <f t="shared" si="77"/>
        <v>No Line Item</v>
      </c>
      <c r="ED87" s="1226"/>
      <c r="EE87" s="1227"/>
      <c r="EF87" s="1227"/>
      <c r="EG87" s="1227"/>
      <c r="EH87" s="1227"/>
      <c r="EI87" s="1228"/>
      <c r="EJ87" s="90"/>
      <c r="EK87" s="90"/>
      <c r="EL87" s="656"/>
      <c r="EM87" s="657"/>
      <c r="EN87" s="658">
        <f t="shared" si="61"/>
        <v>0</v>
      </c>
      <c r="EO87" s="654" t="str">
        <f t="shared" si="78"/>
        <v>No Line Item</v>
      </c>
      <c r="EP87" s="1226"/>
      <c r="EQ87" s="1227"/>
      <c r="ER87" s="1227"/>
      <c r="ES87" s="1227"/>
      <c r="ET87" s="1227"/>
      <c r="EU87" s="1228"/>
      <c r="EV87" s="90"/>
      <c r="EW87" s="90"/>
      <c r="EX87" s="656"/>
      <c r="EY87" s="657"/>
      <c r="EZ87" s="658">
        <f t="shared" si="62"/>
        <v>0</v>
      </c>
      <c r="FA87" s="654" t="str">
        <f t="shared" si="79"/>
        <v>No Line Item</v>
      </c>
      <c r="FB87" s="1226"/>
      <c r="FC87" s="1227"/>
      <c r="FD87" s="1227"/>
      <c r="FE87" s="1227"/>
      <c r="FF87" s="1227"/>
      <c r="FG87" s="1228"/>
      <c r="FH87" s="90"/>
      <c r="FI87" s="90"/>
      <c r="FJ87" s="656"/>
      <c r="FK87" s="657"/>
      <c r="FL87" s="658">
        <f t="shared" si="63"/>
        <v>0</v>
      </c>
      <c r="FM87" s="654" t="str">
        <f t="shared" si="80"/>
        <v>No Line Item</v>
      </c>
      <c r="FN87" s="1226"/>
      <c r="FO87" s="1227"/>
      <c r="FP87" s="1227"/>
      <c r="FQ87" s="1227"/>
      <c r="FR87" s="1227"/>
      <c r="FS87" s="1228"/>
      <c r="FT87" s="90"/>
      <c r="FU87" s="90"/>
      <c r="FV87" s="656"/>
      <c r="FW87" s="657"/>
      <c r="FX87" s="658">
        <f t="shared" si="64"/>
        <v>0</v>
      </c>
      <c r="FY87" s="654" t="str">
        <f t="shared" si="81"/>
        <v>No Line Item</v>
      </c>
      <c r="FZ87" s="1226"/>
      <c r="GA87" s="1227"/>
      <c r="GB87" s="1227"/>
      <c r="GC87" s="1227"/>
      <c r="GD87" s="1227"/>
      <c r="GE87" s="1228"/>
      <c r="GF87" s="90"/>
      <c r="GG87" s="90"/>
      <c r="GH87" s="656"/>
      <c r="GI87" s="657"/>
      <c r="GJ87" s="658">
        <f t="shared" si="65"/>
        <v>0</v>
      </c>
    </row>
    <row r="88" spans="1:192" ht="12" customHeight="1" x14ac:dyDescent="0.2">
      <c r="A88" s="654" t="str">
        <f t="shared" si="66"/>
        <v>No Line Item</v>
      </c>
      <c r="B88" s="1226"/>
      <c r="C88" s="1227"/>
      <c r="D88" s="1227"/>
      <c r="E88" s="1227"/>
      <c r="F88" s="1227"/>
      <c r="G88" s="1228"/>
      <c r="H88" s="90"/>
      <c r="I88" s="90"/>
      <c r="J88" s="656"/>
      <c r="K88" s="657"/>
      <c r="L88" s="658">
        <f t="shared" si="50"/>
        <v>0</v>
      </c>
      <c r="M88" s="654" t="str">
        <f t="shared" si="67"/>
        <v>No Line Item</v>
      </c>
      <c r="N88" s="1226"/>
      <c r="O88" s="1227"/>
      <c r="P88" s="1227"/>
      <c r="Q88" s="1227"/>
      <c r="R88" s="1227"/>
      <c r="S88" s="1228"/>
      <c r="T88" s="90"/>
      <c r="U88" s="90"/>
      <c r="V88" s="656"/>
      <c r="W88" s="657"/>
      <c r="X88" s="658">
        <f t="shared" si="51"/>
        <v>0</v>
      </c>
      <c r="Y88" s="654" t="str">
        <f t="shared" si="68"/>
        <v>No Line Item</v>
      </c>
      <c r="Z88" s="1226"/>
      <c r="AA88" s="1227"/>
      <c r="AB88" s="1227"/>
      <c r="AC88" s="1227"/>
      <c r="AD88" s="1227"/>
      <c r="AE88" s="1228"/>
      <c r="AF88" s="90"/>
      <c r="AG88" s="90"/>
      <c r="AH88" s="656"/>
      <c r="AI88" s="657"/>
      <c r="AJ88" s="658">
        <f t="shared" si="52"/>
        <v>0</v>
      </c>
      <c r="AK88" s="654" t="str">
        <f t="shared" si="69"/>
        <v>No Line Item</v>
      </c>
      <c r="AL88" s="1226"/>
      <c r="AM88" s="1227"/>
      <c r="AN88" s="1227"/>
      <c r="AO88" s="1227"/>
      <c r="AP88" s="1227"/>
      <c r="AQ88" s="1228"/>
      <c r="AR88" s="90"/>
      <c r="AS88" s="90"/>
      <c r="AT88" s="656"/>
      <c r="AU88" s="657"/>
      <c r="AV88" s="658">
        <f t="shared" si="53"/>
        <v>0</v>
      </c>
      <c r="AW88" s="654" t="str">
        <f t="shared" si="70"/>
        <v>No Line Item</v>
      </c>
      <c r="AX88" s="1226"/>
      <c r="AY88" s="1227"/>
      <c r="AZ88" s="1227"/>
      <c r="BA88" s="1227"/>
      <c r="BB88" s="1227"/>
      <c r="BC88" s="1228"/>
      <c r="BD88" s="90"/>
      <c r="BE88" s="90"/>
      <c r="BF88" s="656"/>
      <c r="BG88" s="657"/>
      <c r="BH88" s="658">
        <f t="shared" si="54"/>
        <v>0</v>
      </c>
      <c r="BI88" s="654" t="str">
        <f t="shared" si="71"/>
        <v>No Line Item</v>
      </c>
      <c r="BJ88" s="1226"/>
      <c r="BK88" s="1227"/>
      <c r="BL88" s="1227"/>
      <c r="BM88" s="1227"/>
      <c r="BN88" s="1227"/>
      <c r="BO88" s="1228"/>
      <c r="BP88" s="90"/>
      <c r="BQ88" s="90"/>
      <c r="BR88" s="656"/>
      <c r="BS88" s="657"/>
      <c r="BT88" s="658">
        <f t="shared" si="55"/>
        <v>0</v>
      </c>
      <c r="BU88" s="654" t="str">
        <f t="shared" si="72"/>
        <v>No Line Item</v>
      </c>
      <c r="BV88" s="1226"/>
      <c r="BW88" s="1227"/>
      <c r="BX88" s="1227"/>
      <c r="BY88" s="1227"/>
      <c r="BZ88" s="1227"/>
      <c r="CA88" s="1228"/>
      <c r="CB88" s="90"/>
      <c r="CC88" s="90"/>
      <c r="CD88" s="656"/>
      <c r="CE88" s="657"/>
      <c r="CF88" s="658">
        <f t="shared" si="56"/>
        <v>0</v>
      </c>
      <c r="CG88" s="654" t="str">
        <f t="shared" si="73"/>
        <v>No Line Item</v>
      </c>
      <c r="CH88" s="1226"/>
      <c r="CI88" s="1227"/>
      <c r="CJ88" s="1227"/>
      <c r="CK88" s="1227"/>
      <c r="CL88" s="1227"/>
      <c r="CM88" s="1228"/>
      <c r="CN88" s="90"/>
      <c r="CO88" s="90"/>
      <c r="CP88" s="656"/>
      <c r="CQ88" s="657"/>
      <c r="CR88" s="658">
        <f t="shared" si="57"/>
        <v>0</v>
      </c>
      <c r="CS88" s="654" t="str">
        <f t="shared" si="74"/>
        <v>No Line Item</v>
      </c>
      <c r="CT88" s="1226"/>
      <c r="CU88" s="1227"/>
      <c r="CV88" s="1227"/>
      <c r="CW88" s="1227"/>
      <c r="CX88" s="1227"/>
      <c r="CY88" s="1228"/>
      <c r="CZ88" s="90"/>
      <c r="DA88" s="90"/>
      <c r="DB88" s="656"/>
      <c r="DC88" s="657"/>
      <c r="DD88" s="658">
        <f t="shared" si="58"/>
        <v>0</v>
      </c>
      <c r="DE88" s="654" t="str">
        <f t="shared" si="75"/>
        <v>No Line Item</v>
      </c>
      <c r="DF88" s="1226"/>
      <c r="DG88" s="1227"/>
      <c r="DH88" s="1227"/>
      <c r="DI88" s="1227"/>
      <c r="DJ88" s="1227"/>
      <c r="DK88" s="1228"/>
      <c r="DL88" s="90"/>
      <c r="DM88" s="90"/>
      <c r="DN88" s="656"/>
      <c r="DO88" s="657"/>
      <c r="DP88" s="658">
        <f t="shared" si="59"/>
        <v>0</v>
      </c>
      <c r="DQ88" s="654" t="str">
        <f t="shared" si="76"/>
        <v>No Line Item</v>
      </c>
      <c r="DR88" s="1226"/>
      <c r="DS88" s="1227"/>
      <c r="DT88" s="1227"/>
      <c r="DU88" s="1227"/>
      <c r="DV88" s="1227"/>
      <c r="DW88" s="1228"/>
      <c r="DX88" s="90"/>
      <c r="DY88" s="90"/>
      <c r="DZ88" s="656"/>
      <c r="EA88" s="657"/>
      <c r="EB88" s="658">
        <f t="shared" si="60"/>
        <v>0</v>
      </c>
      <c r="EC88" s="654" t="str">
        <f t="shared" si="77"/>
        <v>No Line Item</v>
      </c>
      <c r="ED88" s="1226"/>
      <c r="EE88" s="1227"/>
      <c r="EF88" s="1227"/>
      <c r="EG88" s="1227"/>
      <c r="EH88" s="1227"/>
      <c r="EI88" s="1228"/>
      <c r="EJ88" s="90"/>
      <c r="EK88" s="90"/>
      <c r="EL88" s="656"/>
      <c r="EM88" s="657"/>
      <c r="EN88" s="658">
        <f t="shared" si="61"/>
        <v>0</v>
      </c>
      <c r="EO88" s="654" t="str">
        <f t="shared" si="78"/>
        <v>No Line Item</v>
      </c>
      <c r="EP88" s="1226"/>
      <c r="EQ88" s="1227"/>
      <c r="ER88" s="1227"/>
      <c r="ES88" s="1227"/>
      <c r="ET88" s="1227"/>
      <c r="EU88" s="1228"/>
      <c r="EV88" s="90"/>
      <c r="EW88" s="90"/>
      <c r="EX88" s="656"/>
      <c r="EY88" s="657"/>
      <c r="EZ88" s="658">
        <f t="shared" si="62"/>
        <v>0</v>
      </c>
      <c r="FA88" s="654" t="str">
        <f t="shared" si="79"/>
        <v>No Line Item</v>
      </c>
      <c r="FB88" s="1226"/>
      <c r="FC88" s="1227"/>
      <c r="FD88" s="1227"/>
      <c r="FE88" s="1227"/>
      <c r="FF88" s="1227"/>
      <c r="FG88" s="1228"/>
      <c r="FH88" s="90"/>
      <c r="FI88" s="90"/>
      <c r="FJ88" s="656"/>
      <c r="FK88" s="657"/>
      <c r="FL88" s="658">
        <f t="shared" si="63"/>
        <v>0</v>
      </c>
      <c r="FM88" s="654" t="str">
        <f t="shared" si="80"/>
        <v>No Line Item</v>
      </c>
      <c r="FN88" s="1226"/>
      <c r="FO88" s="1227"/>
      <c r="FP88" s="1227"/>
      <c r="FQ88" s="1227"/>
      <c r="FR88" s="1227"/>
      <c r="FS88" s="1228"/>
      <c r="FT88" s="90"/>
      <c r="FU88" s="90"/>
      <c r="FV88" s="656"/>
      <c r="FW88" s="657"/>
      <c r="FX88" s="658">
        <f t="shared" si="64"/>
        <v>0</v>
      </c>
      <c r="FY88" s="654" t="str">
        <f t="shared" si="81"/>
        <v>No Line Item</v>
      </c>
      <c r="FZ88" s="1226"/>
      <c r="GA88" s="1227"/>
      <c r="GB88" s="1227"/>
      <c r="GC88" s="1227"/>
      <c r="GD88" s="1227"/>
      <c r="GE88" s="1228"/>
      <c r="GF88" s="90"/>
      <c r="GG88" s="90"/>
      <c r="GH88" s="656"/>
      <c r="GI88" s="657"/>
      <c r="GJ88" s="658">
        <f t="shared" si="65"/>
        <v>0</v>
      </c>
    </row>
    <row r="89" spans="1:192" ht="12" customHeight="1" x14ac:dyDescent="0.2">
      <c r="A89" s="654" t="str">
        <f t="shared" ref="A89:A104" si="82">IF(AND(I89=0,K89=0,B89=""),"No Line Item",A88+1)</f>
        <v>No Line Item</v>
      </c>
      <c r="B89" s="1226"/>
      <c r="C89" s="1227"/>
      <c r="D89" s="1227"/>
      <c r="E89" s="1227"/>
      <c r="F89" s="1227"/>
      <c r="G89" s="1228"/>
      <c r="H89" s="90"/>
      <c r="I89" s="90"/>
      <c r="J89" s="656"/>
      <c r="K89" s="657"/>
      <c r="L89" s="658">
        <f t="shared" si="50"/>
        <v>0</v>
      </c>
      <c r="M89" s="654" t="str">
        <f t="shared" ref="M89:M104" si="83">IF(AND(U89=0,W89=0,N89=""),"No Line Item",M88+1)</f>
        <v>No Line Item</v>
      </c>
      <c r="N89" s="1226"/>
      <c r="O89" s="1227"/>
      <c r="P89" s="1227"/>
      <c r="Q89" s="1227"/>
      <c r="R89" s="1227"/>
      <c r="S89" s="1228"/>
      <c r="T89" s="90"/>
      <c r="U89" s="90"/>
      <c r="V89" s="656"/>
      <c r="W89" s="657"/>
      <c r="X89" s="658">
        <f t="shared" si="51"/>
        <v>0</v>
      </c>
      <c r="Y89" s="654" t="str">
        <f t="shared" ref="Y89:Y104" si="84">IF(AND(AG89=0,AI89=0,Z89=""),"No Line Item",Y88+1)</f>
        <v>No Line Item</v>
      </c>
      <c r="Z89" s="1226"/>
      <c r="AA89" s="1227"/>
      <c r="AB89" s="1227"/>
      <c r="AC89" s="1227"/>
      <c r="AD89" s="1227"/>
      <c r="AE89" s="1228"/>
      <c r="AF89" s="90"/>
      <c r="AG89" s="90"/>
      <c r="AH89" s="656"/>
      <c r="AI89" s="657"/>
      <c r="AJ89" s="658">
        <f t="shared" si="52"/>
        <v>0</v>
      </c>
      <c r="AK89" s="654" t="str">
        <f t="shared" ref="AK89:AK104" si="85">IF(AND(AS89=0,AU89=0,AL89=""),"No Line Item",AK88+1)</f>
        <v>No Line Item</v>
      </c>
      <c r="AL89" s="1226"/>
      <c r="AM89" s="1227"/>
      <c r="AN89" s="1227"/>
      <c r="AO89" s="1227"/>
      <c r="AP89" s="1227"/>
      <c r="AQ89" s="1228"/>
      <c r="AR89" s="90"/>
      <c r="AS89" s="90"/>
      <c r="AT89" s="656"/>
      <c r="AU89" s="657"/>
      <c r="AV89" s="658">
        <f t="shared" si="53"/>
        <v>0</v>
      </c>
      <c r="AW89" s="654" t="str">
        <f t="shared" ref="AW89:AW104" si="86">IF(AND(BE89=0,BG89=0,AX89=""),"No Line Item",AW88+1)</f>
        <v>No Line Item</v>
      </c>
      <c r="AX89" s="1226"/>
      <c r="AY89" s="1227"/>
      <c r="AZ89" s="1227"/>
      <c r="BA89" s="1227"/>
      <c r="BB89" s="1227"/>
      <c r="BC89" s="1228"/>
      <c r="BD89" s="90"/>
      <c r="BE89" s="90"/>
      <c r="BF89" s="656"/>
      <c r="BG89" s="657"/>
      <c r="BH89" s="658">
        <f t="shared" si="54"/>
        <v>0</v>
      </c>
      <c r="BI89" s="654" t="str">
        <f t="shared" ref="BI89:BI104" si="87">IF(AND(BQ89=0,BS89=0,BJ89=""),"No Line Item",BI88+1)</f>
        <v>No Line Item</v>
      </c>
      <c r="BJ89" s="1226"/>
      <c r="BK89" s="1227"/>
      <c r="BL89" s="1227"/>
      <c r="BM89" s="1227"/>
      <c r="BN89" s="1227"/>
      <c r="BO89" s="1228"/>
      <c r="BP89" s="90"/>
      <c r="BQ89" s="90"/>
      <c r="BR89" s="656"/>
      <c r="BS89" s="657"/>
      <c r="BT89" s="658">
        <f t="shared" si="55"/>
        <v>0</v>
      </c>
      <c r="BU89" s="654" t="str">
        <f t="shared" ref="BU89:BU104" si="88">IF(AND(CC89=0,CE89=0,BV89=""),"No Line Item",BU88+1)</f>
        <v>No Line Item</v>
      </c>
      <c r="BV89" s="1226"/>
      <c r="BW89" s="1227"/>
      <c r="BX89" s="1227"/>
      <c r="BY89" s="1227"/>
      <c r="BZ89" s="1227"/>
      <c r="CA89" s="1228"/>
      <c r="CB89" s="90"/>
      <c r="CC89" s="90"/>
      <c r="CD89" s="656"/>
      <c r="CE89" s="657"/>
      <c r="CF89" s="658">
        <f t="shared" si="56"/>
        <v>0</v>
      </c>
      <c r="CG89" s="654" t="str">
        <f t="shared" ref="CG89:CG104" si="89">IF(AND(CO89=0,CQ89=0,CH89=""),"No Line Item",CG88+1)</f>
        <v>No Line Item</v>
      </c>
      <c r="CH89" s="1226"/>
      <c r="CI89" s="1227"/>
      <c r="CJ89" s="1227"/>
      <c r="CK89" s="1227"/>
      <c r="CL89" s="1227"/>
      <c r="CM89" s="1228"/>
      <c r="CN89" s="90"/>
      <c r="CO89" s="90"/>
      <c r="CP89" s="656"/>
      <c r="CQ89" s="657"/>
      <c r="CR89" s="658">
        <f t="shared" si="57"/>
        <v>0</v>
      </c>
      <c r="CS89" s="654" t="str">
        <f t="shared" ref="CS89:CS104" si="90">IF(AND(DA89=0,DC89=0,CT89=""),"No Line Item",CS88+1)</f>
        <v>No Line Item</v>
      </c>
      <c r="CT89" s="1226"/>
      <c r="CU89" s="1227"/>
      <c r="CV89" s="1227"/>
      <c r="CW89" s="1227"/>
      <c r="CX89" s="1227"/>
      <c r="CY89" s="1228"/>
      <c r="CZ89" s="90"/>
      <c r="DA89" s="90"/>
      <c r="DB89" s="656"/>
      <c r="DC89" s="657"/>
      <c r="DD89" s="658">
        <f t="shared" si="58"/>
        <v>0</v>
      </c>
      <c r="DE89" s="654" t="str">
        <f t="shared" ref="DE89:DE104" si="91">IF(AND(DM89=0,DO89=0,DF89=""),"No Line Item",DE88+1)</f>
        <v>No Line Item</v>
      </c>
      <c r="DF89" s="1226"/>
      <c r="DG89" s="1227"/>
      <c r="DH89" s="1227"/>
      <c r="DI89" s="1227"/>
      <c r="DJ89" s="1227"/>
      <c r="DK89" s="1228"/>
      <c r="DL89" s="90"/>
      <c r="DM89" s="90"/>
      <c r="DN89" s="656"/>
      <c r="DO89" s="657"/>
      <c r="DP89" s="658">
        <f t="shared" si="59"/>
        <v>0</v>
      </c>
      <c r="DQ89" s="654" t="str">
        <f t="shared" ref="DQ89:DQ104" si="92">IF(AND(DY89=0,EA89=0,DR89=""),"No Line Item",DQ88+1)</f>
        <v>No Line Item</v>
      </c>
      <c r="DR89" s="1226"/>
      <c r="DS89" s="1227"/>
      <c r="DT89" s="1227"/>
      <c r="DU89" s="1227"/>
      <c r="DV89" s="1227"/>
      <c r="DW89" s="1228"/>
      <c r="DX89" s="90"/>
      <c r="DY89" s="90"/>
      <c r="DZ89" s="656"/>
      <c r="EA89" s="657"/>
      <c r="EB89" s="658">
        <f t="shared" si="60"/>
        <v>0</v>
      </c>
      <c r="EC89" s="654" t="str">
        <f t="shared" ref="EC89:EC104" si="93">IF(AND(EK89=0,EM89=0,ED89=""),"No Line Item",EC88+1)</f>
        <v>No Line Item</v>
      </c>
      <c r="ED89" s="1226"/>
      <c r="EE89" s="1227"/>
      <c r="EF89" s="1227"/>
      <c r="EG89" s="1227"/>
      <c r="EH89" s="1227"/>
      <c r="EI89" s="1228"/>
      <c r="EJ89" s="90"/>
      <c r="EK89" s="90"/>
      <c r="EL89" s="656"/>
      <c r="EM89" s="657"/>
      <c r="EN89" s="658">
        <f t="shared" si="61"/>
        <v>0</v>
      </c>
      <c r="EO89" s="654" t="str">
        <f t="shared" ref="EO89:EO104" si="94">IF(AND(EW89=0,EY89=0,EP89=""),"No Line Item",EO88+1)</f>
        <v>No Line Item</v>
      </c>
      <c r="EP89" s="1226"/>
      <c r="EQ89" s="1227"/>
      <c r="ER89" s="1227"/>
      <c r="ES89" s="1227"/>
      <c r="ET89" s="1227"/>
      <c r="EU89" s="1228"/>
      <c r="EV89" s="90"/>
      <c r="EW89" s="90"/>
      <c r="EX89" s="656"/>
      <c r="EY89" s="657"/>
      <c r="EZ89" s="658">
        <f t="shared" si="62"/>
        <v>0</v>
      </c>
      <c r="FA89" s="654" t="str">
        <f t="shared" ref="FA89:FA104" si="95">IF(AND(FI89=0,FK89=0,FB89=""),"No Line Item",FA88+1)</f>
        <v>No Line Item</v>
      </c>
      <c r="FB89" s="1226"/>
      <c r="FC89" s="1227"/>
      <c r="FD89" s="1227"/>
      <c r="FE89" s="1227"/>
      <c r="FF89" s="1227"/>
      <c r="FG89" s="1228"/>
      <c r="FH89" s="90"/>
      <c r="FI89" s="90"/>
      <c r="FJ89" s="656"/>
      <c r="FK89" s="657"/>
      <c r="FL89" s="658">
        <f t="shared" si="63"/>
        <v>0</v>
      </c>
      <c r="FM89" s="654" t="str">
        <f t="shared" ref="FM89:FM104" si="96">IF(AND(FU89=0,FW89=0,FN89=""),"No Line Item",FM88+1)</f>
        <v>No Line Item</v>
      </c>
      <c r="FN89" s="1226"/>
      <c r="FO89" s="1227"/>
      <c r="FP89" s="1227"/>
      <c r="FQ89" s="1227"/>
      <c r="FR89" s="1227"/>
      <c r="FS89" s="1228"/>
      <c r="FT89" s="90"/>
      <c r="FU89" s="90"/>
      <c r="FV89" s="656"/>
      <c r="FW89" s="657"/>
      <c r="FX89" s="658">
        <f t="shared" si="64"/>
        <v>0</v>
      </c>
      <c r="FY89" s="654" t="str">
        <f t="shared" ref="FY89:FY104" si="97">IF(AND(GG89=0,GI89=0,FZ89=""),"No Line Item",FY88+1)</f>
        <v>No Line Item</v>
      </c>
      <c r="FZ89" s="1226"/>
      <c r="GA89" s="1227"/>
      <c r="GB89" s="1227"/>
      <c r="GC89" s="1227"/>
      <c r="GD89" s="1227"/>
      <c r="GE89" s="1228"/>
      <c r="GF89" s="90"/>
      <c r="GG89" s="90"/>
      <c r="GH89" s="656"/>
      <c r="GI89" s="657"/>
      <c r="GJ89" s="658">
        <f t="shared" si="65"/>
        <v>0</v>
      </c>
    </row>
    <row r="90" spans="1:192" ht="12" customHeight="1" x14ac:dyDescent="0.2">
      <c r="A90" s="654" t="str">
        <f t="shared" si="82"/>
        <v>No Line Item</v>
      </c>
      <c r="B90" s="1226"/>
      <c r="C90" s="1227"/>
      <c r="D90" s="1227"/>
      <c r="E90" s="1227"/>
      <c r="F90" s="1227"/>
      <c r="G90" s="1228"/>
      <c r="H90" s="90"/>
      <c r="I90" s="90"/>
      <c r="J90" s="656"/>
      <c r="K90" s="657"/>
      <c r="L90" s="658">
        <f t="shared" si="50"/>
        <v>0</v>
      </c>
      <c r="M90" s="654" t="str">
        <f t="shared" si="83"/>
        <v>No Line Item</v>
      </c>
      <c r="N90" s="1226"/>
      <c r="O90" s="1227"/>
      <c r="P90" s="1227"/>
      <c r="Q90" s="1227"/>
      <c r="R90" s="1227"/>
      <c r="S90" s="1228"/>
      <c r="T90" s="90"/>
      <c r="U90" s="90"/>
      <c r="V90" s="656"/>
      <c r="W90" s="657"/>
      <c r="X90" s="658">
        <f t="shared" si="51"/>
        <v>0</v>
      </c>
      <c r="Y90" s="654" t="str">
        <f t="shared" si="84"/>
        <v>No Line Item</v>
      </c>
      <c r="Z90" s="1226"/>
      <c r="AA90" s="1227"/>
      <c r="AB90" s="1227"/>
      <c r="AC90" s="1227"/>
      <c r="AD90" s="1227"/>
      <c r="AE90" s="1228"/>
      <c r="AF90" s="90"/>
      <c r="AG90" s="90"/>
      <c r="AH90" s="656"/>
      <c r="AI90" s="657"/>
      <c r="AJ90" s="658">
        <f t="shared" si="52"/>
        <v>0</v>
      </c>
      <c r="AK90" s="654" t="str">
        <f t="shared" si="85"/>
        <v>No Line Item</v>
      </c>
      <c r="AL90" s="1226"/>
      <c r="AM90" s="1227"/>
      <c r="AN90" s="1227"/>
      <c r="AO90" s="1227"/>
      <c r="AP90" s="1227"/>
      <c r="AQ90" s="1228"/>
      <c r="AR90" s="90"/>
      <c r="AS90" s="90"/>
      <c r="AT90" s="656"/>
      <c r="AU90" s="657"/>
      <c r="AV90" s="658">
        <f t="shared" si="53"/>
        <v>0</v>
      </c>
      <c r="AW90" s="654" t="str">
        <f t="shared" si="86"/>
        <v>No Line Item</v>
      </c>
      <c r="AX90" s="1226"/>
      <c r="AY90" s="1227"/>
      <c r="AZ90" s="1227"/>
      <c r="BA90" s="1227"/>
      <c r="BB90" s="1227"/>
      <c r="BC90" s="1228"/>
      <c r="BD90" s="90"/>
      <c r="BE90" s="90"/>
      <c r="BF90" s="656"/>
      <c r="BG90" s="657"/>
      <c r="BH90" s="658">
        <f t="shared" si="54"/>
        <v>0</v>
      </c>
      <c r="BI90" s="654" t="str">
        <f t="shared" si="87"/>
        <v>No Line Item</v>
      </c>
      <c r="BJ90" s="1226"/>
      <c r="BK90" s="1227"/>
      <c r="BL90" s="1227"/>
      <c r="BM90" s="1227"/>
      <c r="BN90" s="1227"/>
      <c r="BO90" s="1228"/>
      <c r="BP90" s="90"/>
      <c r="BQ90" s="90"/>
      <c r="BR90" s="656"/>
      <c r="BS90" s="657"/>
      <c r="BT90" s="658">
        <f t="shared" si="55"/>
        <v>0</v>
      </c>
      <c r="BU90" s="654" t="str">
        <f t="shared" si="88"/>
        <v>No Line Item</v>
      </c>
      <c r="BV90" s="1226"/>
      <c r="BW90" s="1227"/>
      <c r="BX90" s="1227"/>
      <c r="BY90" s="1227"/>
      <c r="BZ90" s="1227"/>
      <c r="CA90" s="1228"/>
      <c r="CB90" s="90"/>
      <c r="CC90" s="90"/>
      <c r="CD90" s="656"/>
      <c r="CE90" s="657"/>
      <c r="CF90" s="658">
        <f t="shared" si="56"/>
        <v>0</v>
      </c>
      <c r="CG90" s="654" t="str">
        <f t="shared" si="89"/>
        <v>No Line Item</v>
      </c>
      <c r="CH90" s="1226"/>
      <c r="CI90" s="1227"/>
      <c r="CJ90" s="1227"/>
      <c r="CK90" s="1227"/>
      <c r="CL90" s="1227"/>
      <c r="CM90" s="1228"/>
      <c r="CN90" s="90"/>
      <c r="CO90" s="90"/>
      <c r="CP90" s="656"/>
      <c r="CQ90" s="657"/>
      <c r="CR90" s="658">
        <f t="shared" si="57"/>
        <v>0</v>
      </c>
      <c r="CS90" s="654" t="str">
        <f t="shared" si="90"/>
        <v>No Line Item</v>
      </c>
      <c r="CT90" s="1226"/>
      <c r="CU90" s="1227"/>
      <c r="CV90" s="1227"/>
      <c r="CW90" s="1227"/>
      <c r="CX90" s="1227"/>
      <c r="CY90" s="1228"/>
      <c r="CZ90" s="90"/>
      <c r="DA90" s="90"/>
      <c r="DB90" s="656"/>
      <c r="DC90" s="657"/>
      <c r="DD90" s="658">
        <f t="shared" si="58"/>
        <v>0</v>
      </c>
      <c r="DE90" s="654" t="str">
        <f t="shared" si="91"/>
        <v>No Line Item</v>
      </c>
      <c r="DF90" s="1226"/>
      <c r="DG90" s="1227"/>
      <c r="DH90" s="1227"/>
      <c r="DI90" s="1227"/>
      <c r="DJ90" s="1227"/>
      <c r="DK90" s="1228"/>
      <c r="DL90" s="90"/>
      <c r="DM90" s="90"/>
      <c r="DN90" s="656"/>
      <c r="DO90" s="657"/>
      <c r="DP90" s="658">
        <f t="shared" si="59"/>
        <v>0</v>
      </c>
      <c r="DQ90" s="654" t="str">
        <f t="shared" si="92"/>
        <v>No Line Item</v>
      </c>
      <c r="DR90" s="1226"/>
      <c r="DS90" s="1227"/>
      <c r="DT90" s="1227"/>
      <c r="DU90" s="1227"/>
      <c r="DV90" s="1227"/>
      <c r="DW90" s="1228"/>
      <c r="DX90" s="90"/>
      <c r="DY90" s="90"/>
      <c r="DZ90" s="656"/>
      <c r="EA90" s="657"/>
      <c r="EB90" s="658">
        <f t="shared" si="60"/>
        <v>0</v>
      </c>
      <c r="EC90" s="654" t="str">
        <f t="shared" si="93"/>
        <v>No Line Item</v>
      </c>
      <c r="ED90" s="1226"/>
      <c r="EE90" s="1227"/>
      <c r="EF90" s="1227"/>
      <c r="EG90" s="1227"/>
      <c r="EH90" s="1227"/>
      <c r="EI90" s="1228"/>
      <c r="EJ90" s="90"/>
      <c r="EK90" s="90"/>
      <c r="EL90" s="656"/>
      <c r="EM90" s="657"/>
      <c r="EN90" s="658">
        <f t="shared" si="61"/>
        <v>0</v>
      </c>
      <c r="EO90" s="654" t="str">
        <f t="shared" si="94"/>
        <v>No Line Item</v>
      </c>
      <c r="EP90" s="1226"/>
      <c r="EQ90" s="1227"/>
      <c r="ER90" s="1227"/>
      <c r="ES90" s="1227"/>
      <c r="ET90" s="1227"/>
      <c r="EU90" s="1228"/>
      <c r="EV90" s="90"/>
      <c r="EW90" s="90"/>
      <c r="EX90" s="656"/>
      <c r="EY90" s="657"/>
      <c r="EZ90" s="658">
        <f t="shared" si="62"/>
        <v>0</v>
      </c>
      <c r="FA90" s="654" t="str">
        <f t="shared" si="95"/>
        <v>No Line Item</v>
      </c>
      <c r="FB90" s="1226"/>
      <c r="FC90" s="1227"/>
      <c r="FD90" s="1227"/>
      <c r="FE90" s="1227"/>
      <c r="FF90" s="1227"/>
      <c r="FG90" s="1228"/>
      <c r="FH90" s="90"/>
      <c r="FI90" s="90"/>
      <c r="FJ90" s="656"/>
      <c r="FK90" s="657"/>
      <c r="FL90" s="658">
        <f t="shared" si="63"/>
        <v>0</v>
      </c>
      <c r="FM90" s="654" t="str">
        <f t="shared" si="96"/>
        <v>No Line Item</v>
      </c>
      <c r="FN90" s="1226"/>
      <c r="FO90" s="1227"/>
      <c r="FP90" s="1227"/>
      <c r="FQ90" s="1227"/>
      <c r="FR90" s="1227"/>
      <c r="FS90" s="1228"/>
      <c r="FT90" s="90"/>
      <c r="FU90" s="90"/>
      <c r="FV90" s="656"/>
      <c r="FW90" s="657"/>
      <c r="FX90" s="658">
        <f t="shared" si="64"/>
        <v>0</v>
      </c>
      <c r="FY90" s="654" t="str">
        <f t="shared" si="97"/>
        <v>No Line Item</v>
      </c>
      <c r="FZ90" s="1226"/>
      <c r="GA90" s="1227"/>
      <c r="GB90" s="1227"/>
      <c r="GC90" s="1227"/>
      <c r="GD90" s="1227"/>
      <c r="GE90" s="1228"/>
      <c r="GF90" s="90"/>
      <c r="GG90" s="90"/>
      <c r="GH90" s="656"/>
      <c r="GI90" s="657"/>
      <c r="GJ90" s="658">
        <f t="shared" si="65"/>
        <v>0</v>
      </c>
    </row>
    <row r="91" spans="1:192" ht="12" customHeight="1" x14ac:dyDescent="0.2">
      <c r="A91" s="654" t="str">
        <f t="shared" si="82"/>
        <v>No Line Item</v>
      </c>
      <c r="B91" s="1226"/>
      <c r="C91" s="1227"/>
      <c r="D91" s="1227"/>
      <c r="E91" s="1227"/>
      <c r="F91" s="1227"/>
      <c r="G91" s="1228"/>
      <c r="H91" s="90"/>
      <c r="I91" s="90"/>
      <c r="J91" s="656"/>
      <c r="K91" s="657"/>
      <c r="L91" s="658">
        <f t="shared" si="50"/>
        <v>0</v>
      </c>
      <c r="M91" s="654" t="str">
        <f t="shared" si="83"/>
        <v>No Line Item</v>
      </c>
      <c r="N91" s="1226"/>
      <c r="O91" s="1227"/>
      <c r="P91" s="1227"/>
      <c r="Q91" s="1227"/>
      <c r="R91" s="1227"/>
      <c r="S91" s="1228"/>
      <c r="T91" s="90"/>
      <c r="U91" s="90"/>
      <c r="V91" s="656"/>
      <c r="W91" s="657"/>
      <c r="X91" s="658">
        <f t="shared" si="51"/>
        <v>0</v>
      </c>
      <c r="Y91" s="654" t="str">
        <f t="shared" si="84"/>
        <v>No Line Item</v>
      </c>
      <c r="Z91" s="1226"/>
      <c r="AA91" s="1227"/>
      <c r="AB91" s="1227"/>
      <c r="AC91" s="1227"/>
      <c r="AD91" s="1227"/>
      <c r="AE91" s="1228"/>
      <c r="AF91" s="90"/>
      <c r="AG91" s="90"/>
      <c r="AH91" s="656"/>
      <c r="AI91" s="657"/>
      <c r="AJ91" s="658">
        <f t="shared" si="52"/>
        <v>0</v>
      </c>
      <c r="AK91" s="654" t="str">
        <f t="shared" si="85"/>
        <v>No Line Item</v>
      </c>
      <c r="AL91" s="1226"/>
      <c r="AM91" s="1227"/>
      <c r="AN91" s="1227"/>
      <c r="AO91" s="1227"/>
      <c r="AP91" s="1227"/>
      <c r="AQ91" s="1228"/>
      <c r="AR91" s="90"/>
      <c r="AS91" s="90"/>
      <c r="AT91" s="656"/>
      <c r="AU91" s="657"/>
      <c r="AV91" s="658">
        <f t="shared" si="53"/>
        <v>0</v>
      </c>
      <c r="AW91" s="654" t="str">
        <f t="shared" si="86"/>
        <v>No Line Item</v>
      </c>
      <c r="AX91" s="1226"/>
      <c r="AY91" s="1227"/>
      <c r="AZ91" s="1227"/>
      <c r="BA91" s="1227"/>
      <c r="BB91" s="1227"/>
      <c r="BC91" s="1228"/>
      <c r="BD91" s="90"/>
      <c r="BE91" s="90"/>
      <c r="BF91" s="656"/>
      <c r="BG91" s="657"/>
      <c r="BH91" s="658">
        <f t="shared" si="54"/>
        <v>0</v>
      </c>
      <c r="BI91" s="654" t="str">
        <f t="shared" si="87"/>
        <v>No Line Item</v>
      </c>
      <c r="BJ91" s="1226"/>
      <c r="BK91" s="1227"/>
      <c r="BL91" s="1227"/>
      <c r="BM91" s="1227"/>
      <c r="BN91" s="1227"/>
      <c r="BO91" s="1228"/>
      <c r="BP91" s="90"/>
      <c r="BQ91" s="90"/>
      <c r="BR91" s="656"/>
      <c r="BS91" s="657"/>
      <c r="BT91" s="658">
        <f t="shared" si="55"/>
        <v>0</v>
      </c>
      <c r="BU91" s="654" t="str">
        <f t="shared" si="88"/>
        <v>No Line Item</v>
      </c>
      <c r="BV91" s="1226"/>
      <c r="BW91" s="1227"/>
      <c r="BX91" s="1227"/>
      <c r="BY91" s="1227"/>
      <c r="BZ91" s="1227"/>
      <c r="CA91" s="1228"/>
      <c r="CB91" s="90"/>
      <c r="CC91" s="90"/>
      <c r="CD91" s="656"/>
      <c r="CE91" s="657"/>
      <c r="CF91" s="658">
        <f t="shared" si="56"/>
        <v>0</v>
      </c>
      <c r="CG91" s="654" t="str">
        <f t="shared" si="89"/>
        <v>No Line Item</v>
      </c>
      <c r="CH91" s="1226"/>
      <c r="CI91" s="1227"/>
      <c r="CJ91" s="1227"/>
      <c r="CK91" s="1227"/>
      <c r="CL91" s="1227"/>
      <c r="CM91" s="1228"/>
      <c r="CN91" s="90"/>
      <c r="CO91" s="90"/>
      <c r="CP91" s="656"/>
      <c r="CQ91" s="657"/>
      <c r="CR91" s="658">
        <f t="shared" si="57"/>
        <v>0</v>
      </c>
      <c r="CS91" s="654" t="str">
        <f t="shared" si="90"/>
        <v>No Line Item</v>
      </c>
      <c r="CT91" s="1226"/>
      <c r="CU91" s="1227"/>
      <c r="CV91" s="1227"/>
      <c r="CW91" s="1227"/>
      <c r="CX91" s="1227"/>
      <c r="CY91" s="1228"/>
      <c r="CZ91" s="90"/>
      <c r="DA91" s="90"/>
      <c r="DB91" s="656"/>
      <c r="DC91" s="657"/>
      <c r="DD91" s="658">
        <f t="shared" si="58"/>
        <v>0</v>
      </c>
      <c r="DE91" s="654" t="str">
        <f t="shared" si="91"/>
        <v>No Line Item</v>
      </c>
      <c r="DF91" s="1226"/>
      <c r="DG91" s="1227"/>
      <c r="DH91" s="1227"/>
      <c r="DI91" s="1227"/>
      <c r="DJ91" s="1227"/>
      <c r="DK91" s="1228"/>
      <c r="DL91" s="90"/>
      <c r="DM91" s="90"/>
      <c r="DN91" s="656"/>
      <c r="DO91" s="657"/>
      <c r="DP91" s="658">
        <f t="shared" si="59"/>
        <v>0</v>
      </c>
      <c r="DQ91" s="654" t="str">
        <f t="shared" si="92"/>
        <v>No Line Item</v>
      </c>
      <c r="DR91" s="1226"/>
      <c r="DS91" s="1227"/>
      <c r="DT91" s="1227"/>
      <c r="DU91" s="1227"/>
      <c r="DV91" s="1227"/>
      <c r="DW91" s="1228"/>
      <c r="DX91" s="90"/>
      <c r="DY91" s="90"/>
      <c r="DZ91" s="656"/>
      <c r="EA91" s="657"/>
      <c r="EB91" s="658">
        <f t="shared" si="60"/>
        <v>0</v>
      </c>
      <c r="EC91" s="654" t="str">
        <f t="shared" si="93"/>
        <v>No Line Item</v>
      </c>
      <c r="ED91" s="1226"/>
      <c r="EE91" s="1227"/>
      <c r="EF91" s="1227"/>
      <c r="EG91" s="1227"/>
      <c r="EH91" s="1227"/>
      <c r="EI91" s="1228"/>
      <c r="EJ91" s="90"/>
      <c r="EK91" s="90"/>
      <c r="EL91" s="656"/>
      <c r="EM91" s="657"/>
      <c r="EN91" s="658">
        <f t="shared" si="61"/>
        <v>0</v>
      </c>
      <c r="EO91" s="654" t="str">
        <f t="shared" si="94"/>
        <v>No Line Item</v>
      </c>
      <c r="EP91" s="1226"/>
      <c r="EQ91" s="1227"/>
      <c r="ER91" s="1227"/>
      <c r="ES91" s="1227"/>
      <c r="ET91" s="1227"/>
      <c r="EU91" s="1228"/>
      <c r="EV91" s="90"/>
      <c r="EW91" s="90"/>
      <c r="EX91" s="656"/>
      <c r="EY91" s="657"/>
      <c r="EZ91" s="658">
        <f t="shared" si="62"/>
        <v>0</v>
      </c>
      <c r="FA91" s="654" t="str">
        <f t="shared" si="95"/>
        <v>No Line Item</v>
      </c>
      <c r="FB91" s="1226"/>
      <c r="FC91" s="1227"/>
      <c r="FD91" s="1227"/>
      <c r="FE91" s="1227"/>
      <c r="FF91" s="1227"/>
      <c r="FG91" s="1228"/>
      <c r="FH91" s="90"/>
      <c r="FI91" s="90"/>
      <c r="FJ91" s="656"/>
      <c r="FK91" s="657"/>
      <c r="FL91" s="658">
        <f t="shared" si="63"/>
        <v>0</v>
      </c>
      <c r="FM91" s="654" t="str">
        <f t="shared" si="96"/>
        <v>No Line Item</v>
      </c>
      <c r="FN91" s="1226"/>
      <c r="FO91" s="1227"/>
      <c r="FP91" s="1227"/>
      <c r="FQ91" s="1227"/>
      <c r="FR91" s="1227"/>
      <c r="FS91" s="1228"/>
      <c r="FT91" s="90"/>
      <c r="FU91" s="90"/>
      <c r="FV91" s="656"/>
      <c r="FW91" s="657"/>
      <c r="FX91" s="658">
        <f t="shared" si="64"/>
        <v>0</v>
      </c>
      <c r="FY91" s="654" t="str">
        <f t="shared" si="97"/>
        <v>No Line Item</v>
      </c>
      <c r="FZ91" s="1226"/>
      <c r="GA91" s="1227"/>
      <c r="GB91" s="1227"/>
      <c r="GC91" s="1227"/>
      <c r="GD91" s="1227"/>
      <c r="GE91" s="1228"/>
      <c r="GF91" s="90"/>
      <c r="GG91" s="90"/>
      <c r="GH91" s="656"/>
      <c r="GI91" s="657"/>
      <c r="GJ91" s="658">
        <f t="shared" si="65"/>
        <v>0</v>
      </c>
    </row>
    <row r="92" spans="1:192" ht="12" customHeight="1" x14ac:dyDescent="0.2">
      <c r="A92" s="654" t="str">
        <f t="shared" si="82"/>
        <v>No Line Item</v>
      </c>
      <c r="B92" s="1226"/>
      <c r="C92" s="1227"/>
      <c r="D92" s="1227"/>
      <c r="E92" s="1227"/>
      <c r="F92" s="1227"/>
      <c r="G92" s="1228"/>
      <c r="H92" s="90"/>
      <c r="I92" s="90"/>
      <c r="J92" s="656"/>
      <c r="K92" s="657"/>
      <c r="L92" s="658">
        <f t="shared" si="50"/>
        <v>0</v>
      </c>
      <c r="M92" s="654" t="str">
        <f t="shared" si="83"/>
        <v>No Line Item</v>
      </c>
      <c r="N92" s="1226"/>
      <c r="O92" s="1227"/>
      <c r="P92" s="1227"/>
      <c r="Q92" s="1227"/>
      <c r="R92" s="1227"/>
      <c r="S92" s="1228"/>
      <c r="T92" s="90"/>
      <c r="U92" s="90"/>
      <c r="V92" s="656"/>
      <c r="W92" s="657"/>
      <c r="X92" s="658">
        <f t="shared" si="51"/>
        <v>0</v>
      </c>
      <c r="Y92" s="654" t="str">
        <f t="shared" si="84"/>
        <v>No Line Item</v>
      </c>
      <c r="Z92" s="1226"/>
      <c r="AA92" s="1227"/>
      <c r="AB92" s="1227"/>
      <c r="AC92" s="1227"/>
      <c r="AD92" s="1227"/>
      <c r="AE92" s="1228"/>
      <c r="AF92" s="90"/>
      <c r="AG92" s="90"/>
      <c r="AH92" s="656"/>
      <c r="AI92" s="657"/>
      <c r="AJ92" s="658">
        <f t="shared" si="52"/>
        <v>0</v>
      </c>
      <c r="AK92" s="654" t="str">
        <f t="shared" si="85"/>
        <v>No Line Item</v>
      </c>
      <c r="AL92" s="1226"/>
      <c r="AM92" s="1227"/>
      <c r="AN92" s="1227"/>
      <c r="AO92" s="1227"/>
      <c r="AP92" s="1227"/>
      <c r="AQ92" s="1228"/>
      <c r="AR92" s="90"/>
      <c r="AS92" s="90"/>
      <c r="AT92" s="656"/>
      <c r="AU92" s="657"/>
      <c r="AV92" s="658">
        <f t="shared" si="53"/>
        <v>0</v>
      </c>
      <c r="AW92" s="654" t="str">
        <f t="shared" si="86"/>
        <v>No Line Item</v>
      </c>
      <c r="AX92" s="1226"/>
      <c r="AY92" s="1227"/>
      <c r="AZ92" s="1227"/>
      <c r="BA92" s="1227"/>
      <c r="BB92" s="1227"/>
      <c r="BC92" s="1228"/>
      <c r="BD92" s="90"/>
      <c r="BE92" s="90"/>
      <c r="BF92" s="656"/>
      <c r="BG92" s="657"/>
      <c r="BH92" s="658">
        <f t="shared" si="54"/>
        <v>0</v>
      </c>
      <c r="BI92" s="654" t="str">
        <f t="shared" si="87"/>
        <v>No Line Item</v>
      </c>
      <c r="BJ92" s="1226"/>
      <c r="BK92" s="1227"/>
      <c r="BL92" s="1227"/>
      <c r="BM92" s="1227"/>
      <c r="BN92" s="1227"/>
      <c r="BO92" s="1228"/>
      <c r="BP92" s="90"/>
      <c r="BQ92" s="90"/>
      <c r="BR92" s="656"/>
      <c r="BS92" s="657"/>
      <c r="BT92" s="658">
        <f t="shared" si="55"/>
        <v>0</v>
      </c>
      <c r="BU92" s="654" t="str">
        <f t="shared" si="88"/>
        <v>No Line Item</v>
      </c>
      <c r="BV92" s="1226"/>
      <c r="BW92" s="1227"/>
      <c r="BX92" s="1227"/>
      <c r="BY92" s="1227"/>
      <c r="BZ92" s="1227"/>
      <c r="CA92" s="1228"/>
      <c r="CB92" s="90"/>
      <c r="CC92" s="90"/>
      <c r="CD92" s="656"/>
      <c r="CE92" s="657"/>
      <c r="CF92" s="658">
        <f t="shared" si="56"/>
        <v>0</v>
      </c>
      <c r="CG92" s="654" t="str">
        <f t="shared" si="89"/>
        <v>No Line Item</v>
      </c>
      <c r="CH92" s="1226"/>
      <c r="CI92" s="1227"/>
      <c r="CJ92" s="1227"/>
      <c r="CK92" s="1227"/>
      <c r="CL92" s="1227"/>
      <c r="CM92" s="1228"/>
      <c r="CN92" s="90"/>
      <c r="CO92" s="90"/>
      <c r="CP92" s="656"/>
      <c r="CQ92" s="657"/>
      <c r="CR92" s="658">
        <f t="shared" si="57"/>
        <v>0</v>
      </c>
      <c r="CS92" s="654" t="str">
        <f t="shared" si="90"/>
        <v>No Line Item</v>
      </c>
      <c r="CT92" s="1226"/>
      <c r="CU92" s="1227"/>
      <c r="CV92" s="1227"/>
      <c r="CW92" s="1227"/>
      <c r="CX92" s="1227"/>
      <c r="CY92" s="1228"/>
      <c r="CZ92" s="90"/>
      <c r="DA92" s="90"/>
      <c r="DB92" s="656"/>
      <c r="DC92" s="657"/>
      <c r="DD92" s="658">
        <f t="shared" si="58"/>
        <v>0</v>
      </c>
      <c r="DE92" s="654" t="str">
        <f t="shared" si="91"/>
        <v>No Line Item</v>
      </c>
      <c r="DF92" s="1226"/>
      <c r="DG92" s="1227"/>
      <c r="DH92" s="1227"/>
      <c r="DI92" s="1227"/>
      <c r="DJ92" s="1227"/>
      <c r="DK92" s="1228"/>
      <c r="DL92" s="90"/>
      <c r="DM92" s="90"/>
      <c r="DN92" s="656"/>
      <c r="DO92" s="657"/>
      <c r="DP92" s="658">
        <f t="shared" si="59"/>
        <v>0</v>
      </c>
      <c r="DQ92" s="654" t="str">
        <f t="shared" si="92"/>
        <v>No Line Item</v>
      </c>
      <c r="DR92" s="1226"/>
      <c r="DS92" s="1227"/>
      <c r="DT92" s="1227"/>
      <c r="DU92" s="1227"/>
      <c r="DV92" s="1227"/>
      <c r="DW92" s="1228"/>
      <c r="DX92" s="90"/>
      <c r="DY92" s="90"/>
      <c r="DZ92" s="656"/>
      <c r="EA92" s="657"/>
      <c r="EB92" s="658">
        <f t="shared" si="60"/>
        <v>0</v>
      </c>
      <c r="EC92" s="654" t="str">
        <f t="shared" si="93"/>
        <v>No Line Item</v>
      </c>
      <c r="ED92" s="1226"/>
      <c r="EE92" s="1227"/>
      <c r="EF92" s="1227"/>
      <c r="EG92" s="1227"/>
      <c r="EH92" s="1227"/>
      <c r="EI92" s="1228"/>
      <c r="EJ92" s="90"/>
      <c r="EK92" s="90"/>
      <c r="EL92" s="656"/>
      <c r="EM92" s="657"/>
      <c r="EN92" s="658">
        <f t="shared" si="61"/>
        <v>0</v>
      </c>
      <c r="EO92" s="654" t="str">
        <f t="shared" si="94"/>
        <v>No Line Item</v>
      </c>
      <c r="EP92" s="1226"/>
      <c r="EQ92" s="1227"/>
      <c r="ER92" s="1227"/>
      <c r="ES92" s="1227"/>
      <c r="ET92" s="1227"/>
      <c r="EU92" s="1228"/>
      <c r="EV92" s="90"/>
      <c r="EW92" s="90"/>
      <c r="EX92" s="656"/>
      <c r="EY92" s="657"/>
      <c r="EZ92" s="658">
        <f t="shared" si="62"/>
        <v>0</v>
      </c>
      <c r="FA92" s="654" t="str">
        <f t="shared" si="95"/>
        <v>No Line Item</v>
      </c>
      <c r="FB92" s="1226"/>
      <c r="FC92" s="1227"/>
      <c r="FD92" s="1227"/>
      <c r="FE92" s="1227"/>
      <c r="FF92" s="1227"/>
      <c r="FG92" s="1228"/>
      <c r="FH92" s="90"/>
      <c r="FI92" s="90"/>
      <c r="FJ92" s="656"/>
      <c r="FK92" s="657"/>
      <c r="FL92" s="658">
        <f t="shared" si="63"/>
        <v>0</v>
      </c>
      <c r="FM92" s="654" t="str">
        <f t="shared" si="96"/>
        <v>No Line Item</v>
      </c>
      <c r="FN92" s="1226"/>
      <c r="FO92" s="1227"/>
      <c r="FP92" s="1227"/>
      <c r="FQ92" s="1227"/>
      <c r="FR92" s="1227"/>
      <c r="FS92" s="1228"/>
      <c r="FT92" s="90"/>
      <c r="FU92" s="90"/>
      <c r="FV92" s="656"/>
      <c r="FW92" s="657"/>
      <c r="FX92" s="658">
        <f t="shared" si="64"/>
        <v>0</v>
      </c>
      <c r="FY92" s="654" t="str">
        <f t="shared" si="97"/>
        <v>No Line Item</v>
      </c>
      <c r="FZ92" s="1226"/>
      <c r="GA92" s="1227"/>
      <c r="GB92" s="1227"/>
      <c r="GC92" s="1227"/>
      <c r="GD92" s="1227"/>
      <c r="GE92" s="1228"/>
      <c r="GF92" s="90"/>
      <c r="GG92" s="90"/>
      <c r="GH92" s="656"/>
      <c r="GI92" s="657"/>
      <c r="GJ92" s="658">
        <f t="shared" si="65"/>
        <v>0</v>
      </c>
    </row>
    <row r="93" spans="1:192" ht="12" customHeight="1" x14ac:dyDescent="0.2">
      <c r="A93" s="654" t="str">
        <f t="shared" si="82"/>
        <v>No Line Item</v>
      </c>
      <c r="B93" s="1226"/>
      <c r="C93" s="1227"/>
      <c r="D93" s="1227"/>
      <c r="E93" s="1227"/>
      <c r="F93" s="1227"/>
      <c r="G93" s="1228"/>
      <c r="H93" s="90"/>
      <c r="I93" s="90"/>
      <c r="J93" s="656"/>
      <c r="K93" s="657"/>
      <c r="L93" s="658">
        <f t="shared" si="50"/>
        <v>0</v>
      </c>
      <c r="M93" s="654" t="str">
        <f t="shared" si="83"/>
        <v>No Line Item</v>
      </c>
      <c r="N93" s="1226"/>
      <c r="O93" s="1227"/>
      <c r="P93" s="1227"/>
      <c r="Q93" s="1227"/>
      <c r="R93" s="1227"/>
      <c r="S93" s="1228"/>
      <c r="T93" s="90"/>
      <c r="U93" s="90"/>
      <c r="V93" s="656"/>
      <c r="W93" s="657"/>
      <c r="X93" s="658">
        <f t="shared" si="51"/>
        <v>0</v>
      </c>
      <c r="Y93" s="654" t="str">
        <f t="shared" si="84"/>
        <v>No Line Item</v>
      </c>
      <c r="Z93" s="1226"/>
      <c r="AA93" s="1227"/>
      <c r="AB93" s="1227"/>
      <c r="AC93" s="1227"/>
      <c r="AD93" s="1227"/>
      <c r="AE93" s="1228"/>
      <c r="AF93" s="90"/>
      <c r="AG93" s="90"/>
      <c r="AH93" s="656"/>
      <c r="AI93" s="657"/>
      <c r="AJ93" s="658">
        <f t="shared" si="52"/>
        <v>0</v>
      </c>
      <c r="AK93" s="654" t="str">
        <f t="shared" si="85"/>
        <v>No Line Item</v>
      </c>
      <c r="AL93" s="1226"/>
      <c r="AM93" s="1227"/>
      <c r="AN93" s="1227"/>
      <c r="AO93" s="1227"/>
      <c r="AP93" s="1227"/>
      <c r="AQ93" s="1228"/>
      <c r="AR93" s="90"/>
      <c r="AS93" s="90"/>
      <c r="AT93" s="656"/>
      <c r="AU93" s="657"/>
      <c r="AV93" s="658">
        <f t="shared" si="53"/>
        <v>0</v>
      </c>
      <c r="AW93" s="654" t="str">
        <f t="shared" si="86"/>
        <v>No Line Item</v>
      </c>
      <c r="AX93" s="1226"/>
      <c r="AY93" s="1227"/>
      <c r="AZ93" s="1227"/>
      <c r="BA93" s="1227"/>
      <c r="BB93" s="1227"/>
      <c r="BC93" s="1228"/>
      <c r="BD93" s="90"/>
      <c r="BE93" s="90"/>
      <c r="BF93" s="656"/>
      <c r="BG93" s="657"/>
      <c r="BH93" s="658">
        <f t="shared" si="54"/>
        <v>0</v>
      </c>
      <c r="BI93" s="654" t="str">
        <f t="shared" si="87"/>
        <v>No Line Item</v>
      </c>
      <c r="BJ93" s="1226"/>
      <c r="BK93" s="1227"/>
      <c r="BL93" s="1227"/>
      <c r="BM93" s="1227"/>
      <c r="BN93" s="1227"/>
      <c r="BO93" s="1228"/>
      <c r="BP93" s="90"/>
      <c r="BQ93" s="90"/>
      <c r="BR93" s="656"/>
      <c r="BS93" s="657"/>
      <c r="BT93" s="658">
        <f t="shared" si="55"/>
        <v>0</v>
      </c>
      <c r="BU93" s="654" t="str">
        <f t="shared" si="88"/>
        <v>No Line Item</v>
      </c>
      <c r="BV93" s="1226"/>
      <c r="BW93" s="1227"/>
      <c r="BX93" s="1227"/>
      <c r="BY93" s="1227"/>
      <c r="BZ93" s="1227"/>
      <c r="CA93" s="1228"/>
      <c r="CB93" s="90"/>
      <c r="CC93" s="90"/>
      <c r="CD93" s="656"/>
      <c r="CE93" s="657"/>
      <c r="CF93" s="658">
        <f t="shared" si="56"/>
        <v>0</v>
      </c>
      <c r="CG93" s="654" t="str">
        <f t="shared" si="89"/>
        <v>No Line Item</v>
      </c>
      <c r="CH93" s="1226"/>
      <c r="CI93" s="1227"/>
      <c r="CJ93" s="1227"/>
      <c r="CK93" s="1227"/>
      <c r="CL93" s="1227"/>
      <c r="CM93" s="1228"/>
      <c r="CN93" s="90"/>
      <c r="CO93" s="90"/>
      <c r="CP93" s="656"/>
      <c r="CQ93" s="657"/>
      <c r="CR93" s="658">
        <f t="shared" si="57"/>
        <v>0</v>
      </c>
      <c r="CS93" s="654" t="str">
        <f t="shared" si="90"/>
        <v>No Line Item</v>
      </c>
      <c r="CT93" s="1226"/>
      <c r="CU93" s="1227"/>
      <c r="CV93" s="1227"/>
      <c r="CW93" s="1227"/>
      <c r="CX93" s="1227"/>
      <c r="CY93" s="1228"/>
      <c r="CZ93" s="90"/>
      <c r="DA93" s="90"/>
      <c r="DB93" s="656"/>
      <c r="DC93" s="657"/>
      <c r="DD93" s="658">
        <f t="shared" si="58"/>
        <v>0</v>
      </c>
      <c r="DE93" s="654" t="str">
        <f t="shared" si="91"/>
        <v>No Line Item</v>
      </c>
      <c r="DF93" s="1226"/>
      <c r="DG93" s="1227"/>
      <c r="DH93" s="1227"/>
      <c r="DI93" s="1227"/>
      <c r="DJ93" s="1227"/>
      <c r="DK93" s="1228"/>
      <c r="DL93" s="90"/>
      <c r="DM93" s="90"/>
      <c r="DN93" s="656"/>
      <c r="DO93" s="657"/>
      <c r="DP93" s="658">
        <f t="shared" si="59"/>
        <v>0</v>
      </c>
      <c r="DQ93" s="654" t="str">
        <f t="shared" si="92"/>
        <v>No Line Item</v>
      </c>
      <c r="DR93" s="1226"/>
      <c r="DS93" s="1227"/>
      <c r="DT93" s="1227"/>
      <c r="DU93" s="1227"/>
      <c r="DV93" s="1227"/>
      <c r="DW93" s="1228"/>
      <c r="DX93" s="90"/>
      <c r="DY93" s="90"/>
      <c r="DZ93" s="656"/>
      <c r="EA93" s="657"/>
      <c r="EB93" s="658">
        <f t="shared" si="60"/>
        <v>0</v>
      </c>
      <c r="EC93" s="654" t="str">
        <f t="shared" si="93"/>
        <v>No Line Item</v>
      </c>
      <c r="ED93" s="1226"/>
      <c r="EE93" s="1227"/>
      <c r="EF93" s="1227"/>
      <c r="EG93" s="1227"/>
      <c r="EH93" s="1227"/>
      <c r="EI93" s="1228"/>
      <c r="EJ93" s="90"/>
      <c r="EK93" s="90"/>
      <c r="EL93" s="656"/>
      <c r="EM93" s="657"/>
      <c r="EN93" s="658">
        <f t="shared" si="61"/>
        <v>0</v>
      </c>
      <c r="EO93" s="654" t="str">
        <f t="shared" si="94"/>
        <v>No Line Item</v>
      </c>
      <c r="EP93" s="1226"/>
      <c r="EQ93" s="1227"/>
      <c r="ER93" s="1227"/>
      <c r="ES93" s="1227"/>
      <c r="ET93" s="1227"/>
      <c r="EU93" s="1228"/>
      <c r="EV93" s="90"/>
      <c r="EW93" s="90"/>
      <c r="EX93" s="656"/>
      <c r="EY93" s="657"/>
      <c r="EZ93" s="658">
        <f t="shared" si="62"/>
        <v>0</v>
      </c>
      <c r="FA93" s="654" t="str">
        <f t="shared" si="95"/>
        <v>No Line Item</v>
      </c>
      <c r="FB93" s="1226"/>
      <c r="FC93" s="1227"/>
      <c r="FD93" s="1227"/>
      <c r="FE93" s="1227"/>
      <c r="FF93" s="1227"/>
      <c r="FG93" s="1228"/>
      <c r="FH93" s="90"/>
      <c r="FI93" s="90"/>
      <c r="FJ93" s="656"/>
      <c r="FK93" s="657"/>
      <c r="FL93" s="658">
        <f t="shared" si="63"/>
        <v>0</v>
      </c>
      <c r="FM93" s="654" t="str">
        <f t="shared" si="96"/>
        <v>No Line Item</v>
      </c>
      <c r="FN93" s="1226"/>
      <c r="FO93" s="1227"/>
      <c r="FP93" s="1227"/>
      <c r="FQ93" s="1227"/>
      <c r="FR93" s="1227"/>
      <c r="FS93" s="1228"/>
      <c r="FT93" s="90"/>
      <c r="FU93" s="90"/>
      <c r="FV93" s="656"/>
      <c r="FW93" s="657"/>
      <c r="FX93" s="658">
        <f t="shared" si="64"/>
        <v>0</v>
      </c>
      <c r="FY93" s="654" t="str">
        <f t="shared" si="97"/>
        <v>No Line Item</v>
      </c>
      <c r="FZ93" s="1226"/>
      <c r="GA93" s="1227"/>
      <c r="GB93" s="1227"/>
      <c r="GC93" s="1227"/>
      <c r="GD93" s="1227"/>
      <c r="GE93" s="1228"/>
      <c r="GF93" s="90"/>
      <c r="GG93" s="90"/>
      <c r="GH93" s="656"/>
      <c r="GI93" s="657"/>
      <c r="GJ93" s="658">
        <f t="shared" si="65"/>
        <v>0</v>
      </c>
    </row>
    <row r="94" spans="1:192" ht="12" customHeight="1" x14ac:dyDescent="0.2">
      <c r="A94" s="654" t="str">
        <f t="shared" si="82"/>
        <v>No Line Item</v>
      </c>
      <c r="B94" s="1226"/>
      <c r="C94" s="1227"/>
      <c r="D94" s="1227"/>
      <c r="E94" s="1227"/>
      <c r="F94" s="1227"/>
      <c r="G94" s="1228"/>
      <c r="H94" s="90"/>
      <c r="I94" s="90"/>
      <c r="J94" s="656"/>
      <c r="K94" s="657"/>
      <c r="L94" s="658">
        <f t="shared" si="50"/>
        <v>0</v>
      </c>
      <c r="M94" s="654" t="str">
        <f t="shared" si="83"/>
        <v>No Line Item</v>
      </c>
      <c r="N94" s="1226"/>
      <c r="O94" s="1227"/>
      <c r="P94" s="1227"/>
      <c r="Q94" s="1227"/>
      <c r="R94" s="1227"/>
      <c r="S94" s="1228"/>
      <c r="T94" s="90"/>
      <c r="U94" s="90"/>
      <c r="V94" s="656"/>
      <c r="W94" s="657"/>
      <c r="X94" s="658">
        <f t="shared" si="51"/>
        <v>0</v>
      </c>
      <c r="Y94" s="654" t="str">
        <f t="shared" si="84"/>
        <v>No Line Item</v>
      </c>
      <c r="Z94" s="1226"/>
      <c r="AA94" s="1227"/>
      <c r="AB94" s="1227"/>
      <c r="AC94" s="1227"/>
      <c r="AD94" s="1227"/>
      <c r="AE94" s="1228"/>
      <c r="AF94" s="90"/>
      <c r="AG94" s="90"/>
      <c r="AH94" s="656"/>
      <c r="AI94" s="657"/>
      <c r="AJ94" s="658">
        <f t="shared" si="52"/>
        <v>0</v>
      </c>
      <c r="AK94" s="654" t="str">
        <f t="shared" si="85"/>
        <v>No Line Item</v>
      </c>
      <c r="AL94" s="1226"/>
      <c r="AM94" s="1227"/>
      <c r="AN94" s="1227"/>
      <c r="AO94" s="1227"/>
      <c r="AP94" s="1227"/>
      <c r="AQ94" s="1228"/>
      <c r="AR94" s="90"/>
      <c r="AS94" s="90"/>
      <c r="AT94" s="656"/>
      <c r="AU94" s="657"/>
      <c r="AV94" s="658">
        <f t="shared" si="53"/>
        <v>0</v>
      </c>
      <c r="AW94" s="654" t="str">
        <f t="shared" si="86"/>
        <v>No Line Item</v>
      </c>
      <c r="AX94" s="1226"/>
      <c r="AY94" s="1227"/>
      <c r="AZ94" s="1227"/>
      <c r="BA94" s="1227"/>
      <c r="BB94" s="1227"/>
      <c r="BC94" s="1228"/>
      <c r="BD94" s="90"/>
      <c r="BE94" s="90"/>
      <c r="BF94" s="656"/>
      <c r="BG94" s="657"/>
      <c r="BH94" s="658">
        <f t="shared" si="54"/>
        <v>0</v>
      </c>
      <c r="BI94" s="654" t="str">
        <f t="shared" si="87"/>
        <v>No Line Item</v>
      </c>
      <c r="BJ94" s="1226"/>
      <c r="BK94" s="1227"/>
      <c r="BL94" s="1227"/>
      <c r="BM94" s="1227"/>
      <c r="BN94" s="1227"/>
      <c r="BO94" s="1228"/>
      <c r="BP94" s="90"/>
      <c r="BQ94" s="90"/>
      <c r="BR94" s="656"/>
      <c r="BS94" s="657"/>
      <c r="BT94" s="658">
        <f t="shared" si="55"/>
        <v>0</v>
      </c>
      <c r="BU94" s="654" t="str">
        <f t="shared" si="88"/>
        <v>No Line Item</v>
      </c>
      <c r="BV94" s="1226"/>
      <c r="BW94" s="1227"/>
      <c r="BX94" s="1227"/>
      <c r="BY94" s="1227"/>
      <c r="BZ94" s="1227"/>
      <c r="CA94" s="1228"/>
      <c r="CB94" s="90"/>
      <c r="CC94" s="90"/>
      <c r="CD94" s="656"/>
      <c r="CE94" s="657"/>
      <c r="CF94" s="658">
        <f t="shared" si="56"/>
        <v>0</v>
      </c>
      <c r="CG94" s="654" t="str">
        <f t="shared" si="89"/>
        <v>No Line Item</v>
      </c>
      <c r="CH94" s="1226"/>
      <c r="CI94" s="1227"/>
      <c r="CJ94" s="1227"/>
      <c r="CK94" s="1227"/>
      <c r="CL94" s="1227"/>
      <c r="CM94" s="1228"/>
      <c r="CN94" s="90"/>
      <c r="CO94" s="90"/>
      <c r="CP94" s="656"/>
      <c r="CQ94" s="657"/>
      <c r="CR94" s="658">
        <f t="shared" si="57"/>
        <v>0</v>
      </c>
      <c r="CS94" s="654" t="str">
        <f t="shared" si="90"/>
        <v>No Line Item</v>
      </c>
      <c r="CT94" s="1226"/>
      <c r="CU94" s="1227"/>
      <c r="CV94" s="1227"/>
      <c r="CW94" s="1227"/>
      <c r="CX94" s="1227"/>
      <c r="CY94" s="1228"/>
      <c r="CZ94" s="90"/>
      <c r="DA94" s="90"/>
      <c r="DB94" s="656"/>
      <c r="DC94" s="657"/>
      <c r="DD94" s="658">
        <f t="shared" si="58"/>
        <v>0</v>
      </c>
      <c r="DE94" s="654" t="str">
        <f t="shared" si="91"/>
        <v>No Line Item</v>
      </c>
      <c r="DF94" s="1226"/>
      <c r="DG94" s="1227"/>
      <c r="DH94" s="1227"/>
      <c r="DI94" s="1227"/>
      <c r="DJ94" s="1227"/>
      <c r="DK94" s="1228"/>
      <c r="DL94" s="90"/>
      <c r="DM94" s="90"/>
      <c r="DN94" s="656"/>
      <c r="DO94" s="657"/>
      <c r="DP94" s="658">
        <f t="shared" si="59"/>
        <v>0</v>
      </c>
      <c r="DQ94" s="654" t="str">
        <f t="shared" si="92"/>
        <v>No Line Item</v>
      </c>
      <c r="DR94" s="1226"/>
      <c r="DS94" s="1227"/>
      <c r="DT94" s="1227"/>
      <c r="DU94" s="1227"/>
      <c r="DV94" s="1227"/>
      <c r="DW94" s="1228"/>
      <c r="DX94" s="90"/>
      <c r="DY94" s="90"/>
      <c r="DZ94" s="656"/>
      <c r="EA94" s="657"/>
      <c r="EB94" s="658">
        <f t="shared" si="60"/>
        <v>0</v>
      </c>
      <c r="EC94" s="654" t="str">
        <f t="shared" si="93"/>
        <v>No Line Item</v>
      </c>
      <c r="ED94" s="1226"/>
      <c r="EE94" s="1227"/>
      <c r="EF94" s="1227"/>
      <c r="EG94" s="1227"/>
      <c r="EH94" s="1227"/>
      <c r="EI94" s="1228"/>
      <c r="EJ94" s="90"/>
      <c r="EK94" s="90"/>
      <c r="EL94" s="656"/>
      <c r="EM94" s="657"/>
      <c r="EN94" s="658">
        <f t="shared" si="61"/>
        <v>0</v>
      </c>
      <c r="EO94" s="654" t="str">
        <f t="shared" si="94"/>
        <v>No Line Item</v>
      </c>
      <c r="EP94" s="1226"/>
      <c r="EQ94" s="1227"/>
      <c r="ER94" s="1227"/>
      <c r="ES94" s="1227"/>
      <c r="ET94" s="1227"/>
      <c r="EU94" s="1228"/>
      <c r="EV94" s="90"/>
      <c r="EW94" s="90"/>
      <c r="EX94" s="656"/>
      <c r="EY94" s="657"/>
      <c r="EZ94" s="658">
        <f t="shared" si="62"/>
        <v>0</v>
      </c>
      <c r="FA94" s="654" t="str">
        <f t="shared" si="95"/>
        <v>No Line Item</v>
      </c>
      <c r="FB94" s="1226"/>
      <c r="FC94" s="1227"/>
      <c r="FD94" s="1227"/>
      <c r="FE94" s="1227"/>
      <c r="FF94" s="1227"/>
      <c r="FG94" s="1228"/>
      <c r="FH94" s="90"/>
      <c r="FI94" s="90"/>
      <c r="FJ94" s="656"/>
      <c r="FK94" s="657"/>
      <c r="FL94" s="658">
        <f t="shared" si="63"/>
        <v>0</v>
      </c>
      <c r="FM94" s="654" t="str">
        <f t="shared" si="96"/>
        <v>No Line Item</v>
      </c>
      <c r="FN94" s="1226"/>
      <c r="FO94" s="1227"/>
      <c r="FP94" s="1227"/>
      <c r="FQ94" s="1227"/>
      <c r="FR94" s="1227"/>
      <c r="FS94" s="1228"/>
      <c r="FT94" s="90"/>
      <c r="FU94" s="90"/>
      <c r="FV94" s="656"/>
      <c r="FW94" s="657"/>
      <c r="FX94" s="658">
        <f t="shared" si="64"/>
        <v>0</v>
      </c>
      <c r="FY94" s="654" t="str">
        <f t="shared" si="97"/>
        <v>No Line Item</v>
      </c>
      <c r="FZ94" s="1226"/>
      <c r="GA94" s="1227"/>
      <c r="GB94" s="1227"/>
      <c r="GC94" s="1227"/>
      <c r="GD94" s="1227"/>
      <c r="GE94" s="1228"/>
      <c r="GF94" s="90"/>
      <c r="GG94" s="90"/>
      <c r="GH94" s="656"/>
      <c r="GI94" s="657"/>
      <c r="GJ94" s="658">
        <f t="shared" si="65"/>
        <v>0</v>
      </c>
    </row>
    <row r="95" spans="1:192" ht="12" customHeight="1" x14ac:dyDescent="0.2">
      <c r="A95" s="654" t="str">
        <f t="shared" si="82"/>
        <v>No Line Item</v>
      </c>
      <c r="B95" s="1226"/>
      <c r="C95" s="1227"/>
      <c r="D95" s="1227"/>
      <c r="E95" s="1227"/>
      <c r="F95" s="1227"/>
      <c r="G95" s="1228"/>
      <c r="H95" s="90"/>
      <c r="I95" s="90"/>
      <c r="J95" s="656"/>
      <c r="K95" s="657"/>
      <c r="L95" s="658">
        <f t="shared" si="50"/>
        <v>0</v>
      </c>
      <c r="M95" s="654" t="str">
        <f t="shared" si="83"/>
        <v>No Line Item</v>
      </c>
      <c r="N95" s="1226"/>
      <c r="O95" s="1227"/>
      <c r="P95" s="1227"/>
      <c r="Q95" s="1227"/>
      <c r="R95" s="1227"/>
      <c r="S95" s="1228"/>
      <c r="T95" s="90"/>
      <c r="U95" s="90"/>
      <c r="V95" s="656"/>
      <c r="W95" s="657"/>
      <c r="X95" s="658">
        <f t="shared" si="51"/>
        <v>0</v>
      </c>
      <c r="Y95" s="654" t="str">
        <f t="shared" si="84"/>
        <v>No Line Item</v>
      </c>
      <c r="Z95" s="1226"/>
      <c r="AA95" s="1227"/>
      <c r="AB95" s="1227"/>
      <c r="AC95" s="1227"/>
      <c r="AD95" s="1227"/>
      <c r="AE95" s="1228"/>
      <c r="AF95" s="90"/>
      <c r="AG95" s="90"/>
      <c r="AH95" s="656"/>
      <c r="AI95" s="657"/>
      <c r="AJ95" s="658">
        <f t="shared" si="52"/>
        <v>0</v>
      </c>
      <c r="AK95" s="654" t="str">
        <f t="shared" si="85"/>
        <v>No Line Item</v>
      </c>
      <c r="AL95" s="1226"/>
      <c r="AM95" s="1227"/>
      <c r="AN95" s="1227"/>
      <c r="AO95" s="1227"/>
      <c r="AP95" s="1227"/>
      <c r="AQ95" s="1228"/>
      <c r="AR95" s="90"/>
      <c r="AS95" s="90"/>
      <c r="AT95" s="656"/>
      <c r="AU95" s="657"/>
      <c r="AV95" s="658">
        <f t="shared" si="53"/>
        <v>0</v>
      </c>
      <c r="AW95" s="654" t="str">
        <f t="shared" si="86"/>
        <v>No Line Item</v>
      </c>
      <c r="AX95" s="1226"/>
      <c r="AY95" s="1227"/>
      <c r="AZ95" s="1227"/>
      <c r="BA95" s="1227"/>
      <c r="BB95" s="1227"/>
      <c r="BC95" s="1228"/>
      <c r="BD95" s="90"/>
      <c r="BE95" s="90"/>
      <c r="BF95" s="656"/>
      <c r="BG95" s="657"/>
      <c r="BH95" s="658">
        <f t="shared" si="54"/>
        <v>0</v>
      </c>
      <c r="BI95" s="654" t="str">
        <f t="shared" si="87"/>
        <v>No Line Item</v>
      </c>
      <c r="BJ95" s="1226"/>
      <c r="BK95" s="1227"/>
      <c r="BL95" s="1227"/>
      <c r="BM95" s="1227"/>
      <c r="BN95" s="1227"/>
      <c r="BO95" s="1228"/>
      <c r="BP95" s="90"/>
      <c r="BQ95" s="90"/>
      <c r="BR95" s="656"/>
      <c r="BS95" s="657"/>
      <c r="BT95" s="658">
        <f t="shared" si="55"/>
        <v>0</v>
      </c>
      <c r="BU95" s="654" t="str">
        <f t="shared" si="88"/>
        <v>No Line Item</v>
      </c>
      <c r="BV95" s="1226"/>
      <c r="BW95" s="1227"/>
      <c r="BX95" s="1227"/>
      <c r="BY95" s="1227"/>
      <c r="BZ95" s="1227"/>
      <c r="CA95" s="1228"/>
      <c r="CB95" s="90"/>
      <c r="CC95" s="90"/>
      <c r="CD95" s="656"/>
      <c r="CE95" s="657"/>
      <c r="CF95" s="658">
        <f t="shared" si="56"/>
        <v>0</v>
      </c>
      <c r="CG95" s="654" t="str">
        <f t="shared" si="89"/>
        <v>No Line Item</v>
      </c>
      <c r="CH95" s="1226"/>
      <c r="CI95" s="1227"/>
      <c r="CJ95" s="1227"/>
      <c r="CK95" s="1227"/>
      <c r="CL95" s="1227"/>
      <c r="CM95" s="1228"/>
      <c r="CN95" s="90"/>
      <c r="CO95" s="90"/>
      <c r="CP95" s="656"/>
      <c r="CQ95" s="657"/>
      <c r="CR95" s="658">
        <f t="shared" si="57"/>
        <v>0</v>
      </c>
      <c r="CS95" s="654" t="str">
        <f t="shared" si="90"/>
        <v>No Line Item</v>
      </c>
      <c r="CT95" s="1226"/>
      <c r="CU95" s="1227"/>
      <c r="CV95" s="1227"/>
      <c r="CW95" s="1227"/>
      <c r="CX95" s="1227"/>
      <c r="CY95" s="1228"/>
      <c r="CZ95" s="90"/>
      <c r="DA95" s="90"/>
      <c r="DB95" s="656"/>
      <c r="DC95" s="657"/>
      <c r="DD95" s="658">
        <f t="shared" si="58"/>
        <v>0</v>
      </c>
      <c r="DE95" s="654" t="str">
        <f t="shared" si="91"/>
        <v>No Line Item</v>
      </c>
      <c r="DF95" s="1226"/>
      <c r="DG95" s="1227"/>
      <c r="DH95" s="1227"/>
      <c r="DI95" s="1227"/>
      <c r="DJ95" s="1227"/>
      <c r="DK95" s="1228"/>
      <c r="DL95" s="90"/>
      <c r="DM95" s="90"/>
      <c r="DN95" s="656"/>
      <c r="DO95" s="657"/>
      <c r="DP95" s="658">
        <f t="shared" si="59"/>
        <v>0</v>
      </c>
      <c r="DQ95" s="654" t="str">
        <f t="shared" si="92"/>
        <v>No Line Item</v>
      </c>
      <c r="DR95" s="1226"/>
      <c r="DS95" s="1227"/>
      <c r="DT95" s="1227"/>
      <c r="DU95" s="1227"/>
      <c r="DV95" s="1227"/>
      <c r="DW95" s="1228"/>
      <c r="DX95" s="90"/>
      <c r="DY95" s="90"/>
      <c r="DZ95" s="656"/>
      <c r="EA95" s="657"/>
      <c r="EB95" s="658">
        <f t="shared" si="60"/>
        <v>0</v>
      </c>
      <c r="EC95" s="654" t="str">
        <f t="shared" si="93"/>
        <v>No Line Item</v>
      </c>
      <c r="ED95" s="1226"/>
      <c r="EE95" s="1227"/>
      <c r="EF95" s="1227"/>
      <c r="EG95" s="1227"/>
      <c r="EH95" s="1227"/>
      <c r="EI95" s="1228"/>
      <c r="EJ95" s="90"/>
      <c r="EK95" s="90"/>
      <c r="EL95" s="656"/>
      <c r="EM95" s="657"/>
      <c r="EN95" s="658">
        <f t="shared" si="61"/>
        <v>0</v>
      </c>
      <c r="EO95" s="654" t="str">
        <f t="shared" si="94"/>
        <v>No Line Item</v>
      </c>
      <c r="EP95" s="1226"/>
      <c r="EQ95" s="1227"/>
      <c r="ER95" s="1227"/>
      <c r="ES95" s="1227"/>
      <c r="ET95" s="1227"/>
      <c r="EU95" s="1228"/>
      <c r="EV95" s="90"/>
      <c r="EW95" s="90"/>
      <c r="EX95" s="656"/>
      <c r="EY95" s="657"/>
      <c r="EZ95" s="658">
        <f t="shared" si="62"/>
        <v>0</v>
      </c>
      <c r="FA95" s="654" t="str">
        <f t="shared" si="95"/>
        <v>No Line Item</v>
      </c>
      <c r="FB95" s="1226"/>
      <c r="FC95" s="1227"/>
      <c r="FD95" s="1227"/>
      <c r="FE95" s="1227"/>
      <c r="FF95" s="1227"/>
      <c r="FG95" s="1228"/>
      <c r="FH95" s="90"/>
      <c r="FI95" s="90"/>
      <c r="FJ95" s="656"/>
      <c r="FK95" s="657"/>
      <c r="FL95" s="658">
        <f t="shared" si="63"/>
        <v>0</v>
      </c>
      <c r="FM95" s="654" t="str">
        <f t="shared" si="96"/>
        <v>No Line Item</v>
      </c>
      <c r="FN95" s="1226"/>
      <c r="FO95" s="1227"/>
      <c r="FP95" s="1227"/>
      <c r="FQ95" s="1227"/>
      <c r="FR95" s="1227"/>
      <c r="FS95" s="1228"/>
      <c r="FT95" s="90"/>
      <c r="FU95" s="90"/>
      <c r="FV95" s="656"/>
      <c r="FW95" s="657"/>
      <c r="FX95" s="658">
        <f t="shared" si="64"/>
        <v>0</v>
      </c>
      <c r="FY95" s="654" t="str">
        <f t="shared" si="97"/>
        <v>No Line Item</v>
      </c>
      <c r="FZ95" s="1226"/>
      <c r="GA95" s="1227"/>
      <c r="GB95" s="1227"/>
      <c r="GC95" s="1227"/>
      <c r="GD95" s="1227"/>
      <c r="GE95" s="1228"/>
      <c r="GF95" s="90"/>
      <c r="GG95" s="90"/>
      <c r="GH95" s="656"/>
      <c r="GI95" s="657"/>
      <c r="GJ95" s="658">
        <f t="shared" si="65"/>
        <v>0</v>
      </c>
    </row>
    <row r="96" spans="1:192" ht="12" customHeight="1" x14ac:dyDescent="0.2">
      <c r="A96" s="654" t="str">
        <f t="shared" si="82"/>
        <v>No Line Item</v>
      </c>
      <c r="B96" s="1226"/>
      <c r="C96" s="1227"/>
      <c r="D96" s="1227"/>
      <c r="E96" s="1227"/>
      <c r="F96" s="1227"/>
      <c r="G96" s="1228"/>
      <c r="H96" s="90"/>
      <c r="I96" s="90"/>
      <c r="J96" s="656"/>
      <c r="K96" s="657"/>
      <c r="L96" s="658">
        <f t="shared" si="50"/>
        <v>0</v>
      </c>
      <c r="M96" s="654" t="str">
        <f t="shared" si="83"/>
        <v>No Line Item</v>
      </c>
      <c r="N96" s="1226"/>
      <c r="O96" s="1227"/>
      <c r="P96" s="1227"/>
      <c r="Q96" s="1227"/>
      <c r="R96" s="1227"/>
      <c r="S96" s="1228"/>
      <c r="T96" s="90"/>
      <c r="U96" s="90"/>
      <c r="V96" s="656"/>
      <c r="W96" s="657"/>
      <c r="X96" s="658">
        <f t="shared" si="51"/>
        <v>0</v>
      </c>
      <c r="Y96" s="654" t="str">
        <f t="shared" si="84"/>
        <v>No Line Item</v>
      </c>
      <c r="Z96" s="1226"/>
      <c r="AA96" s="1227"/>
      <c r="AB96" s="1227"/>
      <c r="AC96" s="1227"/>
      <c r="AD96" s="1227"/>
      <c r="AE96" s="1228"/>
      <c r="AF96" s="90"/>
      <c r="AG96" s="90"/>
      <c r="AH96" s="656"/>
      <c r="AI96" s="657"/>
      <c r="AJ96" s="658">
        <f t="shared" si="52"/>
        <v>0</v>
      </c>
      <c r="AK96" s="654" t="str">
        <f t="shared" si="85"/>
        <v>No Line Item</v>
      </c>
      <c r="AL96" s="1226"/>
      <c r="AM96" s="1227"/>
      <c r="AN96" s="1227"/>
      <c r="AO96" s="1227"/>
      <c r="AP96" s="1227"/>
      <c r="AQ96" s="1228"/>
      <c r="AR96" s="90"/>
      <c r="AS96" s="90"/>
      <c r="AT96" s="656"/>
      <c r="AU96" s="657"/>
      <c r="AV96" s="658">
        <f t="shared" si="53"/>
        <v>0</v>
      </c>
      <c r="AW96" s="654" t="str">
        <f t="shared" si="86"/>
        <v>No Line Item</v>
      </c>
      <c r="AX96" s="1226"/>
      <c r="AY96" s="1227"/>
      <c r="AZ96" s="1227"/>
      <c r="BA96" s="1227"/>
      <c r="BB96" s="1227"/>
      <c r="BC96" s="1228"/>
      <c r="BD96" s="90"/>
      <c r="BE96" s="90"/>
      <c r="BF96" s="656"/>
      <c r="BG96" s="657"/>
      <c r="BH96" s="658">
        <f t="shared" si="54"/>
        <v>0</v>
      </c>
      <c r="BI96" s="654" t="str">
        <f t="shared" si="87"/>
        <v>No Line Item</v>
      </c>
      <c r="BJ96" s="1226"/>
      <c r="BK96" s="1227"/>
      <c r="BL96" s="1227"/>
      <c r="BM96" s="1227"/>
      <c r="BN96" s="1227"/>
      <c r="BO96" s="1228"/>
      <c r="BP96" s="90"/>
      <c r="BQ96" s="90"/>
      <c r="BR96" s="656"/>
      <c r="BS96" s="657"/>
      <c r="BT96" s="658">
        <f t="shared" si="55"/>
        <v>0</v>
      </c>
      <c r="BU96" s="654" t="str">
        <f t="shared" si="88"/>
        <v>No Line Item</v>
      </c>
      <c r="BV96" s="1226"/>
      <c r="BW96" s="1227"/>
      <c r="BX96" s="1227"/>
      <c r="BY96" s="1227"/>
      <c r="BZ96" s="1227"/>
      <c r="CA96" s="1228"/>
      <c r="CB96" s="90"/>
      <c r="CC96" s="90"/>
      <c r="CD96" s="656"/>
      <c r="CE96" s="657"/>
      <c r="CF96" s="658">
        <f t="shared" si="56"/>
        <v>0</v>
      </c>
      <c r="CG96" s="654" t="str">
        <f t="shared" si="89"/>
        <v>No Line Item</v>
      </c>
      <c r="CH96" s="1226"/>
      <c r="CI96" s="1227"/>
      <c r="CJ96" s="1227"/>
      <c r="CK96" s="1227"/>
      <c r="CL96" s="1227"/>
      <c r="CM96" s="1228"/>
      <c r="CN96" s="90"/>
      <c r="CO96" s="90"/>
      <c r="CP96" s="656"/>
      <c r="CQ96" s="657"/>
      <c r="CR96" s="658">
        <f t="shared" si="57"/>
        <v>0</v>
      </c>
      <c r="CS96" s="654" t="str">
        <f t="shared" si="90"/>
        <v>No Line Item</v>
      </c>
      <c r="CT96" s="1226"/>
      <c r="CU96" s="1227"/>
      <c r="CV96" s="1227"/>
      <c r="CW96" s="1227"/>
      <c r="CX96" s="1227"/>
      <c r="CY96" s="1228"/>
      <c r="CZ96" s="90"/>
      <c r="DA96" s="90"/>
      <c r="DB96" s="656"/>
      <c r="DC96" s="657"/>
      <c r="DD96" s="658">
        <f t="shared" si="58"/>
        <v>0</v>
      </c>
      <c r="DE96" s="654" t="str">
        <f t="shared" si="91"/>
        <v>No Line Item</v>
      </c>
      <c r="DF96" s="1226"/>
      <c r="DG96" s="1227"/>
      <c r="DH96" s="1227"/>
      <c r="DI96" s="1227"/>
      <c r="DJ96" s="1227"/>
      <c r="DK96" s="1228"/>
      <c r="DL96" s="90"/>
      <c r="DM96" s="90"/>
      <c r="DN96" s="656"/>
      <c r="DO96" s="657"/>
      <c r="DP96" s="658">
        <f t="shared" si="59"/>
        <v>0</v>
      </c>
      <c r="DQ96" s="654" t="str">
        <f t="shared" si="92"/>
        <v>No Line Item</v>
      </c>
      <c r="DR96" s="1226"/>
      <c r="DS96" s="1227"/>
      <c r="DT96" s="1227"/>
      <c r="DU96" s="1227"/>
      <c r="DV96" s="1227"/>
      <c r="DW96" s="1228"/>
      <c r="DX96" s="90"/>
      <c r="DY96" s="90"/>
      <c r="DZ96" s="656"/>
      <c r="EA96" s="657"/>
      <c r="EB96" s="658">
        <f t="shared" si="60"/>
        <v>0</v>
      </c>
      <c r="EC96" s="654" t="str">
        <f t="shared" si="93"/>
        <v>No Line Item</v>
      </c>
      <c r="ED96" s="1226"/>
      <c r="EE96" s="1227"/>
      <c r="EF96" s="1227"/>
      <c r="EG96" s="1227"/>
      <c r="EH96" s="1227"/>
      <c r="EI96" s="1228"/>
      <c r="EJ96" s="90"/>
      <c r="EK96" s="90"/>
      <c r="EL96" s="656"/>
      <c r="EM96" s="657"/>
      <c r="EN96" s="658">
        <f t="shared" si="61"/>
        <v>0</v>
      </c>
      <c r="EO96" s="654" t="str">
        <f t="shared" si="94"/>
        <v>No Line Item</v>
      </c>
      <c r="EP96" s="1226"/>
      <c r="EQ96" s="1227"/>
      <c r="ER96" s="1227"/>
      <c r="ES96" s="1227"/>
      <c r="ET96" s="1227"/>
      <c r="EU96" s="1228"/>
      <c r="EV96" s="90"/>
      <c r="EW96" s="90"/>
      <c r="EX96" s="656"/>
      <c r="EY96" s="657"/>
      <c r="EZ96" s="658">
        <f t="shared" si="62"/>
        <v>0</v>
      </c>
      <c r="FA96" s="654" t="str">
        <f t="shared" si="95"/>
        <v>No Line Item</v>
      </c>
      <c r="FB96" s="1226"/>
      <c r="FC96" s="1227"/>
      <c r="FD96" s="1227"/>
      <c r="FE96" s="1227"/>
      <c r="FF96" s="1227"/>
      <c r="FG96" s="1228"/>
      <c r="FH96" s="90"/>
      <c r="FI96" s="90"/>
      <c r="FJ96" s="656"/>
      <c r="FK96" s="657"/>
      <c r="FL96" s="658">
        <f t="shared" si="63"/>
        <v>0</v>
      </c>
      <c r="FM96" s="654" t="str">
        <f t="shared" si="96"/>
        <v>No Line Item</v>
      </c>
      <c r="FN96" s="1226"/>
      <c r="FO96" s="1227"/>
      <c r="FP96" s="1227"/>
      <c r="FQ96" s="1227"/>
      <c r="FR96" s="1227"/>
      <c r="FS96" s="1228"/>
      <c r="FT96" s="90"/>
      <c r="FU96" s="90"/>
      <c r="FV96" s="656"/>
      <c r="FW96" s="657"/>
      <c r="FX96" s="658">
        <f t="shared" si="64"/>
        <v>0</v>
      </c>
      <c r="FY96" s="654" t="str">
        <f t="shared" si="97"/>
        <v>No Line Item</v>
      </c>
      <c r="FZ96" s="1226"/>
      <c r="GA96" s="1227"/>
      <c r="GB96" s="1227"/>
      <c r="GC96" s="1227"/>
      <c r="GD96" s="1227"/>
      <c r="GE96" s="1228"/>
      <c r="GF96" s="90"/>
      <c r="GG96" s="90"/>
      <c r="GH96" s="656"/>
      <c r="GI96" s="657"/>
      <c r="GJ96" s="658">
        <f t="shared" si="65"/>
        <v>0</v>
      </c>
    </row>
    <row r="97" spans="1:192" ht="12" customHeight="1" x14ac:dyDescent="0.2">
      <c r="A97" s="654" t="str">
        <f t="shared" si="82"/>
        <v>No Line Item</v>
      </c>
      <c r="B97" s="1226"/>
      <c r="C97" s="1227"/>
      <c r="D97" s="1227"/>
      <c r="E97" s="1227"/>
      <c r="F97" s="1227"/>
      <c r="G97" s="1228"/>
      <c r="H97" s="90"/>
      <c r="I97" s="90"/>
      <c r="J97" s="656"/>
      <c r="K97" s="657"/>
      <c r="L97" s="658">
        <f t="shared" si="50"/>
        <v>0</v>
      </c>
      <c r="M97" s="654" t="str">
        <f t="shared" si="83"/>
        <v>No Line Item</v>
      </c>
      <c r="N97" s="1226"/>
      <c r="O97" s="1227"/>
      <c r="P97" s="1227"/>
      <c r="Q97" s="1227"/>
      <c r="R97" s="1227"/>
      <c r="S97" s="1228"/>
      <c r="T97" s="90"/>
      <c r="U97" s="90"/>
      <c r="V97" s="656"/>
      <c r="W97" s="657"/>
      <c r="X97" s="658">
        <f t="shared" si="51"/>
        <v>0</v>
      </c>
      <c r="Y97" s="654" t="str">
        <f t="shared" si="84"/>
        <v>No Line Item</v>
      </c>
      <c r="Z97" s="1226"/>
      <c r="AA97" s="1227"/>
      <c r="AB97" s="1227"/>
      <c r="AC97" s="1227"/>
      <c r="AD97" s="1227"/>
      <c r="AE97" s="1228"/>
      <c r="AF97" s="90"/>
      <c r="AG97" s="90"/>
      <c r="AH97" s="656"/>
      <c r="AI97" s="657"/>
      <c r="AJ97" s="658">
        <f t="shared" si="52"/>
        <v>0</v>
      </c>
      <c r="AK97" s="654" t="str">
        <f t="shared" si="85"/>
        <v>No Line Item</v>
      </c>
      <c r="AL97" s="1226"/>
      <c r="AM97" s="1227"/>
      <c r="AN97" s="1227"/>
      <c r="AO97" s="1227"/>
      <c r="AP97" s="1227"/>
      <c r="AQ97" s="1228"/>
      <c r="AR97" s="90"/>
      <c r="AS97" s="90"/>
      <c r="AT97" s="656"/>
      <c r="AU97" s="657"/>
      <c r="AV97" s="658">
        <f t="shared" si="53"/>
        <v>0</v>
      </c>
      <c r="AW97" s="654" t="str">
        <f t="shared" si="86"/>
        <v>No Line Item</v>
      </c>
      <c r="AX97" s="1226"/>
      <c r="AY97" s="1227"/>
      <c r="AZ97" s="1227"/>
      <c r="BA97" s="1227"/>
      <c r="BB97" s="1227"/>
      <c r="BC97" s="1228"/>
      <c r="BD97" s="90"/>
      <c r="BE97" s="90"/>
      <c r="BF97" s="656"/>
      <c r="BG97" s="657"/>
      <c r="BH97" s="658">
        <f t="shared" si="54"/>
        <v>0</v>
      </c>
      <c r="BI97" s="654" t="str">
        <f t="shared" si="87"/>
        <v>No Line Item</v>
      </c>
      <c r="BJ97" s="1226"/>
      <c r="BK97" s="1227"/>
      <c r="BL97" s="1227"/>
      <c r="BM97" s="1227"/>
      <c r="BN97" s="1227"/>
      <c r="BO97" s="1228"/>
      <c r="BP97" s="90"/>
      <c r="BQ97" s="90"/>
      <c r="BR97" s="656"/>
      <c r="BS97" s="657"/>
      <c r="BT97" s="658">
        <f t="shared" si="55"/>
        <v>0</v>
      </c>
      <c r="BU97" s="654" t="str">
        <f t="shared" si="88"/>
        <v>No Line Item</v>
      </c>
      <c r="BV97" s="1226"/>
      <c r="BW97" s="1227"/>
      <c r="BX97" s="1227"/>
      <c r="BY97" s="1227"/>
      <c r="BZ97" s="1227"/>
      <c r="CA97" s="1228"/>
      <c r="CB97" s="90"/>
      <c r="CC97" s="90"/>
      <c r="CD97" s="656"/>
      <c r="CE97" s="657"/>
      <c r="CF97" s="658">
        <f t="shared" si="56"/>
        <v>0</v>
      </c>
      <c r="CG97" s="654" t="str">
        <f t="shared" si="89"/>
        <v>No Line Item</v>
      </c>
      <c r="CH97" s="1226"/>
      <c r="CI97" s="1227"/>
      <c r="CJ97" s="1227"/>
      <c r="CK97" s="1227"/>
      <c r="CL97" s="1227"/>
      <c r="CM97" s="1228"/>
      <c r="CN97" s="90"/>
      <c r="CO97" s="90"/>
      <c r="CP97" s="656"/>
      <c r="CQ97" s="657"/>
      <c r="CR97" s="658">
        <f t="shared" si="57"/>
        <v>0</v>
      </c>
      <c r="CS97" s="654" t="str">
        <f t="shared" si="90"/>
        <v>No Line Item</v>
      </c>
      <c r="CT97" s="1226"/>
      <c r="CU97" s="1227"/>
      <c r="CV97" s="1227"/>
      <c r="CW97" s="1227"/>
      <c r="CX97" s="1227"/>
      <c r="CY97" s="1228"/>
      <c r="CZ97" s="90"/>
      <c r="DA97" s="90"/>
      <c r="DB97" s="656"/>
      <c r="DC97" s="657"/>
      <c r="DD97" s="658">
        <f t="shared" si="58"/>
        <v>0</v>
      </c>
      <c r="DE97" s="654" t="str">
        <f t="shared" si="91"/>
        <v>No Line Item</v>
      </c>
      <c r="DF97" s="1226"/>
      <c r="DG97" s="1227"/>
      <c r="DH97" s="1227"/>
      <c r="DI97" s="1227"/>
      <c r="DJ97" s="1227"/>
      <c r="DK97" s="1228"/>
      <c r="DL97" s="90"/>
      <c r="DM97" s="90"/>
      <c r="DN97" s="656"/>
      <c r="DO97" s="657"/>
      <c r="DP97" s="658">
        <f t="shared" si="59"/>
        <v>0</v>
      </c>
      <c r="DQ97" s="654" t="str">
        <f t="shared" si="92"/>
        <v>No Line Item</v>
      </c>
      <c r="DR97" s="1226"/>
      <c r="DS97" s="1227"/>
      <c r="DT97" s="1227"/>
      <c r="DU97" s="1227"/>
      <c r="DV97" s="1227"/>
      <c r="DW97" s="1228"/>
      <c r="DX97" s="90"/>
      <c r="DY97" s="90"/>
      <c r="DZ97" s="656"/>
      <c r="EA97" s="657"/>
      <c r="EB97" s="658">
        <f t="shared" si="60"/>
        <v>0</v>
      </c>
      <c r="EC97" s="654" t="str">
        <f t="shared" si="93"/>
        <v>No Line Item</v>
      </c>
      <c r="ED97" s="1226"/>
      <c r="EE97" s="1227"/>
      <c r="EF97" s="1227"/>
      <c r="EG97" s="1227"/>
      <c r="EH97" s="1227"/>
      <c r="EI97" s="1228"/>
      <c r="EJ97" s="90"/>
      <c r="EK97" s="90"/>
      <c r="EL97" s="656"/>
      <c r="EM97" s="657"/>
      <c r="EN97" s="658">
        <f t="shared" si="61"/>
        <v>0</v>
      </c>
      <c r="EO97" s="654" t="str">
        <f t="shared" si="94"/>
        <v>No Line Item</v>
      </c>
      <c r="EP97" s="1226"/>
      <c r="EQ97" s="1227"/>
      <c r="ER97" s="1227"/>
      <c r="ES97" s="1227"/>
      <c r="ET97" s="1227"/>
      <c r="EU97" s="1228"/>
      <c r="EV97" s="90"/>
      <c r="EW97" s="90"/>
      <c r="EX97" s="656"/>
      <c r="EY97" s="657"/>
      <c r="EZ97" s="658">
        <f t="shared" si="62"/>
        <v>0</v>
      </c>
      <c r="FA97" s="654" t="str">
        <f t="shared" si="95"/>
        <v>No Line Item</v>
      </c>
      <c r="FB97" s="1226"/>
      <c r="FC97" s="1227"/>
      <c r="FD97" s="1227"/>
      <c r="FE97" s="1227"/>
      <c r="FF97" s="1227"/>
      <c r="FG97" s="1228"/>
      <c r="FH97" s="90"/>
      <c r="FI97" s="90"/>
      <c r="FJ97" s="656"/>
      <c r="FK97" s="657"/>
      <c r="FL97" s="658">
        <f t="shared" si="63"/>
        <v>0</v>
      </c>
      <c r="FM97" s="654" t="str">
        <f t="shared" si="96"/>
        <v>No Line Item</v>
      </c>
      <c r="FN97" s="1226"/>
      <c r="FO97" s="1227"/>
      <c r="FP97" s="1227"/>
      <c r="FQ97" s="1227"/>
      <c r="FR97" s="1227"/>
      <c r="FS97" s="1228"/>
      <c r="FT97" s="90"/>
      <c r="FU97" s="90"/>
      <c r="FV97" s="656"/>
      <c r="FW97" s="657"/>
      <c r="FX97" s="658">
        <f t="shared" si="64"/>
        <v>0</v>
      </c>
      <c r="FY97" s="654" t="str">
        <f t="shared" si="97"/>
        <v>No Line Item</v>
      </c>
      <c r="FZ97" s="1226"/>
      <c r="GA97" s="1227"/>
      <c r="GB97" s="1227"/>
      <c r="GC97" s="1227"/>
      <c r="GD97" s="1227"/>
      <c r="GE97" s="1228"/>
      <c r="GF97" s="90"/>
      <c r="GG97" s="90"/>
      <c r="GH97" s="656"/>
      <c r="GI97" s="657"/>
      <c r="GJ97" s="658">
        <f t="shared" si="65"/>
        <v>0</v>
      </c>
    </row>
    <row r="98" spans="1:192" ht="12" customHeight="1" x14ac:dyDescent="0.2">
      <c r="A98" s="654" t="str">
        <f t="shared" si="82"/>
        <v>No Line Item</v>
      </c>
      <c r="B98" s="1226"/>
      <c r="C98" s="1227"/>
      <c r="D98" s="1227"/>
      <c r="E98" s="1227"/>
      <c r="F98" s="1227"/>
      <c r="G98" s="1228"/>
      <c r="H98" s="90"/>
      <c r="I98" s="90"/>
      <c r="J98" s="656"/>
      <c r="K98" s="657"/>
      <c r="L98" s="658">
        <f t="shared" si="50"/>
        <v>0</v>
      </c>
      <c r="M98" s="654" t="str">
        <f t="shared" si="83"/>
        <v>No Line Item</v>
      </c>
      <c r="N98" s="1226"/>
      <c r="O98" s="1227"/>
      <c r="P98" s="1227"/>
      <c r="Q98" s="1227"/>
      <c r="R98" s="1227"/>
      <c r="S98" s="1228"/>
      <c r="T98" s="90"/>
      <c r="U98" s="90"/>
      <c r="V98" s="656"/>
      <c r="W98" s="657"/>
      <c r="X98" s="658">
        <f t="shared" si="51"/>
        <v>0</v>
      </c>
      <c r="Y98" s="654" t="str">
        <f t="shared" si="84"/>
        <v>No Line Item</v>
      </c>
      <c r="Z98" s="1226"/>
      <c r="AA98" s="1227"/>
      <c r="AB98" s="1227"/>
      <c r="AC98" s="1227"/>
      <c r="AD98" s="1227"/>
      <c r="AE98" s="1228"/>
      <c r="AF98" s="90"/>
      <c r="AG98" s="90"/>
      <c r="AH98" s="656"/>
      <c r="AI98" s="657"/>
      <c r="AJ98" s="658">
        <f t="shared" si="52"/>
        <v>0</v>
      </c>
      <c r="AK98" s="654" t="str">
        <f t="shared" si="85"/>
        <v>No Line Item</v>
      </c>
      <c r="AL98" s="1226"/>
      <c r="AM98" s="1227"/>
      <c r="AN98" s="1227"/>
      <c r="AO98" s="1227"/>
      <c r="AP98" s="1227"/>
      <c r="AQ98" s="1228"/>
      <c r="AR98" s="90"/>
      <c r="AS98" s="90"/>
      <c r="AT98" s="656"/>
      <c r="AU98" s="657"/>
      <c r="AV98" s="658">
        <f t="shared" si="53"/>
        <v>0</v>
      </c>
      <c r="AW98" s="654" t="str">
        <f t="shared" si="86"/>
        <v>No Line Item</v>
      </c>
      <c r="AX98" s="1226"/>
      <c r="AY98" s="1227"/>
      <c r="AZ98" s="1227"/>
      <c r="BA98" s="1227"/>
      <c r="BB98" s="1227"/>
      <c r="BC98" s="1228"/>
      <c r="BD98" s="90"/>
      <c r="BE98" s="90"/>
      <c r="BF98" s="656"/>
      <c r="BG98" s="657"/>
      <c r="BH98" s="658">
        <f t="shared" si="54"/>
        <v>0</v>
      </c>
      <c r="BI98" s="654" t="str">
        <f t="shared" si="87"/>
        <v>No Line Item</v>
      </c>
      <c r="BJ98" s="1226"/>
      <c r="BK98" s="1227"/>
      <c r="BL98" s="1227"/>
      <c r="BM98" s="1227"/>
      <c r="BN98" s="1227"/>
      <c r="BO98" s="1228"/>
      <c r="BP98" s="90"/>
      <c r="BQ98" s="90"/>
      <c r="BR98" s="656"/>
      <c r="BS98" s="657"/>
      <c r="BT98" s="658">
        <f t="shared" si="55"/>
        <v>0</v>
      </c>
      <c r="BU98" s="654" t="str">
        <f t="shared" si="88"/>
        <v>No Line Item</v>
      </c>
      <c r="BV98" s="1226"/>
      <c r="BW98" s="1227"/>
      <c r="BX98" s="1227"/>
      <c r="BY98" s="1227"/>
      <c r="BZ98" s="1227"/>
      <c r="CA98" s="1228"/>
      <c r="CB98" s="90"/>
      <c r="CC98" s="90"/>
      <c r="CD98" s="656"/>
      <c r="CE98" s="657"/>
      <c r="CF98" s="658">
        <f t="shared" si="56"/>
        <v>0</v>
      </c>
      <c r="CG98" s="654" t="str">
        <f t="shared" si="89"/>
        <v>No Line Item</v>
      </c>
      <c r="CH98" s="1226"/>
      <c r="CI98" s="1227"/>
      <c r="CJ98" s="1227"/>
      <c r="CK98" s="1227"/>
      <c r="CL98" s="1227"/>
      <c r="CM98" s="1228"/>
      <c r="CN98" s="90"/>
      <c r="CO98" s="90"/>
      <c r="CP98" s="656"/>
      <c r="CQ98" s="657"/>
      <c r="CR98" s="658">
        <f t="shared" si="57"/>
        <v>0</v>
      </c>
      <c r="CS98" s="654" t="str">
        <f t="shared" si="90"/>
        <v>No Line Item</v>
      </c>
      <c r="CT98" s="1226"/>
      <c r="CU98" s="1227"/>
      <c r="CV98" s="1227"/>
      <c r="CW98" s="1227"/>
      <c r="CX98" s="1227"/>
      <c r="CY98" s="1228"/>
      <c r="CZ98" s="90"/>
      <c r="DA98" s="90"/>
      <c r="DB98" s="656"/>
      <c r="DC98" s="657"/>
      <c r="DD98" s="658">
        <f t="shared" si="58"/>
        <v>0</v>
      </c>
      <c r="DE98" s="654" t="str">
        <f t="shared" si="91"/>
        <v>No Line Item</v>
      </c>
      <c r="DF98" s="1226"/>
      <c r="DG98" s="1227"/>
      <c r="DH98" s="1227"/>
      <c r="DI98" s="1227"/>
      <c r="DJ98" s="1227"/>
      <c r="DK98" s="1228"/>
      <c r="DL98" s="90"/>
      <c r="DM98" s="90"/>
      <c r="DN98" s="656"/>
      <c r="DO98" s="657"/>
      <c r="DP98" s="658">
        <f t="shared" si="59"/>
        <v>0</v>
      </c>
      <c r="DQ98" s="654" t="str">
        <f t="shared" si="92"/>
        <v>No Line Item</v>
      </c>
      <c r="DR98" s="1226"/>
      <c r="DS98" s="1227"/>
      <c r="DT98" s="1227"/>
      <c r="DU98" s="1227"/>
      <c r="DV98" s="1227"/>
      <c r="DW98" s="1228"/>
      <c r="DX98" s="90"/>
      <c r="DY98" s="90"/>
      <c r="DZ98" s="656"/>
      <c r="EA98" s="657"/>
      <c r="EB98" s="658">
        <f t="shared" si="60"/>
        <v>0</v>
      </c>
      <c r="EC98" s="654" t="str">
        <f t="shared" si="93"/>
        <v>No Line Item</v>
      </c>
      <c r="ED98" s="1226"/>
      <c r="EE98" s="1227"/>
      <c r="EF98" s="1227"/>
      <c r="EG98" s="1227"/>
      <c r="EH98" s="1227"/>
      <c r="EI98" s="1228"/>
      <c r="EJ98" s="90"/>
      <c r="EK98" s="90"/>
      <c r="EL98" s="656"/>
      <c r="EM98" s="657"/>
      <c r="EN98" s="658">
        <f t="shared" si="61"/>
        <v>0</v>
      </c>
      <c r="EO98" s="654" t="str">
        <f t="shared" si="94"/>
        <v>No Line Item</v>
      </c>
      <c r="EP98" s="1226"/>
      <c r="EQ98" s="1227"/>
      <c r="ER98" s="1227"/>
      <c r="ES98" s="1227"/>
      <c r="ET98" s="1227"/>
      <c r="EU98" s="1228"/>
      <c r="EV98" s="90"/>
      <c r="EW98" s="90"/>
      <c r="EX98" s="656"/>
      <c r="EY98" s="657"/>
      <c r="EZ98" s="658">
        <f t="shared" si="62"/>
        <v>0</v>
      </c>
      <c r="FA98" s="654" t="str">
        <f t="shared" si="95"/>
        <v>No Line Item</v>
      </c>
      <c r="FB98" s="1226"/>
      <c r="FC98" s="1227"/>
      <c r="FD98" s="1227"/>
      <c r="FE98" s="1227"/>
      <c r="FF98" s="1227"/>
      <c r="FG98" s="1228"/>
      <c r="FH98" s="90"/>
      <c r="FI98" s="90"/>
      <c r="FJ98" s="656"/>
      <c r="FK98" s="657"/>
      <c r="FL98" s="658">
        <f t="shared" si="63"/>
        <v>0</v>
      </c>
      <c r="FM98" s="654" t="str">
        <f t="shared" si="96"/>
        <v>No Line Item</v>
      </c>
      <c r="FN98" s="1226"/>
      <c r="FO98" s="1227"/>
      <c r="FP98" s="1227"/>
      <c r="FQ98" s="1227"/>
      <c r="FR98" s="1227"/>
      <c r="FS98" s="1228"/>
      <c r="FT98" s="90"/>
      <c r="FU98" s="90"/>
      <c r="FV98" s="656"/>
      <c r="FW98" s="657"/>
      <c r="FX98" s="658">
        <f t="shared" si="64"/>
        <v>0</v>
      </c>
      <c r="FY98" s="654" t="str">
        <f t="shared" si="97"/>
        <v>No Line Item</v>
      </c>
      <c r="FZ98" s="1226"/>
      <c r="GA98" s="1227"/>
      <c r="GB98" s="1227"/>
      <c r="GC98" s="1227"/>
      <c r="GD98" s="1227"/>
      <c r="GE98" s="1228"/>
      <c r="GF98" s="90"/>
      <c r="GG98" s="90"/>
      <c r="GH98" s="656"/>
      <c r="GI98" s="657"/>
      <c r="GJ98" s="658">
        <f t="shared" si="65"/>
        <v>0</v>
      </c>
    </row>
    <row r="99" spans="1:192" ht="12" customHeight="1" x14ac:dyDescent="0.2">
      <c r="A99" s="654" t="str">
        <f t="shared" si="82"/>
        <v>No Line Item</v>
      </c>
      <c r="B99" s="1226"/>
      <c r="C99" s="1227"/>
      <c r="D99" s="1227"/>
      <c r="E99" s="1227"/>
      <c r="F99" s="1227"/>
      <c r="G99" s="1228"/>
      <c r="H99" s="90"/>
      <c r="I99" s="90"/>
      <c r="J99" s="656"/>
      <c r="K99" s="657"/>
      <c r="L99" s="658">
        <f t="shared" si="50"/>
        <v>0</v>
      </c>
      <c r="M99" s="654" t="str">
        <f t="shared" si="83"/>
        <v>No Line Item</v>
      </c>
      <c r="N99" s="1226"/>
      <c r="O99" s="1227"/>
      <c r="P99" s="1227"/>
      <c r="Q99" s="1227"/>
      <c r="R99" s="1227"/>
      <c r="S99" s="1228"/>
      <c r="T99" s="90"/>
      <c r="U99" s="90"/>
      <c r="V99" s="656"/>
      <c r="W99" s="657"/>
      <c r="X99" s="658">
        <f t="shared" si="51"/>
        <v>0</v>
      </c>
      <c r="Y99" s="654" t="str">
        <f t="shared" si="84"/>
        <v>No Line Item</v>
      </c>
      <c r="Z99" s="1226"/>
      <c r="AA99" s="1227"/>
      <c r="AB99" s="1227"/>
      <c r="AC99" s="1227"/>
      <c r="AD99" s="1227"/>
      <c r="AE99" s="1228"/>
      <c r="AF99" s="90"/>
      <c r="AG99" s="90"/>
      <c r="AH99" s="656"/>
      <c r="AI99" s="657"/>
      <c r="AJ99" s="658">
        <f t="shared" si="52"/>
        <v>0</v>
      </c>
      <c r="AK99" s="654" t="str">
        <f t="shared" si="85"/>
        <v>No Line Item</v>
      </c>
      <c r="AL99" s="1226"/>
      <c r="AM99" s="1227"/>
      <c r="AN99" s="1227"/>
      <c r="AO99" s="1227"/>
      <c r="AP99" s="1227"/>
      <c r="AQ99" s="1228"/>
      <c r="AR99" s="90"/>
      <c r="AS99" s="90"/>
      <c r="AT99" s="656"/>
      <c r="AU99" s="657"/>
      <c r="AV99" s="658">
        <f t="shared" si="53"/>
        <v>0</v>
      </c>
      <c r="AW99" s="654" t="str">
        <f t="shared" si="86"/>
        <v>No Line Item</v>
      </c>
      <c r="AX99" s="1226"/>
      <c r="AY99" s="1227"/>
      <c r="AZ99" s="1227"/>
      <c r="BA99" s="1227"/>
      <c r="BB99" s="1227"/>
      <c r="BC99" s="1228"/>
      <c r="BD99" s="90"/>
      <c r="BE99" s="90"/>
      <c r="BF99" s="656"/>
      <c r="BG99" s="657"/>
      <c r="BH99" s="658">
        <f t="shared" si="54"/>
        <v>0</v>
      </c>
      <c r="BI99" s="654" t="str">
        <f t="shared" si="87"/>
        <v>No Line Item</v>
      </c>
      <c r="BJ99" s="1226"/>
      <c r="BK99" s="1227"/>
      <c r="BL99" s="1227"/>
      <c r="BM99" s="1227"/>
      <c r="BN99" s="1227"/>
      <c r="BO99" s="1228"/>
      <c r="BP99" s="90"/>
      <c r="BQ99" s="90"/>
      <c r="BR99" s="656"/>
      <c r="BS99" s="657"/>
      <c r="BT99" s="658">
        <f t="shared" si="55"/>
        <v>0</v>
      </c>
      <c r="BU99" s="654" t="str">
        <f t="shared" si="88"/>
        <v>No Line Item</v>
      </c>
      <c r="BV99" s="1226"/>
      <c r="BW99" s="1227"/>
      <c r="BX99" s="1227"/>
      <c r="BY99" s="1227"/>
      <c r="BZ99" s="1227"/>
      <c r="CA99" s="1228"/>
      <c r="CB99" s="90"/>
      <c r="CC99" s="90"/>
      <c r="CD99" s="656"/>
      <c r="CE99" s="657"/>
      <c r="CF99" s="658">
        <f t="shared" si="56"/>
        <v>0</v>
      </c>
      <c r="CG99" s="654" t="str">
        <f t="shared" si="89"/>
        <v>No Line Item</v>
      </c>
      <c r="CH99" s="1226"/>
      <c r="CI99" s="1227"/>
      <c r="CJ99" s="1227"/>
      <c r="CK99" s="1227"/>
      <c r="CL99" s="1227"/>
      <c r="CM99" s="1228"/>
      <c r="CN99" s="90"/>
      <c r="CO99" s="90"/>
      <c r="CP99" s="656"/>
      <c r="CQ99" s="657"/>
      <c r="CR99" s="658">
        <f t="shared" si="57"/>
        <v>0</v>
      </c>
      <c r="CS99" s="654" t="str">
        <f t="shared" si="90"/>
        <v>No Line Item</v>
      </c>
      <c r="CT99" s="1226"/>
      <c r="CU99" s="1227"/>
      <c r="CV99" s="1227"/>
      <c r="CW99" s="1227"/>
      <c r="CX99" s="1227"/>
      <c r="CY99" s="1228"/>
      <c r="CZ99" s="90"/>
      <c r="DA99" s="90"/>
      <c r="DB99" s="656"/>
      <c r="DC99" s="657"/>
      <c r="DD99" s="658">
        <f t="shared" si="58"/>
        <v>0</v>
      </c>
      <c r="DE99" s="654" t="str">
        <f t="shared" si="91"/>
        <v>No Line Item</v>
      </c>
      <c r="DF99" s="1226"/>
      <c r="DG99" s="1227"/>
      <c r="DH99" s="1227"/>
      <c r="DI99" s="1227"/>
      <c r="DJ99" s="1227"/>
      <c r="DK99" s="1228"/>
      <c r="DL99" s="90"/>
      <c r="DM99" s="90"/>
      <c r="DN99" s="656"/>
      <c r="DO99" s="657"/>
      <c r="DP99" s="658">
        <f t="shared" si="59"/>
        <v>0</v>
      </c>
      <c r="DQ99" s="654" t="str">
        <f t="shared" si="92"/>
        <v>No Line Item</v>
      </c>
      <c r="DR99" s="1226"/>
      <c r="DS99" s="1227"/>
      <c r="DT99" s="1227"/>
      <c r="DU99" s="1227"/>
      <c r="DV99" s="1227"/>
      <c r="DW99" s="1228"/>
      <c r="DX99" s="90"/>
      <c r="DY99" s="90"/>
      <c r="DZ99" s="656"/>
      <c r="EA99" s="657"/>
      <c r="EB99" s="658">
        <f t="shared" si="60"/>
        <v>0</v>
      </c>
      <c r="EC99" s="654" t="str">
        <f t="shared" si="93"/>
        <v>No Line Item</v>
      </c>
      <c r="ED99" s="1226"/>
      <c r="EE99" s="1227"/>
      <c r="EF99" s="1227"/>
      <c r="EG99" s="1227"/>
      <c r="EH99" s="1227"/>
      <c r="EI99" s="1228"/>
      <c r="EJ99" s="90"/>
      <c r="EK99" s="90"/>
      <c r="EL99" s="656"/>
      <c r="EM99" s="657"/>
      <c r="EN99" s="658">
        <f t="shared" si="61"/>
        <v>0</v>
      </c>
      <c r="EO99" s="654" t="str">
        <f t="shared" si="94"/>
        <v>No Line Item</v>
      </c>
      <c r="EP99" s="1226"/>
      <c r="EQ99" s="1227"/>
      <c r="ER99" s="1227"/>
      <c r="ES99" s="1227"/>
      <c r="ET99" s="1227"/>
      <c r="EU99" s="1228"/>
      <c r="EV99" s="90"/>
      <c r="EW99" s="90"/>
      <c r="EX99" s="656"/>
      <c r="EY99" s="657"/>
      <c r="EZ99" s="658">
        <f t="shared" si="62"/>
        <v>0</v>
      </c>
      <c r="FA99" s="654" t="str">
        <f t="shared" si="95"/>
        <v>No Line Item</v>
      </c>
      <c r="FB99" s="1226"/>
      <c r="FC99" s="1227"/>
      <c r="FD99" s="1227"/>
      <c r="FE99" s="1227"/>
      <c r="FF99" s="1227"/>
      <c r="FG99" s="1228"/>
      <c r="FH99" s="90"/>
      <c r="FI99" s="90"/>
      <c r="FJ99" s="656"/>
      <c r="FK99" s="657"/>
      <c r="FL99" s="658">
        <f t="shared" si="63"/>
        <v>0</v>
      </c>
      <c r="FM99" s="654" t="str">
        <f t="shared" si="96"/>
        <v>No Line Item</v>
      </c>
      <c r="FN99" s="1226"/>
      <c r="FO99" s="1227"/>
      <c r="FP99" s="1227"/>
      <c r="FQ99" s="1227"/>
      <c r="FR99" s="1227"/>
      <c r="FS99" s="1228"/>
      <c r="FT99" s="90"/>
      <c r="FU99" s="90"/>
      <c r="FV99" s="656"/>
      <c r="FW99" s="657"/>
      <c r="FX99" s="658">
        <f t="shared" si="64"/>
        <v>0</v>
      </c>
      <c r="FY99" s="654" t="str">
        <f t="shared" si="97"/>
        <v>No Line Item</v>
      </c>
      <c r="FZ99" s="1226"/>
      <c r="GA99" s="1227"/>
      <c r="GB99" s="1227"/>
      <c r="GC99" s="1227"/>
      <c r="GD99" s="1227"/>
      <c r="GE99" s="1228"/>
      <c r="GF99" s="90"/>
      <c r="GG99" s="90"/>
      <c r="GH99" s="656"/>
      <c r="GI99" s="657"/>
      <c r="GJ99" s="658">
        <f t="shared" si="65"/>
        <v>0</v>
      </c>
    </row>
    <row r="100" spans="1:192" ht="12" customHeight="1" x14ac:dyDescent="0.2">
      <c r="A100" s="654" t="str">
        <f t="shared" si="82"/>
        <v>No Line Item</v>
      </c>
      <c r="B100" s="1226"/>
      <c r="C100" s="1227"/>
      <c r="D100" s="1227"/>
      <c r="E100" s="1227"/>
      <c r="F100" s="1227"/>
      <c r="G100" s="1228"/>
      <c r="H100" s="90"/>
      <c r="I100" s="90"/>
      <c r="J100" s="656"/>
      <c r="K100" s="657"/>
      <c r="L100" s="658">
        <f t="shared" si="50"/>
        <v>0</v>
      </c>
      <c r="M100" s="654" t="str">
        <f t="shared" si="83"/>
        <v>No Line Item</v>
      </c>
      <c r="N100" s="1226"/>
      <c r="O100" s="1227"/>
      <c r="P100" s="1227"/>
      <c r="Q100" s="1227"/>
      <c r="R100" s="1227"/>
      <c r="S100" s="1228"/>
      <c r="T100" s="90"/>
      <c r="U100" s="90"/>
      <c r="V100" s="656"/>
      <c r="W100" s="657"/>
      <c r="X100" s="658">
        <f t="shared" si="51"/>
        <v>0</v>
      </c>
      <c r="Y100" s="654" t="str">
        <f t="shared" si="84"/>
        <v>No Line Item</v>
      </c>
      <c r="Z100" s="1226"/>
      <c r="AA100" s="1227"/>
      <c r="AB100" s="1227"/>
      <c r="AC100" s="1227"/>
      <c r="AD100" s="1227"/>
      <c r="AE100" s="1228"/>
      <c r="AF100" s="90"/>
      <c r="AG100" s="90"/>
      <c r="AH100" s="656"/>
      <c r="AI100" s="657"/>
      <c r="AJ100" s="658">
        <f t="shared" si="52"/>
        <v>0</v>
      </c>
      <c r="AK100" s="654" t="str">
        <f t="shared" si="85"/>
        <v>No Line Item</v>
      </c>
      <c r="AL100" s="1226"/>
      <c r="AM100" s="1227"/>
      <c r="AN100" s="1227"/>
      <c r="AO100" s="1227"/>
      <c r="AP100" s="1227"/>
      <c r="AQ100" s="1228"/>
      <c r="AR100" s="90"/>
      <c r="AS100" s="90"/>
      <c r="AT100" s="656"/>
      <c r="AU100" s="657"/>
      <c r="AV100" s="658">
        <f t="shared" si="53"/>
        <v>0</v>
      </c>
      <c r="AW100" s="654" t="str">
        <f t="shared" si="86"/>
        <v>No Line Item</v>
      </c>
      <c r="AX100" s="1226"/>
      <c r="AY100" s="1227"/>
      <c r="AZ100" s="1227"/>
      <c r="BA100" s="1227"/>
      <c r="BB100" s="1227"/>
      <c r="BC100" s="1228"/>
      <c r="BD100" s="90"/>
      <c r="BE100" s="90"/>
      <c r="BF100" s="656"/>
      <c r="BG100" s="657"/>
      <c r="BH100" s="658">
        <f t="shared" si="54"/>
        <v>0</v>
      </c>
      <c r="BI100" s="654" t="str">
        <f t="shared" si="87"/>
        <v>No Line Item</v>
      </c>
      <c r="BJ100" s="1226"/>
      <c r="BK100" s="1227"/>
      <c r="BL100" s="1227"/>
      <c r="BM100" s="1227"/>
      <c r="BN100" s="1227"/>
      <c r="BO100" s="1228"/>
      <c r="BP100" s="90"/>
      <c r="BQ100" s="90"/>
      <c r="BR100" s="656"/>
      <c r="BS100" s="657"/>
      <c r="BT100" s="658">
        <f t="shared" si="55"/>
        <v>0</v>
      </c>
      <c r="BU100" s="654" t="str">
        <f t="shared" si="88"/>
        <v>No Line Item</v>
      </c>
      <c r="BV100" s="1226"/>
      <c r="BW100" s="1227"/>
      <c r="BX100" s="1227"/>
      <c r="BY100" s="1227"/>
      <c r="BZ100" s="1227"/>
      <c r="CA100" s="1228"/>
      <c r="CB100" s="90"/>
      <c r="CC100" s="90"/>
      <c r="CD100" s="656"/>
      <c r="CE100" s="657"/>
      <c r="CF100" s="658">
        <f t="shared" si="56"/>
        <v>0</v>
      </c>
      <c r="CG100" s="654" t="str">
        <f t="shared" si="89"/>
        <v>No Line Item</v>
      </c>
      <c r="CH100" s="1226"/>
      <c r="CI100" s="1227"/>
      <c r="CJ100" s="1227"/>
      <c r="CK100" s="1227"/>
      <c r="CL100" s="1227"/>
      <c r="CM100" s="1228"/>
      <c r="CN100" s="90"/>
      <c r="CO100" s="90"/>
      <c r="CP100" s="656"/>
      <c r="CQ100" s="657"/>
      <c r="CR100" s="658">
        <f t="shared" si="57"/>
        <v>0</v>
      </c>
      <c r="CS100" s="654" t="str">
        <f t="shared" si="90"/>
        <v>No Line Item</v>
      </c>
      <c r="CT100" s="1226"/>
      <c r="CU100" s="1227"/>
      <c r="CV100" s="1227"/>
      <c r="CW100" s="1227"/>
      <c r="CX100" s="1227"/>
      <c r="CY100" s="1228"/>
      <c r="CZ100" s="90"/>
      <c r="DA100" s="90"/>
      <c r="DB100" s="656"/>
      <c r="DC100" s="657"/>
      <c r="DD100" s="658">
        <f t="shared" si="58"/>
        <v>0</v>
      </c>
      <c r="DE100" s="654" t="str">
        <f t="shared" si="91"/>
        <v>No Line Item</v>
      </c>
      <c r="DF100" s="1226"/>
      <c r="DG100" s="1227"/>
      <c r="DH100" s="1227"/>
      <c r="DI100" s="1227"/>
      <c r="DJ100" s="1227"/>
      <c r="DK100" s="1228"/>
      <c r="DL100" s="90"/>
      <c r="DM100" s="90"/>
      <c r="DN100" s="656"/>
      <c r="DO100" s="657"/>
      <c r="DP100" s="658">
        <f t="shared" si="59"/>
        <v>0</v>
      </c>
      <c r="DQ100" s="654" t="str">
        <f t="shared" si="92"/>
        <v>No Line Item</v>
      </c>
      <c r="DR100" s="1226"/>
      <c r="DS100" s="1227"/>
      <c r="DT100" s="1227"/>
      <c r="DU100" s="1227"/>
      <c r="DV100" s="1227"/>
      <c r="DW100" s="1228"/>
      <c r="DX100" s="90"/>
      <c r="DY100" s="90"/>
      <c r="DZ100" s="656"/>
      <c r="EA100" s="657"/>
      <c r="EB100" s="658">
        <f t="shared" si="60"/>
        <v>0</v>
      </c>
      <c r="EC100" s="654" t="str">
        <f t="shared" si="93"/>
        <v>No Line Item</v>
      </c>
      <c r="ED100" s="1226"/>
      <c r="EE100" s="1227"/>
      <c r="EF100" s="1227"/>
      <c r="EG100" s="1227"/>
      <c r="EH100" s="1227"/>
      <c r="EI100" s="1228"/>
      <c r="EJ100" s="90"/>
      <c r="EK100" s="90"/>
      <c r="EL100" s="656"/>
      <c r="EM100" s="657"/>
      <c r="EN100" s="658">
        <f t="shared" si="61"/>
        <v>0</v>
      </c>
      <c r="EO100" s="654" t="str">
        <f t="shared" si="94"/>
        <v>No Line Item</v>
      </c>
      <c r="EP100" s="1226"/>
      <c r="EQ100" s="1227"/>
      <c r="ER100" s="1227"/>
      <c r="ES100" s="1227"/>
      <c r="ET100" s="1227"/>
      <c r="EU100" s="1228"/>
      <c r="EV100" s="90"/>
      <c r="EW100" s="90"/>
      <c r="EX100" s="656"/>
      <c r="EY100" s="657"/>
      <c r="EZ100" s="658">
        <f t="shared" si="62"/>
        <v>0</v>
      </c>
      <c r="FA100" s="654" t="str">
        <f t="shared" si="95"/>
        <v>No Line Item</v>
      </c>
      <c r="FB100" s="1226"/>
      <c r="FC100" s="1227"/>
      <c r="FD100" s="1227"/>
      <c r="FE100" s="1227"/>
      <c r="FF100" s="1227"/>
      <c r="FG100" s="1228"/>
      <c r="FH100" s="90"/>
      <c r="FI100" s="90"/>
      <c r="FJ100" s="656"/>
      <c r="FK100" s="657"/>
      <c r="FL100" s="658">
        <f t="shared" si="63"/>
        <v>0</v>
      </c>
      <c r="FM100" s="654" t="str">
        <f t="shared" si="96"/>
        <v>No Line Item</v>
      </c>
      <c r="FN100" s="1226"/>
      <c r="FO100" s="1227"/>
      <c r="FP100" s="1227"/>
      <c r="FQ100" s="1227"/>
      <c r="FR100" s="1227"/>
      <c r="FS100" s="1228"/>
      <c r="FT100" s="90"/>
      <c r="FU100" s="90"/>
      <c r="FV100" s="656"/>
      <c r="FW100" s="657"/>
      <c r="FX100" s="658">
        <f t="shared" si="64"/>
        <v>0</v>
      </c>
      <c r="FY100" s="654" t="str">
        <f t="shared" si="97"/>
        <v>No Line Item</v>
      </c>
      <c r="FZ100" s="1226"/>
      <c r="GA100" s="1227"/>
      <c r="GB100" s="1227"/>
      <c r="GC100" s="1227"/>
      <c r="GD100" s="1227"/>
      <c r="GE100" s="1228"/>
      <c r="GF100" s="90"/>
      <c r="GG100" s="90"/>
      <c r="GH100" s="656"/>
      <c r="GI100" s="657"/>
      <c r="GJ100" s="658">
        <f t="shared" si="65"/>
        <v>0</v>
      </c>
    </row>
    <row r="101" spans="1:192" ht="12" customHeight="1" x14ac:dyDescent="0.2">
      <c r="A101" s="654" t="str">
        <f t="shared" si="82"/>
        <v>No Line Item</v>
      </c>
      <c r="B101" s="1226"/>
      <c r="C101" s="1227"/>
      <c r="D101" s="1227"/>
      <c r="E101" s="1227"/>
      <c r="F101" s="1227"/>
      <c r="G101" s="1228"/>
      <c r="H101" s="90"/>
      <c r="I101" s="90"/>
      <c r="J101" s="656"/>
      <c r="K101" s="657"/>
      <c r="L101" s="658">
        <f t="shared" si="50"/>
        <v>0</v>
      </c>
      <c r="M101" s="654" t="str">
        <f t="shared" si="83"/>
        <v>No Line Item</v>
      </c>
      <c r="N101" s="1226"/>
      <c r="O101" s="1227"/>
      <c r="P101" s="1227"/>
      <c r="Q101" s="1227"/>
      <c r="R101" s="1227"/>
      <c r="S101" s="1228"/>
      <c r="T101" s="90"/>
      <c r="U101" s="90"/>
      <c r="V101" s="656"/>
      <c r="W101" s="657"/>
      <c r="X101" s="658">
        <f t="shared" si="51"/>
        <v>0</v>
      </c>
      <c r="Y101" s="654" t="str">
        <f t="shared" si="84"/>
        <v>No Line Item</v>
      </c>
      <c r="Z101" s="1226"/>
      <c r="AA101" s="1227"/>
      <c r="AB101" s="1227"/>
      <c r="AC101" s="1227"/>
      <c r="AD101" s="1227"/>
      <c r="AE101" s="1228"/>
      <c r="AF101" s="90"/>
      <c r="AG101" s="90"/>
      <c r="AH101" s="656"/>
      <c r="AI101" s="657"/>
      <c r="AJ101" s="658">
        <f t="shared" si="52"/>
        <v>0</v>
      </c>
      <c r="AK101" s="654" t="str">
        <f t="shared" si="85"/>
        <v>No Line Item</v>
      </c>
      <c r="AL101" s="1226"/>
      <c r="AM101" s="1227"/>
      <c r="AN101" s="1227"/>
      <c r="AO101" s="1227"/>
      <c r="AP101" s="1227"/>
      <c r="AQ101" s="1228"/>
      <c r="AR101" s="90"/>
      <c r="AS101" s="90"/>
      <c r="AT101" s="656"/>
      <c r="AU101" s="657"/>
      <c r="AV101" s="658">
        <f t="shared" si="53"/>
        <v>0</v>
      </c>
      <c r="AW101" s="654" t="str">
        <f t="shared" si="86"/>
        <v>No Line Item</v>
      </c>
      <c r="AX101" s="1226"/>
      <c r="AY101" s="1227"/>
      <c r="AZ101" s="1227"/>
      <c r="BA101" s="1227"/>
      <c r="BB101" s="1227"/>
      <c r="BC101" s="1228"/>
      <c r="BD101" s="90"/>
      <c r="BE101" s="90"/>
      <c r="BF101" s="656"/>
      <c r="BG101" s="657"/>
      <c r="BH101" s="658">
        <f t="shared" si="54"/>
        <v>0</v>
      </c>
      <c r="BI101" s="654" t="str">
        <f t="shared" si="87"/>
        <v>No Line Item</v>
      </c>
      <c r="BJ101" s="1226"/>
      <c r="BK101" s="1227"/>
      <c r="BL101" s="1227"/>
      <c r="BM101" s="1227"/>
      <c r="BN101" s="1227"/>
      <c r="BO101" s="1228"/>
      <c r="BP101" s="90"/>
      <c r="BQ101" s="90"/>
      <c r="BR101" s="656"/>
      <c r="BS101" s="657"/>
      <c r="BT101" s="658">
        <f t="shared" si="55"/>
        <v>0</v>
      </c>
      <c r="BU101" s="654" t="str">
        <f t="shared" si="88"/>
        <v>No Line Item</v>
      </c>
      <c r="BV101" s="1226"/>
      <c r="BW101" s="1227"/>
      <c r="BX101" s="1227"/>
      <c r="BY101" s="1227"/>
      <c r="BZ101" s="1227"/>
      <c r="CA101" s="1228"/>
      <c r="CB101" s="90"/>
      <c r="CC101" s="90"/>
      <c r="CD101" s="656"/>
      <c r="CE101" s="657"/>
      <c r="CF101" s="658">
        <f t="shared" si="56"/>
        <v>0</v>
      </c>
      <c r="CG101" s="654" t="str">
        <f t="shared" si="89"/>
        <v>No Line Item</v>
      </c>
      <c r="CH101" s="1226"/>
      <c r="CI101" s="1227"/>
      <c r="CJ101" s="1227"/>
      <c r="CK101" s="1227"/>
      <c r="CL101" s="1227"/>
      <c r="CM101" s="1228"/>
      <c r="CN101" s="90"/>
      <c r="CO101" s="90"/>
      <c r="CP101" s="656"/>
      <c r="CQ101" s="657"/>
      <c r="CR101" s="658">
        <f t="shared" si="57"/>
        <v>0</v>
      </c>
      <c r="CS101" s="654" t="str">
        <f t="shared" si="90"/>
        <v>No Line Item</v>
      </c>
      <c r="CT101" s="1226"/>
      <c r="CU101" s="1227"/>
      <c r="CV101" s="1227"/>
      <c r="CW101" s="1227"/>
      <c r="CX101" s="1227"/>
      <c r="CY101" s="1228"/>
      <c r="CZ101" s="90"/>
      <c r="DA101" s="90"/>
      <c r="DB101" s="656"/>
      <c r="DC101" s="657"/>
      <c r="DD101" s="658">
        <f t="shared" si="58"/>
        <v>0</v>
      </c>
      <c r="DE101" s="654" t="str">
        <f t="shared" si="91"/>
        <v>No Line Item</v>
      </c>
      <c r="DF101" s="1226"/>
      <c r="DG101" s="1227"/>
      <c r="DH101" s="1227"/>
      <c r="DI101" s="1227"/>
      <c r="DJ101" s="1227"/>
      <c r="DK101" s="1228"/>
      <c r="DL101" s="90"/>
      <c r="DM101" s="90"/>
      <c r="DN101" s="656"/>
      <c r="DO101" s="657"/>
      <c r="DP101" s="658">
        <f t="shared" si="59"/>
        <v>0</v>
      </c>
      <c r="DQ101" s="654" t="str">
        <f t="shared" si="92"/>
        <v>No Line Item</v>
      </c>
      <c r="DR101" s="1226"/>
      <c r="DS101" s="1227"/>
      <c r="DT101" s="1227"/>
      <c r="DU101" s="1227"/>
      <c r="DV101" s="1227"/>
      <c r="DW101" s="1228"/>
      <c r="DX101" s="90"/>
      <c r="DY101" s="90"/>
      <c r="DZ101" s="656"/>
      <c r="EA101" s="657"/>
      <c r="EB101" s="658">
        <f t="shared" si="60"/>
        <v>0</v>
      </c>
      <c r="EC101" s="654" t="str">
        <f t="shared" si="93"/>
        <v>No Line Item</v>
      </c>
      <c r="ED101" s="1226"/>
      <c r="EE101" s="1227"/>
      <c r="EF101" s="1227"/>
      <c r="EG101" s="1227"/>
      <c r="EH101" s="1227"/>
      <c r="EI101" s="1228"/>
      <c r="EJ101" s="90"/>
      <c r="EK101" s="90"/>
      <c r="EL101" s="656"/>
      <c r="EM101" s="657"/>
      <c r="EN101" s="658">
        <f t="shared" si="61"/>
        <v>0</v>
      </c>
      <c r="EO101" s="654" t="str">
        <f t="shared" si="94"/>
        <v>No Line Item</v>
      </c>
      <c r="EP101" s="1226"/>
      <c r="EQ101" s="1227"/>
      <c r="ER101" s="1227"/>
      <c r="ES101" s="1227"/>
      <c r="ET101" s="1227"/>
      <c r="EU101" s="1228"/>
      <c r="EV101" s="90"/>
      <c r="EW101" s="90"/>
      <c r="EX101" s="656"/>
      <c r="EY101" s="657"/>
      <c r="EZ101" s="658">
        <f t="shared" si="62"/>
        <v>0</v>
      </c>
      <c r="FA101" s="654" t="str">
        <f t="shared" si="95"/>
        <v>No Line Item</v>
      </c>
      <c r="FB101" s="1226"/>
      <c r="FC101" s="1227"/>
      <c r="FD101" s="1227"/>
      <c r="FE101" s="1227"/>
      <c r="FF101" s="1227"/>
      <c r="FG101" s="1228"/>
      <c r="FH101" s="90"/>
      <c r="FI101" s="90"/>
      <c r="FJ101" s="656"/>
      <c r="FK101" s="657"/>
      <c r="FL101" s="658">
        <f t="shared" si="63"/>
        <v>0</v>
      </c>
      <c r="FM101" s="654" t="str">
        <f t="shared" si="96"/>
        <v>No Line Item</v>
      </c>
      <c r="FN101" s="1226"/>
      <c r="FO101" s="1227"/>
      <c r="FP101" s="1227"/>
      <c r="FQ101" s="1227"/>
      <c r="FR101" s="1227"/>
      <c r="FS101" s="1228"/>
      <c r="FT101" s="90"/>
      <c r="FU101" s="90"/>
      <c r="FV101" s="656"/>
      <c r="FW101" s="657"/>
      <c r="FX101" s="658">
        <f t="shared" si="64"/>
        <v>0</v>
      </c>
      <c r="FY101" s="654" t="str">
        <f t="shared" si="97"/>
        <v>No Line Item</v>
      </c>
      <c r="FZ101" s="1226"/>
      <c r="GA101" s="1227"/>
      <c r="GB101" s="1227"/>
      <c r="GC101" s="1227"/>
      <c r="GD101" s="1227"/>
      <c r="GE101" s="1228"/>
      <c r="GF101" s="90"/>
      <c r="GG101" s="90"/>
      <c r="GH101" s="656"/>
      <c r="GI101" s="657"/>
      <c r="GJ101" s="658">
        <f t="shared" si="65"/>
        <v>0</v>
      </c>
    </row>
    <row r="102" spans="1:192" ht="12" customHeight="1" x14ac:dyDescent="0.2">
      <c r="A102" s="654" t="str">
        <f t="shared" si="82"/>
        <v>No Line Item</v>
      </c>
      <c r="B102" s="1226"/>
      <c r="C102" s="1227"/>
      <c r="D102" s="1227"/>
      <c r="E102" s="1227"/>
      <c r="F102" s="1227"/>
      <c r="G102" s="1228"/>
      <c r="H102" s="90"/>
      <c r="I102" s="90"/>
      <c r="J102" s="656"/>
      <c r="K102" s="657"/>
      <c r="L102" s="658">
        <f t="shared" si="50"/>
        <v>0</v>
      </c>
      <c r="M102" s="654" t="str">
        <f t="shared" si="83"/>
        <v>No Line Item</v>
      </c>
      <c r="N102" s="1226"/>
      <c r="O102" s="1227"/>
      <c r="P102" s="1227"/>
      <c r="Q102" s="1227"/>
      <c r="R102" s="1227"/>
      <c r="S102" s="1228"/>
      <c r="T102" s="90"/>
      <c r="U102" s="90"/>
      <c r="V102" s="656"/>
      <c r="W102" s="657"/>
      <c r="X102" s="658">
        <f t="shared" si="51"/>
        <v>0</v>
      </c>
      <c r="Y102" s="654" t="str">
        <f t="shared" si="84"/>
        <v>No Line Item</v>
      </c>
      <c r="Z102" s="1226"/>
      <c r="AA102" s="1227"/>
      <c r="AB102" s="1227"/>
      <c r="AC102" s="1227"/>
      <c r="AD102" s="1227"/>
      <c r="AE102" s="1228"/>
      <c r="AF102" s="90"/>
      <c r="AG102" s="90"/>
      <c r="AH102" s="656"/>
      <c r="AI102" s="657"/>
      <c r="AJ102" s="658">
        <f t="shared" si="52"/>
        <v>0</v>
      </c>
      <c r="AK102" s="654" t="str">
        <f t="shared" si="85"/>
        <v>No Line Item</v>
      </c>
      <c r="AL102" s="1226"/>
      <c r="AM102" s="1227"/>
      <c r="AN102" s="1227"/>
      <c r="AO102" s="1227"/>
      <c r="AP102" s="1227"/>
      <c r="AQ102" s="1228"/>
      <c r="AR102" s="90"/>
      <c r="AS102" s="90"/>
      <c r="AT102" s="656"/>
      <c r="AU102" s="657"/>
      <c r="AV102" s="658">
        <f t="shared" si="53"/>
        <v>0</v>
      </c>
      <c r="AW102" s="654" t="str">
        <f t="shared" si="86"/>
        <v>No Line Item</v>
      </c>
      <c r="AX102" s="1226"/>
      <c r="AY102" s="1227"/>
      <c r="AZ102" s="1227"/>
      <c r="BA102" s="1227"/>
      <c r="BB102" s="1227"/>
      <c r="BC102" s="1228"/>
      <c r="BD102" s="90"/>
      <c r="BE102" s="90"/>
      <c r="BF102" s="656"/>
      <c r="BG102" s="657"/>
      <c r="BH102" s="658">
        <f t="shared" si="54"/>
        <v>0</v>
      </c>
      <c r="BI102" s="654" t="str">
        <f t="shared" si="87"/>
        <v>No Line Item</v>
      </c>
      <c r="BJ102" s="1226"/>
      <c r="BK102" s="1227"/>
      <c r="BL102" s="1227"/>
      <c r="BM102" s="1227"/>
      <c r="BN102" s="1227"/>
      <c r="BO102" s="1228"/>
      <c r="BP102" s="90"/>
      <c r="BQ102" s="90"/>
      <c r="BR102" s="656"/>
      <c r="BS102" s="657"/>
      <c r="BT102" s="658">
        <f t="shared" si="55"/>
        <v>0</v>
      </c>
      <c r="BU102" s="654" t="str">
        <f t="shared" si="88"/>
        <v>No Line Item</v>
      </c>
      <c r="BV102" s="1226"/>
      <c r="BW102" s="1227"/>
      <c r="BX102" s="1227"/>
      <c r="BY102" s="1227"/>
      <c r="BZ102" s="1227"/>
      <c r="CA102" s="1228"/>
      <c r="CB102" s="90"/>
      <c r="CC102" s="90"/>
      <c r="CD102" s="656"/>
      <c r="CE102" s="657"/>
      <c r="CF102" s="658">
        <f t="shared" si="56"/>
        <v>0</v>
      </c>
      <c r="CG102" s="654" t="str">
        <f t="shared" si="89"/>
        <v>No Line Item</v>
      </c>
      <c r="CH102" s="1226"/>
      <c r="CI102" s="1227"/>
      <c r="CJ102" s="1227"/>
      <c r="CK102" s="1227"/>
      <c r="CL102" s="1227"/>
      <c r="CM102" s="1228"/>
      <c r="CN102" s="90"/>
      <c r="CO102" s="90"/>
      <c r="CP102" s="656"/>
      <c r="CQ102" s="657"/>
      <c r="CR102" s="658">
        <f t="shared" si="57"/>
        <v>0</v>
      </c>
      <c r="CS102" s="654" t="str">
        <f t="shared" si="90"/>
        <v>No Line Item</v>
      </c>
      <c r="CT102" s="1226"/>
      <c r="CU102" s="1227"/>
      <c r="CV102" s="1227"/>
      <c r="CW102" s="1227"/>
      <c r="CX102" s="1227"/>
      <c r="CY102" s="1228"/>
      <c r="CZ102" s="90"/>
      <c r="DA102" s="90"/>
      <c r="DB102" s="656"/>
      <c r="DC102" s="657"/>
      <c r="DD102" s="658">
        <f t="shared" si="58"/>
        <v>0</v>
      </c>
      <c r="DE102" s="654" t="str">
        <f t="shared" si="91"/>
        <v>No Line Item</v>
      </c>
      <c r="DF102" s="1226"/>
      <c r="DG102" s="1227"/>
      <c r="DH102" s="1227"/>
      <c r="DI102" s="1227"/>
      <c r="DJ102" s="1227"/>
      <c r="DK102" s="1228"/>
      <c r="DL102" s="90"/>
      <c r="DM102" s="90"/>
      <c r="DN102" s="656"/>
      <c r="DO102" s="657"/>
      <c r="DP102" s="658">
        <f t="shared" si="59"/>
        <v>0</v>
      </c>
      <c r="DQ102" s="654" t="str">
        <f t="shared" si="92"/>
        <v>No Line Item</v>
      </c>
      <c r="DR102" s="1226"/>
      <c r="DS102" s="1227"/>
      <c r="DT102" s="1227"/>
      <c r="DU102" s="1227"/>
      <c r="DV102" s="1227"/>
      <c r="DW102" s="1228"/>
      <c r="DX102" s="90"/>
      <c r="DY102" s="90"/>
      <c r="DZ102" s="656"/>
      <c r="EA102" s="657"/>
      <c r="EB102" s="658">
        <f t="shared" si="60"/>
        <v>0</v>
      </c>
      <c r="EC102" s="654" t="str">
        <f t="shared" si="93"/>
        <v>No Line Item</v>
      </c>
      <c r="ED102" s="1226"/>
      <c r="EE102" s="1227"/>
      <c r="EF102" s="1227"/>
      <c r="EG102" s="1227"/>
      <c r="EH102" s="1227"/>
      <c r="EI102" s="1228"/>
      <c r="EJ102" s="90"/>
      <c r="EK102" s="90"/>
      <c r="EL102" s="656"/>
      <c r="EM102" s="657"/>
      <c r="EN102" s="658">
        <f t="shared" si="61"/>
        <v>0</v>
      </c>
      <c r="EO102" s="654" t="str">
        <f t="shared" si="94"/>
        <v>No Line Item</v>
      </c>
      <c r="EP102" s="1226"/>
      <c r="EQ102" s="1227"/>
      <c r="ER102" s="1227"/>
      <c r="ES102" s="1227"/>
      <c r="ET102" s="1227"/>
      <c r="EU102" s="1228"/>
      <c r="EV102" s="90"/>
      <c r="EW102" s="90"/>
      <c r="EX102" s="656"/>
      <c r="EY102" s="657"/>
      <c r="EZ102" s="658">
        <f t="shared" si="62"/>
        <v>0</v>
      </c>
      <c r="FA102" s="654" t="str">
        <f t="shared" si="95"/>
        <v>No Line Item</v>
      </c>
      <c r="FB102" s="1226"/>
      <c r="FC102" s="1227"/>
      <c r="FD102" s="1227"/>
      <c r="FE102" s="1227"/>
      <c r="FF102" s="1227"/>
      <c r="FG102" s="1228"/>
      <c r="FH102" s="90"/>
      <c r="FI102" s="90"/>
      <c r="FJ102" s="656"/>
      <c r="FK102" s="657"/>
      <c r="FL102" s="658">
        <f t="shared" si="63"/>
        <v>0</v>
      </c>
      <c r="FM102" s="654" t="str">
        <f t="shared" si="96"/>
        <v>No Line Item</v>
      </c>
      <c r="FN102" s="1226"/>
      <c r="FO102" s="1227"/>
      <c r="FP102" s="1227"/>
      <c r="FQ102" s="1227"/>
      <c r="FR102" s="1227"/>
      <c r="FS102" s="1228"/>
      <c r="FT102" s="90"/>
      <c r="FU102" s="90"/>
      <c r="FV102" s="656"/>
      <c r="FW102" s="657"/>
      <c r="FX102" s="658">
        <f t="shared" si="64"/>
        <v>0</v>
      </c>
      <c r="FY102" s="654" t="str">
        <f t="shared" si="97"/>
        <v>No Line Item</v>
      </c>
      <c r="FZ102" s="1226"/>
      <c r="GA102" s="1227"/>
      <c r="GB102" s="1227"/>
      <c r="GC102" s="1227"/>
      <c r="GD102" s="1227"/>
      <c r="GE102" s="1228"/>
      <c r="GF102" s="90"/>
      <c r="GG102" s="90"/>
      <c r="GH102" s="656"/>
      <c r="GI102" s="657"/>
      <c r="GJ102" s="658">
        <f t="shared" si="65"/>
        <v>0</v>
      </c>
    </row>
    <row r="103" spans="1:192" ht="12" customHeight="1" x14ac:dyDescent="0.2">
      <c r="A103" s="654" t="str">
        <f t="shared" si="82"/>
        <v>No Line Item</v>
      </c>
      <c r="B103" s="1226"/>
      <c r="C103" s="1227"/>
      <c r="D103" s="1227"/>
      <c r="E103" s="1227"/>
      <c r="F103" s="1227"/>
      <c r="G103" s="1228"/>
      <c r="H103" s="90"/>
      <c r="I103" s="90"/>
      <c r="J103" s="656"/>
      <c r="K103" s="657"/>
      <c r="L103" s="658">
        <f t="shared" si="50"/>
        <v>0</v>
      </c>
      <c r="M103" s="654" t="str">
        <f t="shared" si="83"/>
        <v>No Line Item</v>
      </c>
      <c r="N103" s="1226"/>
      <c r="O103" s="1227"/>
      <c r="P103" s="1227"/>
      <c r="Q103" s="1227"/>
      <c r="R103" s="1227"/>
      <c r="S103" s="1228"/>
      <c r="T103" s="90"/>
      <c r="U103" s="90"/>
      <c r="V103" s="656"/>
      <c r="W103" s="657"/>
      <c r="X103" s="658">
        <f t="shared" si="51"/>
        <v>0</v>
      </c>
      <c r="Y103" s="654" t="str">
        <f t="shared" si="84"/>
        <v>No Line Item</v>
      </c>
      <c r="Z103" s="1226"/>
      <c r="AA103" s="1227"/>
      <c r="AB103" s="1227"/>
      <c r="AC103" s="1227"/>
      <c r="AD103" s="1227"/>
      <c r="AE103" s="1228"/>
      <c r="AF103" s="90"/>
      <c r="AG103" s="90"/>
      <c r="AH103" s="656"/>
      <c r="AI103" s="657"/>
      <c r="AJ103" s="658">
        <f t="shared" si="52"/>
        <v>0</v>
      </c>
      <c r="AK103" s="654" t="str">
        <f t="shared" si="85"/>
        <v>No Line Item</v>
      </c>
      <c r="AL103" s="1226"/>
      <c r="AM103" s="1227"/>
      <c r="AN103" s="1227"/>
      <c r="AO103" s="1227"/>
      <c r="AP103" s="1227"/>
      <c r="AQ103" s="1228"/>
      <c r="AR103" s="90"/>
      <c r="AS103" s="90"/>
      <c r="AT103" s="656"/>
      <c r="AU103" s="657"/>
      <c r="AV103" s="658">
        <f t="shared" si="53"/>
        <v>0</v>
      </c>
      <c r="AW103" s="654" t="str">
        <f t="shared" si="86"/>
        <v>No Line Item</v>
      </c>
      <c r="AX103" s="1226"/>
      <c r="AY103" s="1227"/>
      <c r="AZ103" s="1227"/>
      <c r="BA103" s="1227"/>
      <c r="BB103" s="1227"/>
      <c r="BC103" s="1228"/>
      <c r="BD103" s="90"/>
      <c r="BE103" s="90"/>
      <c r="BF103" s="656"/>
      <c r="BG103" s="657"/>
      <c r="BH103" s="658">
        <f t="shared" si="54"/>
        <v>0</v>
      </c>
      <c r="BI103" s="654" t="str">
        <f t="shared" si="87"/>
        <v>No Line Item</v>
      </c>
      <c r="BJ103" s="1226"/>
      <c r="BK103" s="1227"/>
      <c r="BL103" s="1227"/>
      <c r="BM103" s="1227"/>
      <c r="BN103" s="1227"/>
      <c r="BO103" s="1228"/>
      <c r="BP103" s="90"/>
      <c r="BQ103" s="90"/>
      <c r="BR103" s="656"/>
      <c r="BS103" s="657"/>
      <c r="BT103" s="658">
        <f t="shared" si="55"/>
        <v>0</v>
      </c>
      <c r="BU103" s="654" t="str">
        <f t="shared" si="88"/>
        <v>No Line Item</v>
      </c>
      <c r="BV103" s="1226"/>
      <c r="BW103" s="1227"/>
      <c r="BX103" s="1227"/>
      <c r="BY103" s="1227"/>
      <c r="BZ103" s="1227"/>
      <c r="CA103" s="1228"/>
      <c r="CB103" s="90"/>
      <c r="CC103" s="90"/>
      <c r="CD103" s="656"/>
      <c r="CE103" s="657"/>
      <c r="CF103" s="658">
        <f t="shared" si="56"/>
        <v>0</v>
      </c>
      <c r="CG103" s="654" t="str">
        <f t="shared" si="89"/>
        <v>No Line Item</v>
      </c>
      <c r="CH103" s="1226"/>
      <c r="CI103" s="1227"/>
      <c r="CJ103" s="1227"/>
      <c r="CK103" s="1227"/>
      <c r="CL103" s="1227"/>
      <c r="CM103" s="1228"/>
      <c r="CN103" s="90"/>
      <c r="CO103" s="90"/>
      <c r="CP103" s="656"/>
      <c r="CQ103" s="657"/>
      <c r="CR103" s="658">
        <f t="shared" si="57"/>
        <v>0</v>
      </c>
      <c r="CS103" s="654" t="str">
        <f t="shared" si="90"/>
        <v>No Line Item</v>
      </c>
      <c r="CT103" s="1226"/>
      <c r="CU103" s="1227"/>
      <c r="CV103" s="1227"/>
      <c r="CW103" s="1227"/>
      <c r="CX103" s="1227"/>
      <c r="CY103" s="1228"/>
      <c r="CZ103" s="90"/>
      <c r="DA103" s="90"/>
      <c r="DB103" s="656"/>
      <c r="DC103" s="657"/>
      <c r="DD103" s="658">
        <f t="shared" si="58"/>
        <v>0</v>
      </c>
      <c r="DE103" s="654" t="str">
        <f t="shared" si="91"/>
        <v>No Line Item</v>
      </c>
      <c r="DF103" s="1226"/>
      <c r="DG103" s="1227"/>
      <c r="DH103" s="1227"/>
      <c r="DI103" s="1227"/>
      <c r="DJ103" s="1227"/>
      <c r="DK103" s="1228"/>
      <c r="DL103" s="90"/>
      <c r="DM103" s="90"/>
      <c r="DN103" s="656"/>
      <c r="DO103" s="657"/>
      <c r="DP103" s="658">
        <f t="shared" si="59"/>
        <v>0</v>
      </c>
      <c r="DQ103" s="654" t="str">
        <f t="shared" si="92"/>
        <v>No Line Item</v>
      </c>
      <c r="DR103" s="1226"/>
      <c r="DS103" s="1227"/>
      <c r="DT103" s="1227"/>
      <c r="DU103" s="1227"/>
      <c r="DV103" s="1227"/>
      <c r="DW103" s="1228"/>
      <c r="DX103" s="90"/>
      <c r="DY103" s="90"/>
      <c r="DZ103" s="656"/>
      <c r="EA103" s="657"/>
      <c r="EB103" s="658">
        <f t="shared" si="60"/>
        <v>0</v>
      </c>
      <c r="EC103" s="654" t="str">
        <f t="shared" si="93"/>
        <v>No Line Item</v>
      </c>
      <c r="ED103" s="1226"/>
      <c r="EE103" s="1227"/>
      <c r="EF103" s="1227"/>
      <c r="EG103" s="1227"/>
      <c r="EH103" s="1227"/>
      <c r="EI103" s="1228"/>
      <c r="EJ103" s="90"/>
      <c r="EK103" s="90"/>
      <c r="EL103" s="656"/>
      <c r="EM103" s="657"/>
      <c r="EN103" s="658">
        <f t="shared" si="61"/>
        <v>0</v>
      </c>
      <c r="EO103" s="654" t="str">
        <f t="shared" si="94"/>
        <v>No Line Item</v>
      </c>
      <c r="EP103" s="1226"/>
      <c r="EQ103" s="1227"/>
      <c r="ER103" s="1227"/>
      <c r="ES103" s="1227"/>
      <c r="ET103" s="1227"/>
      <c r="EU103" s="1228"/>
      <c r="EV103" s="90"/>
      <c r="EW103" s="90"/>
      <c r="EX103" s="656"/>
      <c r="EY103" s="657"/>
      <c r="EZ103" s="658">
        <f t="shared" si="62"/>
        <v>0</v>
      </c>
      <c r="FA103" s="654" t="str">
        <f t="shared" si="95"/>
        <v>No Line Item</v>
      </c>
      <c r="FB103" s="1226"/>
      <c r="FC103" s="1227"/>
      <c r="FD103" s="1227"/>
      <c r="FE103" s="1227"/>
      <c r="FF103" s="1227"/>
      <c r="FG103" s="1228"/>
      <c r="FH103" s="90"/>
      <c r="FI103" s="90"/>
      <c r="FJ103" s="656"/>
      <c r="FK103" s="657"/>
      <c r="FL103" s="658">
        <f t="shared" si="63"/>
        <v>0</v>
      </c>
      <c r="FM103" s="654" t="str">
        <f t="shared" si="96"/>
        <v>No Line Item</v>
      </c>
      <c r="FN103" s="1226"/>
      <c r="FO103" s="1227"/>
      <c r="FP103" s="1227"/>
      <c r="FQ103" s="1227"/>
      <c r="FR103" s="1227"/>
      <c r="FS103" s="1228"/>
      <c r="FT103" s="90"/>
      <c r="FU103" s="90"/>
      <c r="FV103" s="656"/>
      <c r="FW103" s="657"/>
      <c r="FX103" s="658">
        <f t="shared" si="64"/>
        <v>0</v>
      </c>
      <c r="FY103" s="654" t="str">
        <f t="shared" si="97"/>
        <v>No Line Item</v>
      </c>
      <c r="FZ103" s="1226"/>
      <c r="GA103" s="1227"/>
      <c r="GB103" s="1227"/>
      <c r="GC103" s="1227"/>
      <c r="GD103" s="1227"/>
      <c r="GE103" s="1228"/>
      <c r="GF103" s="90"/>
      <c r="GG103" s="90"/>
      <c r="GH103" s="656"/>
      <c r="GI103" s="657"/>
      <c r="GJ103" s="658">
        <f t="shared" si="65"/>
        <v>0</v>
      </c>
    </row>
    <row r="104" spans="1:192" ht="12" customHeight="1" x14ac:dyDescent="0.2">
      <c r="A104" s="654" t="str">
        <f t="shared" si="82"/>
        <v>No Line Item</v>
      </c>
      <c r="B104" s="1226"/>
      <c r="C104" s="1227"/>
      <c r="D104" s="1227"/>
      <c r="E104" s="1227"/>
      <c r="F104" s="1227"/>
      <c r="G104" s="1228"/>
      <c r="H104" s="90"/>
      <c r="I104" s="90"/>
      <c r="J104" s="656"/>
      <c r="K104" s="657"/>
      <c r="L104" s="658">
        <f t="shared" si="50"/>
        <v>0</v>
      </c>
      <c r="M104" s="654" t="str">
        <f t="shared" si="83"/>
        <v>No Line Item</v>
      </c>
      <c r="N104" s="1226"/>
      <c r="O104" s="1227"/>
      <c r="P104" s="1227"/>
      <c r="Q104" s="1227"/>
      <c r="R104" s="1227"/>
      <c r="S104" s="1228"/>
      <c r="T104" s="90"/>
      <c r="U104" s="90"/>
      <c r="V104" s="656"/>
      <c r="W104" s="657"/>
      <c r="X104" s="658">
        <f t="shared" si="51"/>
        <v>0</v>
      </c>
      <c r="Y104" s="654" t="str">
        <f t="shared" si="84"/>
        <v>No Line Item</v>
      </c>
      <c r="Z104" s="1226"/>
      <c r="AA104" s="1227"/>
      <c r="AB104" s="1227"/>
      <c r="AC104" s="1227"/>
      <c r="AD104" s="1227"/>
      <c r="AE104" s="1228"/>
      <c r="AF104" s="90"/>
      <c r="AG104" s="90"/>
      <c r="AH104" s="656"/>
      <c r="AI104" s="657"/>
      <c r="AJ104" s="658">
        <f t="shared" si="52"/>
        <v>0</v>
      </c>
      <c r="AK104" s="654" t="str">
        <f t="shared" si="85"/>
        <v>No Line Item</v>
      </c>
      <c r="AL104" s="1226"/>
      <c r="AM104" s="1227"/>
      <c r="AN104" s="1227"/>
      <c r="AO104" s="1227"/>
      <c r="AP104" s="1227"/>
      <c r="AQ104" s="1228"/>
      <c r="AR104" s="90"/>
      <c r="AS104" s="90"/>
      <c r="AT104" s="656"/>
      <c r="AU104" s="657"/>
      <c r="AV104" s="658">
        <f t="shared" si="53"/>
        <v>0</v>
      </c>
      <c r="AW104" s="654" t="str">
        <f t="shared" si="86"/>
        <v>No Line Item</v>
      </c>
      <c r="AX104" s="1226"/>
      <c r="AY104" s="1227"/>
      <c r="AZ104" s="1227"/>
      <c r="BA104" s="1227"/>
      <c r="BB104" s="1227"/>
      <c r="BC104" s="1228"/>
      <c r="BD104" s="90"/>
      <c r="BE104" s="90"/>
      <c r="BF104" s="656"/>
      <c r="BG104" s="657"/>
      <c r="BH104" s="658">
        <f t="shared" si="54"/>
        <v>0</v>
      </c>
      <c r="BI104" s="654" t="str">
        <f t="shared" si="87"/>
        <v>No Line Item</v>
      </c>
      <c r="BJ104" s="1226"/>
      <c r="BK104" s="1227"/>
      <c r="BL104" s="1227"/>
      <c r="BM104" s="1227"/>
      <c r="BN104" s="1227"/>
      <c r="BO104" s="1228"/>
      <c r="BP104" s="90"/>
      <c r="BQ104" s="90"/>
      <c r="BR104" s="656"/>
      <c r="BS104" s="657"/>
      <c r="BT104" s="658">
        <f t="shared" si="55"/>
        <v>0</v>
      </c>
      <c r="BU104" s="654" t="str">
        <f t="shared" si="88"/>
        <v>No Line Item</v>
      </c>
      <c r="BV104" s="1226"/>
      <c r="BW104" s="1227"/>
      <c r="BX104" s="1227"/>
      <c r="BY104" s="1227"/>
      <c r="BZ104" s="1227"/>
      <c r="CA104" s="1228"/>
      <c r="CB104" s="90"/>
      <c r="CC104" s="90"/>
      <c r="CD104" s="656"/>
      <c r="CE104" s="657"/>
      <c r="CF104" s="658">
        <f t="shared" si="56"/>
        <v>0</v>
      </c>
      <c r="CG104" s="654" t="str">
        <f t="shared" si="89"/>
        <v>No Line Item</v>
      </c>
      <c r="CH104" s="1226"/>
      <c r="CI104" s="1227"/>
      <c r="CJ104" s="1227"/>
      <c r="CK104" s="1227"/>
      <c r="CL104" s="1227"/>
      <c r="CM104" s="1228"/>
      <c r="CN104" s="90"/>
      <c r="CO104" s="90"/>
      <c r="CP104" s="656"/>
      <c r="CQ104" s="657"/>
      <c r="CR104" s="658">
        <f t="shared" si="57"/>
        <v>0</v>
      </c>
      <c r="CS104" s="654" t="str">
        <f t="shared" si="90"/>
        <v>No Line Item</v>
      </c>
      <c r="CT104" s="1226"/>
      <c r="CU104" s="1227"/>
      <c r="CV104" s="1227"/>
      <c r="CW104" s="1227"/>
      <c r="CX104" s="1227"/>
      <c r="CY104" s="1228"/>
      <c r="CZ104" s="90"/>
      <c r="DA104" s="90"/>
      <c r="DB104" s="656"/>
      <c r="DC104" s="657"/>
      <c r="DD104" s="658">
        <f t="shared" si="58"/>
        <v>0</v>
      </c>
      <c r="DE104" s="654" t="str">
        <f t="shared" si="91"/>
        <v>No Line Item</v>
      </c>
      <c r="DF104" s="1226"/>
      <c r="DG104" s="1227"/>
      <c r="DH104" s="1227"/>
      <c r="DI104" s="1227"/>
      <c r="DJ104" s="1227"/>
      <c r="DK104" s="1228"/>
      <c r="DL104" s="90"/>
      <c r="DM104" s="90"/>
      <c r="DN104" s="656"/>
      <c r="DO104" s="657"/>
      <c r="DP104" s="658">
        <f t="shared" si="59"/>
        <v>0</v>
      </c>
      <c r="DQ104" s="654" t="str">
        <f t="shared" si="92"/>
        <v>No Line Item</v>
      </c>
      <c r="DR104" s="1226"/>
      <c r="DS104" s="1227"/>
      <c r="DT104" s="1227"/>
      <c r="DU104" s="1227"/>
      <c r="DV104" s="1227"/>
      <c r="DW104" s="1228"/>
      <c r="DX104" s="90"/>
      <c r="DY104" s="90"/>
      <c r="DZ104" s="656"/>
      <c r="EA104" s="657"/>
      <c r="EB104" s="658">
        <f t="shared" si="60"/>
        <v>0</v>
      </c>
      <c r="EC104" s="654" t="str">
        <f t="shared" si="93"/>
        <v>No Line Item</v>
      </c>
      <c r="ED104" s="1226"/>
      <c r="EE104" s="1227"/>
      <c r="EF104" s="1227"/>
      <c r="EG104" s="1227"/>
      <c r="EH104" s="1227"/>
      <c r="EI104" s="1228"/>
      <c r="EJ104" s="90"/>
      <c r="EK104" s="90"/>
      <c r="EL104" s="656"/>
      <c r="EM104" s="657"/>
      <c r="EN104" s="658">
        <f t="shared" si="61"/>
        <v>0</v>
      </c>
      <c r="EO104" s="654" t="str">
        <f t="shared" si="94"/>
        <v>No Line Item</v>
      </c>
      <c r="EP104" s="1226"/>
      <c r="EQ104" s="1227"/>
      <c r="ER104" s="1227"/>
      <c r="ES104" s="1227"/>
      <c r="ET104" s="1227"/>
      <c r="EU104" s="1228"/>
      <c r="EV104" s="90"/>
      <c r="EW104" s="90"/>
      <c r="EX104" s="656"/>
      <c r="EY104" s="657"/>
      <c r="EZ104" s="658">
        <f t="shared" si="62"/>
        <v>0</v>
      </c>
      <c r="FA104" s="654" t="str">
        <f t="shared" si="95"/>
        <v>No Line Item</v>
      </c>
      <c r="FB104" s="1226"/>
      <c r="FC104" s="1227"/>
      <c r="FD104" s="1227"/>
      <c r="FE104" s="1227"/>
      <c r="FF104" s="1227"/>
      <c r="FG104" s="1228"/>
      <c r="FH104" s="90"/>
      <c r="FI104" s="90"/>
      <c r="FJ104" s="656"/>
      <c r="FK104" s="657"/>
      <c r="FL104" s="658">
        <f t="shared" si="63"/>
        <v>0</v>
      </c>
      <c r="FM104" s="654" t="str">
        <f t="shared" si="96"/>
        <v>No Line Item</v>
      </c>
      <c r="FN104" s="1226"/>
      <c r="FO104" s="1227"/>
      <c r="FP104" s="1227"/>
      <c r="FQ104" s="1227"/>
      <c r="FR104" s="1227"/>
      <c r="FS104" s="1228"/>
      <c r="FT104" s="90"/>
      <c r="FU104" s="90"/>
      <c r="FV104" s="656"/>
      <c r="FW104" s="657"/>
      <c r="FX104" s="658">
        <f t="shared" si="64"/>
        <v>0</v>
      </c>
      <c r="FY104" s="654" t="str">
        <f t="shared" si="97"/>
        <v>No Line Item</v>
      </c>
      <c r="FZ104" s="1226"/>
      <c r="GA104" s="1227"/>
      <c r="GB104" s="1227"/>
      <c r="GC104" s="1227"/>
      <c r="GD104" s="1227"/>
      <c r="GE104" s="1228"/>
      <c r="GF104" s="90"/>
      <c r="GG104" s="90"/>
      <c r="GH104" s="656"/>
      <c r="GI104" s="657"/>
      <c r="GJ104" s="658">
        <f t="shared" si="65"/>
        <v>0</v>
      </c>
    </row>
    <row r="105" spans="1:192" ht="12" customHeight="1" x14ac:dyDescent="0.2">
      <c r="A105" s="654" t="str">
        <f>IF(AND(I105=0,K105=0,B105=""),"No Line Item",A104+1)</f>
        <v>No Line Item</v>
      </c>
      <c r="B105" s="1226"/>
      <c r="C105" s="1227"/>
      <c r="D105" s="1227"/>
      <c r="E105" s="1227"/>
      <c r="F105" s="1227"/>
      <c r="G105" s="1228"/>
      <c r="H105" s="90"/>
      <c r="I105" s="90"/>
      <c r="J105" s="656"/>
      <c r="K105" s="657"/>
      <c r="L105" s="658">
        <f t="shared" si="50"/>
        <v>0</v>
      </c>
      <c r="M105" s="654" t="str">
        <f>IF(AND(U105=0,W105=0,N105=""),"No Line Item",M104+1)</f>
        <v>No Line Item</v>
      </c>
      <c r="N105" s="1226"/>
      <c r="O105" s="1227"/>
      <c r="P105" s="1227"/>
      <c r="Q105" s="1227"/>
      <c r="R105" s="1227"/>
      <c r="S105" s="1228"/>
      <c r="T105" s="90"/>
      <c r="U105" s="90"/>
      <c r="V105" s="656"/>
      <c r="W105" s="657"/>
      <c r="X105" s="658">
        <f t="shared" si="51"/>
        <v>0</v>
      </c>
      <c r="Y105" s="654" t="str">
        <f>IF(AND(AG105=0,AI105=0,Z105=""),"No Line Item",Y104+1)</f>
        <v>No Line Item</v>
      </c>
      <c r="Z105" s="1226"/>
      <c r="AA105" s="1227"/>
      <c r="AB105" s="1227"/>
      <c r="AC105" s="1227"/>
      <c r="AD105" s="1227"/>
      <c r="AE105" s="1228"/>
      <c r="AF105" s="90"/>
      <c r="AG105" s="90"/>
      <c r="AH105" s="656"/>
      <c r="AI105" s="657"/>
      <c r="AJ105" s="658">
        <f t="shared" si="52"/>
        <v>0</v>
      </c>
      <c r="AK105" s="654" t="str">
        <f>IF(AND(AS105=0,AU105=0,AL105=""),"No Line Item",AK104+1)</f>
        <v>No Line Item</v>
      </c>
      <c r="AL105" s="1226"/>
      <c r="AM105" s="1227"/>
      <c r="AN105" s="1227"/>
      <c r="AO105" s="1227"/>
      <c r="AP105" s="1227"/>
      <c r="AQ105" s="1228"/>
      <c r="AR105" s="90"/>
      <c r="AS105" s="90"/>
      <c r="AT105" s="656"/>
      <c r="AU105" s="657"/>
      <c r="AV105" s="658">
        <f t="shared" si="53"/>
        <v>0</v>
      </c>
      <c r="AW105" s="654" t="str">
        <f>IF(AND(BE105=0,BG105=0,AX105=""),"No Line Item",AW104+1)</f>
        <v>No Line Item</v>
      </c>
      <c r="AX105" s="1226"/>
      <c r="AY105" s="1227"/>
      <c r="AZ105" s="1227"/>
      <c r="BA105" s="1227"/>
      <c r="BB105" s="1227"/>
      <c r="BC105" s="1228"/>
      <c r="BD105" s="90"/>
      <c r="BE105" s="90"/>
      <c r="BF105" s="656"/>
      <c r="BG105" s="657"/>
      <c r="BH105" s="658">
        <f t="shared" si="54"/>
        <v>0</v>
      </c>
      <c r="BI105" s="654" t="str">
        <f>IF(AND(BQ105=0,BS105=0,BJ105=""),"No Line Item",BI104+1)</f>
        <v>No Line Item</v>
      </c>
      <c r="BJ105" s="1226"/>
      <c r="BK105" s="1227"/>
      <c r="BL105" s="1227"/>
      <c r="BM105" s="1227"/>
      <c r="BN105" s="1227"/>
      <c r="BO105" s="1228"/>
      <c r="BP105" s="90"/>
      <c r="BQ105" s="90"/>
      <c r="BR105" s="656"/>
      <c r="BS105" s="657"/>
      <c r="BT105" s="658">
        <f t="shared" si="55"/>
        <v>0</v>
      </c>
      <c r="BU105" s="654" t="str">
        <f>IF(AND(CC105=0,CE105=0,BV105=""),"No Line Item",BU104+1)</f>
        <v>No Line Item</v>
      </c>
      <c r="BV105" s="1226"/>
      <c r="BW105" s="1227"/>
      <c r="BX105" s="1227"/>
      <c r="BY105" s="1227"/>
      <c r="BZ105" s="1227"/>
      <c r="CA105" s="1228"/>
      <c r="CB105" s="90"/>
      <c r="CC105" s="90"/>
      <c r="CD105" s="656"/>
      <c r="CE105" s="657"/>
      <c r="CF105" s="658">
        <f t="shared" si="56"/>
        <v>0</v>
      </c>
      <c r="CG105" s="654" t="str">
        <f>IF(AND(CO105=0,CQ105=0,CH105=""),"No Line Item",CG104+1)</f>
        <v>No Line Item</v>
      </c>
      <c r="CH105" s="1226"/>
      <c r="CI105" s="1227"/>
      <c r="CJ105" s="1227"/>
      <c r="CK105" s="1227"/>
      <c r="CL105" s="1227"/>
      <c r="CM105" s="1228"/>
      <c r="CN105" s="90"/>
      <c r="CO105" s="90"/>
      <c r="CP105" s="656"/>
      <c r="CQ105" s="657"/>
      <c r="CR105" s="658">
        <f t="shared" si="57"/>
        <v>0</v>
      </c>
      <c r="CS105" s="654" t="str">
        <f>IF(AND(DA105=0,DC105=0,CT105=""),"No Line Item",CS104+1)</f>
        <v>No Line Item</v>
      </c>
      <c r="CT105" s="1226"/>
      <c r="CU105" s="1227"/>
      <c r="CV105" s="1227"/>
      <c r="CW105" s="1227"/>
      <c r="CX105" s="1227"/>
      <c r="CY105" s="1228"/>
      <c r="CZ105" s="90"/>
      <c r="DA105" s="90"/>
      <c r="DB105" s="656"/>
      <c r="DC105" s="657"/>
      <c r="DD105" s="658">
        <f t="shared" si="58"/>
        <v>0</v>
      </c>
      <c r="DE105" s="654" t="str">
        <f>IF(AND(DM105=0,DO105=0,DF105=""),"No Line Item",DE104+1)</f>
        <v>No Line Item</v>
      </c>
      <c r="DF105" s="1226"/>
      <c r="DG105" s="1227"/>
      <c r="DH105" s="1227"/>
      <c r="DI105" s="1227"/>
      <c r="DJ105" s="1227"/>
      <c r="DK105" s="1228"/>
      <c r="DL105" s="90"/>
      <c r="DM105" s="90"/>
      <c r="DN105" s="656"/>
      <c r="DO105" s="657"/>
      <c r="DP105" s="658">
        <f t="shared" si="59"/>
        <v>0</v>
      </c>
      <c r="DQ105" s="654" t="str">
        <f>IF(AND(DY105=0,EA105=0,DR105=""),"No Line Item",DQ104+1)</f>
        <v>No Line Item</v>
      </c>
      <c r="DR105" s="1226"/>
      <c r="DS105" s="1227"/>
      <c r="DT105" s="1227"/>
      <c r="DU105" s="1227"/>
      <c r="DV105" s="1227"/>
      <c r="DW105" s="1228"/>
      <c r="DX105" s="90"/>
      <c r="DY105" s="90"/>
      <c r="DZ105" s="656"/>
      <c r="EA105" s="657"/>
      <c r="EB105" s="658">
        <f t="shared" si="60"/>
        <v>0</v>
      </c>
      <c r="EC105" s="654" t="str">
        <f>IF(AND(EK105=0,EM105=0,ED105=""),"No Line Item",EC104+1)</f>
        <v>No Line Item</v>
      </c>
      <c r="ED105" s="1226"/>
      <c r="EE105" s="1227"/>
      <c r="EF105" s="1227"/>
      <c r="EG105" s="1227"/>
      <c r="EH105" s="1227"/>
      <c r="EI105" s="1228"/>
      <c r="EJ105" s="90"/>
      <c r="EK105" s="90"/>
      <c r="EL105" s="656"/>
      <c r="EM105" s="657"/>
      <c r="EN105" s="658">
        <f t="shared" si="61"/>
        <v>0</v>
      </c>
      <c r="EO105" s="654" t="str">
        <f>IF(AND(EW105=0,EY105=0,EP105=""),"No Line Item",EO104+1)</f>
        <v>No Line Item</v>
      </c>
      <c r="EP105" s="1226"/>
      <c r="EQ105" s="1227"/>
      <c r="ER105" s="1227"/>
      <c r="ES105" s="1227"/>
      <c r="ET105" s="1227"/>
      <c r="EU105" s="1228"/>
      <c r="EV105" s="90"/>
      <c r="EW105" s="90"/>
      <c r="EX105" s="656"/>
      <c r="EY105" s="657"/>
      <c r="EZ105" s="658">
        <f t="shared" si="62"/>
        <v>0</v>
      </c>
      <c r="FA105" s="654" t="str">
        <f>IF(AND(FI105=0,FK105=0,FB105=""),"No Line Item",FA104+1)</f>
        <v>No Line Item</v>
      </c>
      <c r="FB105" s="1226"/>
      <c r="FC105" s="1227"/>
      <c r="FD105" s="1227"/>
      <c r="FE105" s="1227"/>
      <c r="FF105" s="1227"/>
      <c r="FG105" s="1228"/>
      <c r="FH105" s="90"/>
      <c r="FI105" s="90"/>
      <c r="FJ105" s="656"/>
      <c r="FK105" s="657"/>
      <c r="FL105" s="658">
        <f t="shared" si="63"/>
        <v>0</v>
      </c>
      <c r="FM105" s="654" t="str">
        <f>IF(AND(FU105=0,FW105=0,FN105=""),"No Line Item",FM104+1)</f>
        <v>No Line Item</v>
      </c>
      <c r="FN105" s="1226"/>
      <c r="FO105" s="1227"/>
      <c r="FP105" s="1227"/>
      <c r="FQ105" s="1227"/>
      <c r="FR105" s="1227"/>
      <c r="FS105" s="1228"/>
      <c r="FT105" s="90"/>
      <c r="FU105" s="90"/>
      <c r="FV105" s="656"/>
      <c r="FW105" s="657"/>
      <c r="FX105" s="658">
        <f t="shared" si="64"/>
        <v>0</v>
      </c>
      <c r="FY105" s="654" t="str">
        <f>IF(AND(GG105=0,GI105=0,FZ105=""),"No Line Item",FY104+1)</f>
        <v>No Line Item</v>
      </c>
      <c r="FZ105" s="1226"/>
      <c r="GA105" s="1227"/>
      <c r="GB105" s="1227"/>
      <c r="GC105" s="1227"/>
      <c r="GD105" s="1227"/>
      <c r="GE105" s="1228"/>
      <c r="GF105" s="90"/>
      <c r="GG105" s="90"/>
      <c r="GH105" s="656"/>
      <c r="GI105" s="657"/>
      <c r="GJ105" s="658">
        <f t="shared" si="65"/>
        <v>0</v>
      </c>
    </row>
    <row r="106" spans="1:192" ht="12" customHeight="1" x14ac:dyDescent="0.2">
      <c r="A106" s="654" t="str">
        <f>IF(AND(I106=0,K106=0,B106=""),"No Line Item",A105+1)</f>
        <v>No Line Item</v>
      </c>
      <c r="B106" s="1226"/>
      <c r="C106" s="1227"/>
      <c r="D106" s="1227"/>
      <c r="E106" s="1227"/>
      <c r="F106" s="1227"/>
      <c r="G106" s="1228"/>
      <c r="H106" s="90"/>
      <c r="I106" s="90"/>
      <c r="J106" s="656"/>
      <c r="K106" s="657"/>
      <c r="L106" s="658">
        <f t="shared" si="50"/>
        <v>0</v>
      </c>
      <c r="M106" s="654" t="str">
        <f>IF(AND(U106=0,W106=0,N106=""),"No Line Item",M105+1)</f>
        <v>No Line Item</v>
      </c>
      <c r="N106" s="1226"/>
      <c r="O106" s="1227"/>
      <c r="P106" s="1227"/>
      <c r="Q106" s="1227"/>
      <c r="R106" s="1227"/>
      <c r="S106" s="1228"/>
      <c r="T106" s="90"/>
      <c r="U106" s="90"/>
      <c r="V106" s="656"/>
      <c r="W106" s="657"/>
      <c r="X106" s="658">
        <f t="shared" si="51"/>
        <v>0</v>
      </c>
      <c r="Y106" s="654" t="str">
        <f>IF(AND(AG106=0,AI106=0,Z106=""),"No Line Item",Y105+1)</f>
        <v>No Line Item</v>
      </c>
      <c r="Z106" s="1226"/>
      <c r="AA106" s="1227"/>
      <c r="AB106" s="1227"/>
      <c r="AC106" s="1227"/>
      <c r="AD106" s="1227"/>
      <c r="AE106" s="1228"/>
      <c r="AF106" s="90"/>
      <c r="AG106" s="90"/>
      <c r="AH106" s="656"/>
      <c r="AI106" s="657"/>
      <c r="AJ106" s="658">
        <f t="shared" si="52"/>
        <v>0</v>
      </c>
      <c r="AK106" s="654" t="str">
        <f>IF(AND(AS106=0,AU106=0,AL106=""),"No Line Item",AK105+1)</f>
        <v>No Line Item</v>
      </c>
      <c r="AL106" s="1226"/>
      <c r="AM106" s="1227"/>
      <c r="AN106" s="1227"/>
      <c r="AO106" s="1227"/>
      <c r="AP106" s="1227"/>
      <c r="AQ106" s="1228"/>
      <c r="AR106" s="90"/>
      <c r="AS106" s="90"/>
      <c r="AT106" s="656"/>
      <c r="AU106" s="657"/>
      <c r="AV106" s="658">
        <f t="shared" si="53"/>
        <v>0</v>
      </c>
      <c r="AW106" s="654" t="str">
        <f>IF(AND(BE106=0,BG106=0,AX106=""),"No Line Item",AW105+1)</f>
        <v>No Line Item</v>
      </c>
      <c r="AX106" s="1226"/>
      <c r="AY106" s="1227"/>
      <c r="AZ106" s="1227"/>
      <c r="BA106" s="1227"/>
      <c r="BB106" s="1227"/>
      <c r="BC106" s="1228"/>
      <c r="BD106" s="90"/>
      <c r="BE106" s="90"/>
      <c r="BF106" s="656"/>
      <c r="BG106" s="657"/>
      <c r="BH106" s="658">
        <f t="shared" si="54"/>
        <v>0</v>
      </c>
      <c r="BI106" s="654" t="str">
        <f>IF(AND(BQ106=0,BS106=0,BJ106=""),"No Line Item",BI105+1)</f>
        <v>No Line Item</v>
      </c>
      <c r="BJ106" s="1226"/>
      <c r="BK106" s="1227"/>
      <c r="BL106" s="1227"/>
      <c r="BM106" s="1227"/>
      <c r="BN106" s="1227"/>
      <c r="BO106" s="1228"/>
      <c r="BP106" s="90"/>
      <c r="BQ106" s="90"/>
      <c r="BR106" s="656"/>
      <c r="BS106" s="657"/>
      <c r="BT106" s="658">
        <f t="shared" si="55"/>
        <v>0</v>
      </c>
      <c r="BU106" s="654" t="str">
        <f>IF(AND(CC106=0,CE106=0,BV106=""),"No Line Item",BU105+1)</f>
        <v>No Line Item</v>
      </c>
      <c r="BV106" s="1226"/>
      <c r="BW106" s="1227"/>
      <c r="BX106" s="1227"/>
      <c r="BY106" s="1227"/>
      <c r="BZ106" s="1227"/>
      <c r="CA106" s="1228"/>
      <c r="CB106" s="90"/>
      <c r="CC106" s="90"/>
      <c r="CD106" s="656"/>
      <c r="CE106" s="657"/>
      <c r="CF106" s="658">
        <f t="shared" si="56"/>
        <v>0</v>
      </c>
      <c r="CG106" s="654" t="str">
        <f>IF(AND(CO106=0,CQ106=0,CH106=""),"No Line Item",CG105+1)</f>
        <v>No Line Item</v>
      </c>
      <c r="CH106" s="1226"/>
      <c r="CI106" s="1227"/>
      <c r="CJ106" s="1227"/>
      <c r="CK106" s="1227"/>
      <c r="CL106" s="1227"/>
      <c r="CM106" s="1228"/>
      <c r="CN106" s="90"/>
      <c r="CO106" s="90"/>
      <c r="CP106" s="656"/>
      <c r="CQ106" s="657"/>
      <c r="CR106" s="658">
        <f t="shared" si="57"/>
        <v>0</v>
      </c>
      <c r="CS106" s="654" t="str">
        <f>IF(AND(DA106=0,DC106=0,CT106=""),"No Line Item",CS105+1)</f>
        <v>No Line Item</v>
      </c>
      <c r="CT106" s="1226"/>
      <c r="CU106" s="1227"/>
      <c r="CV106" s="1227"/>
      <c r="CW106" s="1227"/>
      <c r="CX106" s="1227"/>
      <c r="CY106" s="1228"/>
      <c r="CZ106" s="90"/>
      <c r="DA106" s="90"/>
      <c r="DB106" s="656"/>
      <c r="DC106" s="657"/>
      <c r="DD106" s="658">
        <f t="shared" si="58"/>
        <v>0</v>
      </c>
      <c r="DE106" s="654" t="str">
        <f>IF(AND(DM106=0,DO106=0,DF106=""),"No Line Item",DE105+1)</f>
        <v>No Line Item</v>
      </c>
      <c r="DF106" s="1226"/>
      <c r="DG106" s="1227"/>
      <c r="DH106" s="1227"/>
      <c r="DI106" s="1227"/>
      <c r="DJ106" s="1227"/>
      <c r="DK106" s="1228"/>
      <c r="DL106" s="90"/>
      <c r="DM106" s="90"/>
      <c r="DN106" s="656"/>
      <c r="DO106" s="657"/>
      <c r="DP106" s="658">
        <f t="shared" si="59"/>
        <v>0</v>
      </c>
      <c r="DQ106" s="654" t="str">
        <f>IF(AND(DY106=0,EA106=0,DR106=""),"No Line Item",DQ105+1)</f>
        <v>No Line Item</v>
      </c>
      <c r="DR106" s="1226"/>
      <c r="DS106" s="1227"/>
      <c r="DT106" s="1227"/>
      <c r="DU106" s="1227"/>
      <c r="DV106" s="1227"/>
      <c r="DW106" s="1228"/>
      <c r="DX106" s="90"/>
      <c r="DY106" s="90"/>
      <c r="DZ106" s="656"/>
      <c r="EA106" s="657"/>
      <c r="EB106" s="658">
        <f t="shared" si="60"/>
        <v>0</v>
      </c>
      <c r="EC106" s="654" t="str">
        <f>IF(AND(EK106=0,EM106=0,ED106=""),"No Line Item",EC105+1)</f>
        <v>No Line Item</v>
      </c>
      <c r="ED106" s="1226"/>
      <c r="EE106" s="1227"/>
      <c r="EF106" s="1227"/>
      <c r="EG106" s="1227"/>
      <c r="EH106" s="1227"/>
      <c r="EI106" s="1228"/>
      <c r="EJ106" s="90"/>
      <c r="EK106" s="90"/>
      <c r="EL106" s="656"/>
      <c r="EM106" s="657"/>
      <c r="EN106" s="658">
        <f t="shared" si="61"/>
        <v>0</v>
      </c>
      <c r="EO106" s="654" t="str">
        <f>IF(AND(EW106=0,EY106=0,EP106=""),"No Line Item",EO105+1)</f>
        <v>No Line Item</v>
      </c>
      <c r="EP106" s="1226"/>
      <c r="EQ106" s="1227"/>
      <c r="ER106" s="1227"/>
      <c r="ES106" s="1227"/>
      <c r="ET106" s="1227"/>
      <c r="EU106" s="1228"/>
      <c r="EV106" s="90"/>
      <c r="EW106" s="90"/>
      <c r="EX106" s="656"/>
      <c r="EY106" s="657"/>
      <c r="EZ106" s="658">
        <f t="shared" si="62"/>
        <v>0</v>
      </c>
      <c r="FA106" s="654" t="str">
        <f>IF(AND(FI106=0,FK106=0,FB106=""),"No Line Item",FA105+1)</f>
        <v>No Line Item</v>
      </c>
      <c r="FB106" s="1226"/>
      <c r="FC106" s="1227"/>
      <c r="FD106" s="1227"/>
      <c r="FE106" s="1227"/>
      <c r="FF106" s="1227"/>
      <c r="FG106" s="1228"/>
      <c r="FH106" s="90"/>
      <c r="FI106" s="90"/>
      <c r="FJ106" s="656"/>
      <c r="FK106" s="657"/>
      <c r="FL106" s="658">
        <f t="shared" si="63"/>
        <v>0</v>
      </c>
      <c r="FM106" s="654" t="str">
        <f>IF(AND(FU106=0,FW106=0,FN106=""),"No Line Item",FM105+1)</f>
        <v>No Line Item</v>
      </c>
      <c r="FN106" s="1226"/>
      <c r="FO106" s="1227"/>
      <c r="FP106" s="1227"/>
      <c r="FQ106" s="1227"/>
      <c r="FR106" s="1227"/>
      <c r="FS106" s="1228"/>
      <c r="FT106" s="90"/>
      <c r="FU106" s="90"/>
      <c r="FV106" s="656"/>
      <c r="FW106" s="657"/>
      <c r="FX106" s="658">
        <f t="shared" si="64"/>
        <v>0</v>
      </c>
      <c r="FY106" s="654" t="str">
        <f>IF(AND(GG106=0,GI106=0,FZ106=""),"No Line Item",FY105+1)</f>
        <v>No Line Item</v>
      </c>
      <c r="FZ106" s="1226"/>
      <c r="GA106" s="1227"/>
      <c r="GB106" s="1227"/>
      <c r="GC106" s="1227"/>
      <c r="GD106" s="1227"/>
      <c r="GE106" s="1228"/>
      <c r="GF106" s="90"/>
      <c r="GG106" s="90"/>
      <c r="GH106" s="656"/>
      <c r="GI106" s="657"/>
      <c r="GJ106" s="658">
        <f t="shared" si="65"/>
        <v>0</v>
      </c>
    </row>
    <row r="107" spans="1:192" ht="12" customHeight="1" x14ac:dyDescent="0.2">
      <c r="A107" s="654" t="str">
        <f>IF(AND(I107=0,K107=0,B107=""),"No Line Item",A106+1)</f>
        <v>No Line Item</v>
      </c>
      <c r="B107" s="1226"/>
      <c r="C107" s="1227"/>
      <c r="D107" s="1227"/>
      <c r="E107" s="1227"/>
      <c r="F107" s="1227"/>
      <c r="G107" s="1228"/>
      <c r="H107" s="90"/>
      <c r="I107" s="90"/>
      <c r="J107" s="656"/>
      <c r="K107" s="657"/>
      <c r="L107" s="658">
        <f t="shared" si="50"/>
        <v>0</v>
      </c>
      <c r="M107" s="654" t="str">
        <f>IF(AND(U107=0,W107=0,N107=""),"No Line Item",M106+1)</f>
        <v>No Line Item</v>
      </c>
      <c r="N107" s="1226"/>
      <c r="O107" s="1227"/>
      <c r="P107" s="1227"/>
      <c r="Q107" s="1227"/>
      <c r="R107" s="1227"/>
      <c r="S107" s="1228"/>
      <c r="T107" s="90"/>
      <c r="U107" s="90"/>
      <c r="V107" s="656"/>
      <c r="W107" s="657"/>
      <c r="X107" s="658">
        <f t="shared" si="51"/>
        <v>0</v>
      </c>
      <c r="Y107" s="654" t="str">
        <f>IF(AND(AG107=0,AI107=0,Z107=""),"No Line Item",Y106+1)</f>
        <v>No Line Item</v>
      </c>
      <c r="Z107" s="1226"/>
      <c r="AA107" s="1227"/>
      <c r="AB107" s="1227"/>
      <c r="AC107" s="1227"/>
      <c r="AD107" s="1227"/>
      <c r="AE107" s="1228"/>
      <c r="AF107" s="90"/>
      <c r="AG107" s="90"/>
      <c r="AH107" s="656"/>
      <c r="AI107" s="657"/>
      <c r="AJ107" s="658">
        <f t="shared" si="52"/>
        <v>0</v>
      </c>
      <c r="AK107" s="654" t="str">
        <f>IF(AND(AS107=0,AU107=0,AL107=""),"No Line Item",AK106+1)</f>
        <v>No Line Item</v>
      </c>
      <c r="AL107" s="1226"/>
      <c r="AM107" s="1227"/>
      <c r="AN107" s="1227"/>
      <c r="AO107" s="1227"/>
      <c r="AP107" s="1227"/>
      <c r="AQ107" s="1228"/>
      <c r="AR107" s="90"/>
      <c r="AS107" s="90"/>
      <c r="AT107" s="656"/>
      <c r="AU107" s="657"/>
      <c r="AV107" s="658">
        <f t="shared" si="53"/>
        <v>0</v>
      </c>
      <c r="AW107" s="654" t="str">
        <f>IF(AND(BE107=0,BG107=0,AX107=""),"No Line Item",AW106+1)</f>
        <v>No Line Item</v>
      </c>
      <c r="AX107" s="1226"/>
      <c r="AY107" s="1227"/>
      <c r="AZ107" s="1227"/>
      <c r="BA107" s="1227"/>
      <c r="BB107" s="1227"/>
      <c r="BC107" s="1228"/>
      <c r="BD107" s="90"/>
      <c r="BE107" s="90"/>
      <c r="BF107" s="656"/>
      <c r="BG107" s="657"/>
      <c r="BH107" s="658">
        <f t="shared" si="54"/>
        <v>0</v>
      </c>
      <c r="BI107" s="654" t="str">
        <f>IF(AND(BQ107=0,BS107=0,BJ107=""),"No Line Item",BI106+1)</f>
        <v>No Line Item</v>
      </c>
      <c r="BJ107" s="1226"/>
      <c r="BK107" s="1227"/>
      <c r="BL107" s="1227"/>
      <c r="BM107" s="1227"/>
      <c r="BN107" s="1227"/>
      <c r="BO107" s="1228"/>
      <c r="BP107" s="90"/>
      <c r="BQ107" s="90"/>
      <c r="BR107" s="656"/>
      <c r="BS107" s="657"/>
      <c r="BT107" s="658">
        <f t="shared" si="55"/>
        <v>0</v>
      </c>
      <c r="BU107" s="654" t="str">
        <f>IF(AND(CC107=0,CE107=0,BV107=""),"No Line Item",BU106+1)</f>
        <v>No Line Item</v>
      </c>
      <c r="BV107" s="1226"/>
      <c r="BW107" s="1227"/>
      <c r="BX107" s="1227"/>
      <c r="BY107" s="1227"/>
      <c r="BZ107" s="1227"/>
      <c r="CA107" s="1228"/>
      <c r="CB107" s="90"/>
      <c r="CC107" s="90"/>
      <c r="CD107" s="656"/>
      <c r="CE107" s="657"/>
      <c r="CF107" s="658">
        <f t="shared" si="56"/>
        <v>0</v>
      </c>
      <c r="CG107" s="654" t="str">
        <f>IF(AND(CO107=0,CQ107=0,CH107=""),"No Line Item",CG106+1)</f>
        <v>No Line Item</v>
      </c>
      <c r="CH107" s="1226"/>
      <c r="CI107" s="1227"/>
      <c r="CJ107" s="1227"/>
      <c r="CK107" s="1227"/>
      <c r="CL107" s="1227"/>
      <c r="CM107" s="1228"/>
      <c r="CN107" s="90"/>
      <c r="CO107" s="90"/>
      <c r="CP107" s="656"/>
      <c r="CQ107" s="657"/>
      <c r="CR107" s="658">
        <f t="shared" si="57"/>
        <v>0</v>
      </c>
      <c r="CS107" s="654" t="str">
        <f>IF(AND(DA107=0,DC107=0,CT107=""),"No Line Item",CS106+1)</f>
        <v>No Line Item</v>
      </c>
      <c r="CT107" s="1226"/>
      <c r="CU107" s="1227"/>
      <c r="CV107" s="1227"/>
      <c r="CW107" s="1227"/>
      <c r="CX107" s="1227"/>
      <c r="CY107" s="1228"/>
      <c r="CZ107" s="90"/>
      <c r="DA107" s="90"/>
      <c r="DB107" s="656"/>
      <c r="DC107" s="657"/>
      <c r="DD107" s="658">
        <f t="shared" si="58"/>
        <v>0</v>
      </c>
      <c r="DE107" s="654" t="str">
        <f>IF(AND(DM107=0,DO107=0,DF107=""),"No Line Item",DE106+1)</f>
        <v>No Line Item</v>
      </c>
      <c r="DF107" s="1226"/>
      <c r="DG107" s="1227"/>
      <c r="DH107" s="1227"/>
      <c r="DI107" s="1227"/>
      <c r="DJ107" s="1227"/>
      <c r="DK107" s="1228"/>
      <c r="DL107" s="90"/>
      <c r="DM107" s="90"/>
      <c r="DN107" s="656"/>
      <c r="DO107" s="657"/>
      <c r="DP107" s="658">
        <f t="shared" si="59"/>
        <v>0</v>
      </c>
      <c r="DQ107" s="654" t="str">
        <f>IF(AND(DY107=0,EA107=0,DR107=""),"No Line Item",DQ106+1)</f>
        <v>No Line Item</v>
      </c>
      <c r="DR107" s="1226"/>
      <c r="DS107" s="1227"/>
      <c r="DT107" s="1227"/>
      <c r="DU107" s="1227"/>
      <c r="DV107" s="1227"/>
      <c r="DW107" s="1228"/>
      <c r="DX107" s="90"/>
      <c r="DY107" s="90"/>
      <c r="DZ107" s="656"/>
      <c r="EA107" s="657"/>
      <c r="EB107" s="658">
        <f t="shared" si="60"/>
        <v>0</v>
      </c>
      <c r="EC107" s="654" t="str">
        <f>IF(AND(EK107=0,EM107=0,ED107=""),"No Line Item",EC106+1)</f>
        <v>No Line Item</v>
      </c>
      <c r="ED107" s="1226"/>
      <c r="EE107" s="1227"/>
      <c r="EF107" s="1227"/>
      <c r="EG107" s="1227"/>
      <c r="EH107" s="1227"/>
      <c r="EI107" s="1228"/>
      <c r="EJ107" s="90"/>
      <c r="EK107" s="90"/>
      <c r="EL107" s="656"/>
      <c r="EM107" s="657"/>
      <c r="EN107" s="658">
        <f t="shared" si="61"/>
        <v>0</v>
      </c>
      <c r="EO107" s="654" t="str">
        <f>IF(AND(EW107=0,EY107=0,EP107=""),"No Line Item",EO106+1)</f>
        <v>No Line Item</v>
      </c>
      <c r="EP107" s="1226"/>
      <c r="EQ107" s="1227"/>
      <c r="ER107" s="1227"/>
      <c r="ES107" s="1227"/>
      <c r="ET107" s="1227"/>
      <c r="EU107" s="1228"/>
      <c r="EV107" s="90"/>
      <c r="EW107" s="90"/>
      <c r="EX107" s="656"/>
      <c r="EY107" s="657"/>
      <c r="EZ107" s="658">
        <f t="shared" si="62"/>
        <v>0</v>
      </c>
      <c r="FA107" s="654" t="str">
        <f>IF(AND(FI107=0,FK107=0,FB107=""),"No Line Item",FA106+1)</f>
        <v>No Line Item</v>
      </c>
      <c r="FB107" s="1226"/>
      <c r="FC107" s="1227"/>
      <c r="FD107" s="1227"/>
      <c r="FE107" s="1227"/>
      <c r="FF107" s="1227"/>
      <c r="FG107" s="1228"/>
      <c r="FH107" s="90"/>
      <c r="FI107" s="90"/>
      <c r="FJ107" s="656"/>
      <c r="FK107" s="657"/>
      <c r="FL107" s="658">
        <f t="shared" si="63"/>
        <v>0</v>
      </c>
      <c r="FM107" s="654" t="str">
        <f>IF(AND(FU107=0,FW107=0,FN107=""),"No Line Item",FM106+1)</f>
        <v>No Line Item</v>
      </c>
      <c r="FN107" s="1226"/>
      <c r="FO107" s="1227"/>
      <c r="FP107" s="1227"/>
      <c r="FQ107" s="1227"/>
      <c r="FR107" s="1227"/>
      <c r="FS107" s="1228"/>
      <c r="FT107" s="90"/>
      <c r="FU107" s="90"/>
      <c r="FV107" s="656"/>
      <c r="FW107" s="657"/>
      <c r="FX107" s="658">
        <f t="shared" si="64"/>
        <v>0</v>
      </c>
      <c r="FY107" s="654" t="str">
        <f>IF(AND(GG107=0,GI107=0,FZ107=""),"No Line Item",FY106+1)</f>
        <v>No Line Item</v>
      </c>
      <c r="FZ107" s="1226"/>
      <c r="GA107" s="1227"/>
      <c r="GB107" s="1227"/>
      <c r="GC107" s="1227"/>
      <c r="GD107" s="1227"/>
      <c r="GE107" s="1228"/>
      <c r="GF107" s="90"/>
      <c r="GG107" s="90"/>
      <c r="GH107" s="656"/>
      <c r="GI107" s="657"/>
      <c r="GJ107" s="658">
        <f t="shared" si="65"/>
        <v>0</v>
      </c>
    </row>
    <row r="108" spans="1:192" ht="12" customHeight="1" thickBot="1" x14ac:dyDescent="0.25">
      <c r="A108" s="654" t="str">
        <f>IF(AND(I108=0,K108=0,B108=""),"No Line Item",A107+1)</f>
        <v>No Line Item</v>
      </c>
      <c r="B108" s="655"/>
      <c r="C108" s="655"/>
      <c r="D108" s="655"/>
      <c r="E108" s="655"/>
      <c r="F108" s="655"/>
      <c r="G108" s="90"/>
      <c r="H108" s="90"/>
      <c r="I108" s="90"/>
      <c r="J108" s="656"/>
      <c r="K108" s="657"/>
      <c r="L108" s="658">
        <f t="shared" si="50"/>
        <v>0</v>
      </c>
      <c r="M108" s="654" t="str">
        <f>IF(AND(U108=0,W108=0,N108=""),"No Line Item",M107+1)</f>
        <v>No Line Item</v>
      </c>
      <c r="N108" s="1226"/>
      <c r="O108" s="1227"/>
      <c r="P108" s="1227"/>
      <c r="Q108" s="1227"/>
      <c r="R108" s="1227"/>
      <c r="S108" s="1228"/>
      <c r="T108" s="90"/>
      <c r="U108" s="90"/>
      <c r="V108" s="656"/>
      <c r="W108" s="657"/>
      <c r="X108" s="658">
        <f t="shared" si="51"/>
        <v>0</v>
      </c>
      <c r="Y108" s="654" t="str">
        <f>IF(AND(AG108=0,AI108=0,Z108=""),"No Line Item",Y107+1)</f>
        <v>No Line Item</v>
      </c>
      <c r="Z108" s="1226"/>
      <c r="AA108" s="1227"/>
      <c r="AB108" s="1227"/>
      <c r="AC108" s="1227"/>
      <c r="AD108" s="1227"/>
      <c r="AE108" s="1228"/>
      <c r="AF108" s="90"/>
      <c r="AG108" s="90"/>
      <c r="AH108" s="656"/>
      <c r="AI108" s="657"/>
      <c r="AJ108" s="658">
        <f t="shared" si="52"/>
        <v>0</v>
      </c>
      <c r="AK108" s="654" t="str">
        <f>IF(AND(AS108=0,AU108=0,AL108=""),"No Line Item",AK107+1)</f>
        <v>No Line Item</v>
      </c>
      <c r="AL108" s="1226"/>
      <c r="AM108" s="1227"/>
      <c r="AN108" s="1227"/>
      <c r="AO108" s="1227"/>
      <c r="AP108" s="1227"/>
      <c r="AQ108" s="1228"/>
      <c r="AR108" s="90"/>
      <c r="AS108" s="90"/>
      <c r="AT108" s="656"/>
      <c r="AU108" s="657"/>
      <c r="AV108" s="658">
        <f t="shared" si="53"/>
        <v>0</v>
      </c>
      <c r="AW108" s="654" t="str">
        <f>IF(AND(BE108=0,BG108=0,AX108=""),"No Line Item",AW107+1)</f>
        <v>No Line Item</v>
      </c>
      <c r="AX108" s="1226"/>
      <c r="AY108" s="1227"/>
      <c r="AZ108" s="1227"/>
      <c r="BA108" s="1227"/>
      <c r="BB108" s="1227"/>
      <c r="BC108" s="1228"/>
      <c r="BD108" s="90"/>
      <c r="BE108" s="90"/>
      <c r="BF108" s="656"/>
      <c r="BG108" s="657"/>
      <c r="BH108" s="658">
        <f t="shared" si="54"/>
        <v>0</v>
      </c>
      <c r="BI108" s="654" t="str">
        <f>IF(AND(BQ108=0,BS108=0,BJ108=""),"No Line Item",BI107+1)</f>
        <v>No Line Item</v>
      </c>
      <c r="BJ108" s="1226"/>
      <c r="BK108" s="1227"/>
      <c r="BL108" s="1227"/>
      <c r="BM108" s="1227"/>
      <c r="BN108" s="1227"/>
      <c r="BO108" s="1228"/>
      <c r="BP108" s="90"/>
      <c r="BQ108" s="90"/>
      <c r="BR108" s="656"/>
      <c r="BS108" s="657"/>
      <c r="BT108" s="658">
        <f t="shared" si="55"/>
        <v>0</v>
      </c>
      <c r="BU108" s="654" t="str">
        <f>IF(AND(CC108=0,CE108=0,BV108=""),"No Line Item",BU107+1)</f>
        <v>No Line Item</v>
      </c>
      <c r="BV108" s="1226"/>
      <c r="BW108" s="1227"/>
      <c r="BX108" s="1227"/>
      <c r="BY108" s="1227"/>
      <c r="BZ108" s="1227"/>
      <c r="CA108" s="1228"/>
      <c r="CB108" s="90"/>
      <c r="CC108" s="90"/>
      <c r="CD108" s="656"/>
      <c r="CE108" s="657"/>
      <c r="CF108" s="658">
        <f t="shared" si="56"/>
        <v>0</v>
      </c>
      <c r="CG108" s="654" t="str">
        <f>IF(AND(CO108=0,CQ108=0,CH108=""),"No Line Item",CG107+1)</f>
        <v>No Line Item</v>
      </c>
      <c r="CH108" s="1226"/>
      <c r="CI108" s="1227"/>
      <c r="CJ108" s="1227"/>
      <c r="CK108" s="1227"/>
      <c r="CL108" s="1227"/>
      <c r="CM108" s="1228"/>
      <c r="CN108" s="90"/>
      <c r="CO108" s="90"/>
      <c r="CP108" s="656"/>
      <c r="CQ108" s="657"/>
      <c r="CR108" s="658">
        <f t="shared" si="57"/>
        <v>0</v>
      </c>
      <c r="CS108" s="654" t="str">
        <f>IF(AND(DA108=0,DC108=0,CT108=""),"No Line Item",CS107+1)</f>
        <v>No Line Item</v>
      </c>
      <c r="CT108" s="1226"/>
      <c r="CU108" s="1227"/>
      <c r="CV108" s="1227"/>
      <c r="CW108" s="1227"/>
      <c r="CX108" s="1227"/>
      <c r="CY108" s="1228"/>
      <c r="CZ108" s="90"/>
      <c r="DA108" s="90"/>
      <c r="DB108" s="656"/>
      <c r="DC108" s="657"/>
      <c r="DD108" s="658">
        <f t="shared" si="58"/>
        <v>0</v>
      </c>
      <c r="DE108" s="654" t="str">
        <f>IF(AND(DM108=0,DO108=0,DF108=""),"No Line Item",DE107+1)</f>
        <v>No Line Item</v>
      </c>
      <c r="DF108" s="1226"/>
      <c r="DG108" s="1227"/>
      <c r="DH108" s="1227"/>
      <c r="DI108" s="1227"/>
      <c r="DJ108" s="1227"/>
      <c r="DK108" s="1228"/>
      <c r="DL108" s="90"/>
      <c r="DM108" s="90"/>
      <c r="DN108" s="656"/>
      <c r="DO108" s="657"/>
      <c r="DP108" s="658">
        <f t="shared" si="59"/>
        <v>0</v>
      </c>
      <c r="DQ108" s="654" t="str">
        <f>IF(AND(DY108=0,EA108=0,DR108=""),"No Line Item",DQ107+1)</f>
        <v>No Line Item</v>
      </c>
      <c r="DR108" s="1226"/>
      <c r="DS108" s="1227"/>
      <c r="DT108" s="1227"/>
      <c r="DU108" s="1227"/>
      <c r="DV108" s="1227"/>
      <c r="DW108" s="1228"/>
      <c r="DX108" s="90"/>
      <c r="DY108" s="90"/>
      <c r="DZ108" s="656"/>
      <c r="EA108" s="657"/>
      <c r="EB108" s="658">
        <f t="shared" si="60"/>
        <v>0</v>
      </c>
      <c r="EC108" s="654" t="str">
        <f>IF(AND(EK108=0,EM108=0,ED108=""),"No Line Item",EC107+1)</f>
        <v>No Line Item</v>
      </c>
      <c r="ED108" s="1226"/>
      <c r="EE108" s="1227"/>
      <c r="EF108" s="1227"/>
      <c r="EG108" s="1227"/>
      <c r="EH108" s="1227"/>
      <c r="EI108" s="1228"/>
      <c r="EJ108" s="90"/>
      <c r="EK108" s="90"/>
      <c r="EL108" s="656"/>
      <c r="EM108" s="657"/>
      <c r="EN108" s="658">
        <f t="shared" si="61"/>
        <v>0</v>
      </c>
      <c r="EO108" s="654" t="str">
        <f>IF(AND(EW108=0,EY108=0,EP108=""),"No Line Item",EO107+1)</f>
        <v>No Line Item</v>
      </c>
      <c r="EP108" s="1226"/>
      <c r="EQ108" s="1227"/>
      <c r="ER108" s="1227"/>
      <c r="ES108" s="1227"/>
      <c r="ET108" s="1227"/>
      <c r="EU108" s="1228"/>
      <c r="EV108" s="90"/>
      <c r="EW108" s="90"/>
      <c r="EX108" s="656"/>
      <c r="EY108" s="657"/>
      <c r="EZ108" s="658">
        <f t="shared" si="62"/>
        <v>0</v>
      </c>
      <c r="FA108" s="654" t="str">
        <f>IF(AND(FI108=0,FK108=0,FB108=""),"No Line Item",FA107+1)</f>
        <v>No Line Item</v>
      </c>
      <c r="FB108" s="1226"/>
      <c r="FC108" s="1227"/>
      <c r="FD108" s="1227"/>
      <c r="FE108" s="1227"/>
      <c r="FF108" s="1227"/>
      <c r="FG108" s="1228"/>
      <c r="FH108" s="90"/>
      <c r="FI108" s="90"/>
      <c r="FJ108" s="656"/>
      <c r="FK108" s="657"/>
      <c r="FL108" s="658">
        <f t="shared" si="63"/>
        <v>0</v>
      </c>
      <c r="FM108" s="654" t="str">
        <f>IF(AND(FU108=0,FW108=0,FN108=""),"No Line Item",FM107+1)</f>
        <v>No Line Item</v>
      </c>
      <c r="FN108" s="1226"/>
      <c r="FO108" s="1227"/>
      <c r="FP108" s="1227"/>
      <c r="FQ108" s="1227"/>
      <c r="FR108" s="1227"/>
      <c r="FS108" s="1228"/>
      <c r="FT108" s="90"/>
      <c r="FU108" s="90"/>
      <c r="FV108" s="656"/>
      <c r="FW108" s="657"/>
      <c r="FX108" s="658">
        <f t="shared" si="64"/>
        <v>0</v>
      </c>
      <c r="FY108" s="654" t="str">
        <f>IF(AND(GG108=0,GI108=0,FZ108=""),"No Line Item",FY107+1)</f>
        <v>No Line Item</v>
      </c>
      <c r="FZ108" s="1226"/>
      <c r="GA108" s="1227"/>
      <c r="GB108" s="1227"/>
      <c r="GC108" s="1227"/>
      <c r="GD108" s="1227"/>
      <c r="GE108" s="1228"/>
      <c r="GF108" s="90"/>
      <c r="GG108" s="90"/>
      <c r="GH108" s="656"/>
      <c r="GI108" s="657"/>
      <c r="GJ108" s="658">
        <f t="shared" si="65"/>
        <v>0</v>
      </c>
    </row>
    <row r="109" spans="1:192" ht="19.5" thickBot="1" x14ac:dyDescent="0.25">
      <c r="A109" s="661"/>
      <c r="B109" s="631"/>
      <c r="C109" s="631"/>
      <c r="D109" s="631"/>
      <c r="E109" s="631"/>
      <c r="F109" s="631"/>
      <c r="G109" s="631"/>
      <c r="H109" s="631"/>
      <c r="I109" s="662"/>
      <c r="J109" s="663" t="s">
        <v>96</v>
      </c>
      <c r="K109" s="97"/>
      <c r="L109" s="664">
        <f>SUM(L71:L108)+L51</f>
        <v>0</v>
      </c>
      <c r="M109" s="661"/>
      <c r="N109" s="631"/>
      <c r="O109" s="631"/>
      <c r="P109" s="631"/>
      <c r="Q109" s="631"/>
      <c r="R109" s="631"/>
      <c r="S109" s="631"/>
      <c r="T109" s="631"/>
      <c r="U109" s="662"/>
      <c r="V109" s="663" t="s">
        <v>96</v>
      </c>
      <c r="W109" s="97"/>
      <c r="X109" s="664">
        <f>SUM(X71:X108)+X51</f>
        <v>0</v>
      </c>
      <c r="Y109" s="661"/>
      <c r="Z109" s="631"/>
      <c r="AA109" s="631"/>
      <c r="AB109" s="631"/>
      <c r="AC109" s="631"/>
      <c r="AD109" s="631"/>
      <c r="AE109" s="631"/>
      <c r="AF109" s="631"/>
      <c r="AG109" s="662"/>
      <c r="AH109" s="663" t="s">
        <v>96</v>
      </c>
      <c r="AI109" s="97"/>
      <c r="AJ109" s="664">
        <f>SUM(AJ71:AJ108)+AJ51</f>
        <v>0</v>
      </c>
      <c r="AK109" s="661"/>
      <c r="AL109" s="631"/>
      <c r="AM109" s="631"/>
      <c r="AN109" s="631"/>
      <c r="AO109" s="631"/>
      <c r="AP109" s="631"/>
      <c r="AQ109" s="631"/>
      <c r="AR109" s="631"/>
      <c r="AS109" s="662"/>
      <c r="AT109" s="663" t="s">
        <v>96</v>
      </c>
      <c r="AU109" s="97"/>
      <c r="AV109" s="664">
        <f>SUM(AV71:AV108)+AV51</f>
        <v>0</v>
      </c>
      <c r="AW109" s="661"/>
      <c r="AX109" s="631"/>
      <c r="AY109" s="631"/>
      <c r="AZ109" s="631"/>
      <c r="BA109" s="631"/>
      <c r="BB109" s="631"/>
      <c r="BC109" s="631"/>
      <c r="BD109" s="631"/>
      <c r="BE109" s="662"/>
      <c r="BF109" s="663" t="s">
        <v>96</v>
      </c>
      <c r="BG109" s="97"/>
      <c r="BH109" s="664">
        <f>SUM(BH71:BH108)+BH51</f>
        <v>0</v>
      </c>
      <c r="BI109" s="661"/>
      <c r="BJ109" s="631"/>
      <c r="BK109" s="631"/>
      <c r="BL109" s="631"/>
      <c r="BM109" s="631"/>
      <c r="BN109" s="631"/>
      <c r="BO109" s="631"/>
      <c r="BP109" s="631"/>
      <c r="BQ109" s="662"/>
      <c r="BR109" s="663" t="s">
        <v>96</v>
      </c>
      <c r="BS109" s="97"/>
      <c r="BT109" s="664">
        <f>SUM(BT71:BT108)+BT51</f>
        <v>0</v>
      </c>
      <c r="BU109" s="661"/>
      <c r="BV109" s="631"/>
      <c r="BW109" s="631"/>
      <c r="BX109" s="631"/>
      <c r="BY109" s="631"/>
      <c r="BZ109" s="631"/>
      <c r="CA109" s="631"/>
      <c r="CB109" s="631"/>
      <c r="CC109" s="662"/>
      <c r="CD109" s="663" t="s">
        <v>96</v>
      </c>
      <c r="CE109" s="97"/>
      <c r="CF109" s="664">
        <f>SUM(CF71:CF108)+CF51</f>
        <v>0</v>
      </c>
      <c r="CG109" s="661"/>
      <c r="CH109" s="631"/>
      <c r="CI109" s="631"/>
      <c r="CJ109" s="631"/>
      <c r="CK109" s="631"/>
      <c r="CL109" s="631"/>
      <c r="CM109" s="631"/>
      <c r="CN109" s="631"/>
      <c r="CO109" s="662"/>
      <c r="CP109" s="663" t="s">
        <v>96</v>
      </c>
      <c r="CQ109" s="97"/>
      <c r="CR109" s="664">
        <f>SUM(CR71:CR108)+CR51</f>
        <v>0</v>
      </c>
      <c r="CS109" s="661"/>
      <c r="CT109" s="631"/>
      <c r="CU109" s="631"/>
      <c r="CV109" s="631"/>
      <c r="CW109" s="631"/>
      <c r="CX109" s="631"/>
      <c r="CY109" s="631"/>
      <c r="CZ109" s="631"/>
      <c r="DA109" s="662"/>
      <c r="DB109" s="663" t="s">
        <v>96</v>
      </c>
      <c r="DC109" s="97"/>
      <c r="DD109" s="664">
        <f>SUM(DD71:DD108)+DD51</f>
        <v>0</v>
      </c>
      <c r="DE109" s="661"/>
      <c r="DF109" s="631"/>
      <c r="DG109" s="631"/>
      <c r="DH109" s="631"/>
      <c r="DI109" s="631"/>
      <c r="DJ109" s="631"/>
      <c r="DK109" s="631"/>
      <c r="DL109" s="631"/>
      <c r="DM109" s="662"/>
      <c r="DN109" s="663" t="s">
        <v>96</v>
      </c>
      <c r="DO109" s="97"/>
      <c r="DP109" s="664">
        <f>SUM(DP71:DP108)+DP51</f>
        <v>0</v>
      </c>
      <c r="DQ109" s="661"/>
      <c r="DR109" s="631"/>
      <c r="DS109" s="631"/>
      <c r="DT109" s="631"/>
      <c r="DU109" s="631"/>
      <c r="DV109" s="631"/>
      <c r="DW109" s="631"/>
      <c r="DX109" s="631"/>
      <c r="DY109" s="662"/>
      <c r="DZ109" s="663" t="s">
        <v>96</v>
      </c>
      <c r="EA109" s="97"/>
      <c r="EB109" s="664">
        <f>SUM(EB71:EB108)+EB51</f>
        <v>0</v>
      </c>
      <c r="EC109" s="661"/>
      <c r="ED109" s="631"/>
      <c r="EE109" s="631"/>
      <c r="EF109" s="631"/>
      <c r="EG109" s="631"/>
      <c r="EH109" s="631"/>
      <c r="EI109" s="631"/>
      <c r="EJ109" s="631"/>
      <c r="EK109" s="662"/>
      <c r="EL109" s="663" t="s">
        <v>96</v>
      </c>
      <c r="EM109" s="97"/>
      <c r="EN109" s="664">
        <f>SUM(EN71:EN108)+EN51</f>
        <v>0</v>
      </c>
      <c r="EO109" s="661"/>
      <c r="EP109" s="631"/>
      <c r="EQ109" s="631"/>
      <c r="ER109" s="631"/>
      <c r="ES109" s="631"/>
      <c r="ET109" s="631"/>
      <c r="EU109" s="631"/>
      <c r="EV109" s="631"/>
      <c r="EW109" s="662"/>
      <c r="EX109" s="663" t="s">
        <v>96</v>
      </c>
      <c r="EY109" s="97"/>
      <c r="EZ109" s="664">
        <f>SUM(EZ71:EZ108)+EZ51</f>
        <v>0</v>
      </c>
      <c r="FA109" s="661"/>
      <c r="FB109" s="631"/>
      <c r="FC109" s="631"/>
      <c r="FD109" s="631"/>
      <c r="FE109" s="631"/>
      <c r="FF109" s="631"/>
      <c r="FG109" s="631"/>
      <c r="FH109" s="631"/>
      <c r="FI109" s="662"/>
      <c r="FJ109" s="663" t="s">
        <v>96</v>
      </c>
      <c r="FK109" s="97"/>
      <c r="FL109" s="664">
        <f>SUM(FL71:FL108)+FL51</f>
        <v>0</v>
      </c>
      <c r="FM109" s="661"/>
      <c r="FN109" s="631"/>
      <c r="FO109" s="631"/>
      <c r="FP109" s="631"/>
      <c r="FQ109" s="631"/>
      <c r="FR109" s="631"/>
      <c r="FS109" s="631"/>
      <c r="FT109" s="631"/>
      <c r="FU109" s="662"/>
      <c r="FV109" s="663" t="s">
        <v>96</v>
      </c>
      <c r="FW109" s="97"/>
      <c r="FX109" s="664">
        <f>SUM(FX71:FX108)+FX51</f>
        <v>0</v>
      </c>
      <c r="FY109" s="661"/>
      <c r="FZ109" s="631"/>
      <c r="GA109" s="631"/>
      <c r="GB109" s="631"/>
      <c r="GC109" s="631"/>
      <c r="GD109" s="631"/>
      <c r="GE109" s="631"/>
      <c r="GF109" s="631"/>
      <c r="GG109" s="662"/>
      <c r="GH109" s="663" t="s">
        <v>96</v>
      </c>
      <c r="GI109" s="97"/>
      <c r="GJ109" s="664">
        <f>SUM(GJ71:GJ108)+GJ51</f>
        <v>0</v>
      </c>
    </row>
    <row r="110" spans="1:192" ht="18" customHeight="1" x14ac:dyDescent="0.2">
      <c r="A110" s="624" t="s">
        <v>87</v>
      </c>
      <c r="B110" s="622"/>
      <c r="C110" s="665" t="s">
        <v>88</v>
      </c>
      <c r="D110" s="666" t="s">
        <v>89</v>
      </c>
      <c r="E110" s="665"/>
      <c r="F110" s="667"/>
      <c r="G110" s="668"/>
      <c r="H110" s="623"/>
      <c r="I110" s="622"/>
      <c r="J110" s="625" t="s">
        <v>90</v>
      </c>
      <c r="L110" s="669"/>
      <c r="M110" s="624" t="s">
        <v>87</v>
      </c>
      <c r="N110" s="622"/>
      <c r="O110" s="665" t="s">
        <v>88</v>
      </c>
      <c r="P110" s="666" t="s">
        <v>89</v>
      </c>
      <c r="Q110" s="665"/>
      <c r="R110" s="667"/>
      <c r="S110" s="668"/>
      <c r="T110" s="623"/>
      <c r="U110" s="622"/>
      <c r="V110" s="625" t="s">
        <v>90</v>
      </c>
      <c r="X110" s="669"/>
      <c r="Y110" s="624" t="s">
        <v>87</v>
      </c>
      <c r="Z110" s="622"/>
      <c r="AA110" s="665" t="s">
        <v>88</v>
      </c>
      <c r="AB110" s="666" t="s">
        <v>89</v>
      </c>
      <c r="AC110" s="665"/>
      <c r="AD110" s="667"/>
      <c r="AE110" s="668"/>
      <c r="AF110" s="623"/>
      <c r="AG110" s="622"/>
      <c r="AH110" s="625" t="s">
        <v>90</v>
      </c>
      <c r="AJ110" s="669"/>
      <c r="AK110" s="624" t="s">
        <v>87</v>
      </c>
      <c r="AL110" s="622"/>
      <c r="AM110" s="665" t="s">
        <v>88</v>
      </c>
      <c r="AN110" s="666" t="s">
        <v>89</v>
      </c>
      <c r="AO110" s="665"/>
      <c r="AP110" s="667"/>
      <c r="AQ110" s="668"/>
      <c r="AR110" s="623"/>
      <c r="AS110" s="622"/>
      <c r="AT110" s="625" t="s">
        <v>90</v>
      </c>
      <c r="AV110" s="669"/>
      <c r="AW110" s="624" t="s">
        <v>87</v>
      </c>
      <c r="AX110" s="622"/>
      <c r="AY110" s="665" t="s">
        <v>88</v>
      </c>
      <c r="AZ110" s="666" t="s">
        <v>89</v>
      </c>
      <c r="BA110" s="665"/>
      <c r="BB110" s="667"/>
      <c r="BC110" s="668"/>
      <c r="BD110" s="623"/>
      <c r="BE110" s="622"/>
      <c r="BF110" s="625" t="s">
        <v>90</v>
      </c>
      <c r="BH110" s="669"/>
      <c r="BI110" s="624" t="s">
        <v>87</v>
      </c>
      <c r="BJ110" s="622"/>
      <c r="BK110" s="665" t="s">
        <v>88</v>
      </c>
      <c r="BL110" s="666" t="s">
        <v>89</v>
      </c>
      <c r="BM110" s="665"/>
      <c r="BN110" s="667"/>
      <c r="BO110" s="668"/>
      <c r="BP110" s="623"/>
      <c r="BQ110" s="622"/>
      <c r="BR110" s="625" t="s">
        <v>90</v>
      </c>
      <c r="BT110" s="669"/>
      <c r="BU110" s="624" t="s">
        <v>87</v>
      </c>
      <c r="BV110" s="622"/>
      <c r="BW110" s="665" t="s">
        <v>88</v>
      </c>
      <c r="BX110" s="666" t="s">
        <v>89</v>
      </c>
      <c r="BY110" s="665"/>
      <c r="BZ110" s="667"/>
      <c r="CA110" s="668"/>
      <c r="CB110" s="623"/>
      <c r="CC110" s="622"/>
      <c r="CD110" s="625" t="s">
        <v>90</v>
      </c>
      <c r="CF110" s="669"/>
      <c r="CG110" s="624" t="s">
        <v>87</v>
      </c>
      <c r="CH110" s="622"/>
      <c r="CI110" s="665" t="s">
        <v>88</v>
      </c>
      <c r="CJ110" s="666" t="s">
        <v>89</v>
      </c>
      <c r="CK110" s="665"/>
      <c r="CL110" s="667"/>
      <c r="CM110" s="668"/>
      <c r="CN110" s="623"/>
      <c r="CO110" s="622"/>
      <c r="CP110" s="625" t="s">
        <v>90</v>
      </c>
      <c r="CR110" s="669"/>
      <c r="CS110" s="624" t="s">
        <v>87</v>
      </c>
      <c r="CT110" s="622"/>
      <c r="CU110" s="665" t="s">
        <v>88</v>
      </c>
      <c r="CV110" s="666" t="s">
        <v>89</v>
      </c>
      <c r="CW110" s="665"/>
      <c r="CX110" s="667"/>
      <c r="CY110" s="668"/>
      <c r="CZ110" s="623"/>
      <c r="DA110" s="622"/>
      <c r="DB110" s="625" t="s">
        <v>90</v>
      </c>
      <c r="DD110" s="669"/>
      <c r="DE110" s="624" t="s">
        <v>87</v>
      </c>
      <c r="DF110" s="622"/>
      <c r="DG110" s="665" t="s">
        <v>88</v>
      </c>
      <c r="DH110" s="666" t="s">
        <v>89</v>
      </c>
      <c r="DI110" s="665"/>
      <c r="DJ110" s="667"/>
      <c r="DK110" s="668"/>
      <c r="DL110" s="623"/>
      <c r="DM110" s="622"/>
      <c r="DN110" s="625" t="s">
        <v>90</v>
      </c>
      <c r="DP110" s="669"/>
      <c r="DQ110" s="624" t="s">
        <v>87</v>
      </c>
      <c r="DR110" s="622"/>
      <c r="DS110" s="665" t="s">
        <v>88</v>
      </c>
      <c r="DT110" s="666" t="s">
        <v>89</v>
      </c>
      <c r="DU110" s="665"/>
      <c r="DV110" s="667"/>
      <c r="DW110" s="668"/>
      <c r="DX110" s="623"/>
      <c r="DY110" s="622"/>
      <c r="DZ110" s="625" t="s">
        <v>90</v>
      </c>
      <c r="EB110" s="669"/>
      <c r="EC110" s="624" t="s">
        <v>87</v>
      </c>
      <c r="ED110" s="622"/>
      <c r="EE110" s="665" t="s">
        <v>88</v>
      </c>
      <c r="EF110" s="666" t="s">
        <v>89</v>
      </c>
      <c r="EG110" s="665"/>
      <c r="EH110" s="667"/>
      <c r="EI110" s="668"/>
      <c r="EJ110" s="623"/>
      <c r="EK110" s="622"/>
      <c r="EL110" s="625" t="s">
        <v>90</v>
      </c>
      <c r="EN110" s="669"/>
      <c r="EO110" s="624" t="s">
        <v>87</v>
      </c>
      <c r="EP110" s="622"/>
      <c r="EQ110" s="665" t="s">
        <v>88</v>
      </c>
      <c r="ER110" s="666" t="s">
        <v>89</v>
      </c>
      <c r="ES110" s="665"/>
      <c r="ET110" s="667"/>
      <c r="EU110" s="668"/>
      <c r="EV110" s="623"/>
      <c r="EW110" s="622"/>
      <c r="EX110" s="625" t="s">
        <v>90</v>
      </c>
      <c r="EZ110" s="669"/>
      <c r="FA110" s="624" t="s">
        <v>87</v>
      </c>
      <c r="FB110" s="622"/>
      <c r="FC110" s="665" t="s">
        <v>88</v>
      </c>
      <c r="FD110" s="666" t="s">
        <v>89</v>
      </c>
      <c r="FE110" s="665"/>
      <c r="FF110" s="667"/>
      <c r="FG110" s="668"/>
      <c r="FH110" s="623"/>
      <c r="FI110" s="622"/>
      <c r="FJ110" s="625" t="s">
        <v>90</v>
      </c>
      <c r="FL110" s="669"/>
      <c r="FM110" s="624" t="s">
        <v>87</v>
      </c>
      <c r="FN110" s="622"/>
      <c r="FO110" s="665" t="s">
        <v>88</v>
      </c>
      <c r="FP110" s="666" t="s">
        <v>89</v>
      </c>
      <c r="FQ110" s="665"/>
      <c r="FR110" s="667"/>
      <c r="FS110" s="668"/>
      <c r="FT110" s="623"/>
      <c r="FU110" s="622"/>
      <c r="FV110" s="625" t="s">
        <v>90</v>
      </c>
      <c r="FX110" s="669"/>
      <c r="FY110" s="624" t="s">
        <v>87</v>
      </c>
      <c r="FZ110" s="622"/>
      <c r="GA110" s="665" t="s">
        <v>88</v>
      </c>
      <c r="GB110" s="666" t="s">
        <v>89</v>
      </c>
      <c r="GC110" s="665"/>
      <c r="GD110" s="667"/>
      <c r="GE110" s="668"/>
      <c r="GF110" s="623"/>
      <c r="GG110" s="622"/>
      <c r="GH110" s="625" t="s">
        <v>90</v>
      </c>
      <c r="GJ110" s="669"/>
    </row>
    <row r="111" spans="1:192" ht="11.25" customHeight="1" x14ac:dyDescent="0.2">
      <c r="A111" s="624"/>
      <c r="B111" s="622"/>
      <c r="C111" s="665"/>
      <c r="D111" s="666"/>
      <c r="E111" s="665"/>
      <c r="F111" s="667"/>
      <c r="G111" s="668"/>
      <c r="H111" s="623"/>
      <c r="I111" s="622"/>
      <c r="J111" s="623"/>
      <c r="K111" s="623"/>
      <c r="L111" s="622"/>
      <c r="M111" s="624"/>
      <c r="N111" s="622"/>
      <c r="O111" s="665"/>
      <c r="P111" s="666"/>
      <c r="Q111" s="665"/>
      <c r="R111" s="667"/>
      <c r="S111" s="668"/>
      <c r="T111" s="623"/>
      <c r="U111" s="622"/>
      <c r="V111" s="623"/>
      <c r="W111" s="623"/>
      <c r="X111" s="622"/>
      <c r="Y111" s="624"/>
      <c r="Z111" s="622"/>
      <c r="AA111" s="665"/>
      <c r="AB111" s="666"/>
      <c r="AC111" s="665"/>
      <c r="AD111" s="667"/>
      <c r="AE111" s="668"/>
      <c r="AF111" s="623"/>
      <c r="AG111" s="622"/>
      <c r="AH111" s="623"/>
      <c r="AI111" s="623"/>
      <c r="AJ111" s="622"/>
      <c r="AK111" s="624"/>
      <c r="AL111" s="622"/>
      <c r="AM111" s="665"/>
      <c r="AN111" s="666"/>
      <c r="AO111" s="665"/>
      <c r="AP111" s="667"/>
      <c r="AQ111" s="668"/>
      <c r="AR111" s="623"/>
      <c r="AS111" s="622"/>
      <c r="AT111" s="623"/>
      <c r="AU111" s="623"/>
      <c r="AV111" s="622"/>
      <c r="AW111" s="624"/>
      <c r="AX111" s="622"/>
      <c r="AY111" s="665"/>
      <c r="AZ111" s="666"/>
      <c r="BA111" s="665"/>
      <c r="BB111" s="667"/>
      <c r="BC111" s="668"/>
      <c r="BD111" s="623"/>
      <c r="BE111" s="622"/>
      <c r="BF111" s="623"/>
      <c r="BG111" s="623"/>
      <c r="BH111" s="622"/>
      <c r="BI111" s="624"/>
      <c r="BJ111" s="622"/>
      <c r="BK111" s="665"/>
      <c r="BL111" s="666"/>
      <c r="BM111" s="665"/>
      <c r="BN111" s="667"/>
      <c r="BO111" s="668"/>
      <c r="BP111" s="623"/>
      <c r="BQ111" s="622"/>
      <c r="BR111" s="623"/>
      <c r="BS111" s="623"/>
      <c r="BT111" s="622"/>
      <c r="BU111" s="624"/>
      <c r="BV111" s="622"/>
      <c r="BW111" s="665"/>
      <c r="BX111" s="666"/>
      <c r="BY111" s="665"/>
      <c r="BZ111" s="667"/>
      <c r="CA111" s="668"/>
      <c r="CB111" s="623"/>
      <c r="CC111" s="622"/>
      <c r="CD111" s="623"/>
      <c r="CE111" s="623"/>
      <c r="CF111" s="622"/>
      <c r="CG111" s="624"/>
      <c r="CH111" s="622"/>
      <c r="CI111" s="665"/>
      <c r="CJ111" s="666"/>
      <c r="CK111" s="665"/>
      <c r="CL111" s="667"/>
      <c r="CM111" s="668"/>
      <c r="CN111" s="623"/>
      <c r="CO111" s="622"/>
      <c r="CP111" s="623"/>
      <c r="CQ111" s="623"/>
      <c r="CR111" s="622"/>
      <c r="CS111" s="624"/>
      <c r="CT111" s="622"/>
      <c r="CU111" s="665"/>
      <c r="CV111" s="666"/>
      <c r="CW111" s="665"/>
      <c r="CX111" s="667"/>
      <c r="CY111" s="668"/>
      <c r="CZ111" s="623"/>
      <c r="DA111" s="622"/>
      <c r="DB111" s="623"/>
      <c r="DC111" s="623"/>
      <c r="DD111" s="622"/>
      <c r="DE111" s="624"/>
      <c r="DF111" s="622"/>
      <c r="DG111" s="665"/>
      <c r="DH111" s="666"/>
      <c r="DI111" s="665"/>
      <c r="DJ111" s="667"/>
      <c r="DK111" s="668"/>
      <c r="DL111" s="623"/>
      <c r="DM111" s="622"/>
      <c r="DN111" s="623"/>
      <c r="DO111" s="623"/>
      <c r="DP111" s="622"/>
      <c r="DQ111" s="624"/>
      <c r="DR111" s="622"/>
      <c r="DS111" s="665"/>
      <c r="DT111" s="666"/>
      <c r="DU111" s="665"/>
      <c r="DV111" s="667"/>
      <c r="DW111" s="668"/>
      <c r="DX111" s="623"/>
      <c r="DY111" s="622"/>
      <c r="DZ111" s="623"/>
      <c r="EA111" s="623"/>
      <c r="EB111" s="622"/>
      <c r="EC111" s="624"/>
      <c r="ED111" s="622"/>
      <c r="EE111" s="665"/>
      <c r="EF111" s="666"/>
      <c r="EG111" s="665"/>
      <c r="EH111" s="667"/>
      <c r="EI111" s="668"/>
      <c r="EJ111" s="623"/>
      <c r="EK111" s="622"/>
      <c r="EL111" s="623"/>
      <c r="EM111" s="623"/>
      <c r="EN111" s="622"/>
      <c r="EO111" s="624"/>
      <c r="EP111" s="622"/>
      <c r="EQ111" s="665"/>
      <c r="ER111" s="666"/>
      <c r="ES111" s="665"/>
      <c r="ET111" s="667"/>
      <c r="EU111" s="668"/>
      <c r="EV111" s="623"/>
      <c r="EW111" s="622"/>
      <c r="EX111" s="623"/>
      <c r="EY111" s="623"/>
      <c r="EZ111" s="622"/>
      <c r="FA111" s="624"/>
      <c r="FB111" s="622"/>
      <c r="FC111" s="665"/>
      <c r="FD111" s="666"/>
      <c r="FE111" s="665"/>
      <c r="FF111" s="667"/>
      <c r="FG111" s="668"/>
      <c r="FH111" s="623"/>
      <c r="FI111" s="622"/>
      <c r="FJ111" s="623"/>
      <c r="FK111" s="623"/>
      <c r="FL111" s="622"/>
      <c r="FM111" s="624"/>
      <c r="FN111" s="622"/>
      <c r="FO111" s="665"/>
      <c r="FP111" s="666"/>
      <c r="FQ111" s="665"/>
      <c r="FR111" s="667"/>
      <c r="FS111" s="668"/>
      <c r="FT111" s="623"/>
      <c r="FU111" s="622"/>
      <c r="FV111" s="623"/>
      <c r="FW111" s="623"/>
      <c r="FX111" s="622"/>
      <c r="FY111" s="624"/>
      <c r="FZ111" s="622"/>
      <c r="GA111" s="665"/>
      <c r="GB111" s="666"/>
      <c r="GC111" s="665"/>
      <c r="GD111" s="667"/>
      <c r="GE111" s="668"/>
      <c r="GF111" s="623"/>
      <c r="GG111" s="622"/>
      <c r="GH111" s="623"/>
      <c r="GI111" s="623"/>
      <c r="GJ111" s="622"/>
    </row>
    <row r="112" spans="1:192" ht="15.75" customHeight="1" x14ac:dyDescent="0.2">
      <c r="A112" s="624"/>
      <c r="B112" s="622"/>
      <c r="C112" s="665"/>
      <c r="D112" s="666"/>
      <c r="E112" s="665"/>
      <c r="F112" s="667"/>
      <c r="G112" s="668"/>
      <c r="H112" s="623"/>
      <c r="I112" s="622"/>
      <c r="J112" s="635"/>
      <c r="K112" s="635"/>
      <c r="L112" s="644"/>
      <c r="M112" s="624"/>
      <c r="N112" s="622"/>
      <c r="O112" s="665"/>
      <c r="P112" s="666"/>
      <c r="Q112" s="665"/>
      <c r="R112" s="667"/>
      <c r="S112" s="668"/>
      <c r="T112" s="623"/>
      <c r="U112" s="622"/>
      <c r="V112" s="635"/>
      <c r="W112" s="635"/>
      <c r="X112" s="644"/>
      <c r="Y112" s="624"/>
      <c r="Z112" s="622"/>
      <c r="AA112" s="665"/>
      <c r="AB112" s="666"/>
      <c r="AC112" s="665"/>
      <c r="AD112" s="667"/>
      <c r="AE112" s="668"/>
      <c r="AF112" s="623"/>
      <c r="AG112" s="622"/>
      <c r="AH112" s="635"/>
      <c r="AI112" s="635"/>
      <c r="AJ112" s="644"/>
      <c r="AK112" s="624"/>
      <c r="AL112" s="622"/>
      <c r="AM112" s="665"/>
      <c r="AN112" s="666"/>
      <c r="AO112" s="665"/>
      <c r="AP112" s="667"/>
      <c r="AQ112" s="668"/>
      <c r="AR112" s="623"/>
      <c r="AS112" s="622"/>
      <c r="AT112" s="635"/>
      <c r="AU112" s="635"/>
      <c r="AV112" s="644"/>
      <c r="AW112" s="624"/>
      <c r="AX112" s="622"/>
      <c r="AY112" s="665"/>
      <c r="AZ112" s="666"/>
      <c r="BA112" s="665"/>
      <c r="BB112" s="667"/>
      <c r="BC112" s="668"/>
      <c r="BD112" s="623"/>
      <c r="BE112" s="622"/>
      <c r="BF112" s="635"/>
      <c r="BG112" s="635"/>
      <c r="BH112" s="644"/>
      <c r="BI112" s="624"/>
      <c r="BJ112" s="622"/>
      <c r="BK112" s="665"/>
      <c r="BL112" s="666"/>
      <c r="BM112" s="665"/>
      <c r="BN112" s="667"/>
      <c r="BO112" s="668"/>
      <c r="BP112" s="623"/>
      <c r="BQ112" s="622"/>
      <c r="BR112" s="635"/>
      <c r="BS112" s="635"/>
      <c r="BT112" s="644"/>
      <c r="BU112" s="624"/>
      <c r="BV112" s="622"/>
      <c r="BW112" s="665"/>
      <c r="BX112" s="666"/>
      <c r="BY112" s="665"/>
      <c r="BZ112" s="667"/>
      <c r="CA112" s="668"/>
      <c r="CB112" s="623"/>
      <c r="CC112" s="622"/>
      <c r="CD112" s="635"/>
      <c r="CE112" s="635"/>
      <c r="CF112" s="644"/>
      <c r="CG112" s="624"/>
      <c r="CH112" s="622"/>
      <c r="CI112" s="665"/>
      <c r="CJ112" s="666"/>
      <c r="CK112" s="665"/>
      <c r="CL112" s="667"/>
      <c r="CM112" s="668"/>
      <c r="CN112" s="623"/>
      <c r="CO112" s="622"/>
      <c r="CP112" s="635"/>
      <c r="CQ112" s="635"/>
      <c r="CR112" s="644"/>
      <c r="CS112" s="624"/>
      <c r="CT112" s="622"/>
      <c r="CU112" s="665"/>
      <c r="CV112" s="666"/>
      <c r="CW112" s="665"/>
      <c r="CX112" s="667"/>
      <c r="CY112" s="668"/>
      <c r="CZ112" s="623"/>
      <c r="DA112" s="622"/>
      <c r="DB112" s="635"/>
      <c r="DC112" s="635"/>
      <c r="DD112" s="644"/>
      <c r="DE112" s="624"/>
      <c r="DF112" s="622"/>
      <c r="DG112" s="665"/>
      <c r="DH112" s="666"/>
      <c r="DI112" s="665"/>
      <c r="DJ112" s="667"/>
      <c r="DK112" s="668"/>
      <c r="DL112" s="623"/>
      <c r="DM112" s="622"/>
      <c r="DN112" s="635"/>
      <c r="DO112" s="635"/>
      <c r="DP112" s="644"/>
      <c r="DQ112" s="624"/>
      <c r="DR112" s="622"/>
      <c r="DS112" s="665"/>
      <c r="DT112" s="666"/>
      <c r="DU112" s="665"/>
      <c r="DV112" s="667"/>
      <c r="DW112" s="668"/>
      <c r="DX112" s="623"/>
      <c r="DY112" s="622"/>
      <c r="DZ112" s="635"/>
      <c r="EA112" s="635"/>
      <c r="EB112" s="644"/>
      <c r="EC112" s="624"/>
      <c r="ED112" s="622"/>
      <c r="EE112" s="665"/>
      <c r="EF112" s="666"/>
      <c r="EG112" s="665"/>
      <c r="EH112" s="667"/>
      <c r="EI112" s="668"/>
      <c r="EJ112" s="623"/>
      <c r="EK112" s="622"/>
      <c r="EL112" s="635"/>
      <c r="EM112" s="635"/>
      <c r="EN112" s="644"/>
      <c r="EO112" s="624"/>
      <c r="EP112" s="622"/>
      <c r="EQ112" s="665"/>
      <c r="ER112" s="666"/>
      <c r="ES112" s="665"/>
      <c r="ET112" s="667"/>
      <c r="EU112" s="668"/>
      <c r="EV112" s="623"/>
      <c r="EW112" s="622"/>
      <c r="EX112" s="635"/>
      <c r="EY112" s="635"/>
      <c r="EZ112" s="644"/>
      <c r="FA112" s="624"/>
      <c r="FB112" s="622"/>
      <c r="FC112" s="665"/>
      <c r="FD112" s="666"/>
      <c r="FE112" s="665"/>
      <c r="FF112" s="667"/>
      <c r="FG112" s="668"/>
      <c r="FH112" s="623"/>
      <c r="FI112" s="622"/>
      <c r="FJ112" s="635"/>
      <c r="FK112" s="635"/>
      <c r="FL112" s="644"/>
      <c r="FM112" s="624"/>
      <c r="FN112" s="622"/>
      <c r="FO112" s="665"/>
      <c r="FP112" s="666"/>
      <c r="FQ112" s="665"/>
      <c r="FR112" s="667"/>
      <c r="FS112" s="668"/>
      <c r="FT112" s="623"/>
      <c r="FU112" s="622"/>
      <c r="FV112" s="635"/>
      <c r="FW112" s="635"/>
      <c r="FX112" s="644"/>
      <c r="FY112" s="624"/>
      <c r="FZ112" s="622"/>
      <c r="GA112" s="665"/>
      <c r="GB112" s="666"/>
      <c r="GC112" s="665"/>
      <c r="GD112" s="667"/>
      <c r="GE112" s="668"/>
      <c r="GF112" s="623"/>
      <c r="GG112" s="622"/>
      <c r="GH112" s="635"/>
      <c r="GI112" s="635"/>
      <c r="GJ112" s="644"/>
    </row>
    <row r="113" spans="1:192" ht="21" customHeight="1" x14ac:dyDescent="0.2">
      <c r="A113" s="624"/>
      <c r="B113" s="622"/>
      <c r="C113" s="665"/>
      <c r="D113" s="666"/>
      <c r="E113" s="665"/>
      <c r="F113" s="667"/>
      <c r="G113" s="670">
        <f>G64</f>
        <v>43586</v>
      </c>
      <c r="H113" s="623"/>
      <c r="I113" s="114"/>
      <c r="K113" s="671" t="s">
        <v>91</v>
      </c>
      <c r="L113" s="622"/>
      <c r="M113" s="624"/>
      <c r="N113" s="622"/>
      <c r="O113" s="665"/>
      <c r="P113" s="666"/>
      <c r="Q113" s="665"/>
      <c r="R113" s="667"/>
      <c r="S113" s="670">
        <f>S64</f>
        <v>43587</v>
      </c>
      <c r="T113" s="623"/>
      <c r="U113" s="114"/>
      <c r="W113" s="671" t="s">
        <v>91</v>
      </c>
      <c r="X113" s="622"/>
      <c r="Y113" s="624"/>
      <c r="Z113" s="622"/>
      <c r="AA113" s="665"/>
      <c r="AB113" s="666"/>
      <c r="AC113" s="665"/>
      <c r="AD113" s="667"/>
      <c r="AE113" s="670">
        <f>AE64</f>
        <v>43588</v>
      </c>
      <c r="AF113" s="623"/>
      <c r="AG113" s="114"/>
      <c r="AI113" s="671" t="s">
        <v>91</v>
      </c>
      <c r="AJ113" s="622"/>
      <c r="AK113" s="624"/>
      <c r="AL113" s="622"/>
      <c r="AM113" s="665"/>
      <c r="AN113" s="666"/>
      <c r="AO113" s="665"/>
      <c r="AP113" s="667"/>
      <c r="AQ113" s="670">
        <f>AQ64</f>
        <v>43589</v>
      </c>
      <c r="AR113" s="623"/>
      <c r="AS113" s="114"/>
      <c r="AU113" s="671" t="s">
        <v>91</v>
      </c>
      <c r="AV113" s="622"/>
      <c r="AW113" s="624"/>
      <c r="AX113" s="622"/>
      <c r="AY113" s="665"/>
      <c r="AZ113" s="666"/>
      <c r="BA113" s="665"/>
      <c r="BB113" s="667"/>
      <c r="BC113" s="670">
        <f>BC64</f>
        <v>43590</v>
      </c>
      <c r="BD113" s="623"/>
      <c r="BE113" s="114"/>
      <c r="BG113" s="671" t="s">
        <v>91</v>
      </c>
      <c r="BH113" s="622"/>
      <c r="BI113" s="624"/>
      <c r="BJ113" s="622"/>
      <c r="BK113" s="665"/>
      <c r="BL113" s="666"/>
      <c r="BM113" s="665"/>
      <c r="BN113" s="667"/>
      <c r="BO113" s="670">
        <f>BO64</f>
        <v>43591</v>
      </c>
      <c r="BP113" s="623"/>
      <c r="BQ113" s="114"/>
      <c r="BS113" s="671" t="s">
        <v>91</v>
      </c>
      <c r="BT113" s="622"/>
      <c r="BU113" s="624"/>
      <c r="BV113" s="622"/>
      <c r="BW113" s="665"/>
      <c r="BX113" s="666"/>
      <c r="BY113" s="665"/>
      <c r="BZ113" s="667"/>
      <c r="CA113" s="670">
        <f>CA64</f>
        <v>43592</v>
      </c>
      <c r="CB113" s="623"/>
      <c r="CC113" s="114"/>
      <c r="CE113" s="671" t="s">
        <v>91</v>
      </c>
      <c r="CF113" s="622"/>
      <c r="CG113" s="624"/>
      <c r="CH113" s="622"/>
      <c r="CI113" s="665"/>
      <c r="CJ113" s="666"/>
      <c r="CK113" s="665"/>
      <c r="CL113" s="667"/>
      <c r="CM113" s="670">
        <f>CM64</f>
        <v>43593</v>
      </c>
      <c r="CN113" s="623"/>
      <c r="CO113" s="114"/>
      <c r="CQ113" s="671" t="s">
        <v>91</v>
      </c>
      <c r="CR113" s="622"/>
      <c r="CS113" s="624"/>
      <c r="CT113" s="622"/>
      <c r="CU113" s="665"/>
      <c r="CV113" s="666"/>
      <c r="CW113" s="665"/>
      <c r="CX113" s="667"/>
      <c r="CY113" s="670">
        <f>CY64</f>
        <v>43594</v>
      </c>
      <c r="CZ113" s="623"/>
      <c r="DA113" s="114"/>
      <c r="DC113" s="671" t="s">
        <v>91</v>
      </c>
      <c r="DD113" s="622"/>
      <c r="DE113" s="624"/>
      <c r="DF113" s="622"/>
      <c r="DG113" s="665"/>
      <c r="DH113" s="666"/>
      <c r="DI113" s="665"/>
      <c r="DJ113" s="667"/>
      <c r="DK113" s="670">
        <f>DK64</f>
        <v>43595</v>
      </c>
      <c r="DL113" s="623"/>
      <c r="DM113" s="114"/>
      <c r="DO113" s="671" t="s">
        <v>91</v>
      </c>
      <c r="DP113" s="622"/>
      <c r="DQ113" s="624"/>
      <c r="DR113" s="622"/>
      <c r="DS113" s="665"/>
      <c r="DT113" s="666"/>
      <c r="DU113" s="665"/>
      <c r="DV113" s="667"/>
      <c r="DW113" s="670">
        <f>DW64</f>
        <v>43596</v>
      </c>
      <c r="DX113" s="623"/>
      <c r="DY113" s="114"/>
      <c r="EA113" s="671" t="s">
        <v>91</v>
      </c>
      <c r="EB113" s="622"/>
      <c r="EC113" s="624"/>
      <c r="ED113" s="622"/>
      <c r="EE113" s="665"/>
      <c r="EF113" s="666"/>
      <c r="EG113" s="665"/>
      <c r="EH113" s="667"/>
      <c r="EI113" s="670">
        <f>EI64</f>
        <v>43597</v>
      </c>
      <c r="EJ113" s="623"/>
      <c r="EK113" s="114"/>
      <c r="EM113" s="671" t="s">
        <v>91</v>
      </c>
      <c r="EN113" s="622"/>
      <c r="EO113" s="624"/>
      <c r="EP113" s="622"/>
      <c r="EQ113" s="665"/>
      <c r="ER113" s="666"/>
      <c r="ES113" s="665"/>
      <c r="ET113" s="667"/>
      <c r="EU113" s="670">
        <f>EU64</f>
        <v>43598</v>
      </c>
      <c r="EV113" s="623"/>
      <c r="EW113" s="114"/>
      <c r="EY113" s="671" t="s">
        <v>91</v>
      </c>
      <c r="EZ113" s="622"/>
      <c r="FA113" s="624"/>
      <c r="FB113" s="622"/>
      <c r="FC113" s="665"/>
      <c r="FD113" s="666"/>
      <c r="FE113" s="665"/>
      <c r="FF113" s="667"/>
      <c r="FG113" s="670">
        <f>FG64</f>
        <v>43599</v>
      </c>
      <c r="FH113" s="623"/>
      <c r="FI113" s="114"/>
      <c r="FK113" s="671" t="s">
        <v>91</v>
      </c>
      <c r="FL113" s="622"/>
      <c r="FM113" s="624"/>
      <c r="FN113" s="622"/>
      <c r="FO113" s="665"/>
      <c r="FP113" s="666"/>
      <c r="FQ113" s="665"/>
      <c r="FR113" s="667"/>
      <c r="FS113" s="670">
        <f>FS64</f>
        <v>43600</v>
      </c>
      <c r="FT113" s="623"/>
      <c r="FU113" s="114"/>
      <c r="FW113" s="671" t="s">
        <v>91</v>
      </c>
      <c r="FX113" s="622"/>
      <c r="FY113" s="624"/>
      <c r="FZ113" s="622"/>
      <c r="GA113" s="665"/>
      <c r="GB113" s="666"/>
      <c r="GC113" s="665"/>
      <c r="GD113" s="667"/>
      <c r="GE113" s="670">
        <f>GE64</f>
        <v>43601</v>
      </c>
      <c r="GF113" s="623"/>
      <c r="GG113" s="114"/>
      <c r="GI113" s="671" t="s">
        <v>91</v>
      </c>
      <c r="GJ113" s="622"/>
    </row>
    <row r="114" spans="1:192" ht="14.25" customHeight="1" x14ac:dyDescent="0.2">
      <c r="A114" s="672"/>
      <c r="B114" s="644"/>
      <c r="C114" s="673"/>
      <c r="D114" s="674"/>
      <c r="E114" s="673"/>
      <c r="F114" s="667"/>
      <c r="G114" s="668"/>
      <c r="H114" s="623"/>
      <c r="I114" s="622"/>
      <c r="J114" s="635"/>
      <c r="K114" s="635"/>
      <c r="L114" s="644"/>
      <c r="M114" s="672"/>
      <c r="N114" s="644"/>
      <c r="O114" s="673"/>
      <c r="P114" s="674"/>
      <c r="Q114" s="673"/>
      <c r="R114" s="667"/>
      <c r="S114" s="668"/>
      <c r="T114" s="623"/>
      <c r="U114" s="622"/>
      <c r="V114" s="635"/>
      <c r="W114" s="635"/>
      <c r="X114" s="644"/>
      <c r="Y114" s="672"/>
      <c r="Z114" s="644"/>
      <c r="AA114" s="673"/>
      <c r="AB114" s="674"/>
      <c r="AC114" s="673"/>
      <c r="AD114" s="667"/>
      <c r="AE114" s="668"/>
      <c r="AF114" s="623"/>
      <c r="AG114" s="622"/>
      <c r="AH114" s="635"/>
      <c r="AI114" s="635"/>
      <c r="AJ114" s="644"/>
      <c r="AK114" s="672"/>
      <c r="AL114" s="644"/>
      <c r="AM114" s="673"/>
      <c r="AN114" s="674"/>
      <c r="AO114" s="673"/>
      <c r="AP114" s="667"/>
      <c r="AQ114" s="668"/>
      <c r="AR114" s="623"/>
      <c r="AS114" s="622"/>
      <c r="AT114" s="635"/>
      <c r="AU114" s="635"/>
      <c r="AV114" s="644"/>
      <c r="AW114" s="672"/>
      <c r="AX114" s="644"/>
      <c r="AY114" s="673"/>
      <c r="AZ114" s="674"/>
      <c r="BA114" s="673"/>
      <c r="BB114" s="667"/>
      <c r="BC114" s="668"/>
      <c r="BD114" s="623"/>
      <c r="BE114" s="622"/>
      <c r="BF114" s="635"/>
      <c r="BG114" s="635"/>
      <c r="BH114" s="644"/>
      <c r="BI114" s="672"/>
      <c r="BJ114" s="644"/>
      <c r="BK114" s="673"/>
      <c r="BL114" s="674"/>
      <c r="BM114" s="673"/>
      <c r="BN114" s="667"/>
      <c r="BO114" s="668"/>
      <c r="BP114" s="623"/>
      <c r="BQ114" s="622"/>
      <c r="BR114" s="635"/>
      <c r="BS114" s="635"/>
      <c r="BT114" s="644"/>
      <c r="BU114" s="672"/>
      <c r="BV114" s="644"/>
      <c r="BW114" s="673"/>
      <c r="BX114" s="674"/>
      <c r="BY114" s="673"/>
      <c r="BZ114" s="667"/>
      <c r="CA114" s="668"/>
      <c r="CB114" s="623"/>
      <c r="CC114" s="622"/>
      <c r="CD114" s="635"/>
      <c r="CE114" s="635"/>
      <c r="CF114" s="644"/>
      <c r="CG114" s="672"/>
      <c r="CH114" s="644"/>
      <c r="CI114" s="673"/>
      <c r="CJ114" s="674"/>
      <c r="CK114" s="673"/>
      <c r="CL114" s="667"/>
      <c r="CM114" s="668"/>
      <c r="CN114" s="623"/>
      <c r="CO114" s="622"/>
      <c r="CP114" s="635"/>
      <c r="CQ114" s="635"/>
      <c r="CR114" s="644"/>
      <c r="CS114" s="672"/>
      <c r="CT114" s="644"/>
      <c r="CU114" s="673"/>
      <c r="CV114" s="674"/>
      <c r="CW114" s="673"/>
      <c r="CX114" s="667"/>
      <c r="CY114" s="668"/>
      <c r="CZ114" s="623"/>
      <c r="DA114" s="622"/>
      <c r="DB114" s="635"/>
      <c r="DC114" s="635"/>
      <c r="DD114" s="644"/>
      <c r="DE114" s="672"/>
      <c r="DF114" s="644"/>
      <c r="DG114" s="673"/>
      <c r="DH114" s="674"/>
      <c r="DI114" s="673"/>
      <c r="DJ114" s="667"/>
      <c r="DK114" s="668"/>
      <c r="DL114" s="623"/>
      <c r="DM114" s="622"/>
      <c r="DN114" s="635"/>
      <c r="DO114" s="635"/>
      <c r="DP114" s="644"/>
      <c r="DQ114" s="672"/>
      <c r="DR114" s="644"/>
      <c r="DS114" s="673"/>
      <c r="DT114" s="674"/>
      <c r="DU114" s="673"/>
      <c r="DV114" s="667"/>
      <c r="DW114" s="668"/>
      <c r="DX114" s="623"/>
      <c r="DY114" s="622"/>
      <c r="DZ114" s="635"/>
      <c r="EA114" s="635"/>
      <c r="EB114" s="644"/>
      <c r="EC114" s="672"/>
      <c r="ED114" s="644"/>
      <c r="EE114" s="673"/>
      <c r="EF114" s="674"/>
      <c r="EG114" s="673"/>
      <c r="EH114" s="667"/>
      <c r="EI114" s="668"/>
      <c r="EJ114" s="623"/>
      <c r="EK114" s="622"/>
      <c r="EL114" s="635"/>
      <c r="EM114" s="635"/>
      <c r="EN114" s="644"/>
      <c r="EO114" s="672"/>
      <c r="EP114" s="644"/>
      <c r="EQ114" s="673"/>
      <c r="ER114" s="674"/>
      <c r="ES114" s="673"/>
      <c r="ET114" s="667"/>
      <c r="EU114" s="668"/>
      <c r="EV114" s="623"/>
      <c r="EW114" s="622"/>
      <c r="EX114" s="635"/>
      <c r="EY114" s="635"/>
      <c r="EZ114" s="644"/>
      <c r="FA114" s="672"/>
      <c r="FB114" s="644"/>
      <c r="FC114" s="673"/>
      <c r="FD114" s="674"/>
      <c r="FE114" s="673"/>
      <c r="FF114" s="667"/>
      <c r="FG114" s="668"/>
      <c r="FH114" s="623"/>
      <c r="FI114" s="622"/>
      <c r="FJ114" s="635"/>
      <c r="FK114" s="635"/>
      <c r="FL114" s="644"/>
      <c r="FM114" s="672"/>
      <c r="FN114" s="644"/>
      <c r="FO114" s="673"/>
      <c r="FP114" s="674"/>
      <c r="FQ114" s="673"/>
      <c r="FR114" s="667"/>
      <c r="FS114" s="668"/>
      <c r="FT114" s="623"/>
      <c r="FU114" s="622"/>
      <c r="FV114" s="635"/>
      <c r="FW114" s="635"/>
      <c r="FX114" s="644"/>
      <c r="FY114" s="672"/>
      <c r="FZ114" s="644"/>
      <c r="GA114" s="673"/>
      <c r="GB114" s="674"/>
      <c r="GC114" s="673"/>
      <c r="GD114" s="667"/>
      <c r="GE114" s="668"/>
      <c r="GF114" s="623"/>
      <c r="GG114" s="622"/>
      <c r="GH114" s="635"/>
      <c r="GI114" s="635"/>
      <c r="GJ114" s="644"/>
    </row>
    <row r="115" spans="1:192" ht="13.5" thickBot="1" x14ac:dyDescent="0.25">
      <c r="A115" s="661"/>
      <c r="B115" s="631"/>
      <c r="C115" s="675" t="s">
        <v>92</v>
      </c>
      <c r="D115" s="631"/>
      <c r="E115" s="632"/>
      <c r="F115" s="631"/>
      <c r="G115" s="631"/>
      <c r="H115" s="631"/>
      <c r="I115" s="632"/>
      <c r="J115" s="631"/>
      <c r="K115" s="675" t="s">
        <v>93</v>
      </c>
      <c r="L115" s="632"/>
      <c r="M115" s="661"/>
      <c r="N115" s="631"/>
      <c r="O115" s="675" t="s">
        <v>92</v>
      </c>
      <c r="P115" s="631"/>
      <c r="Q115" s="632"/>
      <c r="R115" s="631"/>
      <c r="S115" s="631"/>
      <c r="T115" s="631"/>
      <c r="U115" s="632"/>
      <c r="V115" s="631"/>
      <c r="W115" s="675" t="s">
        <v>93</v>
      </c>
      <c r="X115" s="632"/>
      <c r="Y115" s="661"/>
      <c r="Z115" s="631"/>
      <c r="AA115" s="675" t="s">
        <v>92</v>
      </c>
      <c r="AB115" s="631"/>
      <c r="AC115" s="632"/>
      <c r="AD115" s="631"/>
      <c r="AE115" s="631"/>
      <c r="AF115" s="631"/>
      <c r="AG115" s="632"/>
      <c r="AH115" s="631"/>
      <c r="AI115" s="675" t="s">
        <v>93</v>
      </c>
      <c r="AJ115" s="632"/>
      <c r="AK115" s="661"/>
      <c r="AL115" s="631"/>
      <c r="AM115" s="675" t="s">
        <v>92</v>
      </c>
      <c r="AN115" s="631"/>
      <c r="AO115" s="632"/>
      <c r="AP115" s="631"/>
      <c r="AQ115" s="631"/>
      <c r="AR115" s="631"/>
      <c r="AS115" s="632"/>
      <c r="AT115" s="631"/>
      <c r="AU115" s="675" t="s">
        <v>93</v>
      </c>
      <c r="AV115" s="632"/>
      <c r="AW115" s="661"/>
      <c r="AX115" s="631"/>
      <c r="AY115" s="675" t="s">
        <v>92</v>
      </c>
      <c r="AZ115" s="631"/>
      <c r="BA115" s="632"/>
      <c r="BB115" s="631"/>
      <c r="BC115" s="631"/>
      <c r="BD115" s="631"/>
      <c r="BE115" s="632"/>
      <c r="BF115" s="631"/>
      <c r="BG115" s="675" t="s">
        <v>93</v>
      </c>
      <c r="BH115" s="632"/>
      <c r="BI115" s="661"/>
      <c r="BJ115" s="631"/>
      <c r="BK115" s="675" t="s">
        <v>92</v>
      </c>
      <c r="BL115" s="631"/>
      <c r="BM115" s="632"/>
      <c r="BN115" s="631"/>
      <c r="BO115" s="631"/>
      <c r="BP115" s="631"/>
      <c r="BQ115" s="632"/>
      <c r="BR115" s="631"/>
      <c r="BS115" s="675" t="s">
        <v>93</v>
      </c>
      <c r="BT115" s="632"/>
      <c r="BU115" s="661"/>
      <c r="BV115" s="631"/>
      <c r="BW115" s="675" t="s">
        <v>92</v>
      </c>
      <c r="BX115" s="631"/>
      <c r="BY115" s="632"/>
      <c r="BZ115" s="631"/>
      <c r="CA115" s="631"/>
      <c r="CB115" s="631"/>
      <c r="CC115" s="632"/>
      <c r="CD115" s="631"/>
      <c r="CE115" s="675" t="s">
        <v>93</v>
      </c>
      <c r="CF115" s="632"/>
      <c r="CG115" s="661"/>
      <c r="CH115" s="631"/>
      <c r="CI115" s="675" t="s">
        <v>92</v>
      </c>
      <c r="CJ115" s="631"/>
      <c r="CK115" s="632"/>
      <c r="CL115" s="631"/>
      <c r="CM115" s="631"/>
      <c r="CN115" s="631"/>
      <c r="CO115" s="632"/>
      <c r="CP115" s="631"/>
      <c r="CQ115" s="675" t="s">
        <v>93</v>
      </c>
      <c r="CR115" s="632"/>
      <c r="CS115" s="661"/>
      <c r="CT115" s="631"/>
      <c r="CU115" s="675" t="s">
        <v>92</v>
      </c>
      <c r="CV115" s="631"/>
      <c r="CW115" s="632"/>
      <c r="CX115" s="631"/>
      <c r="CY115" s="631"/>
      <c r="CZ115" s="631"/>
      <c r="DA115" s="632"/>
      <c r="DB115" s="631"/>
      <c r="DC115" s="675" t="s">
        <v>93</v>
      </c>
      <c r="DD115" s="632"/>
      <c r="DE115" s="661"/>
      <c r="DF115" s="631"/>
      <c r="DG115" s="675" t="s">
        <v>92</v>
      </c>
      <c r="DH115" s="631"/>
      <c r="DI115" s="632"/>
      <c r="DJ115" s="631"/>
      <c r="DK115" s="631"/>
      <c r="DL115" s="631"/>
      <c r="DM115" s="632"/>
      <c r="DN115" s="631"/>
      <c r="DO115" s="675" t="s">
        <v>93</v>
      </c>
      <c r="DP115" s="632"/>
      <c r="DQ115" s="661"/>
      <c r="DR115" s="631"/>
      <c r="DS115" s="675" t="s">
        <v>92</v>
      </c>
      <c r="DT115" s="631"/>
      <c r="DU115" s="632"/>
      <c r="DV115" s="631"/>
      <c r="DW115" s="631"/>
      <c r="DX115" s="631"/>
      <c r="DY115" s="632"/>
      <c r="DZ115" s="631"/>
      <c r="EA115" s="675" t="s">
        <v>93</v>
      </c>
      <c r="EB115" s="632"/>
      <c r="EC115" s="661"/>
      <c r="ED115" s="631"/>
      <c r="EE115" s="675" t="s">
        <v>92</v>
      </c>
      <c r="EF115" s="631"/>
      <c r="EG115" s="632"/>
      <c r="EH115" s="631"/>
      <c r="EI115" s="631"/>
      <c r="EJ115" s="631"/>
      <c r="EK115" s="632"/>
      <c r="EL115" s="631"/>
      <c r="EM115" s="675" t="s">
        <v>93</v>
      </c>
      <c r="EN115" s="632"/>
      <c r="EO115" s="661"/>
      <c r="EP115" s="631"/>
      <c r="EQ115" s="675" t="s">
        <v>92</v>
      </c>
      <c r="ER115" s="631"/>
      <c r="ES115" s="632"/>
      <c r="ET115" s="631"/>
      <c r="EU115" s="631"/>
      <c r="EV115" s="631"/>
      <c r="EW115" s="632"/>
      <c r="EX115" s="631"/>
      <c r="EY115" s="675" t="s">
        <v>93</v>
      </c>
      <c r="EZ115" s="632"/>
      <c r="FA115" s="661"/>
      <c r="FB115" s="631"/>
      <c r="FC115" s="675" t="s">
        <v>92</v>
      </c>
      <c r="FD115" s="631"/>
      <c r="FE115" s="632"/>
      <c r="FF115" s="631"/>
      <c r="FG115" s="631"/>
      <c r="FH115" s="631"/>
      <c r="FI115" s="632"/>
      <c r="FJ115" s="631"/>
      <c r="FK115" s="675" t="s">
        <v>93</v>
      </c>
      <c r="FL115" s="632"/>
      <c r="FM115" s="661"/>
      <c r="FN115" s="631"/>
      <c r="FO115" s="675" t="s">
        <v>92</v>
      </c>
      <c r="FP115" s="631"/>
      <c r="FQ115" s="632"/>
      <c r="FR115" s="631"/>
      <c r="FS115" s="631"/>
      <c r="FT115" s="631"/>
      <c r="FU115" s="632"/>
      <c r="FV115" s="631"/>
      <c r="FW115" s="675" t="s">
        <v>93</v>
      </c>
      <c r="FX115" s="632"/>
      <c r="FY115" s="661"/>
      <c r="FZ115" s="631"/>
      <c r="GA115" s="675" t="s">
        <v>92</v>
      </c>
      <c r="GB115" s="631"/>
      <c r="GC115" s="632"/>
      <c r="GD115" s="631"/>
      <c r="GE115" s="631"/>
      <c r="GF115" s="631"/>
      <c r="GG115" s="632"/>
      <c r="GH115" s="631"/>
      <c r="GI115" s="675" t="s">
        <v>93</v>
      </c>
      <c r="GJ115" s="632"/>
    </row>
    <row r="116" spans="1:192" ht="13.5" thickBot="1" x14ac:dyDescent="0.25">
      <c r="A116" s="676" t="s">
        <v>94</v>
      </c>
      <c r="F116" s="623"/>
      <c r="G116" s="623" t="s">
        <v>95</v>
      </c>
      <c r="H116" s="623"/>
      <c r="I116" s="677">
        <f ca="1">TODAY()</f>
        <v>43966</v>
      </c>
      <c r="J116" s="623"/>
      <c r="M116" s="676" t="s">
        <v>94</v>
      </c>
      <c r="R116" s="623"/>
      <c r="S116" s="623" t="s">
        <v>95</v>
      </c>
      <c r="T116" s="623"/>
      <c r="U116" s="677">
        <f ca="1">TODAY()</f>
        <v>43966</v>
      </c>
      <c r="V116" s="623"/>
      <c r="Y116" s="676" t="s">
        <v>94</v>
      </c>
      <c r="AD116" s="623"/>
      <c r="AE116" s="623" t="s">
        <v>95</v>
      </c>
      <c r="AF116" s="623"/>
      <c r="AG116" s="677">
        <f ca="1">TODAY()</f>
        <v>43966</v>
      </c>
      <c r="AH116" s="623"/>
      <c r="AK116" s="676" t="s">
        <v>94</v>
      </c>
      <c r="AP116" s="623"/>
      <c r="AQ116" s="623" t="s">
        <v>95</v>
      </c>
      <c r="AR116" s="623"/>
      <c r="AS116" s="677">
        <f ca="1">TODAY()</f>
        <v>43966</v>
      </c>
      <c r="AT116" s="623"/>
      <c r="AW116" s="676" t="s">
        <v>94</v>
      </c>
      <c r="BB116" s="623"/>
      <c r="BC116" s="623" t="s">
        <v>95</v>
      </c>
      <c r="BD116" s="623"/>
      <c r="BE116" s="677">
        <f ca="1">TODAY()</f>
        <v>43966</v>
      </c>
      <c r="BF116" s="623"/>
      <c r="BI116" s="676" t="s">
        <v>94</v>
      </c>
      <c r="BN116" s="623"/>
      <c r="BO116" s="623" t="s">
        <v>95</v>
      </c>
      <c r="BP116" s="623"/>
      <c r="BQ116" s="677">
        <f ca="1">TODAY()</f>
        <v>43966</v>
      </c>
      <c r="BR116" s="623"/>
      <c r="BU116" s="676" t="s">
        <v>94</v>
      </c>
      <c r="BZ116" s="623"/>
      <c r="CA116" s="623" t="s">
        <v>95</v>
      </c>
      <c r="CB116" s="623"/>
      <c r="CC116" s="677">
        <f ca="1">TODAY()</f>
        <v>43966</v>
      </c>
      <c r="CD116" s="623"/>
      <c r="CG116" s="676" t="s">
        <v>94</v>
      </c>
      <c r="CL116" s="623"/>
      <c r="CM116" s="623" t="s">
        <v>95</v>
      </c>
      <c r="CN116" s="623"/>
      <c r="CO116" s="677">
        <f ca="1">TODAY()</f>
        <v>43966</v>
      </c>
      <c r="CP116" s="623"/>
      <c r="CS116" s="676" t="s">
        <v>94</v>
      </c>
      <c r="CX116" s="623"/>
      <c r="CY116" s="623" t="s">
        <v>95</v>
      </c>
      <c r="CZ116" s="623"/>
      <c r="DA116" s="677">
        <f ca="1">TODAY()</f>
        <v>43966</v>
      </c>
      <c r="DB116" s="623"/>
      <c r="DE116" s="676" t="s">
        <v>94</v>
      </c>
      <c r="DJ116" s="623"/>
      <c r="DK116" s="623" t="s">
        <v>95</v>
      </c>
      <c r="DL116" s="623"/>
      <c r="DM116" s="677">
        <f ca="1">TODAY()</f>
        <v>43966</v>
      </c>
      <c r="DN116" s="623"/>
      <c r="DQ116" s="676" t="s">
        <v>94</v>
      </c>
      <c r="DV116" s="623"/>
      <c r="DW116" s="623" t="s">
        <v>95</v>
      </c>
      <c r="DX116" s="623"/>
      <c r="DY116" s="677">
        <f ca="1">TODAY()</f>
        <v>43966</v>
      </c>
      <c r="DZ116" s="623"/>
      <c r="EC116" s="676" t="s">
        <v>94</v>
      </c>
      <c r="EH116" s="623"/>
      <c r="EI116" s="623" t="s">
        <v>95</v>
      </c>
      <c r="EJ116" s="623"/>
      <c r="EK116" s="677">
        <f ca="1">TODAY()</f>
        <v>43966</v>
      </c>
      <c r="EL116" s="623"/>
      <c r="EO116" s="676" t="s">
        <v>94</v>
      </c>
      <c r="ET116" s="623"/>
      <c r="EU116" s="623" t="s">
        <v>95</v>
      </c>
      <c r="EV116" s="623"/>
      <c r="EW116" s="677">
        <f ca="1">TODAY()</f>
        <v>43966</v>
      </c>
      <c r="EX116" s="623"/>
      <c r="FA116" s="676" t="s">
        <v>94</v>
      </c>
      <c r="FF116" s="623"/>
      <c r="FG116" s="623" t="s">
        <v>95</v>
      </c>
      <c r="FH116" s="623"/>
      <c r="FI116" s="677">
        <f ca="1">TODAY()</f>
        <v>43966</v>
      </c>
      <c r="FJ116" s="623"/>
      <c r="FM116" s="676" t="s">
        <v>94</v>
      </c>
      <c r="FR116" s="623"/>
      <c r="FS116" s="623" t="s">
        <v>95</v>
      </c>
      <c r="FT116" s="623"/>
      <c r="FU116" s="677">
        <f ca="1">TODAY()</f>
        <v>43966</v>
      </c>
      <c r="FV116" s="623"/>
      <c r="FY116" s="676" t="s">
        <v>94</v>
      </c>
      <c r="GD116" s="623"/>
      <c r="GE116" s="623" t="s">
        <v>95</v>
      </c>
      <c r="GF116" s="623"/>
      <c r="GG116" s="677">
        <f ca="1">TODAY()</f>
        <v>43966</v>
      </c>
      <c r="GH116" s="623"/>
    </row>
    <row r="117" spans="1:192" x14ac:dyDescent="0.2">
      <c r="A117" s="876" t="s">
        <v>514</v>
      </c>
      <c r="B117" s="615"/>
      <c r="C117" s="615"/>
      <c r="D117" s="616"/>
      <c r="E117" s="617"/>
      <c r="F117" s="617"/>
      <c r="G117" s="617"/>
      <c r="H117" s="617"/>
      <c r="I117" s="617"/>
      <c r="J117" s="618"/>
      <c r="K117" s="617" t="s">
        <v>71</v>
      </c>
      <c r="L117" s="618"/>
      <c r="M117" s="876" t="s">
        <v>514</v>
      </c>
      <c r="N117" s="615"/>
      <c r="O117" s="615"/>
      <c r="P117" s="616"/>
      <c r="Q117" s="617"/>
      <c r="R117" s="617"/>
      <c r="S117" s="617"/>
      <c r="T117" s="617"/>
      <c r="U117" s="617"/>
      <c r="V117" s="618"/>
      <c r="W117" s="617" t="s">
        <v>71</v>
      </c>
      <c r="X117" s="618"/>
      <c r="Y117" s="876" t="s">
        <v>514</v>
      </c>
      <c r="Z117" s="615"/>
      <c r="AA117" s="615"/>
      <c r="AB117" s="616"/>
      <c r="AC117" s="617"/>
      <c r="AD117" s="617"/>
      <c r="AE117" s="617"/>
      <c r="AF117" s="617"/>
      <c r="AG117" s="617"/>
      <c r="AH117" s="618"/>
      <c r="AI117" s="617" t="s">
        <v>71</v>
      </c>
      <c r="AJ117" s="618"/>
      <c r="AK117" s="876" t="s">
        <v>514</v>
      </c>
      <c r="AL117" s="615"/>
      <c r="AM117" s="615"/>
      <c r="AN117" s="616"/>
      <c r="AO117" s="617"/>
      <c r="AP117" s="617"/>
      <c r="AQ117" s="617"/>
      <c r="AR117" s="617"/>
      <c r="AS117" s="617"/>
      <c r="AT117" s="618"/>
      <c r="AU117" s="617" t="s">
        <v>71</v>
      </c>
      <c r="AV117" s="618"/>
      <c r="AW117" s="876" t="s">
        <v>514</v>
      </c>
      <c r="AX117" s="615"/>
      <c r="AY117" s="615"/>
      <c r="AZ117" s="616"/>
      <c r="BA117" s="617"/>
      <c r="BB117" s="617"/>
      <c r="BC117" s="617"/>
      <c r="BD117" s="617"/>
      <c r="BE117" s="617"/>
      <c r="BF117" s="618"/>
      <c r="BG117" s="617" t="s">
        <v>71</v>
      </c>
      <c r="BH117" s="618"/>
      <c r="BI117" s="876" t="s">
        <v>514</v>
      </c>
      <c r="BJ117" s="615"/>
      <c r="BK117" s="615"/>
      <c r="BL117" s="616"/>
      <c r="BM117" s="617"/>
      <c r="BN117" s="617"/>
      <c r="BO117" s="617"/>
      <c r="BP117" s="617"/>
      <c r="BQ117" s="617"/>
      <c r="BR117" s="618"/>
      <c r="BS117" s="617" t="s">
        <v>71</v>
      </c>
      <c r="BT117" s="618"/>
      <c r="BU117" s="876" t="s">
        <v>514</v>
      </c>
      <c r="BV117" s="615"/>
      <c r="BW117" s="615"/>
      <c r="BX117" s="616"/>
      <c r="BY117" s="617"/>
      <c r="BZ117" s="617"/>
      <c r="CA117" s="617"/>
      <c r="CB117" s="617"/>
      <c r="CC117" s="617"/>
      <c r="CD117" s="618"/>
      <c r="CE117" s="617" t="s">
        <v>71</v>
      </c>
      <c r="CF117" s="618"/>
      <c r="CG117" s="876" t="s">
        <v>514</v>
      </c>
      <c r="CH117" s="615"/>
      <c r="CI117" s="615"/>
      <c r="CJ117" s="616"/>
      <c r="CK117" s="617"/>
      <c r="CL117" s="617"/>
      <c r="CM117" s="617"/>
      <c r="CN117" s="617"/>
      <c r="CO117" s="617"/>
      <c r="CP117" s="618"/>
      <c r="CQ117" s="617" t="s">
        <v>71</v>
      </c>
      <c r="CR117" s="618"/>
      <c r="CS117" s="876" t="s">
        <v>514</v>
      </c>
      <c r="CT117" s="615"/>
      <c r="CU117" s="615"/>
      <c r="CV117" s="616"/>
      <c r="CW117" s="617"/>
      <c r="CX117" s="617"/>
      <c r="CY117" s="617"/>
      <c r="CZ117" s="617"/>
      <c r="DA117" s="617"/>
      <c r="DB117" s="618"/>
      <c r="DC117" s="617" t="s">
        <v>71</v>
      </c>
      <c r="DD117" s="618"/>
      <c r="DE117" s="876" t="s">
        <v>514</v>
      </c>
      <c r="DF117" s="615"/>
      <c r="DG117" s="615"/>
      <c r="DH117" s="616"/>
      <c r="DI117" s="617"/>
      <c r="DJ117" s="617"/>
      <c r="DK117" s="617"/>
      <c r="DL117" s="617"/>
      <c r="DM117" s="617"/>
      <c r="DN117" s="618"/>
      <c r="DO117" s="617" t="s">
        <v>71</v>
      </c>
      <c r="DP117" s="618"/>
      <c r="DQ117" s="876" t="s">
        <v>514</v>
      </c>
      <c r="DR117" s="615"/>
      <c r="DS117" s="615"/>
      <c r="DT117" s="616"/>
      <c r="DU117" s="617"/>
      <c r="DV117" s="617"/>
      <c r="DW117" s="617"/>
      <c r="DX117" s="617"/>
      <c r="DY117" s="617"/>
      <c r="DZ117" s="618"/>
      <c r="EA117" s="617" t="s">
        <v>71</v>
      </c>
      <c r="EB117" s="618"/>
      <c r="EC117" s="876" t="s">
        <v>514</v>
      </c>
      <c r="ED117" s="615"/>
      <c r="EE117" s="615"/>
      <c r="EF117" s="616"/>
      <c r="EG117" s="617"/>
      <c r="EH117" s="617"/>
      <c r="EI117" s="617"/>
      <c r="EJ117" s="617"/>
      <c r="EK117" s="617"/>
      <c r="EL117" s="618"/>
      <c r="EM117" s="617" t="s">
        <v>71</v>
      </c>
      <c r="EN117" s="618"/>
      <c r="EO117" s="876" t="s">
        <v>514</v>
      </c>
      <c r="EP117" s="615"/>
      <c r="EQ117" s="615"/>
      <c r="ER117" s="616"/>
      <c r="ES117" s="617"/>
      <c r="ET117" s="617"/>
      <c r="EU117" s="617"/>
      <c r="EV117" s="617"/>
      <c r="EW117" s="617"/>
      <c r="EX117" s="618"/>
      <c r="EY117" s="617" t="s">
        <v>71</v>
      </c>
      <c r="EZ117" s="618"/>
      <c r="FA117" s="876" t="s">
        <v>514</v>
      </c>
      <c r="FB117" s="615"/>
      <c r="FC117" s="615"/>
      <c r="FD117" s="616"/>
      <c r="FE117" s="617"/>
      <c r="FF117" s="617"/>
      <c r="FG117" s="617"/>
      <c r="FH117" s="617"/>
      <c r="FI117" s="617"/>
      <c r="FJ117" s="618"/>
      <c r="FK117" s="617" t="s">
        <v>71</v>
      </c>
      <c r="FL117" s="618"/>
      <c r="FM117" s="876" t="s">
        <v>514</v>
      </c>
      <c r="FN117" s="615"/>
      <c r="FO117" s="615"/>
      <c r="FP117" s="616"/>
      <c r="FQ117" s="617"/>
      <c r="FR117" s="617"/>
      <c r="FS117" s="617"/>
      <c r="FT117" s="617"/>
      <c r="FU117" s="617"/>
      <c r="FV117" s="618"/>
      <c r="FW117" s="617" t="s">
        <v>71</v>
      </c>
      <c r="FX117" s="618"/>
      <c r="FY117" s="619"/>
      <c r="FZ117" s="619"/>
      <c r="GA117" s="619"/>
      <c r="GB117" s="619"/>
      <c r="GC117" s="619"/>
      <c r="GD117" s="619"/>
      <c r="GE117" s="619"/>
      <c r="GF117" s="619"/>
      <c r="GG117" s="619"/>
      <c r="GH117" s="619"/>
      <c r="GI117" s="619"/>
      <c r="GJ117" s="619"/>
    </row>
    <row r="118" spans="1:192" x14ac:dyDescent="0.2">
      <c r="A118" s="1229" t="s">
        <v>237</v>
      </c>
      <c r="B118" s="1230"/>
      <c r="C118" s="1230"/>
      <c r="D118" s="1231"/>
      <c r="G118" s="621" t="s">
        <v>72</v>
      </c>
      <c r="H118" s="621"/>
      <c r="I118" s="621"/>
      <c r="J118" s="622"/>
      <c r="K118" s="623"/>
      <c r="L118" s="622"/>
      <c r="M118" s="1229" t="s">
        <v>237</v>
      </c>
      <c r="N118" s="1230"/>
      <c r="O118" s="1230"/>
      <c r="P118" s="1231"/>
      <c r="S118" s="621" t="s">
        <v>72</v>
      </c>
      <c r="T118" s="621"/>
      <c r="U118" s="621"/>
      <c r="V118" s="622"/>
      <c r="W118" s="623"/>
      <c r="X118" s="622"/>
      <c r="Y118" s="1229" t="s">
        <v>237</v>
      </c>
      <c r="Z118" s="1230"/>
      <c r="AA118" s="1230"/>
      <c r="AB118" s="1231"/>
      <c r="AE118" s="621" t="s">
        <v>72</v>
      </c>
      <c r="AF118" s="621"/>
      <c r="AG118" s="621"/>
      <c r="AH118" s="622"/>
      <c r="AI118" s="623"/>
      <c r="AJ118" s="622"/>
      <c r="AK118" s="1229" t="s">
        <v>237</v>
      </c>
      <c r="AL118" s="1230"/>
      <c r="AM118" s="1230"/>
      <c r="AN118" s="1231"/>
      <c r="AQ118" s="621" t="s">
        <v>72</v>
      </c>
      <c r="AR118" s="621"/>
      <c r="AS118" s="621"/>
      <c r="AT118" s="622"/>
      <c r="AU118" s="623"/>
      <c r="AV118" s="622"/>
      <c r="AW118" s="1229" t="s">
        <v>237</v>
      </c>
      <c r="AX118" s="1230"/>
      <c r="AY118" s="1230"/>
      <c r="AZ118" s="1231"/>
      <c r="BC118" s="621" t="s">
        <v>72</v>
      </c>
      <c r="BD118" s="621"/>
      <c r="BE118" s="621"/>
      <c r="BF118" s="622"/>
      <c r="BG118" s="623"/>
      <c r="BH118" s="622"/>
      <c r="BI118" s="1229" t="s">
        <v>237</v>
      </c>
      <c r="BJ118" s="1230"/>
      <c r="BK118" s="1230"/>
      <c r="BL118" s="1231"/>
      <c r="BO118" s="621" t="s">
        <v>72</v>
      </c>
      <c r="BP118" s="621"/>
      <c r="BQ118" s="621"/>
      <c r="BR118" s="622"/>
      <c r="BS118" s="623"/>
      <c r="BT118" s="622"/>
      <c r="BU118" s="1229" t="s">
        <v>237</v>
      </c>
      <c r="BV118" s="1230"/>
      <c r="BW118" s="1230"/>
      <c r="BX118" s="1231"/>
      <c r="CA118" s="621" t="s">
        <v>72</v>
      </c>
      <c r="CB118" s="621"/>
      <c r="CC118" s="621"/>
      <c r="CD118" s="622"/>
      <c r="CE118" s="623"/>
      <c r="CF118" s="622"/>
      <c r="CG118" s="1229" t="s">
        <v>237</v>
      </c>
      <c r="CH118" s="1230"/>
      <c r="CI118" s="1230"/>
      <c r="CJ118" s="1231"/>
      <c r="CM118" s="621" t="s">
        <v>72</v>
      </c>
      <c r="CN118" s="621"/>
      <c r="CO118" s="621"/>
      <c r="CP118" s="622"/>
      <c r="CQ118" s="623"/>
      <c r="CR118" s="622"/>
      <c r="CS118" s="1229" t="s">
        <v>237</v>
      </c>
      <c r="CT118" s="1230"/>
      <c r="CU118" s="1230"/>
      <c r="CV118" s="1231"/>
      <c r="CY118" s="621" t="s">
        <v>72</v>
      </c>
      <c r="CZ118" s="621"/>
      <c r="DA118" s="621"/>
      <c r="DB118" s="622"/>
      <c r="DC118" s="623"/>
      <c r="DD118" s="622"/>
      <c r="DE118" s="1229" t="s">
        <v>237</v>
      </c>
      <c r="DF118" s="1230"/>
      <c r="DG118" s="1230"/>
      <c r="DH118" s="1231"/>
      <c r="DK118" s="621" t="s">
        <v>72</v>
      </c>
      <c r="DL118" s="621"/>
      <c r="DM118" s="621"/>
      <c r="DN118" s="622"/>
      <c r="DO118" s="623"/>
      <c r="DP118" s="622"/>
      <c r="DQ118" s="1229" t="s">
        <v>237</v>
      </c>
      <c r="DR118" s="1230"/>
      <c r="DS118" s="1230"/>
      <c r="DT118" s="1231"/>
      <c r="DW118" s="621" t="s">
        <v>72</v>
      </c>
      <c r="DX118" s="621"/>
      <c r="DY118" s="621"/>
      <c r="DZ118" s="622"/>
      <c r="EA118" s="623"/>
      <c r="EB118" s="622"/>
      <c r="EC118" s="1229" t="s">
        <v>237</v>
      </c>
      <c r="ED118" s="1230"/>
      <c r="EE118" s="1230"/>
      <c r="EF118" s="1231"/>
      <c r="EI118" s="621" t="s">
        <v>72</v>
      </c>
      <c r="EJ118" s="621"/>
      <c r="EK118" s="621"/>
      <c r="EL118" s="622"/>
      <c r="EM118" s="623"/>
      <c r="EN118" s="622"/>
      <c r="EO118" s="1229" t="s">
        <v>237</v>
      </c>
      <c r="EP118" s="1230"/>
      <c r="EQ118" s="1230"/>
      <c r="ER118" s="1231"/>
      <c r="EU118" s="621" t="s">
        <v>72</v>
      </c>
      <c r="EV118" s="621"/>
      <c r="EW118" s="621"/>
      <c r="EX118" s="622"/>
      <c r="EY118" s="623"/>
      <c r="EZ118" s="622"/>
      <c r="FA118" s="1229" t="s">
        <v>237</v>
      </c>
      <c r="FB118" s="1230"/>
      <c r="FC118" s="1230"/>
      <c r="FD118" s="1231"/>
      <c r="FG118" s="621" t="s">
        <v>72</v>
      </c>
      <c r="FH118" s="621"/>
      <c r="FI118" s="621"/>
      <c r="FJ118" s="622"/>
      <c r="FK118" s="623"/>
      <c r="FL118" s="622"/>
      <c r="FM118" s="1229" t="s">
        <v>237</v>
      </c>
      <c r="FN118" s="1230"/>
      <c r="FO118" s="1230"/>
      <c r="FP118" s="1231"/>
      <c r="FS118" s="621" t="s">
        <v>72</v>
      </c>
      <c r="FT118" s="621"/>
      <c r="FU118" s="621"/>
      <c r="FV118" s="622"/>
      <c r="FW118" s="623"/>
      <c r="FX118" s="622"/>
      <c r="FY118" s="619"/>
      <c r="FZ118" s="619"/>
      <c r="GA118" s="619"/>
      <c r="GB118" s="619"/>
      <c r="GC118" s="619"/>
      <c r="GD118" s="619"/>
      <c r="GE118" s="619"/>
      <c r="GF118" s="619"/>
      <c r="GG118" s="619"/>
      <c r="GH118" s="619"/>
      <c r="GI118" s="619"/>
      <c r="GJ118" s="619"/>
    </row>
    <row r="119" spans="1:192" x14ac:dyDescent="0.2">
      <c r="A119" s="877" t="s">
        <v>515</v>
      </c>
      <c r="B119" s="625"/>
      <c r="C119" s="625"/>
      <c r="D119" s="626"/>
      <c r="J119" s="622"/>
      <c r="K119" s="627" t="s">
        <v>73</v>
      </c>
      <c r="L119" s="628"/>
      <c r="M119" s="877" t="s">
        <v>515</v>
      </c>
      <c r="N119" s="625"/>
      <c r="O119" s="625"/>
      <c r="P119" s="626"/>
      <c r="V119" s="622"/>
      <c r="W119" s="627" t="s">
        <v>73</v>
      </c>
      <c r="X119" s="628"/>
      <c r="Y119" s="877" t="s">
        <v>515</v>
      </c>
      <c r="Z119" s="625"/>
      <c r="AA119" s="625"/>
      <c r="AB119" s="626"/>
      <c r="AH119" s="622"/>
      <c r="AI119" s="627" t="s">
        <v>73</v>
      </c>
      <c r="AJ119" s="628"/>
      <c r="AK119" s="877" t="s">
        <v>515</v>
      </c>
      <c r="AL119" s="625"/>
      <c r="AM119" s="625"/>
      <c r="AN119" s="626"/>
      <c r="AT119" s="622"/>
      <c r="AU119" s="627" t="s">
        <v>73</v>
      </c>
      <c r="AV119" s="628"/>
      <c r="AW119" s="877" t="s">
        <v>515</v>
      </c>
      <c r="AX119" s="625"/>
      <c r="AY119" s="625"/>
      <c r="AZ119" s="626"/>
      <c r="BF119" s="622"/>
      <c r="BG119" s="627" t="s">
        <v>73</v>
      </c>
      <c r="BH119" s="628"/>
      <c r="BI119" s="877" t="s">
        <v>515</v>
      </c>
      <c r="BJ119" s="625"/>
      <c r="BK119" s="625"/>
      <c r="BL119" s="626"/>
      <c r="BR119" s="622"/>
      <c r="BS119" s="627" t="s">
        <v>73</v>
      </c>
      <c r="BT119" s="628"/>
      <c r="BU119" s="877" t="s">
        <v>515</v>
      </c>
      <c r="BV119" s="625"/>
      <c r="BW119" s="625"/>
      <c r="BX119" s="626"/>
      <c r="CD119" s="622"/>
      <c r="CE119" s="627" t="s">
        <v>73</v>
      </c>
      <c r="CF119" s="628"/>
      <c r="CG119" s="877" t="s">
        <v>515</v>
      </c>
      <c r="CH119" s="625"/>
      <c r="CI119" s="625"/>
      <c r="CJ119" s="626"/>
      <c r="CP119" s="622"/>
      <c r="CQ119" s="627" t="s">
        <v>73</v>
      </c>
      <c r="CR119" s="628"/>
      <c r="CS119" s="877" t="s">
        <v>515</v>
      </c>
      <c r="CT119" s="625"/>
      <c r="CU119" s="625"/>
      <c r="CV119" s="626"/>
      <c r="DB119" s="622"/>
      <c r="DC119" s="627" t="s">
        <v>73</v>
      </c>
      <c r="DD119" s="628"/>
      <c r="DE119" s="877" t="s">
        <v>515</v>
      </c>
      <c r="DF119" s="625"/>
      <c r="DG119" s="625"/>
      <c r="DH119" s="626"/>
      <c r="DN119" s="622"/>
      <c r="DO119" s="627" t="s">
        <v>73</v>
      </c>
      <c r="DP119" s="628"/>
      <c r="DQ119" s="877" t="s">
        <v>515</v>
      </c>
      <c r="DR119" s="625"/>
      <c r="DS119" s="625"/>
      <c r="DT119" s="626"/>
      <c r="DZ119" s="622"/>
      <c r="EA119" s="627" t="s">
        <v>73</v>
      </c>
      <c r="EB119" s="628"/>
      <c r="EC119" s="877" t="s">
        <v>515</v>
      </c>
      <c r="ED119" s="625"/>
      <c r="EE119" s="625"/>
      <c r="EF119" s="626"/>
      <c r="EL119" s="622"/>
      <c r="EM119" s="627" t="s">
        <v>73</v>
      </c>
      <c r="EN119" s="628"/>
      <c r="EO119" s="877" t="s">
        <v>515</v>
      </c>
      <c r="EP119" s="625"/>
      <c r="EQ119" s="625"/>
      <c r="ER119" s="626"/>
      <c r="EX119" s="622"/>
      <c r="EY119" s="627" t="s">
        <v>73</v>
      </c>
      <c r="EZ119" s="628"/>
      <c r="FA119" s="877" t="s">
        <v>515</v>
      </c>
      <c r="FB119" s="625"/>
      <c r="FC119" s="625"/>
      <c r="FD119" s="626"/>
      <c r="FJ119" s="622"/>
      <c r="FK119" s="627" t="s">
        <v>73</v>
      </c>
      <c r="FL119" s="628"/>
      <c r="FM119" s="877" t="s">
        <v>515</v>
      </c>
      <c r="FN119" s="625"/>
      <c r="FO119" s="625"/>
      <c r="FP119" s="626"/>
      <c r="FV119" s="622"/>
      <c r="FW119" s="627" t="s">
        <v>73</v>
      </c>
      <c r="FX119" s="628"/>
      <c r="FY119" s="619"/>
      <c r="FZ119" s="619"/>
      <c r="GA119" s="619"/>
      <c r="GB119" s="619"/>
      <c r="GC119" s="619"/>
      <c r="GD119" s="619"/>
      <c r="GE119" s="619"/>
      <c r="GF119" s="619"/>
      <c r="GG119" s="619"/>
      <c r="GH119" s="619"/>
      <c r="GI119" s="619"/>
      <c r="GJ119" s="619"/>
    </row>
    <row r="120" spans="1:192" ht="13.5" thickBot="1" x14ac:dyDescent="0.25">
      <c r="A120" s="878" t="s">
        <v>586</v>
      </c>
      <c r="B120" s="629"/>
      <c r="C120" s="629"/>
      <c r="D120" s="630"/>
      <c r="E120" s="631"/>
      <c r="F120" s="631"/>
      <c r="G120" s="631"/>
      <c r="H120" s="631"/>
      <c r="I120" s="631"/>
      <c r="J120" s="632"/>
      <c r="K120" s="633" t="s">
        <v>74</v>
      </c>
      <c r="L120" s="628"/>
      <c r="M120" s="878" t="s">
        <v>586</v>
      </c>
      <c r="N120" s="629"/>
      <c r="O120" s="629"/>
      <c r="P120" s="630"/>
      <c r="Q120" s="631"/>
      <c r="R120" s="631"/>
      <c r="S120" s="631"/>
      <c r="T120" s="631"/>
      <c r="U120" s="631"/>
      <c r="V120" s="632"/>
      <c r="W120" s="633" t="s">
        <v>74</v>
      </c>
      <c r="X120" s="628"/>
      <c r="Y120" s="878" t="s">
        <v>586</v>
      </c>
      <c r="Z120" s="629"/>
      <c r="AA120" s="629"/>
      <c r="AB120" s="630"/>
      <c r="AC120" s="631"/>
      <c r="AD120" s="631"/>
      <c r="AE120" s="631"/>
      <c r="AF120" s="631"/>
      <c r="AG120" s="631"/>
      <c r="AH120" s="632"/>
      <c r="AI120" s="633" t="s">
        <v>74</v>
      </c>
      <c r="AJ120" s="628"/>
      <c r="AK120" s="878" t="s">
        <v>586</v>
      </c>
      <c r="AL120" s="629"/>
      <c r="AM120" s="629"/>
      <c r="AN120" s="630"/>
      <c r="AO120" s="631"/>
      <c r="AP120" s="631"/>
      <c r="AQ120" s="631"/>
      <c r="AR120" s="631"/>
      <c r="AS120" s="631"/>
      <c r="AT120" s="632"/>
      <c r="AU120" s="633" t="s">
        <v>74</v>
      </c>
      <c r="AV120" s="628"/>
      <c r="AW120" s="878" t="s">
        <v>586</v>
      </c>
      <c r="AX120" s="629"/>
      <c r="AY120" s="629"/>
      <c r="AZ120" s="630"/>
      <c r="BA120" s="631"/>
      <c r="BB120" s="631"/>
      <c r="BC120" s="631"/>
      <c r="BD120" s="631"/>
      <c r="BE120" s="631"/>
      <c r="BF120" s="632"/>
      <c r="BG120" s="633" t="s">
        <v>74</v>
      </c>
      <c r="BH120" s="628"/>
      <c r="BI120" s="878" t="s">
        <v>586</v>
      </c>
      <c r="BJ120" s="629"/>
      <c r="BK120" s="629"/>
      <c r="BL120" s="630"/>
      <c r="BM120" s="631"/>
      <c r="BN120" s="631"/>
      <c r="BO120" s="631"/>
      <c r="BP120" s="631"/>
      <c r="BQ120" s="631"/>
      <c r="BR120" s="632"/>
      <c r="BS120" s="633" t="s">
        <v>74</v>
      </c>
      <c r="BT120" s="628"/>
      <c r="BU120" s="878" t="s">
        <v>586</v>
      </c>
      <c r="BV120" s="629"/>
      <c r="BW120" s="629"/>
      <c r="BX120" s="630"/>
      <c r="BY120" s="631"/>
      <c r="BZ120" s="631"/>
      <c r="CA120" s="631"/>
      <c r="CB120" s="631"/>
      <c r="CC120" s="631"/>
      <c r="CD120" s="632"/>
      <c r="CE120" s="633" t="s">
        <v>74</v>
      </c>
      <c r="CF120" s="628"/>
      <c r="CG120" s="878" t="s">
        <v>586</v>
      </c>
      <c r="CH120" s="629"/>
      <c r="CI120" s="629"/>
      <c r="CJ120" s="630"/>
      <c r="CK120" s="631"/>
      <c r="CL120" s="631"/>
      <c r="CM120" s="631"/>
      <c r="CN120" s="631"/>
      <c r="CO120" s="631"/>
      <c r="CP120" s="632"/>
      <c r="CQ120" s="633" t="s">
        <v>74</v>
      </c>
      <c r="CR120" s="628"/>
      <c r="CS120" s="878" t="s">
        <v>586</v>
      </c>
      <c r="CT120" s="629"/>
      <c r="CU120" s="629"/>
      <c r="CV120" s="630"/>
      <c r="CW120" s="631"/>
      <c r="CX120" s="631"/>
      <c r="CY120" s="631"/>
      <c r="CZ120" s="631"/>
      <c r="DA120" s="631"/>
      <c r="DB120" s="632"/>
      <c r="DC120" s="633" t="s">
        <v>74</v>
      </c>
      <c r="DD120" s="628"/>
      <c r="DE120" s="878" t="s">
        <v>586</v>
      </c>
      <c r="DF120" s="629"/>
      <c r="DG120" s="629"/>
      <c r="DH120" s="630"/>
      <c r="DI120" s="631"/>
      <c r="DJ120" s="631"/>
      <c r="DK120" s="631"/>
      <c r="DL120" s="631"/>
      <c r="DM120" s="631"/>
      <c r="DN120" s="632"/>
      <c r="DO120" s="633" t="s">
        <v>74</v>
      </c>
      <c r="DP120" s="628"/>
      <c r="DQ120" s="878" t="s">
        <v>586</v>
      </c>
      <c r="DR120" s="629"/>
      <c r="DS120" s="629"/>
      <c r="DT120" s="630"/>
      <c r="DU120" s="631"/>
      <c r="DV120" s="631"/>
      <c r="DW120" s="631"/>
      <c r="DX120" s="631"/>
      <c r="DY120" s="631"/>
      <c r="DZ120" s="632"/>
      <c r="EA120" s="633" t="s">
        <v>74</v>
      </c>
      <c r="EB120" s="628"/>
      <c r="EC120" s="878" t="s">
        <v>586</v>
      </c>
      <c r="ED120" s="629"/>
      <c r="EE120" s="629"/>
      <c r="EF120" s="630"/>
      <c r="EG120" s="631"/>
      <c r="EH120" s="631"/>
      <c r="EI120" s="631"/>
      <c r="EJ120" s="631"/>
      <c r="EK120" s="631"/>
      <c r="EL120" s="632"/>
      <c r="EM120" s="633" t="s">
        <v>74</v>
      </c>
      <c r="EN120" s="628"/>
      <c r="EO120" s="878" t="s">
        <v>586</v>
      </c>
      <c r="EP120" s="629"/>
      <c r="EQ120" s="629"/>
      <c r="ER120" s="630"/>
      <c r="ES120" s="631"/>
      <c r="ET120" s="631"/>
      <c r="EU120" s="631"/>
      <c r="EV120" s="631"/>
      <c r="EW120" s="631"/>
      <c r="EX120" s="632"/>
      <c r="EY120" s="633" t="s">
        <v>74</v>
      </c>
      <c r="EZ120" s="628"/>
      <c r="FA120" s="878" t="s">
        <v>586</v>
      </c>
      <c r="FB120" s="629"/>
      <c r="FC120" s="629"/>
      <c r="FD120" s="630"/>
      <c r="FE120" s="631"/>
      <c r="FF120" s="631"/>
      <c r="FG120" s="631"/>
      <c r="FH120" s="631"/>
      <c r="FI120" s="631"/>
      <c r="FJ120" s="632"/>
      <c r="FK120" s="633" t="s">
        <v>74</v>
      </c>
      <c r="FL120" s="628"/>
      <c r="FM120" s="878" t="s">
        <v>586</v>
      </c>
      <c r="FN120" s="629"/>
      <c r="FO120" s="629"/>
      <c r="FP120" s="630"/>
      <c r="FQ120" s="631"/>
      <c r="FR120" s="631"/>
      <c r="FS120" s="631"/>
      <c r="FT120" s="631"/>
      <c r="FU120" s="631"/>
      <c r="FV120" s="632"/>
      <c r="FW120" s="633" t="s">
        <v>74</v>
      </c>
      <c r="FX120" s="628"/>
      <c r="FY120" s="619"/>
      <c r="FZ120" s="619"/>
      <c r="GA120" s="619"/>
      <c r="GB120" s="619"/>
      <c r="GC120" s="619"/>
      <c r="GD120" s="619"/>
      <c r="GE120" s="619"/>
      <c r="GF120" s="619"/>
      <c r="GG120" s="619"/>
      <c r="GH120" s="619"/>
      <c r="GI120" s="619"/>
      <c r="GJ120" s="619"/>
    </row>
    <row r="121" spans="1:192" x14ac:dyDescent="0.2">
      <c r="A121" s="624" t="s">
        <v>6</v>
      </c>
      <c r="B121" s="625"/>
      <c r="F121" s="622"/>
      <c r="G121" s="625" t="s">
        <v>68</v>
      </c>
      <c r="H121" s="625"/>
      <c r="J121" s="622"/>
      <c r="K121" s="623"/>
      <c r="L121" s="628"/>
      <c r="M121" s="624" t="s">
        <v>6</v>
      </c>
      <c r="N121" s="625"/>
      <c r="R121" s="622"/>
      <c r="S121" s="625" t="s">
        <v>68</v>
      </c>
      <c r="T121" s="625"/>
      <c r="V121" s="622"/>
      <c r="W121" s="623"/>
      <c r="X121" s="628"/>
      <c r="Y121" s="624" t="s">
        <v>6</v>
      </c>
      <c r="Z121" s="625"/>
      <c r="AD121" s="622"/>
      <c r="AE121" s="625" t="s">
        <v>68</v>
      </c>
      <c r="AF121" s="625"/>
      <c r="AH121" s="622"/>
      <c r="AI121" s="623"/>
      <c r="AJ121" s="628"/>
      <c r="AK121" s="624" t="s">
        <v>6</v>
      </c>
      <c r="AL121" s="625"/>
      <c r="AP121" s="622"/>
      <c r="AQ121" s="625" t="s">
        <v>68</v>
      </c>
      <c r="AR121" s="625"/>
      <c r="AT121" s="622"/>
      <c r="AU121" s="623"/>
      <c r="AV121" s="628"/>
      <c r="AW121" s="624" t="s">
        <v>6</v>
      </c>
      <c r="AX121" s="625"/>
      <c r="BB121" s="622"/>
      <c r="BC121" s="625" t="s">
        <v>68</v>
      </c>
      <c r="BD121" s="625"/>
      <c r="BF121" s="622"/>
      <c r="BG121" s="623"/>
      <c r="BH121" s="628"/>
      <c r="BI121" s="624" t="s">
        <v>6</v>
      </c>
      <c r="BJ121" s="625"/>
      <c r="BN121" s="622"/>
      <c r="BO121" s="625" t="s">
        <v>68</v>
      </c>
      <c r="BP121" s="625"/>
      <c r="BR121" s="622"/>
      <c r="BS121" s="623"/>
      <c r="BT121" s="628"/>
      <c r="BU121" s="624" t="s">
        <v>6</v>
      </c>
      <c r="BV121" s="625"/>
      <c r="BZ121" s="622"/>
      <c r="CA121" s="625" t="s">
        <v>68</v>
      </c>
      <c r="CB121" s="625"/>
      <c r="CD121" s="622"/>
      <c r="CE121" s="623"/>
      <c r="CF121" s="628"/>
      <c r="CG121" s="624" t="s">
        <v>6</v>
      </c>
      <c r="CH121" s="625"/>
      <c r="CL121" s="622"/>
      <c r="CM121" s="625" t="s">
        <v>68</v>
      </c>
      <c r="CN121" s="625"/>
      <c r="CP121" s="622"/>
      <c r="CQ121" s="623"/>
      <c r="CR121" s="628"/>
      <c r="CS121" s="624" t="s">
        <v>6</v>
      </c>
      <c r="CT121" s="625"/>
      <c r="CX121" s="622"/>
      <c r="CY121" s="625" t="s">
        <v>68</v>
      </c>
      <c r="CZ121" s="625"/>
      <c r="DB121" s="622"/>
      <c r="DC121" s="623"/>
      <c r="DD121" s="628"/>
      <c r="DE121" s="624" t="s">
        <v>6</v>
      </c>
      <c r="DF121" s="625"/>
      <c r="DJ121" s="622"/>
      <c r="DK121" s="625" t="s">
        <v>68</v>
      </c>
      <c r="DL121" s="625"/>
      <c r="DN121" s="622"/>
      <c r="DO121" s="623"/>
      <c r="DP121" s="628"/>
      <c r="DQ121" s="624" t="s">
        <v>6</v>
      </c>
      <c r="DR121" s="625"/>
      <c r="DV121" s="622"/>
      <c r="DW121" s="625" t="s">
        <v>68</v>
      </c>
      <c r="DX121" s="625"/>
      <c r="DZ121" s="622"/>
      <c r="EA121" s="623"/>
      <c r="EB121" s="628"/>
      <c r="EC121" s="624" t="s">
        <v>6</v>
      </c>
      <c r="ED121" s="625"/>
      <c r="EH121" s="622"/>
      <c r="EI121" s="625" t="s">
        <v>68</v>
      </c>
      <c r="EJ121" s="625"/>
      <c r="EL121" s="622"/>
      <c r="EM121" s="623"/>
      <c r="EN121" s="628"/>
      <c r="EO121" s="624" t="s">
        <v>6</v>
      </c>
      <c r="EP121" s="625"/>
      <c r="ET121" s="622"/>
      <c r="EU121" s="625" t="s">
        <v>68</v>
      </c>
      <c r="EV121" s="625"/>
      <c r="EX121" s="622"/>
      <c r="EY121" s="623"/>
      <c r="EZ121" s="628"/>
      <c r="FA121" s="624" t="s">
        <v>6</v>
      </c>
      <c r="FB121" s="625"/>
      <c r="FF121" s="622"/>
      <c r="FG121" s="625" t="s">
        <v>68</v>
      </c>
      <c r="FH121" s="625"/>
      <c r="FJ121" s="622"/>
      <c r="FK121" s="623"/>
      <c r="FL121" s="628"/>
      <c r="FM121" s="624" t="s">
        <v>6</v>
      </c>
      <c r="FN121" s="625"/>
      <c r="FR121" s="622"/>
      <c r="FS121" s="625" t="s">
        <v>68</v>
      </c>
      <c r="FT121" s="625"/>
      <c r="FV121" s="622"/>
      <c r="FW121" s="623"/>
      <c r="FX121" s="628"/>
      <c r="FY121" s="619"/>
      <c r="FZ121" s="619"/>
      <c r="GA121" s="619"/>
      <c r="GB121" s="619"/>
      <c r="GC121" s="619"/>
      <c r="GD121" s="619"/>
      <c r="GE121" s="619"/>
      <c r="GF121" s="619"/>
      <c r="GG121" s="619"/>
      <c r="GH121" s="619"/>
      <c r="GI121" s="619"/>
      <c r="GJ121" s="619"/>
    </row>
    <row r="122" spans="1:192" ht="15.75" x14ac:dyDescent="0.2">
      <c r="A122" s="750"/>
      <c r="B122" s="635" t="str">
        <f>$B$6</f>
        <v>USCGC BUSTED</v>
      </c>
      <c r="C122" s="746"/>
      <c r="D122" s="746"/>
      <c r="E122" s="746"/>
      <c r="F122" s="751"/>
      <c r="G122" s="638">
        <f>GE6+1</f>
        <v>43602</v>
      </c>
      <c r="H122" s="679"/>
      <c r="I122" s="679"/>
      <c r="J122" s="681"/>
      <c r="K122" s="623"/>
      <c r="L122" s="641"/>
      <c r="M122" s="750"/>
      <c r="N122" s="635" t="str">
        <f>$B$6</f>
        <v>USCGC BUSTED</v>
      </c>
      <c r="O122" s="746"/>
      <c r="P122" s="746"/>
      <c r="Q122" s="746"/>
      <c r="R122" s="751"/>
      <c r="S122" s="638">
        <f>G122+1</f>
        <v>43603</v>
      </c>
      <c r="T122" s="679"/>
      <c r="U122" s="679"/>
      <c r="V122" s="681"/>
      <c r="W122" s="623"/>
      <c r="X122" s="641"/>
      <c r="Y122" s="750"/>
      <c r="Z122" s="635" t="str">
        <f>$B$6</f>
        <v>USCGC BUSTED</v>
      </c>
      <c r="AA122" s="746"/>
      <c r="AB122" s="746"/>
      <c r="AC122" s="746"/>
      <c r="AD122" s="751"/>
      <c r="AE122" s="638">
        <f>S122+1</f>
        <v>43604</v>
      </c>
      <c r="AF122" s="679"/>
      <c r="AG122" s="679"/>
      <c r="AH122" s="681"/>
      <c r="AI122" s="623"/>
      <c r="AJ122" s="641"/>
      <c r="AK122" s="750"/>
      <c r="AL122" s="635" t="str">
        <f>$B$6</f>
        <v>USCGC BUSTED</v>
      </c>
      <c r="AM122" s="746"/>
      <c r="AN122" s="746"/>
      <c r="AO122" s="746"/>
      <c r="AP122" s="751"/>
      <c r="AQ122" s="638">
        <f>AE122+1</f>
        <v>43605</v>
      </c>
      <c r="AR122" s="679"/>
      <c r="AS122" s="679"/>
      <c r="AT122" s="681"/>
      <c r="AU122" s="623"/>
      <c r="AV122" s="641"/>
      <c r="AW122" s="750"/>
      <c r="AX122" s="635" t="str">
        <f>$B$6</f>
        <v>USCGC BUSTED</v>
      </c>
      <c r="AY122" s="746"/>
      <c r="AZ122" s="746"/>
      <c r="BA122" s="746"/>
      <c r="BB122" s="751"/>
      <c r="BC122" s="638">
        <f>AQ122+1</f>
        <v>43606</v>
      </c>
      <c r="BD122" s="679"/>
      <c r="BE122" s="679"/>
      <c r="BF122" s="681"/>
      <c r="BG122" s="623"/>
      <c r="BH122" s="641"/>
      <c r="BI122" s="750"/>
      <c r="BJ122" s="635" t="str">
        <f>$B$6</f>
        <v>USCGC BUSTED</v>
      </c>
      <c r="BK122" s="746"/>
      <c r="BL122" s="746"/>
      <c r="BM122" s="746"/>
      <c r="BN122" s="751"/>
      <c r="BO122" s="638">
        <f>BC122+1</f>
        <v>43607</v>
      </c>
      <c r="BP122" s="679"/>
      <c r="BQ122" s="679"/>
      <c r="BR122" s="681"/>
      <c r="BS122" s="623"/>
      <c r="BT122" s="641"/>
      <c r="BU122" s="750"/>
      <c r="BV122" s="635" t="str">
        <f>$B$6</f>
        <v>USCGC BUSTED</v>
      </c>
      <c r="BW122" s="746"/>
      <c r="BX122" s="746"/>
      <c r="BY122" s="746"/>
      <c r="BZ122" s="751"/>
      <c r="CA122" s="638">
        <f>BO122+1</f>
        <v>43608</v>
      </c>
      <c r="CB122" s="679"/>
      <c r="CC122" s="679"/>
      <c r="CD122" s="681"/>
      <c r="CE122" s="623"/>
      <c r="CF122" s="641"/>
      <c r="CG122" s="750"/>
      <c r="CH122" s="635" t="str">
        <f>$B$6</f>
        <v>USCGC BUSTED</v>
      </c>
      <c r="CI122" s="746"/>
      <c r="CJ122" s="746"/>
      <c r="CK122" s="746"/>
      <c r="CL122" s="751"/>
      <c r="CM122" s="638">
        <f>CA122+1</f>
        <v>43609</v>
      </c>
      <c r="CN122" s="679"/>
      <c r="CO122" s="679"/>
      <c r="CP122" s="681"/>
      <c r="CQ122" s="623"/>
      <c r="CR122" s="641"/>
      <c r="CS122" s="750"/>
      <c r="CT122" s="635" t="str">
        <f>$B$6</f>
        <v>USCGC BUSTED</v>
      </c>
      <c r="CU122" s="746"/>
      <c r="CV122" s="746"/>
      <c r="CW122" s="746"/>
      <c r="CX122" s="751"/>
      <c r="CY122" s="638">
        <f>CM122+1</f>
        <v>43610</v>
      </c>
      <c r="CZ122" s="679"/>
      <c r="DA122" s="679"/>
      <c r="DB122" s="681"/>
      <c r="DC122" s="623"/>
      <c r="DD122" s="641"/>
      <c r="DE122" s="750"/>
      <c r="DF122" s="635" t="str">
        <f>$B$6</f>
        <v>USCGC BUSTED</v>
      </c>
      <c r="DG122" s="746"/>
      <c r="DH122" s="746"/>
      <c r="DI122" s="746"/>
      <c r="DJ122" s="751"/>
      <c r="DK122" s="638">
        <f>CY122+1</f>
        <v>43611</v>
      </c>
      <c r="DL122" s="679"/>
      <c r="DM122" s="679"/>
      <c r="DN122" s="681"/>
      <c r="DO122" s="623"/>
      <c r="DP122" s="641"/>
      <c r="DQ122" s="750"/>
      <c r="DR122" s="635" t="str">
        <f>$B$6</f>
        <v>USCGC BUSTED</v>
      </c>
      <c r="DS122" s="746"/>
      <c r="DT122" s="746"/>
      <c r="DU122" s="746"/>
      <c r="DV122" s="751"/>
      <c r="DW122" s="638">
        <f>DK122+1</f>
        <v>43612</v>
      </c>
      <c r="DX122" s="679"/>
      <c r="DY122" s="679"/>
      <c r="DZ122" s="681"/>
      <c r="EA122" s="623"/>
      <c r="EB122" s="641"/>
      <c r="EC122" s="750"/>
      <c r="ED122" s="635" t="str">
        <f>$B$6</f>
        <v>USCGC BUSTED</v>
      </c>
      <c r="EE122" s="746"/>
      <c r="EF122" s="746"/>
      <c r="EG122" s="746"/>
      <c r="EH122" s="751"/>
      <c r="EI122" s="638">
        <f>DW122+1</f>
        <v>43613</v>
      </c>
      <c r="EJ122" s="679"/>
      <c r="EK122" s="679"/>
      <c r="EL122" s="681"/>
      <c r="EM122" s="623"/>
      <c r="EN122" s="641"/>
      <c r="EO122" s="750"/>
      <c r="EP122" s="635" t="str">
        <f>$B$6</f>
        <v>USCGC BUSTED</v>
      </c>
      <c r="EQ122" s="746"/>
      <c r="ER122" s="746"/>
      <c r="ES122" s="746"/>
      <c r="ET122" s="751"/>
      <c r="EU122" s="638">
        <f>EI122+1</f>
        <v>43614</v>
      </c>
      <c r="EV122" s="679"/>
      <c r="EW122" s="679"/>
      <c r="EX122" s="681"/>
      <c r="EY122" s="623"/>
      <c r="EZ122" s="641"/>
      <c r="FA122" s="750"/>
      <c r="FB122" s="635" t="str">
        <f>$B$6</f>
        <v>USCGC BUSTED</v>
      </c>
      <c r="FC122" s="746"/>
      <c r="FD122" s="746"/>
      <c r="FE122" s="746"/>
      <c r="FF122" s="751"/>
      <c r="FG122" s="638">
        <f>EU122+1</f>
        <v>43615</v>
      </c>
      <c r="FH122" s="679"/>
      <c r="FI122" s="679"/>
      <c r="FJ122" s="681"/>
      <c r="FK122" s="623"/>
      <c r="FL122" s="641"/>
      <c r="FM122" s="750"/>
      <c r="FN122" s="635" t="str">
        <f>$B$6</f>
        <v>USCGC BUSTED</v>
      </c>
      <c r="FO122" s="746"/>
      <c r="FP122" s="746"/>
      <c r="FQ122" s="746"/>
      <c r="FR122" s="751"/>
      <c r="FS122" s="638">
        <f>FG122+1</f>
        <v>43616</v>
      </c>
      <c r="FT122" s="679"/>
      <c r="FU122" s="679"/>
      <c r="FV122" s="681"/>
      <c r="FW122" s="623"/>
      <c r="FX122" s="641"/>
      <c r="FY122" s="619"/>
      <c r="FZ122" s="619"/>
      <c r="GA122" s="619"/>
      <c r="GB122" s="619"/>
      <c r="GC122" s="619"/>
      <c r="GD122" s="619"/>
      <c r="GE122" s="619"/>
      <c r="GF122" s="619"/>
      <c r="GG122" s="619"/>
      <c r="GH122" s="619"/>
      <c r="GI122" s="619"/>
      <c r="GJ122" s="619"/>
    </row>
    <row r="123" spans="1:192" x14ac:dyDescent="0.2">
      <c r="A123" s="624" t="s">
        <v>75</v>
      </c>
      <c r="B123" s="625"/>
      <c r="J123" s="622"/>
      <c r="K123" s="623"/>
      <c r="L123" s="641"/>
      <c r="M123" s="624" t="s">
        <v>75</v>
      </c>
      <c r="N123" s="625"/>
      <c r="V123" s="622"/>
      <c r="W123" s="623"/>
      <c r="X123" s="641"/>
      <c r="Y123" s="624" t="s">
        <v>75</v>
      </c>
      <c r="Z123" s="625"/>
      <c r="AH123" s="622"/>
      <c r="AI123" s="623"/>
      <c r="AJ123" s="641"/>
      <c r="AK123" s="624" t="s">
        <v>75</v>
      </c>
      <c r="AL123" s="625"/>
      <c r="AT123" s="622"/>
      <c r="AU123" s="623"/>
      <c r="AV123" s="641"/>
      <c r="AW123" s="624" t="s">
        <v>75</v>
      </c>
      <c r="AX123" s="625"/>
      <c r="BF123" s="622"/>
      <c r="BG123" s="623"/>
      <c r="BH123" s="641"/>
      <c r="BI123" s="624" t="s">
        <v>75</v>
      </c>
      <c r="BJ123" s="625"/>
      <c r="BR123" s="622"/>
      <c r="BS123" s="623"/>
      <c r="BT123" s="641"/>
      <c r="BU123" s="624" t="s">
        <v>75</v>
      </c>
      <c r="BV123" s="625"/>
      <c r="CD123" s="622"/>
      <c r="CE123" s="623"/>
      <c r="CF123" s="641"/>
      <c r="CG123" s="624" t="s">
        <v>75</v>
      </c>
      <c r="CH123" s="625"/>
      <c r="CP123" s="622"/>
      <c r="CQ123" s="623"/>
      <c r="CR123" s="641"/>
      <c r="CS123" s="624" t="s">
        <v>75</v>
      </c>
      <c r="CT123" s="625"/>
      <c r="DB123" s="622"/>
      <c r="DC123" s="623"/>
      <c r="DD123" s="641"/>
      <c r="DE123" s="624" t="s">
        <v>75</v>
      </c>
      <c r="DF123" s="625"/>
      <c r="DN123" s="622"/>
      <c r="DO123" s="623"/>
      <c r="DP123" s="641"/>
      <c r="DQ123" s="624" t="s">
        <v>75</v>
      </c>
      <c r="DR123" s="625"/>
      <c r="DZ123" s="622"/>
      <c r="EA123" s="623"/>
      <c r="EB123" s="641"/>
      <c r="EC123" s="624" t="s">
        <v>75</v>
      </c>
      <c r="ED123" s="625"/>
      <c r="EL123" s="622"/>
      <c r="EM123" s="623"/>
      <c r="EN123" s="641"/>
      <c r="EO123" s="624" t="s">
        <v>75</v>
      </c>
      <c r="EP123" s="625"/>
      <c r="EX123" s="622"/>
      <c r="EY123" s="623"/>
      <c r="EZ123" s="641"/>
      <c r="FA123" s="624" t="s">
        <v>75</v>
      </c>
      <c r="FB123" s="625"/>
      <c r="FJ123" s="622"/>
      <c r="FK123" s="623"/>
      <c r="FL123" s="641"/>
      <c r="FM123" s="624" t="s">
        <v>75</v>
      </c>
      <c r="FN123" s="625"/>
      <c r="FV123" s="622"/>
      <c r="FW123" s="623"/>
      <c r="FX123" s="641"/>
      <c r="FY123" s="619"/>
      <c r="FZ123" s="619"/>
      <c r="GA123" s="619"/>
      <c r="GB123" s="619"/>
      <c r="GC123" s="619"/>
      <c r="GD123" s="619"/>
      <c r="GE123" s="619"/>
      <c r="GF123" s="619"/>
      <c r="GG123" s="619"/>
      <c r="GH123" s="619"/>
      <c r="GI123" s="619"/>
      <c r="GJ123" s="619"/>
    </row>
    <row r="124" spans="1:192" ht="15.75" x14ac:dyDescent="0.2">
      <c r="A124" s="642"/>
      <c r="B124" s="635" t="s">
        <v>76</v>
      </c>
      <c r="C124" s="643"/>
      <c r="D124" s="643"/>
      <c r="E124" s="643"/>
      <c r="F124" s="643"/>
      <c r="G124" s="643"/>
      <c r="H124" s="643"/>
      <c r="I124" s="643"/>
      <c r="J124" s="644"/>
      <c r="K124" s="623"/>
      <c r="L124" s="641"/>
      <c r="M124" s="642"/>
      <c r="N124" s="635" t="s">
        <v>76</v>
      </c>
      <c r="O124" s="643"/>
      <c r="P124" s="643"/>
      <c r="Q124" s="643"/>
      <c r="R124" s="643"/>
      <c r="S124" s="643"/>
      <c r="T124" s="643"/>
      <c r="U124" s="643"/>
      <c r="V124" s="644"/>
      <c r="W124" s="623"/>
      <c r="X124" s="641"/>
      <c r="Y124" s="642"/>
      <c r="Z124" s="635" t="s">
        <v>76</v>
      </c>
      <c r="AA124" s="643"/>
      <c r="AB124" s="643"/>
      <c r="AC124" s="643"/>
      <c r="AD124" s="643"/>
      <c r="AE124" s="643"/>
      <c r="AF124" s="643"/>
      <c r="AG124" s="643"/>
      <c r="AH124" s="644"/>
      <c r="AI124" s="623"/>
      <c r="AJ124" s="641"/>
      <c r="AK124" s="642"/>
      <c r="AL124" s="635" t="s">
        <v>76</v>
      </c>
      <c r="AM124" s="643"/>
      <c r="AN124" s="643"/>
      <c r="AO124" s="643"/>
      <c r="AP124" s="643"/>
      <c r="AQ124" s="643"/>
      <c r="AR124" s="643"/>
      <c r="AS124" s="643"/>
      <c r="AT124" s="644"/>
      <c r="AU124" s="623"/>
      <c r="AV124" s="641"/>
      <c r="AW124" s="642"/>
      <c r="AX124" s="635" t="s">
        <v>76</v>
      </c>
      <c r="AY124" s="643"/>
      <c r="AZ124" s="643"/>
      <c r="BA124" s="643"/>
      <c r="BB124" s="643"/>
      <c r="BC124" s="643"/>
      <c r="BD124" s="643"/>
      <c r="BE124" s="643"/>
      <c r="BF124" s="644"/>
      <c r="BG124" s="623"/>
      <c r="BH124" s="641"/>
      <c r="BI124" s="642"/>
      <c r="BJ124" s="635" t="s">
        <v>76</v>
      </c>
      <c r="BK124" s="643"/>
      <c r="BL124" s="643"/>
      <c r="BM124" s="643"/>
      <c r="BN124" s="643"/>
      <c r="BO124" s="643"/>
      <c r="BP124" s="643"/>
      <c r="BQ124" s="643"/>
      <c r="BR124" s="644"/>
      <c r="BS124" s="623"/>
      <c r="BT124" s="641"/>
      <c r="BU124" s="642"/>
      <c r="BV124" s="635" t="s">
        <v>76</v>
      </c>
      <c r="BW124" s="643"/>
      <c r="BX124" s="643"/>
      <c r="BY124" s="643"/>
      <c r="BZ124" s="643"/>
      <c r="CA124" s="643"/>
      <c r="CB124" s="643"/>
      <c r="CC124" s="643"/>
      <c r="CD124" s="644"/>
      <c r="CE124" s="623"/>
      <c r="CF124" s="641"/>
      <c r="CG124" s="642"/>
      <c r="CH124" s="635" t="s">
        <v>76</v>
      </c>
      <c r="CI124" s="643"/>
      <c r="CJ124" s="643"/>
      <c r="CK124" s="643"/>
      <c r="CL124" s="643"/>
      <c r="CM124" s="643"/>
      <c r="CN124" s="643"/>
      <c r="CO124" s="643"/>
      <c r="CP124" s="644"/>
      <c r="CQ124" s="623"/>
      <c r="CR124" s="641"/>
      <c r="CS124" s="642"/>
      <c r="CT124" s="635" t="s">
        <v>76</v>
      </c>
      <c r="CU124" s="643"/>
      <c r="CV124" s="643"/>
      <c r="CW124" s="643"/>
      <c r="CX124" s="643"/>
      <c r="CY124" s="643"/>
      <c r="CZ124" s="643"/>
      <c r="DA124" s="643"/>
      <c r="DB124" s="644"/>
      <c r="DC124" s="623"/>
      <c r="DD124" s="641"/>
      <c r="DE124" s="642"/>
      <c r="DF124" s="635" t="s">
        <v>76</v>
      </c>
      <c r="DG124" s="643"/>
      <c r="DH124" s="643"/>
      <c r="DI124" s="643"/>
      <c r="DJ124" s="643"/>
      <c r="DK124" s="643"/>
      <c r="DL124" s="643"/>
      <c r="DM124" s="643"/>
      <c r="DN124" s="644"/>
      <c r="DO124" s="623"/>
      <c r="DP124" s="641"/>
      <c r="DQ124" s="642"/>
      <c r="DR124" s="635" t="s">
        <v>76</v>
      </c>
      <c r="DS124" s="643"/>
      <c r="DT124" s="643"/>
      <c r="DU124" s="643"/>
      <c r="DV124" s="643"/>
      <c r="DW124" s="643"/>
      <c r="DX124" s="643"/>
      <c r="DY124" s="643"/>
      <c r="DZ124" s="644"/>
      <c r="EA124" s="623"/>
      <c r="EB124" s="641"/>
      <c r="EC124" s="642"/>
      <c r="ED124" s="635" t="s">
        <v>76</v>
      </c>
      <c r="EE124" s="643"/>
      <c r="EF124" s="643"/>
      <c r="EG124" s="643"/>
      <c r="EH124" s="643"/>
      <c r="EI124" s="643"/>
      <c r="EJ124" s="643"/>
      <c r="EK124" s="643"/>
      <c r="EL124" s="644"/>
      <c r="EM124" s="623"/>
      <c r="EN124" s="641"/>
      <c r="EO124" s="642"/>
      <c r="EP124" s="635" t="s">
        <v>76</v>
      </c>
      <c r="EQ124" s="643"/>
      <c r="ER124" s="643"/>
      <c r="ES124" s="643"/>
      <c r="ET124" s="643"/>
      <c r="EU124" s="643"/>
      <c r="EV124" s="643"/>
      <c r="EW124" s="643"/>
      <c r="EX124" s="644"/>
      <c r="EY124" s="623"/>
      <c r="EZ124" s="641"/>
      <c r="FA124" s="642"/>
      <c r="FB124" s="635" t="s">
        <v>76</v>
      </c>
      <c r="FC124" s="643"/>
      <c r="FD124" s="643"/>
      <c r="FE124" s="643"/>
      <c r="FF124" s="643"/>
      <c r="FG124" s="643"/>
      <c r="FH124" s="643"/>
      <c r="FI124" s="643"/>
      <c r="FJ124" s="644"/>
      <c r="FK124" s="623"/>
      <c r="FL124" s="641"/>
      <c r="FM124" s="642"/>
      <c r="FN124" s="635" t="s">
        <v>76</v>
      </c>
      <c r="FO124" s="643"/>
      <c r="FP124" s="643"/>
      <c r="FQ124" s="643"/>
      <c r="FR124" s="643"/>
      <c r="FS124" s="643"/>
      <c r="FT124" s="643"/>
      <c r="FU124" s="643"/>
      <c r="FV124" s="644"/>
      <c r="FW124" s="623"/>
      <c r="FX124" s="641"/>
      <c r="FY124" s="619"/>
      <c r="FZ124" s="619"/>
      <c r="GA124" s="619"/>
      <c r="GB124" s="619"/>
      <c r="GC124" s="619"/>
      <c r="GD124" s="619"/>
      <c r="GE124" s="619"/>
      <c r="GF124" s="619"/>
      <c r="GG124" s="619"/>
      <c r="GH124" s="619"/>
      <c r="GI124" s="619"/>
      <c r="GJ124" s="619"/>
    </row>
    <row r="125" spans="1:192" x14ac:dyDescent="0.2">
      <c r="A125" s="624" t="s">
        <v>77</v>
      </c>
      <c r="B125" s="625"/>
      <c r="E125" s="620" t="str">
        <f>IF(L187&gt;0,"Page 1 of 2","Page 1 of 1")</f>
        <v>Page 1 of 1</v>
      </c>
      <c r="F125" s="622"/>
      <c r="G125" s="625" t="s">
        <v>78</v>
      </c>
      <c r="H125" s="625"/>
      <c r="J125" s="622"/>
      <c r="K125" s="645" t="s">
        <v>79</v>
      </c>
      <c r="L125" s="628"/>
      <c r="M125" s="624" t="s">
        <v>77</v>
      </c>
      <c r="N125" s="625"/>
      <c r="Q125" s="620" t="str">
        <f>IF(X187&gt;0,"Page 1 of 2","Page 1 of 1")</f>
        <v>Page 1 of 1</v>
      </c>
      <c r="R125" s="622"/>
      <c r="S125" s="625" t="s">
        <v>78</v>
      </c>
      <c r="T125" s="625"/>
      <c r="V125" s="622"/>
      <c r="W125" s="645" t="s">
        <v>79</v>
      </c>
      <c r="X125" s="628"/>
      <c r="Y125" s="624" t="s">
        <v>77</v>
      </c>
      <c r="Z125" s="625"/>
      <c r="AC125" s="620" t="str">
        <f>IF(AJ187&gt;0,"Page 1 of 2","Page 1 of 1")</f>
        <v>Page 1 of 1</v>
      </c>
      <c r="AD125" s="622"/>
      <c r="AE125" s="625" t="s">
        <v>78</v>
      </c>
      <c r="AF125" s="625"/>
      <c r="AH125" s="622"/>
      <c r="AI125" s="645" t="s">
        <v>79</v>
      </c>
      <c r="AJ125" s="628"/>
      <c r="AK125" s="624" t="s">
        <v>77</v>
      </c>
      <c r="AL125" s="625"/>
      <c r="AO125" s="620" t="str">
        <f>IF(AV187&gt;0,"Page 1 of 2","Page 1 of 1")</f>
        <v>Page 1 of 1</v>
      </c>
      <c r="AP125" s="622"/>
      <c r="AQ125" s="625" t="s">
        <v>78</v>
      </c>
      <c r="AR125" s="625"/>
      <c r="AT125" s="622"/>
      <c r="AU125" s="645" t="s">
        <v>79</v>
      </c>
      <c r="AV125" s="628"/>
      <c r="AW125" s="624" t="s">
        <v>77</v>
      </c>
      <c r="AX125" s="625"/>
      <c r="BA125" s="620" t="str">
        <f>IF(BH187&gt;0,"Page 1 of 2","Page 1 of 1")</f>
        <v>Page 1 of 1</v>
      </c>
      <c r="BB125" s="622"/>
      <c r="BC125" s="625" t="s">
        <v>78</v>
      </c>
      <c r="BD125" s="625"/>
      <c r="BF125" s="622"/>
      <c r="BG125" s="645" t="s">
        <v>79</v>
      </c>
      <c r="BH125" s="628"/>
      <c r="BI125" s="624" t="s">
        <v>77</v>
      </c>
      <c r="BJ125" s="625"/>
      <c r="BM125" s="620" t="str">
        <f>IF(BT187&gt;0,"Page 1 of 2","Page 1 of 1")</f>
        <v>Page 1 of 1</v>
      </c>
      <c r="BN125" s="622"/>
      <c r="BO125" s="625" t="s">
        <v>78</v>
      </c>
      <c r="BP125" s="625"/>
      <c r="BR125" s="622"/>
      <c r="BS125" s="645" t="s">
        <v>79</v>
      </c>
      <c r="BT125" s="628"/>
      <c r="BU125" s="624" t="s">
        <v>77</v>
      </c>
      <c r="BV125" s="625"/>
      <c r="BY125" s="620" t="str">
        <f>IF(CF187&gt;0,"Page 1 of 2","Page 1 of 1")</f>
        <v>Page 1 of 1</v>
      </c>
      <c r="BZ125" s="622"/>
      <c r="CA125" s="625" t="s">
        <v>78</v>
      </c>
      <c r="CB125" s="625"/>
      <c r="CD125" s="622"/>
      <c r="CE125" s="645" t="s">
        <v>79</v>
      </c>
      <c r="CF125" s="628"/>
      <c r="CG125" s="624" t="s">
        <v>77</v>
      </c>
      <c r="CH125" s="625"/>
      <c r="CK125" s="620" t="str">
        <f>IF(CR187&gt;0,"Page 1 of 2","Page 1 of 1")</f>
        <v>Page 1 of 1</v>
      </c>
      <c r="CL125" s="622"/>
      <c r="CM125" s="625" t="s">
        <v>78</v>
      </c>
      <c r="CN125" s="625"/>
      <c r="CP125" s="622"/>
      <c r="CQ125" s="645" t="s">
        <v>79</v>
      </c>
      <c r="CR125" s="628"/>
      <c r="CS125" s="624" t="s">
        <v>77</v>
      </c>
      <c r="CT125" s="625"/>
      <c r="CW125" s="620" t="str">
        <f>IF(DD187&gt;0,"Page 1 of 2","Page 1 of 1")</f>
        <v>Page 1 of 1</v>
      </c>
      <c r="CX125" s="622"/>
      <c r="CY125" s="625" t="s">
        <v>78</v>
      </c>
      <c r="CZ125" s="625"/>
      <c r="DB125" s="622"/>
      <c r="DC125" s="645" t="s">
        <v>79</v>
      </c>
      <c r="DD125" s="628"/>
      <c r="DE125" s="624" t="s">
        <v>77</v>
      </c>
      <c r="DF125" s="625"/>
      <c r="DI125" s="620" t="str">
        <f>IF(DP187&gt;0,"Page 1 of 2","Page 1 of 1")</f>
        <v>Page 1 of 1</v>
      </c>
      <c r="DJ125" s="622"/>
      <c r="DK125" s="625" t="s">
        <v>78</v>
      </c>
      <c r="DL125" s="625"/>
      <c r="DN125" s="622"/>
      <c r="DO125" s="645" t="s">
        <v>79</v>
      </c>
      <c r="DP125" s="628"/>
      <c r="DQ125" s="624" t="s">
        <v>77</v>
      </c>
      <c r="DR125" s="625"/>
      <c r="DU125" s="620" t="str">
        <f>IF(EB187&gt;0,"Page 1 of 2","Page 1 of 1")</f>
        <v>Page 1 of 1</v>
      </c>
      <c r="DV125" s="622"/>
      <c r="DW125" s="625" t="s">
        <v>78</v>
      </c>
      <c r="DX125" s="625"/>
      <c r="DZ125" s="622"/>
      <c r="EA125" s="645" t="s">
        <v>79</v>
      </c>
      <c r="EB125" s="628"/>
      <c r="EC125" s="624" t="s">
        <v>77</v>
      </c>
      <c r="ED125" s="625"/>
      <c r="EG125" s="620" t="str">
        <f>IF(EN187&gt;0,"Page 1 of 2","Page 1 of 1")</f>
        <v>Page 1 of 1</v>
      </c>
      <c r="EH125" s="622"/>
      <c r="EI125" s="625" t="s">
        <v>78</v>
      </c>
      <c r="EJ125" s="625"/>
      <c r="EL125" s="622"/>
      <c r="EM125" s="645" t="s">
        <v>79</v>
      </c>
      <c r="EN125" s="628"/>
      <c r="EO125" s="624" t="s">
        <v>77</v>
      </c>
      <c r="EP125" s="625"/>
      <c r="ES125" s="620" t="str">
        <f>IF(EZ187&gt;0,"Page 1 of 2","Page 1 of 1")</f>
        <v>Page 1 of 1</v>
      </c>
      <c r="ET125" s="622"/>
      <c r="EU125" s="625" t="s">
        <v>78</v>
      </c>
      <c r="EV125" s="625"/>
      <c r="EX125" s="622"/>
      <c r="EY125" s="645" t="s">
        <v>79</v>
      </c>
      <c r="EZ125" s="628"/>
      <c r="FA125" s="624" t="s">
        <v>77</v>
      </c>
      <c r="FB125" s="625"/>
      <c r="FE125" s="620" t="str">
        <f>IF(FL187&gt;0,"Page 1 of 2","Page 1 of 1")</f>
        <v>Page 1 of 1</v>
      </c>
      <c r="FF125" s="622"/>
      <c r="FG125" s="625" t="s">
        <v>78</v>
      </c>
      <c r="FH125" s="625"/>
      <c r="FJ125" s="622"/>
      <c r="FK125" s="645" t="s">
        <v>79</v>
      </c>
      <c r="FL125" s="628"/>
      <c r="FM125" s="624" t="s">
        <v>77</v>
      </c>
      <c r="FN125" s="625"/>
      <c r="FQ125" s="620" t="str">
        <f>IF(FX187&gt;0,"Page 1 of 2","Page 1 of 1")</f>
        <v>Page 1 of 1</v>
      </c>
      <c r="FR125" s="622"/>
      <c r="FS125" s="625" t="s">
        <v>78</v>
      </c>
      <c r="FT125" s="625"/>
      <c r="FV125" s="622"/>
      <c r="FW125" s="645" t="s">
        <v>79</v>
      </c>
      <c r="FX125" s="628"/>
      <c r="FY125" s="619"/>
      <c r="FZ125" s="619"/>
      <c r="GA125" s="619"/>
      <c r="GB125" s="619"/>
      <c r="GC125" s="619"/>
      <c r="GD125" s="619"/>
      <c r="GE125" s="619"/>
      <c r="GF125" s="619"/>
      <c r="GG125" s="619"/>
      <c r="GH125" s="619"/>
      <c r="GI125" s="619"/>
      <c r="GJ125" s="619"/>
    </row>
    <row r="126" spans="1:192" ht="15.75" thickBot="1" x14ac:dyDescent="0.25">
      <c r="A126" s="744"/>
      <c r="B126" s="743"/>
      <c r="C126" s="743"/>
      <c r="D126" s="743"/>
      <c r="E126" s="743"/>
      <c r="F126" s="747"/>
      <c r="G126" s="743"/>
      <c r="H126" s="743"/>
      <c r="I126" s="743"/>
      <c r="J126" s="747"/>
      <c r="K126" s="631"/>
      <c r="L126" s="632"/>
      <c r="M126" s="744"/>
      <c r="N126" s="743"/>
      <c r="O126" s="743"/>
      <c r="P126" s="743"/>
      <c r="Q126" s="743"/>
      <c r="R126" s="747"/>
      <c r="S126" s="743"/>
      <c r="T126" s="743"/>
      <c r="U126" s="743"/>
      <c r="V126" s="747"/>
      <c r="W126" s="631"/>
      <c r="X126" s="632"/>
      <c r="Y126" s="744"/>
      <c r="Z126" s="743"/>
      <c r="AA126" s="743"/>
      <c r="AB126" s="743"/>
      <c r="AC126" s="743"/>
      <c r="AD126" s="747"/>
      <c r="AE126" s="743"/>
      <c r="AF126" s="743"/>
      <c r="AG126" s="743"/>
      <c r="AH126" s="747"/>
      <c r="AI126" s="631"/>
      <c r="AJ126" s="632"/>
      <c r="AK126" s="744"/>
      <c r="AL126" s="743"/>
      <c r="AM126" s="743"/>
      <c r="AN126" s="743"/>
      <c r="AO126" s="743"/>
      <c r="AP126" s="747"/>
      <c r="AQ126" s="743"/>
      <c r="AR126" s="743"/>
      <c r="AS126" s="743"/>
      <c r="AT126" s="747"/>
      <c r="AU126" s="631"/>
      <c r="AV126" s="632"/>
      <c r="AW126" s="744"/>
      <c r="AX126" s="743"/>
      <c r="AY126" s="743"/>
      <c r="AZ126" s="743"/>
      <c r="BA126" s="743"/>
      <c r="BB126" s="747"/>
      <c r="BC126" s="743"/>
      <c r="BD126" s="743"/>
      <c r="BE126" s="743"/>
      <c r="BF126" s="747"/>
      <c r="BG126" s="631"/>
      <c r="BH126" s="632"/>
      <c r="BI126" s="744"/>
      <c r="BJ126" s="743"/>
      <c r="BK126" s="743"/>
      <c r="BL126" s="743"/>
      <c r="BM126" s="743"/>
      <c r="BN126" s="747"/>
      <c r="BO126" s="743"/>
      <c r="BP126" s="743"/>
      <c r="BQ126" s="743"/>
      <c r="BR126" s="747"/>
      <c r="BS126" s="631"/>
      <c r="BT126" s="632"/>
      <c r="BU126" s="744"/>
      <c r="BV126" s="743"/>
      <c r="BW126" s="743"/>
      <c r="BX126" s="743"/>
      <c r="BY126" s="743"/>
      <c r="BZ126" s="747"/>
      <c r="CA126" s="743"/>
      <c r="CB126" s="743"/>
      <c r="CC126" s="743"/>
      <c r="CD126" s="747"/>
      <c r="CE126" s="631"/>
      <c r="CF126" s="632"/>
      <c r="CG126" s="744"/>
      <c r="CH126" s="743"/>
      <c r="CI126" s="743"/>
      <c r="CJ126" s="743"/>
      <c r="CK126" s="743"/>
      <c r="CL126" s="747"/>
      <c r="CM126" s="743"/>
      <c r="CN126" s="743"/>
      <c r="CO126" s="743"/>
      <c r="CP126" s="747"/>
      <c r="CQ126" s="631"/>
      <c r="CR126" s="632"/>
      <c r="CS126" s="744"/>
      <c r="CT126" s="743"/>
      <c r="CU126" s="743"/>
      <c r="CV126" s="743"/>
      <c r="CW126" s="743"/>
      <c r="CX126" s="747"/>
      <c r="CY126" s="743"/>
      <c r="CZ126" s="743"/>
      <c r="DA126" s="743"/>
      <c r="DB126" s="747"/>
      <c r="DC126" s="631"/>
      <c r="DD126" s="632"/>
      <c r="DE126" s="744"/>
      <c r="DF126" s="743"/>
      <c r="DG126" s="743"/>
      <c r="DH126" s="743"/>
      <c r="DI126" s="743"/>
      <c r="DJ126" s="747"/>
      <c r="DK126" s="743"/>
      <c r="DL126" s="743"/>
      <c r="DM126" s="743"/>
      <c r="DN126" s="747"/>
      <c r="DO126" s="631"/>
      <c r="DP126" s="632"/>
      <c r="DQ126" s="744"/>
      <c r="DR126" s="743"/>
      <c r="DS126" s="743"/>
      <c r="DT126" s="743"/>
      <c r="DU126" s="743"/>
      <c r="DV126" s="747"/>
      <c r="DW126" s="743"/>
      <c r="DX126" s="743"/>
      <c r="DY126" s="743"/>
      <c r="DZ126" s="747"/>
      <c r="EA126" s="631"/>
      <c r="EB126" s="632"/>
      <c r="EC126" s="744"/>
      <c r="ED126" s="743"/>
      <c r="EE126" s="743"/>
      <c r="EF126" s="743"/>
      <c r="EG126" s="743"/>
      <c r="EH126" s="747"/>
      <c r="EI126" s="743"/>
      <c r="EJ126" s="743"/>
      <c r="EK126" s="743"/>
      <c r="EL126" s="747"/>
      <c r="EM126" s="631"/>
      <c r="EN126" s="632"/>
      <c r="EO126" s="744"/>
      <c r="EP126" s="743"/>
      <c r="EQ126" s="743"/>
      <c r="ER126" s="743"/>
      <c r="ES126" s="743"/>
      <c r="ET126" s="747"/>
      <c r="EU126" s="743"/>
      <c r="EV126" s="743"/>
      <c r="EW126" s="743"/>
      <c r="EX126" s="747"/>
      <c r="EY126" s="631"/>
      <c r="EZ126" s="632"/>
      <c r="FA126" s="744"/>
      <c r="FB126" s="743"/>
      <c r="FC126" s="743"/>
      <c r="FD126" s="743"/>
      <c r="FE126" s="743"/>
      <c r="FF126" s="747"/>
      <c r="FG126" s="743"/>
      <c r="FH126" s="743"/>
      <c r="FI126" s="743"/>
      <c r="FJ126" s="747"/>
      <c r="FK126" s="631"/>
      <c r="FL126" s="632"/>
      <c r="FM126" s="744"/>
      <c r="FN126" s="743"/>
      <c r="FO126" s="743"/>
      <c r="FP126" s="743"/>
      <c r="FQ126" s="743"/>
      <c r="FR126" s="747"/>
      <c r="FS126" s="743"/>
      <c r="FT126" s="743"/>
      <c r="FU126" s="743"/>
      <c r="FV126" s="747"/>
      <c r="FW126" s="631"/>
      <c r="FX126" s="632"/>
      <c r="FY126" s="619"/>
      <c r="FZ126" s="619"/>
      <c r="GA126" s="619"/>
      <c r="GB126" s="619"/>
      <c r="GC126" s="619"/>
      <c r="GD126" s="619"/>
      <c r="GE126" s="619"/>
      <c r="GF126" s="619"/>
      <c r="GG126" s="619"/>
      <c r="GH126" s="619"/>
      <c r="GI126" s="619"/>
      <c r="GJ126" s="619"/>
    </row>
    <row r="127" spans="1:192" x14ac:dyDescent="0.2">
      <c r="A127" s="646" t="s">
        <v>80</v>
      </c>
      <c r="C127" s="625" t="s">
        <v>81</v>
      </c>
      <c r="G127" s="647"/>
      <c r="H127" s="648" t="s">
        <v>82</v>
      </c>
      <c r="I127" s="649" t="s">
        <v>83</v>
      </c>
      <c r="J127" s="649" t="s">
        <v>84</v>
      </c>
      <c r="K127" s="649" t="s">
        <v>84</v>
      </c>
      <c r="L127" s="650" t="s">
        <v>85</v>
      </c>
      <c r="M127" s="646" t="s">
        <v>80</v>
      </c>
      <c r="O127" s="625" t="s">
        <v>81</v>
      </c>
      <c r="S127" s="647"/>
      <c r="T127" s="648" t="s">
        <v>82</v>
      </c>
      <c r="U127" s="649" t="s">
        <v>83</v>
      </c>
      <c r="V127" s="649" t="s">
        <v>84</v>
      </c>
      <c r="W127" s="649" t="s">
        <v>84</v>
      </c>
      <c r="X127" s="650" t="s">
        <v>85</v>
      </c>
      <c r="Y127" s="646" t="s">
        <v>80</v>
      </c>
      <c r="AA127" s="625" t="s">
        <v>81</v>
      </c>
      <c r="AE127" s="647"/>
      <c r="AF127" s="648" t="s">
        <v>82</v>
      </c>
      <c r="AG127" s="649" t="s">
        <v>83</v>
      </c>
      <c r="AH127" s="649" t="s">
        <v>84</v>
      </c>
      <c r="AI127" s="649" t="s">
        <v>84</v>
      </c>
      <c r="AJ127" s="650" t="s">
        <v>85</v>
      </c>
      <c r="AK127" s="646" t="s">
        <v>80</v>
      </c>
      <c r="AM127" s="625" t="s">
        <v>81</v>
      </c>
      <c r="AQ127" s="647"/>
      <c r="AR127" s="648" t="s">
        <v>82</v>
      </c>
      <c r="AS127" s="649" t="s">
        <v>83</v>
      </c>
      <c r="AT127" s="649" t="s">
        <v>84</v>
      </c>
      <c r="AU127" s="649" t="s">
        <v>84</v>
      </c>
      <c r="AV127" s="650" t="s">
        <v>85</v>
      </c>
      <c r="AW127" s="646" t="s">
        <v>80</v>
      </c>
      <c r="AY127" s="625" t="s">
        <v>81</v>
      </c>
      <c r="BC127" s="647"/>
      <c r="BD127" s="648" t="s">
        <v>82</v>
      </c>
      <c r="BE127" s="649" t="s">
        <v>83</v>
      </c>
      <c r="BF127" s="649" t="s">
        <v>84</v>
      </c>
      <c r="BG127" s="649" t="s">
        <v>84</v>
      </c>
      <c r="BH127" s="650" t="s">
        <v>85</v>
      </c>
      <c r="BI127" s="646" t="s">
        <v>80</v>
      </c>
      <c r="BK127" s="625" t="s">
        <v>81</v>
      </c>
      <c r="BO127" s="647"/>
      <c r="BP127" s="648" t="s">
        <v>82</v>
      </c>
      <c r="BQ127" s="649" t="s">
        <v>83</v>
      </c>
      <c r="BR127" s="649" t="s">
        <v>84</v>
      </c>
      <c r="BS127" s="649" t="s">
        <v>84</v>
      </c>
      <c r="BT127" s="650" t="s">
        <v>85</v>
      </c>
      <c r="BU127" s="646" t="s">
        <v>80</v>
      </c>
      <c r="BW127" s="625" t="s">
        <v>81</v>
      </c>
      <c r="CA127" s="647"/>
      <c r="CB127" s="648" t="s">
        <v>82</v>
      </c>
      <c r="CC127" s="649" t="s">
        <v>83</v>
      </c>
      <c r="CD127" s="649" t="s">
        <v>84</v>
      </c>
      <c r="CE127" s="649" t="s">
        <v>84</v>
      </c>
      <c r="CF127" s="650" t="s">
        <v>85</v>
      </c>
      <c r="CG127" s="646" t="s">
        <v>80</v>
      </c>
      <c r="CI127" s="625" t="s">
        <v>81</v>
      </c>
      <c r="CM127" s="647"/>
      <c r="CN127" s="648" t="s">
        <v>82</v>
      </c>
      <c r="CO127" s="649" t="s">
        <v>83</v>
      </c>
      <c r="CP127" s="649" t="s">
        <v>84</v>
      </c>
      <c r="CQ127" s="649" t="s">
        <v>84</v>
      </c>
      <c r="CR127" s="650" t="s">
        <v>85</v>
      </c>
      <c r="CS127" s="646" t="s">
        <v>80</v>
      </c>
      <c r="CU127" s="625" t="s">
        <v>81</v>
      </c>
      <c r="CY127" s="647"/>
      <c r="CZ127" s="648" t="s">
        <v>82</v>
      </c>
      <c r="DA127" s="649" t="s">
        <v>83</v>
      </c>
      <c r="DB127" s="649" t="s">
        <v>84</v>
      </c>
      <c r="DC127" s="649" t="s">
        <v>84</v>
      </c>
      <c r="DD127" s="650" t="s">
        <v>85</v>
      </c>
      <c r="DE127" s="646" t="s">
        <v>80</v>
      </c>
      <c r="DG127" s="625" t="s">
        <v>81</v>
      </c>
      <c r="DK127" s="647"/>
      <c r="DL127" s="648" t="s">
        <v>82</v>
      </c>
      <c r="DM127" s="649" t="s">
        <v>83</v>
      </c>
      <c r="DN127" s="649" t="s">
        <v>84</v>
      </c>
      <c r="DO127" s="649" t="s">
        <v>84</v>
      </c>
      <c r="DP127" s="650" t="s">
        <v>85</v>
      </c>
      <c r="DQ127" s="646" t="s">
        <v>80</v>
      </c>
      <c r="DS127" s="625" t="s">
        <v>81</v>
      </c>
      <c r="DW127" s="647"/>
      <c r="DX127" s="648" t="s">
        <v>82</v>
      </c>
      <c r="DY127" s="649" t="s">
        <v>83</v>
      </c>
      <c r="DZ127" s="649" t="s">
        <v>84</v>
      </c>
      <c r="EA127" s="649" t="s">
        <v>84</v>
      </c>
      <c r="EB127" s="650" t="s">
        <v>85</v>
      </c>
      <c r="EC127" s="646" t="s">
        <v>80</v>
      </c>
      <c r="EE127" s="625" t="s">
        <v>81</v>
      </c>
      <c r="EI127" s="647"/>
      <c r="EJ127" s="648" t="s">
        <v>82</v>
      </c>
      <c r="EK127" s="649" t="s">
        <v>83</v>
      </c>
      <c r="EL127" s="649" t="s">
        <v>84</v>
      </c>
      <c r="EM127" s="649" t="s">
        <v>84</v>
      </c>
      <c r="EN127" s="650" t="s">
        <v>85</v>
      </c>
      <c r="EO127" s="646" t="s">
        <v>80</v>
      </c>
      <c r="EQ127" s="625" t="s">
        <v>81</v>
      </c>
      <c r="EU127" s="647"/>
      <c r="EV127" s="648" t="s">
        <v>82</v>
      </c>
      <c r="EW127" s="649" t="s">
        <v>83</v>
      </c>
      <c r="EX127" s="649" t="s">
        <v>84</v>
      </c>
      <c r="EY127" s="649" t="s">
        <v>84</v>
      </c>
      <c r="EZ127" s="650" t="s">
        <v>85</v>
      </c>
      <c r="FA127" s="646" t="s">
        <v>80</v>
      </c>
      <c r="FC127" s="625" t="s">
        <v>81</v>
      </c>
      <c r="FG127" s="647"/>
      <c r="FH127" s="648" t="s">
        <v>82</v>
      </c>
      <c r="FI127" s="649" t="s">
        <v>83</v>
      </c>
      <c r="FJ127" s="649" t="s">
        <v>84</v>
      </c>
      <c r="FK127" s="649" t="s">
        <v>84</v>
      </c>
      <c r="FL127" s="650" t="s">
        <v>85</v>
      </c>
      <c r="FM127" s="646" t="s">
        <v>80</v>
      </c>
      <c r="FO127" s="625" t="s">
        <v>81</v>
      </c>
      <c r="FS127" s="647"/>
      <c r="FT127" s="648" t="s">
        <v>82</v>
      </c>
      <c r="FU127" s="649" t="s">
        <v>83</v>
      </c>
      <c r="FV127" s="649" t="s">
        <v>84</v>
      </c>
      <c r="FW127" s="649" t="s">
        <v>84</v>
      </c>
      <c r="FX127" s="650" t="s">
        <v>85</v>
      </c>
      <c r="FY127" s="619"/>
      <c r="FZ127" s="619"/>
      <c r="GA127" s="619"/>
      <c r="GB127" s="619"/>
      <c r="GC127" s="619"/>
      <c r="GD127" s="619"/>
      <c r="GE127" s="619"/>
      <c r="GF127" s="619"/>
      <c r="GG127" s="619"/>
      <c r="GH127" s="619"/>
      <c r="GI127" s="619"/>
      <c r="GJ127" s="619"/>
    </row>
    <row r="128" spans="1:192" x14ac:dyDescent="0.2">
      <c r="A128" s="651"/>
      <c r="B128" s="635"/>
      <c r="C128" s="635"/>
      <c r="D128" s="635"/>
      <c r="E128" s="635"/>
      <c r="F128" s="635"/>
      <c r="G128" s="652"/>
      <c r="H128" s="652"/>
      <c r="I128" s="652"/>
      <c r="J128" s="652"/>
      <c r="K128" s="653" t="s">
        <v>86</v>
      </c>
      <c r="L128" s="644"/>
      <c r="M128" s="651"/>
      <c r="N128" s="635"/>
      <c r="O128" s="635"/>
      <c r="P128" s="635"/>
      <c r="Q128" s="635"/>
      <c r="R128" s="635"/>
      <c r="S128" s="652"/>
      <c r="T128" s="652"/>
      <c r="U128" s="652"/>
      <c r="V128" s="652"/>
      <c r="W128" s="653" t="s">
        <v>86</v>
      </c>
      <c r="X128" s="644"/>
      <c r="Y128" s="651"/>
      <c r="Z128" s="635"/>
      <c r="AA128" s="635"/>
      <c r="AB128" s="635"/>
      <c r="AC128" s="635"/>
      <c r="AD128" s="635"/>
      <c r="AE128" s="652"/>
      <c r="AF128" s="652"/>
      <c r="AG128" s="652"/>
      <c r="AH128" s="652"/>
      <c r="AI128" s="653" t="s">
        <v>86</v>
      </c>
      <c r="AJ128" s="644"/>
      <c r="AK128" s="651"/>
      <c r="AL128" s="635"/>
      <c r="AM128" s="635"/>
      <c r="AN128" s="635"/>
      <c r="AO128" s="635"/>
      <c r="AP128" s="635"/>
      <c r="AQ128" s="652"/>
      <c r="AR128" s="652"/>
      <c r="AS128" s="652"/>
      <c r="AT128" s="652"/>
      <c r="AU128" s="653" t="s">
        <v>86</v>
      </c>
      <c r="AV128" s="644"/>
      <c r="AW128" s="651"/>
      <c r="AX128" s="635"/>
      <c r="AY128" s="635"/>
      <c r="AZ128" s="635"/>
      <c r="BA128" s="635"/>
      <c r="BB128" s="635"/>
      <c r="BC128" s="652"/>
      <c r="BD128" s="652"/>
      <c r="BE128" s="652"/>
      <c r="BF128" s="652"/>
      <c r="BG128" s="653" t="s">
        <v>86</v>
      </c>
      <c r="BH128" s="644"/>
      <c r="BI128" s="651"/>
      <c r="BJ128" s="635"/>
      <c r="BK128" s="635"/>
      <c r="BL128" s="635"/>
      <c r="BM128" s="635"/>
      <c r="BN128" s="635"/>
      <c r="BO128" s="652"/>
      <c r="BP128" s="652"/>
      <c r="BQ128" s="652"/>
      <c r="BR128" s="652"/>
      <c r="BS128" s="653" t="s">
        <v>86</v>
      </c>
      <c r="BT128" s="644"/>
      <c r="BU128" s="651"/>
      <c r="BV128" s="635"/>
      <c r="BW128" s="635"/>
      <c r="BX128" s="635"/>
      <c r="BY128" s="635"/>
      <c r="BZ128" s="635"/>
      <c r="CA128" s="652"/>
      <c r="CB128" s="652"/>
      <c r="CC128" s="652"/>
      <c r="CD128" s="652"/>
      <c r="CE128" s="653" t="s">
        <v>86</v>
      </c>
      <c r="CF128" s="644"/>
      <c r="CG128" s="651"/>
      <c r="CH128" s="635"/>
      <c r="CI128" s="635"/>
      <c r="CJ128" s="635"/>
      <c r="CK128" s="635"/>
      <c r="CL128" s="635"/>
      <c r="CM128" s="652"/>
      <c r="CN128" s="652"/>
      <c r="CO128" s="652"/>
      <c r="CP128" s="652"/>
      <c r="CQ128" s="653" t="s">
        <v>86</v>
      </c>
      <c r="CR128" s="644"/>
      <c r="CS128" s="651"/>
      <c r="CT128" s="635"/>
      <c r="CU128" s="635"/>
      <c r="CV128" s="635"/>
      <c r="CW128" s="635"/>
      <c r="CX128" s="635"/>
      <c r="CY128" s="652"/>
      <c r="CZ128" s="652"/>
      <c r="DA128" s="652"/>
      <c r="DB128" s="652"/>
      <c r="DC128" s="653" t="s">
        <v>86</v>
      </c>
      <c r="DD128" s="644"/>
      <c r="DE128" s="651"/>
      <c r="DF128" s="635"/>
      <c r="DG128" s="635"/>
      <c r="DH128" s="635"/>
      <c r="DI128" s="635"/>
      <c r="DJ128" s="635"/>
      <c r="DK128" s="652"/>
      <c r="DL128" s="652"/>
      <c r="DM128" s="652"/>
      <c r="DN128" s="652"/>
      <c r="DO128" s="653" t="s">
        <v>86</v>
      </c>
      <c r="DP128" s="644"/>
      <c r="DQ128" s="651"/>
      <c r="DR128" s="635"/>
      <c r="DS128" s="635"/>
      <c r="DT128" s="635"/>
      <c r="DU128" s="635"/>
      <c r="DV128" s="635"/>
      <c r="DW128" s="652"/>
      <c r="DX128" s="652"/>
      <c r="DY128" s="652"/>
      <c r="DZ128" s="652"/>
      <c r="EA128" s="653" t="s">
        <v>86</v>
      </c>
      <c r="EB128" s="644"/>
      <c r="EC128" s="651"/>
      <c r="ED128" s="635"/>
      <c r="EE128" s="635"/>
      <c r="EF128" s="635"/>
      <c r="EG128" s="635"/>
      <c r="EH128" s="635"/>
      <c r="EI128" s="652"/>
      <c r="EJ128" s="652"/>
      <c r="EK128" s="652"/>
      <c r="EL128" s="652"/>
      <c r="EM128" s="653" t="s">
        <v>86</v>
      </c>
      <c r="EN128" s="644"/>
      <c r="EO128" s="651"/>
      <c r="EP128" s="635"/>
      <c r="EQ128" s="635"/>
      <c r="ER128" s="635"/>
      <c r="ES128" s="635"/>
      <c r="ET128" s="635"/>
      <c r="EU128" s="652"/>
      <c r="EV128" s="652"/>
      <c r="EW128" s="652"/>
      <c r="EX128" s="652"/>
      <c r="EY128" s="653" t="s">
        <v>86</v>
      </c>
      <c r="EZ128" s="644"/>
      <c r="FA128" s="651"/>
      <c r="FB128" s="635"/>
      <c r="FC128" s="635"/>
      <c r="FD128" s="635"/>
      <c r="FE128" s="635"/>
      <c r="FF128" s="635"/>
      <c r="FG128" s="652"/>
      <c r="FH128" s="652"/>
      <c r="FI128" s="652"/>
      <c r="FJ128" s="652"/>
      <c r="FK128" s="653" t="s">
        <v>86</v>
      </c>
      <c r="FL128" s="644"/>
      <c r="FM128" s="651"/>
      <c r="FN128" s="635"/>
      <c r="FO128" s="635"/>
      <c r="FP128" s="635"/>
      <c r="FQ128" s="635"/>
      <c r="FR128" s="635"/>
      <c r="FS128" s="652"/>
      <c r="FT128" s="652"/>
      <c r="FU128" s="652"/>
      <c r="FV128" s="652"/>
      <c r="FW128" s="653" t="s">
        <v>86</v>
      </c>
      <c r="FX128" s="644"/>
      <c r="FY128" s="619"/>
      <c r="FZ128" s="619"/>
      <c r="GA128" s="619"/>
      <c r="GB128" s="619"/>
      <c r="GC128" s="619"/>
      <c r="GD128" s="619"/>
      <c r="GE128" s="619"/>
      <c r="GF128" s="619"/>
      <c r="GG128" s="619"/>
      <c r="GH128" s="619"/>
      <c r="GI128" s="619"/>
      <c r="GJ128" s="619"/>
    </row>
    <row r="129" spans="1:192" ht="12" customHeight="1" x14ac:dyDescent="0.2">
      <c r="A129" s="654" t="str">
        <f>IF(AND(I129=0,K129=0,B129=""),"No Line Item",1)</f>
        <v>No Line Item</v>
      </c>
      <c r="B129" s="1226"/>
      <c r="C129" s="1227"/>
      <c r="D129" s="1227"/>
      <c r="E129" s="1227"/>
      <c r="F129" s="1227"/>
      <c r="G129" s="1228"/>
      <c r="H129" s="90"/>
      <c r="I129" s="90"/>
      <c r="J129" s="656"/>
      <c r="K129" s="657"/>
      <c r="L129" s="658">
        <f>ROUND(I129*K129,2)</f>
        <v>0</v>
      </c>
      <c r="M129" s="654" t="str">
        <f>IF(AND(U129=0,W129=0,N129=""),"No Line Item",1)</f>
        <v>No Line Item</v>
      </c>
      <c r="N129" s="1226"/>
      <c r="O129" s="1227"/>
      <c r="P129" s="1227"/>
      <c r="Q129" s="1227"/>
      <c r="R129" s="1227"/>
      <c r="S129" s="1228"/>
      <c r="T129" s="90"/>
      <c r="U129" s="90"/>
      <c r="V129" s="656"/>
      <c r="W129" s="657"/>
      <c r="X129" s="658">
        <f>ROUND(U129*W129,2)</f>
        <v>0</v>
      </c>
      <c r="Y129" s="654" t="str">
        <f>IF(AND(AG129=0,AI129=0,Z129=""),"No Line Item",1)</f>
        <v>No Line Item</v>
      </c>
      <c r="Z129" s="1226"/>
      <c r="AA129" s="1227"/>
      <c r="AB129" s="1227"/>
      <c r="AC129" s="1227"/>
      <c r="AD129" s="1227"/>
      <c r="AE129" s="1228"/>
      <c r="AF129" s="90"/>
      <c r="AG129" s="90"/>
      <c r="AH129" s="656"/>
      <c r="AI129" s="657"/>
      <c r="AJ129" s="658">
        <f>ROUND(AG129*AI129,2)</f>
        <v>0</v>
      </c>
      <c r="AK129" s="654" t="str">
        <f>IF(AND(AS129=0,AU129=0,AL129=""),"No Line Item",1)</f>
        <v>No Line Item</v>
      </c>
      <c r="AL129" s="1226"/>
      <c r="AM129" s="1227"/>
      <c r="AN129" s="1227"/>
      <c r="AO129" s="1227"/>
      <c r="AP129" s="1227"/>
      <c r="AQ129" s="1228"/>
      <c r="AR129" s="90"/>
      <c r="AS129" s="90"/>
      <c r="AT129" s="656"/>
      <c r="AU129" s="657"/>
      <c r="AV129" s="658">
        <f>ROUND(AS129*AU129,2)</f>
        <v>0</v>
      </c>
      <c r="AW129" s="654" t="str">
        <f>IF(AND(BE129=0,BG129=0,AX129=""),"No Line Item",1)</f>
        <v>No Line Item</v>
      </c>
      <c r="AX129" s="1226"/>
      <c r="AY129" s="1227"/>
      <c r="AZ129" s="1227"/>
      <c r="BA129" s="1227"/>
      <c r="BB129" s="1227"/>
      <c r="BC129" s="1228"/>
      <c r="BD129" s="90"/>
      <c r="BE129" s="90"/>
      <c r="BF129" s="656"/>
      <c r="BG129" s="657"/>
      <c r="BH129" s="658">
        <f>ROUND(BE129*BG129,2)</f>
        <v>0</v>
      </c>
      <c r="BI129" s="654" t="str">
        <f>IF(AND(BQ129=0,BS129=0,BJ129=""),"No Line Item",1)</f>
        <v>No Line Item</v>
      </c>
      <c r="BJ129" s="1226"/>
      <c r="BK129" s="1227"/>
      <c r="BL129" s="1227"/>
      <c r="BM129" s="1227"/>
      <c r="BN129" s="1227"/>
      <c r="BO129" s="1228"/>
      <c r="BP129" s="90"/>
      <c r="BQ129" s="90"/>
      <c r="BR129" s="656"/>
      <c r="BS129" s="657"/>
      <c r="BT129" s="658">
        <f>ROUND(BQ129*BS129,2)</f>
        <v>0</v>
      </c>
      <c r="BU129" s="654" t="str">
        <f>IF(AND(CC129=0,CE129=0,BV129=""),"No Line Item",1)</f>
        <v>No Line Item</v>
      </c>
      <c r="BV129" s="1226"/>
      <c r="BW129" s="1227"/>
      <c r="BX129" s="1227"/>
      <c r="BY129" s="1227"/>
      <c r="BZ129" s="1227"/>
      <c r="CA129" s="1228"/>
      <c r="CB129" s="90"/>
      <c r="CC129" s="90"/>
      <c r="CD129" s="656"/>
      <c r="CE129" s="657"/>
      <c r="CF129" s="658">
        <f>ROUND(CC129*CE129,2)</f>
        <v>0</v>
      </c>
      <c r="CG129" s="654" t="str">
        <f>IF(AND(CO129=0,CQ129=0,CH129=""),"No Line Item",1)</f>
        <v>No Line Item</v>
      </c>
      <c r="CH129" s="1226"/>
      <c r="CI129" s="1227"/>
      <c r="CJ129" s="1227"/>
      <c r="CK129" s="1227"/>
      <c r="CL129" s="1227"/>
      <c r="CM129" s="1228"/>
      <c r="CN129" s="90"/>
      <c r="CO129" s="90"/>
      <c r="CP129" s="656"/>
      <c r="CQ129" s="657"/>
      <c r="CR129" s="658">
        <f>ROUND(CO129*CQ129,2)</f>
        <v>0</v>
      </c>
      <c r="CS129" s="654" t="str">
        <f>IF(AND(DA129=0,DC129=0,CT129=""),"No Line Item",1)</f>
        <v>No Line Item</v>
      </c>
      <c r="CT129" s="1226"/>
      <c r="CU129" s="1227"/>
      <c r="CV129" s="1227"/>
      <c r="CW129" s="1227"/>
      <c r="CX129" s="1227"/>
      <c r="CY129" s="1228"/>
      <c r="CZ129" s="90"/>
      <c r="DA129" s="90"/>
      <c r="DB129" s="656"/>
      <c r="DC129" s="657"/>
      <c r="DD129" s="658">
        <f>ROUND(DA129*DC129,2)</f>
        <v>0</v>
      </c>
      <c r="DE129" s="654" t="str">
        <f>IF(AND(DM129=0,DO129=0,DF129=""),"No Line Item",1)</f>
        <v>No Line Item</v>
      </c>
      <c r="DF129" s="1226"/>
      <c r="DG129" s="1227"/>
      <c r="DH129" s="1227"/>
      <c r="DI129" s="1227"/>
      <c r="DJ129" s="1227"/>
      <c r="DK129" s="1228"/>
      <c r="DL129" s="90"/>
      <c r="DM129" s="90"/>
      <c r="DN129" s="656"/>
      <c r="DO129" s="657"/>
      <c r="DP129" s="658">
        <f t="shared" ref="DP129:DP166" si="98">ROUND(DM129*DO129,2)</f>
        <v>0</v>
      </c>
      <c r="DQ129" s="654" t="str">
        <f>IF(AND(DY129=0,EA129=0,DR129=""),"No Line Item",1)</f>
        <v>No Line Item</v>
      </c>
      <c r="DR129" s="1226"/>
      <c r="DS129" s="1227"/>
      <c r="DT129" s="1227"/>
      <c r="DU129" s="1227"/>
      <c r="DV129" s="1227"/>
      <c r="DW129" s="1228"/>
      <c r="DX129" s="90"/>
      <c r="DY129" s="90"/>
      <c r="DZ129" s="656"/>
      <c r="EA129" s="657"/>
      <c r="EB129" s="658">
        <f>ROUND(DY129*EA129,2)</f>
        <v>0</v>
      </c>
      <c r="EC129" s="654" t="str">
        <f>IF(AND(EK129=0,EM129=0,ED129=""),"No Line Item",1)</f>
        <v>No Line Item</v>
      </c>
      <c r="ED129" s="1226"/>
      <c r="EE129" s="1227"/>
      <c r="EF129" s="1227"/>
      <c r="EG129" s="1227"/>
      <c r="EH129" s="1227"/>
      <c r="EI129" s="1228"/>
      <c r="EJ129" s="90"/>
      <c r="EK129" s="90"/>
      <c r="EL129" s="656"/>
      <c r="EM129" s="657"/>
      <c r="EN129" s="658">
        <f>ROUND(EK129*EM129,2)</f>
        <v>0</v>
      </c>
      <c r="EO129" s="654" t="str">
        <f>IF(AND(EW129=0,EY129=0,EP129=""),"No Line Item",1)</f>
        <v>No Line Item</v>
      </c>
      <c r="EP129" s="1226"/>
      <c r="EQ129" s="1227"/>
      <c r="ER129" s="1227"/>
      <c r="ES129" s="1227"/>
      <c r="ET129" s="1227"/>
      <c r="EU129" s="1228"/>
      <c r="EV129" s="90"/>
      <c r="EW129" s="90"/>
      <c r="EX129" s="656"/>
      <c r="EY129" s="657"/>
      <c r="EZ129" s="658">
        <f>ROUND(EW129*EY129,2)</f>
        <v>0</v>
      </c>
      <c r="FA129" s="654" t="str">
        <f>IF(AND(FI129=0,FK129=0,FB129=""),"No Line Item",1)</f>
        <v>No Line Item</v>
      </c>
      <c r="FB129" s="1226"/>
      <c r="FC129" s="1227"/>
      <c r="FD129" s="1227"/>
      <c r="FE129" s="1227"/>
      <c r="FF129" s="1227"/>
      <c r="FG129" s="1228"/>
      <c r="FH129" s="90"/>
      <c r="FI129" s="90"/>
      <c r="FJ129" s="656"/>
      <c r="FK129" s="657"/>
      <c r="FL129" s="658">
        <f>ROUND(FI129*FK129,2)</f>
        <v>0</v>
      </c>
      <c r="FM129" s="654" t="str">
        <f>IF(AND(FU129=0,FW129=0,FN129=""),"No Line Item",1)</f>
        <v>No Line Item</v>
      </c>
      <c r="FN129" s="1226"/>
      <c r="FO129" s="1227"/>
      <c r="FP129" s="1227"/>
      <c r="FQ129" s="1227"/>
      <c r="FR129" s="1227"/>
      <c r="FS129" s="1228"/>
      <c r="FT129" s="90"/>
      <c r="FU129" s="90"/>
      <c r="FV129" s="656"/>
      <c r="FW129" s="657"/>
      <c r="FX129" s="658">
        <f>ROUND(FU129*FW129,2)</f>
        <v>0</v>
      </c>
      <c r="FY129" s="619"/>
      <c r="FZ129" s="619"/>
      <c r="GA129" s="619"/>
      <c r="GB129" s="619"/>
      <c r="GC129" s="619"/>
      <c r="GD129" s="619"/>
      <c r="GE129" s="619"/>
      <c r="GF129" s="619"/>
      <c r="GG129" s="619"/>
      <c r="GH129" s="619"/>
      <c r="GI129" s="619"/>
      <c r="GJ129" s="619"/>
    </row>
    <row r="130" spans="1:192" ht="12" customHeight="1" x14ac:dyDescent="0.2">
      <c r="A130" s="654" t="str">
        <f>IF(AND(I130=0,K130=0,B130=""),"No Line Item",A129+1)</f>
        <v>No Line Item</v>
      </c>
      <c r="B130" s="1226"/>
      <c r="C130" s="1227"/>
      <c r="D130" s="1227"/>
      <c r="E130" s="1227"/>
      <c r="F130" s="1227"/>
      <c r="G130" s="1228"/>
      <c r="H130" s="90"/>
      <c r="I130" s="90"/>
      <c r="J130" s="656"/>
      <c r="K130" s="657"/>
      <c r="L130" s="658">
        <f t="shared" ref="L130:L166" si="99">ROUND(I130*K130,2)</f>
        <v>0</v>
      </c>
      <c r="M130" s="654" t="str">
        <f>IF(AND(U130=0,W130=0,N130=""),"No Line Item",M129+1)</f>
        <v>No Line Item</v>
      </c>
      <c r="N130" s="1226"/>
      <c r="O130" s="1227"/>
      <c r="P130" s="1227"/>
      <c r="Q130" s="1227"/>
      <c r="R130" s="1227"/>
      <c r="S130" s="1228"/>
      <c r="T130" s="90"/>
      <c r="U130" s="90"/>
      <c r="V130" s="656"/>
      <c r="W130" s="657"/>
      <c r="X130" s="658">
        <f t="shared" ref="X130:X166" si="100">ROUND(U130*W130,2)</f>
        <v>0</v>
      </c>
      <c r="Y130" s="654" t="str">
        <f>IF(AND(AG130=0,AI130=0,Z130=""),"No Line Item",Y129+1)</f>
        <v>No Line Item</v>
      </c>
      <c r="Z130" s="1226"/>
      <c r="AA130" s="1227"/>
      <c r="AB130" s="1227"/>
      <c r="AC130" s="1227"/>
      <c r="AD130" s="1227"/>
      <c r="AE130" s="1228"/>
      <c r="AF130" s="90"/>
      <c r="AG130" s="90"/>
      <c r="AH130" s="656"/>
      <c r="AI130" s="657"/>
      <c r="AJ130" s="658">
        <f t="shared" ref="AJ130:AJ166" si="101">ROUND(AG130*AI130,2)</f>
        <v>0</v>
      </c>
      <c r="AK130" s="654" t="str">
        <f>IF(AND(AS130=0,AU130=0,AL130=""),"No Line Item",AK129+1)</f>
        <v>No Line Item</v>
      </c>
      <c r="AL130" s="1226"/>
      <c r="AM130" s="1227"/>
      <c r="AN130" s="1227"/>
      <c r="AO130" s="1227"/>
      <c r="AP130" s="1227"/>
      <c r="AQ130" s="1228"/>
      <c r="AR130" s="90"/>
      <c r="AS130" s="90"/>
      <c r="AT130" s="656"/>
      <c r="AU130" s="657"/>
      <c r="AV130" s="658">
        <f t="shared" ref="AV130:AV166" si="102">ROUND(AS130*AU130,2)</f>
        <v>0</v>
      </c>
      <c r="AW130" s="654" t="str">
        <f>IF(AND(BE130=0,BG130=0,AX130=""),"No Line Item",AW129+1)</f>
        <v>No Line Item</v>
      </c>
      <c r="AX130" s="1226"/>
      <c r="AY130" s="1227"/>
      <c r="AZ130" s="1227"/>
      <c r="BA130" s="1227"/>
      <c r="BB130" s="1227"/>
      <c r="BC130" s="1228"/>
      <c r="BD130" s="90"/>
      <c r="BE130" s="90"/>
      <c r="BF130" s="656"/>
      <c r="BG130" s="657"/>
      <c r="BH130" s="658">
        <f t="shared" ref="BH130:BH166" si="103">ROUND(BE130*BG130,2)</f>
        <v>0</v>
      </c>
      <c r="BI130" s="654" t="str">
        <f>IF(AND(BQ130=0,BS130=0,BJ130=""),"No Line Item",BI129+1)</f>
        <v>No Line Item</v>
      </c>
      <c r="BJ130" s="1226"/>
      <c r="BK130" s="1227"/>
      <c r="BL130" s="1227"/>
      <c r="BM130" s="1227"/>
      <c r="BN130" s="1227"/>
      <c r="BO130" s="1228"/>
      <c r="BP130" s="90"/>
      <c r="BQ130" s="90"/>
      <c r="BR130" s="656"/>
      <c r="BS130" s="657"/>
      <c r="BT130" s="658">
        <f t="shared" ref="BT130:BT166" si="104">ROUND(BQ130*BS130,2)</f>
        <v>0</v>
      </c>
      <c r="BU130" s="654" t="str">
        <f>IF(AND(CC130=0,CE130=0,BV130=""),"No Line Item",BU129+1)</f>
        <v>No Line Item</v>
      </c>
      <c r="BV130" s="1226"/>
      <c r="BW130" s="1227"/>
      <c r="BX130" s="1227"/>
      <c r="BY130" s="1227"/>
      <c r="BZ130" s="1227"/>
      <c r="CA130" s="1228"/>
      <c r="CB130" s="90"/>
      <c r="CC130" s="90"/>
      <c r="CD130" s="656"/>
      <c r="CE130" s="657"/>
      <c r="CF130" s="658">
        <f t="shared" ref="CF130:CF166" si="105">ROUND(CC130*CE130,2)</f>
        <v>0</v>
      </c>
      <c r="CG130" s="654" t="str">
        <f>IF(AND(CO130=0,CQ130=0,CH130=""),"No Line Item",CG129+1)</f>
        <v>No Line Item</v>
      </c>
      <c r="CH130" s="1226"/>
      <c r="CI130" s="1227"/>
      <c r="CJ130" s="1227"/>
      <c r="CK130" s="1227"/>
      <c r="CL130" s="1227"/>
      <c r="CM130" s="1228"/>
      <c r="CN130" s="90"/>
      <c r="CO130" s="90"/>
      <c r="CP130" s="656"/>
      <c r="CQ130" s="657"/>
      <c r="CR130" s="658">
        <f t="shared" ref="CR130:CR166" si="106">ROUND(CO130*CQ130,2)</f>
        <v>0</v>
      </c>
      <c r="CS130" s="654" t="str">
        <f>IF(AND(DA130=0,DC130=0,CT130=""),"No Line Item",CS129+1)</f>
        <v>No Line Item</v>
      </c>
      <c r="CT130" s="1226"/>
      <c r="CU130" s="1227"/>
      <c r="CV130" s="1227"/>
      <c r="CW130" s="1227"/>
      <c r="CX130" s="1227"/>
      <c r="CY130" s="1228"/>
      <c r="CZ130" s="90"/>
      <c r="DA130" s="90"/>
      <c r="DB130" s="656"/>
      <c r="DC130" s="657"/>
      <c r="DD130" s="658">
        <f t="shared" ref="DD130:DD166" si="107">ROUND(DA130*DC130,2)</f>
        <v>0</v>
      </c>
      <c r="DE130" s="654" t="str">
        <f t="shared" ref="DE130:DE166" si="108">IF(AND(DM130=0,DO130=0,DF130=""),"No Line Item",DE129+1)</f>
        <v>No Line Item</v>
      </c>
      <c r="DF130" s="1226"/>
      <c r="DG130" s="1227"/>
      <c r="DH130" s="1227"/>
      <c r="DI130" s="1227"/>
      <c r="DJ130" s="1227"/>
      <c r="DK130" s="1228"/>
      <c r="DL130" s="90"/>
      <c r="DM130" s="90"/>
      <c r="DN130" s="656"/>
      <c r="DO130" s="657"/>
      <c r="DP130" s="658">
        <f t="shared" si="98"/>
        <v>0</v>
      </c>
      <c r="DQ130" s="654" t="str">
        <f>IF(AND(DY130=0,EA130=0,DR130=""),"No Line Item",DQ129+1)</f>
        <v>No Line Item</v>
      </c>
      <c r="DR130" s="1226"/>
      <c r="DS130" s="1227"/>
      <c r="DT130" s="1227"/>
      <c r="DU130" s="1227"/>
      <c r="DV130" s="1227"/>
      <c r="DW130" s="1228"/>
      <c r="DX130" s="90"/>
      <c r="DY130" s="90"/>
      <c r="DZ130" s="656"/>
      <c r="EA130" s="657"/>
      <c r="EB130" s="658">
        <f t="shared" ref="EB130:EB166" si="109">ROUND(DY130*EA130,2)</f>
        <v>0</v>
      </c>
      <c r="EC130" s="654" t="str">
        <f>IF(AND(EK130=0,EM130=0,ED130=""),"No Line Item",EC129+1)</f>
        <v>No Line Item</v>
      </c>
      <c r="ED130" s="1226"/>
      <c r="EE130" s="1227"/>
      <c r="EF130" s="1227"/>
      <c r="EG130" s="1227"/>
      <c r="EH130" s="1227"/>
      <c r="EI130" s="1228"/>
      <c r="EJ130" s="90"/>
      <c r="EK130" s="90"/>
      <c r="EL130" s="656"/>
      <c r="EM130" s="657"/>
      <c r="EN130" s="658">
        <f t="shared" ref="EN130:EN166" si="110">ROUND(EK130*EM130,2)</f>
        <v>0</v>
      </c>
      <c r="EO130" s="654" t="str">
        <f>IF(AND(EW130=0,EY130=0,EP130=""),"No Line Item",EO129+1)</f>
        <v>No Line Item</v>
      </c>
      <c r="EP130" s="1226"/>
      <c r="EQ130" s="1227"/>
      <c r="ER130" s="1227"/>
      <c r="ES130" s="1227"/>
      <c r="ET130" s="1227"/>
      <c r="EU130" s="1228"/>
      <c r="EV130" s="90"/>
      <c r="EW130" s="90"/>
      <c r="EX130" s="656"/>
      <c r="EY130" s="657"/>
      <c r="EZ130" s="658">
        <f t="shared" ref="EZ130:EZ166" si="111">ROUND(EW130*EY130,2)</f>
        <v>0</v>
      </c>
      <c r="FA130" s="654" t="str">
        <f t="shared" ref="FA130:FA149" si="112">IF(AND(FI130=0,FK130=0,FB130=""),"No Line Item",FA129+1)</f>
        <v>No Line Item</v>
      </c>
      <c r="FB130" s="1226"/>
      <c r="FC130" s="1227"/>
      <c r="FD130" s="1227"/>
      <c r="FE130" s="1227"/>
      <c r="FF130" s="1227"/>
      <c r="FG130" s="1228"/>
      <c r="FH130" s="90"/>
      <c r="FI130" s="90"/>
      <c r="FJ130" s="656"/>
      <c r="FK130" s="657"/>
      <c r="FL130" s="658">
        <f t="shared" ref="FL130:FL166" si="113">ROUND(FI130*FK130,2)</f>
        <v>0</v>
      </c>
      <c r="FM130" s="654" t="str">
        <f>IF(AND(FU130=0,FW130=0,FN130=""),"No Line Item",FM129+1)</f>
        <v>No Line Item</v>
      </c>
      <c r="FN130" s="1226"/>
      <c r="FO130" s="1227"/>
      <c r="FP130" s="1227"/>
      <c r="FQ130" s="1227"/>
      <c r="FR130" s="1227"/>
      <c r="FS130" s="1228"/>
      <c r="FT130" s="90"/>
      <c r="FU130" s="90"/>
      <c r="FV130" s="656"/>
      <c r="FW130" s="657"/>
      <c r="FX130" s="658">
        <f t="shared" ref="FX130:FX166" si="114">ROUND(FU130*FW130,2)</f>
        <v>0</v>
      </c>
      <c r="FY130" s="619"/>
      <c r="FZ130" s="619"/>
      <c r="GA130" s="619"/>
      <c r="GB130" s="619"/>
      <c r="GC130" s="619"/>
      <c r="GD130" s="619"/>
      <c r="GE130" s="619"/>
      <c r="GF130" s="619"/>
      <c r="GG130" s="619"/>
      <c r="GH130" s="619"/>
      <c r="GI130" s="619"/>
      <c r="GJ130" s="619"/>
    </row>
    <row r="131" spans="1:192" ht="12" customHeight="1" x14ac:dyDescent="0.2">
      <c r="A131" s="654" t="str">
        <f t="shared" ref="A131:A146" si="115">IF(AND(I131=0,K131=0,B131=""),"No Line Item",A130+1)</f>
        <v>No Line Item</v>
      </c>
      <c r="B131" s="1226"/>
      <c r="C131" s="1227"/>
      <c r="D131" s="1227"/>
      <c r="E131" s="1227"/>
      <c r="F131" s="1227"/>
      <c r="G131" s="1228"/>
      <c r="H131" s="90"/>
      <c r="I131" s="90"/>
      <c r="J131" s="656"/>
      <c r="K131" s="657"/>
      <c r="L131" s="658">
        <f t="shared" si="99"/>
        <v>0</v>
      </c>
      <c r="M131" s="654" t="str">
        <f t="shared" ref="M131:M146" si="116">IF(AND(U131=0,W131=0,N131=""),"No Line Item",M130+1)</f>
        <v>No Line Item</v>
      </c>
      <c r="N131" s="1226"/>
      <c r="O131" s="1227"/>
      <c r="P131" s="1227"/>
      <c r="Q131" s="1227"/>
      <c r="R131" s="1227"/>
      <c r="S131" s="1228"/>
      <c r="T131" s="90"/>
      <c r="U131" s="90"/>
      <c r="V131" s="656"/>
      <c r="W131" s="657"/>
      <c r="X131" s="658">
        <f t="shared" si="100"/>
        <v>0</v>
      </c>
      <c r="Y131" s="654" t="str">
        <f t="shared" ref="Y131:Y146" si="117">IF(AND(AG131=0,AI131=0,Z131=""),"No Line Item",Y130+1)</f>
        <v>No Line Item</v>
      </c>
      <c r="Z131" s="1226"/>
      <c r="AA131" s="1227"/>
      <c r="AB131" s="1227"/>
      <c r="AC131" s="1227"/>
      <c r="AD131" s="1227"/>
      <c r="AE131" s="1228"/>
      <c r="AF131" s="90"/>
      <c r="AG131" s="90"/>
      <c r="AH131" s="656"/>
      <c r="AI131" s="657"/>
      <c r="AJ131" s="658">
        <f t="shared" si="101"/>
        <v>0</v>
      </c>
      <c r="AK131" s="654" t="str">
        <f t="shared" ref="AK131:AK146" si="118">IF(AND(AS131=0,AU131=0,AL131=""),"No Line Item",AK130+1)</f>
        <v>No Line Item</v>
      </c>
      <c r="AL131" s="1226"/>
      <c r="AM131" s="1227"/>
      <c r="AN131" s="1227"/>
      <c r="AO131" s="1227"/>
      <c r="AP131" s="1227"/>
      <c r="AQ131" s="1228"/>
      <c r="AR131" s="90"/>
      <c r="AS131" s="90"/>
      <c r="AT131" s="656"/>
      <c r="AU131" s="657"/>
      <c r="AV131" s="658">
        <f t="shared" si="102"/>
        <v>0</v>
      </c>
      <c r="AW131" s="654" t="str">
        <f t="shared" ref="AW131:AW146" si="119">IF(AND(BE131=0,BG131=0,AX131=""),"No Line Item",AW130+1)</f>
        <v>No Line Item</v>
      </c>
      <c r="AX131" s="1226"/>
      <c r="AY131" s="1227"/>
      <c r="AZ131" s="1227"/>
      <c r="BA131" s="1227"/>
      <c r="BB131" s="1227"/>
      <c r="BC131" s="1228"/>
      <c r="BD131" s="90"/>
      <c r="BE131" s="90"/>
      <c r="BF131" s="656"/>
      <c r="BG131" s="657"/>
      <c r="BH131" s="658">
        <f t="shared" si="103"/>
        <v>0</v>
      </c>
      <c r="BI131" s="654" t="str">
        <f t="shared" ref="BI131:BI146" si="120">IF(AND(BQ131=0,BS131=0,BJ131=""),"No Line Item",BI130+1)</f>
        <v>No Line Item</v>
      </c>
      <c r="BJ131" s="1226"/>
      <c r="BK131" s="1227"/>
      <c r="BL131" s="1227"/>
      <c r="BM131" s="1227"/>
      <c r="BN131" s="1227"/>
      <c r="BO131" s="1228"/>
      <c r="BP131" s="90"/>
      <c r="BQ131" s="90"/>
      <c r="BR131" s="656"/>
      <c r="BS131" s="657"/>
      <c r="BT131" s="658">
        <f t="shared" si="104"/>
        <v>0</v>
      </c>
      <c r="BU131" s="654" t="str">
        <f t="shared" ref="BU131:BU147" si="121">IF(AND(CC131=0,CE131=0,BV132=""),"No Line Item",BU130+1)</f>
        <v>No Line Item</v>
      </c>
      <c r="BV131" s="1226"/>
      <c r="BW131" s="1227"/>
      <c r="BX131" s="1227"/>
      <c r="BY131" s="1227"/>
      <c r="BZ131" s="1227"/>
      <c r="CA131" s="1228"/>
      <c r="CB131" s="90"/>
      <c r="CC131" s="90"/>
      <c r="CD131" s="656"/>
      <c r="CE131" s="657"/>
      <c r="CF131" s="658">
        <f t="shared" si="105"/>
        <v>0</v>
      </c>
      <c r="CG131" s="654" t="str">
        <f>IF(AND(CO131=0,CQ131=0,CH131=""),"No Line Item",CG130+1)</f>
        <v>No Line Item</v>
      </c>
      <c r="CH131" s="1226"/>
      <c r="CI131" s="1227"/>
      <c r="CJ131" s="1227"/>
      <c r="CK131" s="1227"/>
      <c r="CL131" s="1227"/>
      <c r="CM131" s="1228"/>
      <c r="CN131" s="90"/>
      <c r="CO131" s="90"/>
      <c r="CP131" s="656"/>
      <c r="CQ131" s="657"/>
      <c r="CR131" s="658">
        <f t="shared" si="106"/>
        <v>0</v>
      </c>
      <c r="CS131" s="654" t="str">
        <f t="shared" ref="CS131:CS146" si="122">IF(AND(DA131=0,DC131=0,CT131=""),"No Line Item",CS130+1)</f>
        <v>No Line Item</v>
      </c>
      <c r="CT131" s="1226"/>
      <c r="CU131" s="1227"/>
      <c r="CV131" s="1227"/>
      <c r="CW131" s="1227"/>
      <c r="CX131" s="1227"/>
      <c r="CY131" s="1228"/>
      <c r="CZ131" s="90"/>
      <c r="DA131" s="90"/>
      <c r="DB131" s="656"/>
      <c r="DC131" s="657"/>
      <c r="DD131" s="658">
        <f t="shared" si="107"/>
        <v>0</v>
      </c>
      <c r="DE131" s="654" t="str">
        <f t="shared" si="108"/>
        <v>No Line Item</v>
      </c>
      <c r="DF131" s="1226"/>
      <c r="DG131" s="1227"/>
      <c r="DH131" s="1227"/>
      <c r="DI131" s="1227"/>
      <c r="DJ131" s="1227"/>
      <c r="DK131" s="1228"/>
      <c r="DL131" s="90"/>
      <c r="DM131" s="90"/>
      <c r="DN131" s="656"/>
      <c r="DO131" s="657"/>
      <c r="DP131" s="658">
        <f t="shared" si="98"/>
        <v>0</v>
      </c>
      <c r="DQ131" s="654" t="str">
        <f t="shared" ref="DQ131:DQ146" si="123">IF(AND(DY131=0,EA131=0,DR131=""),"No Line Item",DQ130+1)</f>
        <v>No Line Item</v>
      </c>
      <c r="DR131" s="1226"/>
      <c r="DS131" s="1227"/>
      <c r="DT131" s="1227"/>
      <c r="DU131" s="1227"/>
      <c r="DV131" s="1227"/>
      <c r="DW131" s="1228"/>
      <c r="DX131" s="90"/>
      <c r="DY131" s="90"/>
      <c r="DZ131" s="656"/>
      <c r="EA131" s="657"/>
      <c r="EB131" s="658">
        <f t="shared" si="109"/>
        <v>0</v>
      </c>
      <c r="EC131" s="654" t="str">
        <f t="shared" ref="EC131:EC146" si="124">IF(AND(EK131=0,EM131=0,ED131=""),"No Line Item",EC130+1)</f>
        <v>No Line Item</v>
      </c>
      <c r="ED131" s="1226"/>
      <c r="EE131" s="1227"/>
      <c r="EF131" s="1227"/>
      <c r="EG131" s="1227"/>
      <c r="EH131" s="1227"/>
      <c r="EI131" s="1228"/>
      <c r="EJ131" s="90"/>
      <c r="EK131" s="90"/>
      <c r="EL131" s="656"/>
      <c r="EM131" s="657"/>
      <c r="EN131" s="658">
        <f t="shared" si="110"/>
        <v>0</v>
      </c>
      <c r="EO131" s="654" t="str">
        <f t="shared" ref="EO131:EO146" si="125">IF(AND(EW131=0,EY131=0,EP131=""),"No Line Item",EO130+1)</f>
        <v>No Line Item</v>
      </c>
      <c r="EP131" s="1226"/>
      <c r="EQ131" s="1227"/>
      <c r="ER131" s="1227"/>
      <c r="ES131" s="1227"/>
      <c r="ET131" s="1227"/>
      <c r="EU131" s="1228"/>
      <c r="EV131" s="90"/>
      <c r="EW131" s="90"/>
      <c r="EX131" s="656"/>
      <c r="EY131" s="657"/>
      <c r="EZ131" s="658">
        <f t="shared" si="111"/>
        <v>0</v>
      </c>
      <c r="FA131" s="654" t="str">
        <f t="shared" si="112"/>
        <v>No Line Item</v>
      </c>
      <c r="FB131" s="1226"/>
      <c r="FC131" s="1227"/>
      <c r="FD131" s="1227"/>
      <c r="FE131" s="1227"/>
      <c r="FF131" s="1227"/>
      <c r="FG131" s="1228"/>
      <c r="FH131" s="90"/>
      <c r="FI131" s="90"/>
      <c r="FJ131" s="656"/>
      <c r="FK131" s="657"/>
      <c r="FL131" s="658">
        <f t="shared" si="113"/>
        <v>0</v>
      </c>
      <c r="FM131" s="654" t="str">
        <f t="shared" ref="FM131:FM146" si="126">IF(AND(FU131=0,FW131=0,FN131=""),"No Line Item",FM130+1)</f>
        <v>No Line Item</v>
      </c>
      <c r="FN131" s="1226"/>
      <c r="FO131" s="1227"/>
      <c r="FP131" s="1227"/>
      <c r="FQ131" s="1227"/>
      <c r="FR131" s="1227"/>
      <c r="FS131" s="1228"/>
      <c r="FT131" s="90"/>
      <c r="FU131" s="90"/>
      <c r="FV131" s="656"/>
      <c r="FW131" s="657"/>
      <c r="FX131" s="658">
        <f t="shared" si="114"/>
        <v>0</v>
      </c>
      <c r="FY131" s="619"/>
      <c r="FZ131" s="619"/>
      <c r="GA131" s="619"/>
      <c r="GB131" s="619"/>
      <c r="GC131" s="619"/>
      <c r="GD131" s="619"/>
      <c r="GE131" s="619"/>
      <c r="GF131" s="619"/>
      <c r="GG131" s="619"/>
      <c r="GH131" s="619"/>
      <c r="GI131" s="619"/>
      <c r="GJ131" s="619"/>
    </row>
    <row r="132" spans="1:192" ht="12" customHeight="1" x14ac:dyDescent="0.2">
      <c r="A132" s="654" t="str">
        <f t="shared" si="115"/>
        <v>No Line Item</v>
      </c>
      <c r="B132" s="1226"/>
      <c r="C132" s="1227"/>
      <c r="D132" s="1227"/>
      <c r="E132" s="1227"/>
      <c r="F132" s="1227"/>
      <c r="G132" s="1228"/>
      <c r="H132" s="90"/>
      <c r="I132" s="90"/>
      <c r="J132" s="656"/>
      <c r="K132" s="657"/>
      <c r="L132" s="658">
        <f t="shared" si="99"/>
        <v>0</v>
      </c>
      <c r="M132" s="654" t="str">
        <f t="shared" si="116"/>
        <v>No Line Item</v>
      </c>
      <c r="N132" s="1226"/>
      <c r="O132" s="1227"/>
      <c r="P132" s="1227"/>
      <c r="Q132" s="1227"/>
      <c r="R132" s="1227"/>
      <c r="S132" s="1228"/>
      <c r="T132" s="90"/>
      <c r="U132" s="90"/>
      <c r="V132" s="656"/>
      <c r="W132" s="657"/>
      <c r="X132" s="658">
        <f t="shared" si="100"/>
        <v>0</v>
      </c>
      <c r="Y132" s="654" t="str">
        <f t="shared" si="117"/>
        <v>No Line Item</v>
      </c>
      <c r="Z132" s="1226"/>
      <c r="AA132" s="1227"/>
      <c r="AB132" s="1227"/>
      <c r="AC132" s="1227"/>
      <c r="AD132" s="1227"/>
      <c r="AE132" s="1228"/>
      <c r="AF132" s="90"/>
      <c r="AG132" s="90"/>
      <c r="AH132" s="656"/>
      <c r="AI132" s="657"/>
      <c r="AJ132" s="658">
        <f t="shared" si="101"/>
        <v>0</v>
      </c>
      <c r="AK132" s="654" t="str">
        <f t="shared" si="118"/>
        <v>No Line Item</v>
      </c>
      <c r="AL132" s="1226"/>
      <c r="AM132" s="1227"/>
      <c r="AN132" s="1227"/>
      <c r="AO132" s="1227"/>
      <c r="AP132" s="1227"/>
      <c r="AQ132" s="1228"/>
      <c r="AR132" s="90"/>
      <c r="AS132" s="90"/>
      <c r="AT132" s="656"/>
      <c r="AU132" s="657"/>
      <c r="AV132" s="658">
        <f t="shared" si="102"/>
        <v>0</v>
      </c>
      <c r="AW132" s="654" t="str">
        <f t="shared" si="119"/>
        <v>No Line Item</v>
      </c>
      <c r="AX132" s="1226"/>
      <c r="AY132" s="1227"/>
      <c r="AZ132" s="1227"/>
      <c r="BA132" s="1227"/>
      <c r="BB132" s="1227"/>
      <c r="BC132" s="1228"/>
      <c r="BD132" s="90"/>
      <c r="BE132" s="90"/>
      <c r="BF132" s="656"/>
      <c r="BG132" s="657"/>
      <c r="BH132" s="658">
        <f t="shared" si="103"/>
        <v>0</v>
      </c>
      <c r="BI132" s="654" t="str">
        <f t="shared" si="120"/>
        <v>No Line Item</v>
      </c>
      <c r="BJ132" s="1226"/>
      <c r="BK132" s="1227"/>
      <c r="BL132" s="1227"/>
      <c r="BM132" s="1227"/>
      <c r="BN132" s="1227"/>
      <c r="BO132" s="1228"/>
      <c r="BP132" s="90"/>
      <c r="BQ132" s="90"/>
      <c r="BR132" s="656"/>
      <c r="BS132" s="657"/>
      <c r="BT132" s="658">
        <f t="shared" si="104"/>
        <v>0</v>
      </c>
      <c r="BU132" s="654" t="str">
        <f t="shared" si="121"/>
        <v>No Line Item</v>
      </c>
      <c r="BV132" s="1226"/>
      <c r="BW132" s="1227"/>
      <c r="BX132" s="1227"/>
      <c r="BY132" s="1227"/>
      <c r="BZ132" s="1227"/>
      <c r="CA132" s="1228"/>
      <c r="CB132" s="90"/>
      <c r="CC132" s="90"/>
      <c r="CD132" s="656"/>
      <c r="CE132" s="657"/>
      <c r="CF132" s="658">
        <f t="shared" si="105"/>
        <v>0</v>
      </c>
      <c r="CG132" s="654" t="str">
        <f>IF(AND(CO132=0,CQ132=0,CH132=""),"No Line Item",CG131+1)</f>
        <v>No Line Item</v>
      </c>
      <c r="CH132" s="1226"/>
      <c r="CI132" s="1227"/>
      <c r="CJ132" s="1227"/>
      <c r="CK132" s="1227"/>
      <c r="CL132" s="1227"/>
      <c r="CM132" s="1228"/>
      <c r="CN132" s="90"/>
      <c r="CO132" s="90"/>
      <c r="CP132" s="656"/>
      <c r="CQ132" s="657"/>
      <c r="CR132" s="658">
        <f t="shared" si="106"/>
        <v>0</v>
      </c>
      <c r="CS132" s="654" t="str">
        <f t="shared" si="122"/>
        <v>No Line Item</v>
      </c>
      <c r="CT132" s="1226"/>
      <c r="CU132" s="1227"/>
      <c r="CV132" s="1227"/>
      <c r="CW132" s="1227"/>
      <c r="CX132" s="1227"/>
      <c r="CY132" s="1228"/>
      <c r="CZ132" s="90"/>
      <c r="DA132" s="90"/>
      <c r="DB132" s="656"/>
      <c r="DC132" s="657"/>
      <c r="DD132" s="658">
        <f t="shared" si="107"/>
        <v>0</v>
      </c>
      <c r="DE132" s="654" t="str">
        <f t="shared" si="108"/>
        <v>No Line Item</v>
      </c>
      <c r="DF132" s="1226"/>
      <c r="DG132" s="1227"/>
      <c r="DH132" s="1227"/>
      <c r="DI132" s="1227"/>
      <c r="DJ132" s="1227"/>
      <c r="DK132" s="1228"/>
      <c r="DL132" s="90"/>
      <c r="DM132" s="90"/>
      <c r="DN132" s="656"/>
      <c r="DO132" s="657"/>
      <c r="DP132" s="658">
        <f t="shared" si="98"/>
        <v>0</v>
      </c>
      <c r="DQ132" s="654" t="str">
        <f t="shared" si="123"/>
        <v>No Line Item</v>
      </c>
      <c r="DR132" s="1226"/>
      <c r="DS132" s="1227"/>
      <c r="DT132" s="1227"/>
      <c r="DU132" s="1227"/>
      <c r="DV132" s="1227"/>
      <c r="DW132" s="1228"/>
      <c r="DX132" s="90"/>
      <c r="DY132" s="90"/>
      <c r="DZ132" s="656"/>
      <c r="EA132" s="657"/>
      <c r="EB132" s="658">
        <f t="shared" si="109"/>
        <v>0</v>
      </c>
      <c r="EC132" s="654" t="str">
        <f t="shared" si="124"/>
        <v>No Line Item</v>
      </c>
      <c r="ED132" s="1226"/>
      <c r="EE132" s="1227"/>
      <c r="EF132" s="1227"/>
      <c r="EG132" s="1227"/>
      <c r="EH132" s="1227"/>
      <c r="EI132" s="1228"/>
      <c r="EJ132" s="90"/>
      <c r="EK132" s="90"/>
      <c r="EL132" s="656"/>
      <c r="EM132" s="657"/>
      <c r="EN132" s="658">
        <f t="shared" si="110"/>
        <v>0</v>
      </c>
      <c r="EO132" s="654" t="str">
        <f t="shared" si="125"/>
        <v>No Line Item</v>
      </c>
      <c r="EP132" s="1226"/>
      <c r="EQ132" s="1227"/>
      <c r="ER132" s="1227"/>
      <c r="ES132" s="1227"/>
      <c r="ET132" s="1227"/>
      <c r="EU132" s="1228"/>
      <c r="EV132" s="90"/>
      <c r="EW132" s="90"/>
      <c r="EX132" s="656"/>
      <c r="EY132" s="657"/>
      <c r="EZ132" s="658">
        <f t="shared" si="111"/>
        <v>0</v>
      </c>
      <c r="FA132" s="654" t="str">
        <f t="shared" si="112"/>
        <v>No Line Item</v>
      </c>
      <c r="FB132" s="1226"/>
      <c r="FC132" s="1227"/>
      <c r="FD132" s="1227"/>
      <c r="FE132" s="1227"/>
      <c r="FF132" s="1227"/>
      <c r="FG132" s="1228"/>
      <c r="FH132" s="90"/>
      <c r="FI132" s="90"/>
      <c r="FJ132" s="656"/>
      <c r="FK132" s="657"/>
      <c r="FL132" s="658">
        <f t="shared" si="113"/>
        <v>0</v>
      </c>
      <c r="FM132" s="654" t="str">
        <f t="shared" si="126"/>
        <v>No Line Item</v>
      </c>
      <c r="FN132" s="1226"/>
      <c r="FO132" s="1227"/>
      <c r="FP132" s="1227"/>
      <c r="FQ132" s="1227"/>
      <c r="FR132" s="1227"/>
      <c r="FS132" s="1228"/>
      <c r="FT132" s="90"/>
      <c r="FU132" s="90"/>
      <c r="FV132" s="656"/>
      <c r="FW132" s="657"/>
      <c r="FX132" s="658">
        <f t="shared" si="114"/>
        <v>0</v>
      </c>
      <c r="FY132" s="619"/>
      <c r="FZ132" s="619"/>
      <c r="GA132" s="619"/>
      <c r="GB132" s="619"/>
      <c r="GC132" s="619"/>
      <c r="GD132" s="619"/>
      <c r="GE132" s="619"/>
      <c r="GF132" s="619"/>
      <c r="GG132" s="619"/>
      <c r="GH132" s="619"/>
      <c r="GI132" s="619"/>
      <c r="GJ132" s="619"/>
    </row>
    <row r="133" spans="1:192" ht="12" customHeight="1" x14ac:dyDescent="0.2">
      <c r="A133" s="654" t="str">
        <f t="shared" si="115"/>
        <v>No Line Item</v>
      </c>
      <c r="B133" s="1226"/>
      <c r="C133" s="1227"/>
      <c r="D133" s="1227"/>
      <c r="E133" s="1227"/>
      <c r="F133" s="1227"/>
      <c r="G133" s="1228"/>
      <c r="H133" s="90"/>
      <c r="I133" s="90"/>
      <c r="J133" s="656"/>
      <c r="K133" s="657"/>
      <c r="L133" s="658">
        <f t="shared" si="99"/>
        <v>0</v>
      </c>
      <c r="M133" s="654" t="str">
        <f t="shared" si="116"/>
        <v>No Line Item</v>
      </c>
      <c r="N133" s="1226"/>
      <c r="O133" s="1227"/>
      <c r="P133" s="1227"/>
      <c r="Q133" s="1227"/>
      <c r="R133" s="1227"/>
      <c r="S133" s="1228"/>
      <c r="T133" s="90"/>
      <c r="U133" s="90"/>
      <c r="V133" s="656"/>
      <c r="W133" s="657"/>
      <c r="X133" s="658">
        <f t="shared" si="100"/>
        <v>0</v>
      </c>
      <c r="Y133" s="654" t="str">
        <f t="shared" si="117"/>
        <v>No Line Item</v>
      </c>
      <c r="Z133" s="1226"/>
      <c r="AA133" s="1227"/>
      <c r="AB133" s="1227"/>
      <c r="AC133" s="1227"/>
      <c r="AD133" s="1227"/>
      <c r="AE133" s="1228"/>
      <c r="AF133" s="90"/>
      <c r="AG133" s="90"/>
      <c r="AH133" s="656"/>
      <c r="AI133" s="657"/>
      <c r="AJ133" s="658">
        <f t="shared" si="101"/>
        <v>0</v>
      </c>
      <c r="AK133" s="654" t="str">
        <f t="shared" si="118"/>
        <v>No Line Item</v>
      </c>
      <c r="AL133" s="1226"/>
      <c r="AM133" s="1227"/>
      <c r="AN133" s="1227"/>
      <c r="AO133" s="1227"/>
      <c r="AP133" s="1227"/>
      <c r="AQ133" s="1228"/>
      <c r="AR133" s="90"/>
      <c r="AS133" s="90"/>
      <c r="AT133" s="656"/>
      <c r="AU133" s="657"/>
      <c r="AV133" s="658">
        <f t="shared" si="102"/>
        <v>0</v>
      </c>
      <c r="AW133" s="654" t="str">
        <f t="shared" si="119"/>
        <v>No Line Item</v>
      </c>
      <c r="AX133" s="1226"/>
      <c r="AY133" s="1227"/>
      <c r="AZ133" s="1227"/>
      <c r="BA133" s="1227"/>
      <c r="BB133" s="1227"/>
      <c r="BC133" s="1228"/>
      <c r="BD133" s="90"/>
      <c r="BE133" s="90"/>
      <c r="BF133" s="656"/>
      <c r="BG133" s="657"/>
      <c r="BH133" s="658">
        <f t="shared" si="103"/>
        <v>0</v>
      </c>
      <c r="BI133" s="654" t="str">
        <f t="shared" si="120"/>
        <v>No Line Item</v>
      </c>
      <c r="BJ133" s="1226"/>
      <c r="BK133" s="1227"/>
      <c r="BL133" s="1227"/>
      <c r="BM133" s="1227"/>
      <c r="BN133" s="1227"/>
      <c r="BO133" s="1228"/>
      <c r="BP133" s="90"/>
      <c r="BQ133" s="90"/>
      <c r="BR133" s="656"/>
      <c r="BS133" s="657"/>
      <c r="BT133" s="658">
        <f t="shared" si="104"/>
        <v>0</v>
      </c>
      <c r="BU133" s="654" t="str">
        <f t="shared" si="121"/>
        <v>No Line Item</v>
      </c>
      <c r="BV133" s="1226"/>
      <c r="BW133" s="1227"/>
      <c r="BX133" s="1227"/>
      <c r="BY133" s="1227"/>
      <c r="BZ133" s="1227"/>
      <c r="CA133" s="1228"/>
      <c r="CB133" s="90"/>
      <c r="CC133" s="90"/>
      <c r="CD133" s="656"/>
      <c r="CE133" s="657"/>
      <c r="CF133" s="658">
        <f t="shared" si="105"/>
        <v>0</v>
      </c>
      <c r="CG133" s="654" t="str">
        <f t="shared" ref="CG133:CG146" si="127">IF(AND(CO133=0,CQ133=0,CH133=""),"No Line Item",CG132+1)</f>
        <v>No Line Item</v>
      </c>
      <c r="CH133" s="1226"/>
      <c r="CI133" s="1227"/>
      <c r="CJ133" s="1227"/>
      <c r="CK133" s="1227"/>
      <c r="CL133" s="1227"/>
      <c r="CM133" s="1228"/>
      <c r="CN133" s="90"/>
      <c r="CO133" s="90"/>
      <c r="CP133" s="656"/>
      <c r="CQ133" s="657"/>
      <c r="CR133" s="658">
        <f t="shared" si="106"/>
        <v>0</v>
      </c>
      <c r="CS133" s="654" t="str">
        <f t="shared" si="122"/>
        <v>No Line Item</v>
      </c>
      <c r="CT133" s="1226"/>
      <c r="CU133" s="1227"/>
      <c r="CV133" s="1227"/>
      <c r="CW133" s="1227"/>
      <c r="CX133" s="1227"/>
      <c r="CY133" s="1228"/>
      <c r="CZ133" s="90"/>
      <c r="DA133" s="90"/>
      <c r="DB133" s="656"/>
      <c r="DC133" s="657"/>
      <c r="DD133" s="658">
        <f t="shared" si="107"/>
        <v>0</v>
      </c>
      <c r="DE133" s="654" t="str">
        <f t="shared" si="108"/>
        <v>No Line Item</v>
      </c>
      <c r="DF133" s="1226"/>
      <c r="DG133" s="1227"/>
      <c r="DH133" s="1227"/>
      <c r="DI133" s="1227"/>
      <c r="DJ133" s="1227"/>
      <c r="DK133" s="1228"/>
      <c r="DL133" s="90"/>
      <c r="DM133" s="90"/>
      <c r="DN133" s="656"/>
      <c r="DO133" s="657"/>
      <c r="DP133" s="658">
        <f t="shared" si="98"/>
        <v>0</v>
      </c>
      <c r="DQ133" s="654" t="str">
        <f t="shared" si="123"/>
        <v>No Line Item</v>
      </c>
      <c r="DR133" s="1226"/>
      <c r="DS133" s="1227"/>
      <c r="DT133" s="1227"/>
      <c r="DU133" s="1227"/>
      <c r="DV133" s="1227"/>
      <c r="DW133" s="1228"/>
      <c r="DX133" s="90"/>
      <c r="DY133" s="90"/>
      <c r="DZ133" s="656"/>
      <c r="EA133" s="657"/>
      <c r="EB133" s="658">
        <f t="shared" si="109"/>
        <v>0</v>
      </c>
      <c r="EC133" s="654" t="str">
        <f t="shared" si="124"/>
        <v>No Line Item</v>
      </c>
      <c r="ED133" s="1226"/>
      <c r="EE133" s="1227"/>
      <c r="EF133" s="1227"/>
      <c r="EG133" s="1227"/>
      <c r="EH133" s="1227"/>
      <c r="EI133" s="1228"/>
      <c r="EJ133" s="90"/>
      <c r="EK133" s="90"/>
      <c r="EL133" s="656"/>
      <c r="EM133" s="657"/>
      <c r="EN133" s="658">
        <f t="shared" si="110"/>
        <v>0</v>
      </c>
      <c r="EO133" s="654" t="str">
        <f t="shared" si="125"/>
        <v>No Line Item</v>
      </c>
      <c r="EP133" s="1226"/>
      <c r="EQ133" s="1227"/>
      <c r="ER133" s="1227"/>
      <c r="ES133" s="1227"/>
      <c r="ET133" s="1227"/>
      <c r="EU133" s="1228"/>
      <c r="EV133" s="90"/>
      <c r="EW133" s="90"/>
      <c r="EX133" s="656"/>
      <c r="EY133" s="657"/>
      <c r="EZ133" s="658">
        <f t="shared" si="111"/>
        <v>0</v>
      </c>
      <c r="FA133" s="654" t="str">
        <f t="shared" si="112"/>
        <v>No Line Item</v>
      </c>
      <c r="FB133" s="1226"/>
      <c r="FC133" s="1227"/>
      <c r="FD133" s="1227"/>
      <c r="FE133" s="1227"/>
      <c r="FF133" s="1227"/>
      <c r="FG133" s="1228"/>
      <c r="FH133" s="90"/>
      <c r="FI133" s="90"/>
      <c r="FJ133" s="656"/>
      <c r="FK133" s="657"/>
      <c r="FL133" s="658">
        <f t="shared" ref="FL133:FL141" si="128">ROUND(FI133*FK133,2)</f>
        <v>0</v>
      </c>
      <c r="FM133" s="654" t="str">
        <f t="shared" si="126"/>
        <v>No Line Item</v>
      </c>
      <c r="FN133" s="1226"/>
      <c r="FO133" s="1227"/>
      <c r="FP133" s="1227"/>
      <c r="FQ133" s="1227"/>
      <c r="FR133" s="1227"/>
      <c r="FS133" s="1228"/>
      <c r="FT133" s="90"/>
      <c r="FU133" s="90"/>
      <c r="FV133" s="656"/>
      <c r="FW133" s="657"/>
      <c r="FX133" s="658">
        <f t="shared" si="114"/>
        <v>0</v>
      </c>
      <c r="FY133" s="619"/>
      <c r="FZ133" s="619"/>
      <c r="GA133" s="619"/>
      <c r="GB133" s="619"/>
      <c r="GC133" s="619"/>
      <c r="GD133" s="619"/>
      <c r="GE133" s="619"/>
      <c r="GF133" s="619"/>
      <c r="GG133" s="619"/>
      <c r="GH133" s="619"/>
      <c r="GI133" s="619"/>
      <c r="GJ133" s="619"/>
    </row>
    <row r="134" spans="1:192" ht="12" customHeight="1" x14ac:dyDescent="0.2">
      <c r="A134" s="654" t="str">
        <f t="shared" si="115"/>
        <v>No Line Item</v>
      </c>
      <c r="B134" s="1226"/>
      <c r="C134" s="1227"/>
      <c r="D134" s="1227"/>
      <c r="E134" s="1227"/>
      <c r="F134" s="1227"/>
      <c r="G134" s="1228"/>
      <c r="H134" s="90"/>
      <c r="I134" s="90"/>
      <c r="J134" s="656"/>
      <c r="K134" s="657"/>
      <c r="L134" s="658">
        <f t="shared" si="99"/>
        <v>0</v>
      </c>
      <c r="M134" s="654" t="str">
        <f t="shared" si="116"/>
        <v>No Line Item</v>
      </c>
      <c r="N134" s="1226"/>
      <c r="O134" s="1227"/>
      <c r="P134" s="1227"/>
      <c r="Q134" s="1227"/>
      <c r="R134" s="1227"/>
      <c r="S134" s="1228"/>
      <c r="T134" s="90"/>
      <c r="U134" s="90"/>
      <c r="V134" s="656"/>
      <c r="W134" s="657"/>
      <c r="X134" s="658">
        <f t="shared" si="100"/>
        <v>0</v>
      </c>
      <c r="Y134" s="654" t="str">
        <f t="shared" si="117"/>
        <v>No Line Item</v>
      </c>
      <c r="Z134" s="1226"/>
      <c r="AA134" s="1227"/>
      <c r="AB134" s="1227"/>
      <c r="AC134" s="1227"/>
      <c r="AD134" s="1227"/>
      <c r="AE134" s="1228"/>
      <c r="AF134" s="90"/>
      <c r="AG134" s="90"/>
      <c r="AH134" s="656"/>
      <c r="AI134" s="657"/>
      <c r="AJ134" s="658">
        <f t="shared" si="101"/>
        <v>0</v>
      </c>
      <c r="AK134" s="654" t="str">
        <f t="shared" si="118"/>
        <v>No Line Item</v>
      </c>
      <c r="AL134" s="1226"/>
      <c r="AM134" s="1227"/>
      <c r="AN134" s="1227"/>
      <c r="AO134" s="1227"/>
      <c r="AP134" s="1227"/>
      <c r="AQ134" s="1228"/>
      <c r="AR134" s="90"/>
      <c r="AS134" s="90"/>
      <c r="AT134" s="656"/>
      <c r="AU134" s="657"/>
      <c r="AV134" s="658">
        <f t="shared" si="102"/>
        <v>0</v>
      </c>
      <c r="AW134" s="654" t="str">
        <f t="shared" si="119"/>
        <v>No Line Item</v>
      </c>
      <c r="AX134" s="1226"/>
      <c r="AY134" s="1227"/>
      <c r="AZ134" s="1227"/>
      <c r="BA134" s="1227"/>
      <c r="BB134" s="1227"/>
      <c r="BC134" s="1228"/>
      <c r="BD134" s="90"/>
      <c r="BE134" s="90"/>
      <c r="BF134" s="656"/>
      <c r="BG134" s="657"/>
      <c r="BH134" s="658">
        <f t="shared" si="103"/>
        <v>0</v>
      </c>
      <c r="BI134" s="654" t="str">
        <f t="shared" si="120"/>
        <v>No Line Item</v>
      </c>
      <c r="BJ134" s="1226"/>
      <c r="BK134" s="1227"/>
      <c r="BL134" s="1227"/>
      <c r="BM134" s="1227"/>
      <c r="BN134" s="1227"/>
      <c r="BO134" s="1228"/>
      <c r="BP134" s="90"/>
      <c r="BQ134" s="90"/>
      <c r="BR134" s="656"/>
      <c r="BS134" s="657"/>
      <c r="BT134" s="658">
        <f t="shared" si="104"/>
        <v>0</v>
      </c>
      <c r="BU134" s="654" t="str">
        <f t="shared" si="121"/>
        <v>No Line Item</v>
      </c>
      <c r="BV134" s="1226"/>
      <c r="BW134" s="1227"/>
      <c r="BX134" s="1227"/>
      <c r="BY134" s="1227"/>
      <c r="BZ134" s="1227"/>
      <c r="CA134" s="1228"/>
      <c r="CB134" s="90"/>
      <c r="CC134" s="90"/>
      <c r="CD134" s="656"/>
      <c r="CE134" s="657"/>
      <c r="CF134" s="658">
        <f t="shared" si="105"/>
        <v>0</v>
      </c>
      <c r="CG134" s="654" t="str">
        <f t="shared" si="127"/>
        <v>No Line Item</v>
      </c>
      <c r="CH134" s="1226"/>
      <c r="CI134" s="1227"/>
      <c r="CJ134" s="1227"/>
      <c r="CK134" s="1227"/>
      <c r="CL134" s="1227"/>
      <c r="CM134" s="1228"/>
      <c r="CN134" s="90"/>
      <c r="CO134" s="90"/>
      <c r="CP134" s="656"/>
      <c r="CQ134" s="657"/>
      <c r="CR134" s="658">
        <f t="shared" si="106"/>
        <v>0</v>
      </c>
      <c r="CS134" s="654" t="str">
        <f t="shared" si="122"/>
        <v>No Line Item</v>
      </c>
      <c r="CT134" s="1226"/>
      <c r="CU134" s="1227"/>
      <c r="CV134" s="1227"/>
      <c r="CW134" s="1227"/>
      <c r="CX134" s="1227"/>
      <c r="CY134" s="1228"/>
      <c r="CZ134" s="90"/>
      <c r="DA134" s="90"/>
      <c r="DB134" s="656"/>
      <c r="DC134" s="657"/>
      <c r="DD134" s="658">
        <f t="shared" si="107"/>
        <v>0</v>
      </c>
      <c r="DE134" s="654" t="str">
        <f t="shared" si="108"/>
        <v>No Line Item</v>
      </c>
      <c r="DF134" s="1226"/>
      <c r="DG134" s="1227"/>
      <c r="DH134" s="1227"/>
      <c r="DI134" s="1227"/>
      <c r="DJ134" s="1227"/>
      <c r="DK134" s="1228"/>
      <c r="DL134" s="90"/>
      <c r="DM134" s="90"/>
      <c r="DN134" s="656"/>
      <c r="DO134" s="657"/>
      <c r="DP134" s="658">
        <f t="shared" si="98"/>
        <v>0</v>
      </c>
      <c r="DQ134" s="654" t="str">
        <f t="shared" si="123"/>
        <v>No Line Item</v>
      </c>
      <c r="DR134" s="1226"/>
      <c r="DS134" s="1227"/>
      <c r="DT134" s="1227"/>
      <c r="DU134" s="1227"/>
      <c r="DV134" s="1227"/>
      <c r="DW134" s="1228"/>
      <c r="DX134" s="90"/>
      <c r="DY134" s="90"/>
      <c r="DZ134" s="656"/>
      <c r="EA134" s="657"/>
      <c r="EB134" s="658">
        <f t="shared" si="109"/>
        <v>0</v>
      </c>
      <c r="EC134" s="654" t="str">
        <f t="shared" si="124"/>
        <v>No Line Item</v>
      </c>
      <c r="ED134" s="1226"/>
      <c r="EE134" s="1227"/>
      <c r="EF134" s="1227"/>
      <c r="EG134" s="1227"/>
      <c r="EH134" s="1227"/>
      <c r="EI134" s="1228"/>
      <c r="EJ134" s="90"/>
      <c r="EK134" s="90"/>
      <c r="EL134" s="656"/>
      <c r="EM134" s="657"/>
      <c r="EN134" s="658">
        <f t="shared" si="110"/>
        <v>0</v>
      </c>
      <c r="EO134" s="654" t="str">
        <f t="shared" si="125"/>
        <v>No Line Item</v>
      </c>
      <c r="EP134" s="1226"/>
      <c r="EQ134" s="1227"/>
      <c r="ER134" s="1227"/>
      <c r="ES134" s="1227"/>
      <c r="ET134" s="1227"/>
      <c r="EU134" s="1228"/>
      <c r="EV134" s="90"/>
      <c r="EW134" s="90"/>
      <c r="EX134" s="656"/>
      <c r="EY134" s="657"/>
      <c r="EZ134" s="658">
        <f t="shared" si="111"/>
        <v>0</v>
      </c>
      <c r="FA134" s="654" t="str">
        <f t="shared" si="112"/>
        <v>No Line Item</v>
      </c>
      <c r="FB134" s="1226"/>
      <c r="FC134" s="1227"/>
      <c r="FD134" s="1227"/>
      <c r="FE134" s="1227"/>
      <c r="FF134" s="1227"/>
      <c r="FG134" s="1228"/>
      <c r="FH134" s="90"/>
      <c r="FI134" s="90"/>
      <c r="FJ134" s="656"/>
      <c r="FK134" s="657"/>
      <c r="FL134" s="658">
        <f t="shared" si="128"/>
        <v>0</v>
      </c>
      <c r="FM134" s="654" t="str">
        <f t="shared" si="126"/>
        <v>No Line Item</v>
      </c>
      <c r="FN134" s="1226"/>
      <c r="FO134" s="1227"/>
      <c r="FP134" s="1227"/>
      <c r="FQ134" s="1227"/>
      <c r="FR134" s="1227"/>
      <c r="FS134" s="1228"/>
      <c r="FT134" s="90"/>
      <c r="FU134" s="90"/>
      <c r="FV134" s="656"/>
      <c r="FW134" s="657"/>
      <c r="FX134" s="658">
        <f t="shared" si="114"/>
        <v>0</v>
      </c>
      <c r="FY134" s="619"/>
      <c r="FZ134" s="619"/>
      <c r="GA134" s="619"/>
      <c r="GB134" s="619"/>
      <c r="GC134" s="619"/>
      <c r="GD134" s="619"/>
      <c r="GE134" s="619"/>
      <c r="GF134" s="619"/>
      <c r="GG134" s="619"/>
      <c r="GH134" s="619"/>
      <c r="GI134" s="619"/>
      <c r="GJ134" s="619"/>
    </row>
    <row r="135" spans="1:192" ht="12" customHeight="1" x14ac:dyDescent="0.2">
      <c r="A135" s="654" t="str">
        <f t="shared" si="115"/>
        <v>No Line Item</v>
      </c>
      <c r="B135" s="1226"/>
      <c r="C135" s="1227"/>
      <c r="D135" s="1227"/>
      <c r="E135" s="1227"/>
      <c r="F135" s="1227"/>
      <c r="G135" s="1228"/>
      <c r="H135" s="90"/>
      <c r="I135" s="90"/>
      <c r="J135" s="656"/>
      <c r="K135" s="657"/>
      <c r="L135" s="658">
        <f t="shared" si="99"/>
        <v>0</v>
      </c>
      <c r="M135" s="654" t="str">
        <f t="shared" si="116"/>
        <v>No Line Item</v>
      </c>
      <c r="N135" s="1226"/>
      <c r="O135" s="1227"/>
      <c r="P135" s="1227"/>
      <c r="Q135" s="1227"/>
      <c r="R135" s="1227"/>
      <c r="S135" s="1228"/>
      <c r="T135" s="90"/>
      <c r="U135" s="90"/>
      <c r="V135" s="656"/>
      <c r="W135" s="657"/>
      <c r="X135" s="658">
        <f t="shared" si="100"/>
        <v>0</v>
      </c>
      <c r="Y135" s="654" t="str">
        <f t="shared" si="117"/>
        <v>No Line Item</v>
      </c>
      <c r="Z135" s="1226"/>
      <c r="AA135" s="1227"/>
      <c r="AB135" s="1227"/>
      <c r="AC135" s="1227"/>
      <c r="AD135" s="1227"/>
      <c r="AE135" s="1228"/>
      <c r="AF135" s="90"/>
      <c r="AG135" s="90"/>
      <c r="AH135" s="656"/>
      <c r="AI135" s="657"/>
      <c r="AJ135" s="658">
        <f t="shared" si="101"/>
        <v>0</v>
      </c>
      <c r="AK135" s="654" t="str">
        <f t="shared" si="118"/>
        <v>No Line Item</v>
      </c>
      <c r="AL135" s="1226"/>
      <c r="AM135" s="1227"/>
      <c r="AN135" s="1227"/>
      <c r="AO135" s="1227"/>
      <c r="AP135" s="1227"/>
      <c r="AQ135" s="1228"/>
      <c r="AR135" s="90"/>
      <c r="AS135" s="90"/>
      <c r="AT135" s="656"/>
      <c r="AU135" s="657"/>
      <c r="AV135" s="658">
        <f t="shared" si="102"/>
        <v>0</v>
      </c>
      <c r="AW135" s="654" t="str">
        <f t="shared" si="119"/>
        <v>No Line Item</v>
      </c>
      <c r="AX135" s="1226"/>
      <c r="AY135" s="1227"/>
      <c r="AZ135" s="1227"/>
      <c r="BA135" s="1227"/>
      <c r="BB135" s="1227"/>
      <c r="BC135" s="1228"/>
      <c r="BD135" s="90"/>
      <c r="BE135" s="90"/>
      <c r="BF135" s="656"/>
      <c r="BG135" s="657"/>
      <c r="BH135" s="658">
        <f t="shared" si="103"/>
        <v>0</v>
      </c>
      <c r="BI135" s="654" t="str">
        <f t="shared" si="120"/>
        <v>No Line Item</v>
      </c>
      <c r="BJ135" s="1226"/>
      <c r="BK135" s="1227"/>
      <c r="BL135" s="1227"/>
      <c r="BM135" s="1227"/>
      <c r="BN135" s="1227"/>
      <c r="BO135" s="1228"/>
      <c r="BP135" s="90"/>
      <c r="BQ135" s="90"/>
      <c r="BR135" s="656"/>
      <c r="BS135" s="657"/>
      <c r="BT135" s="658">
        <f t="shared" si="104"/>
        <v>0</v>
      </c>
      <c r="BU135" s="654" t="str">
        <f t="shared" si="121"/>
        <v>No Line Item</v>
      </c>
      <c r="BV135" s="1226"/>
      <c r="BW135" s="1227"/>
      <c r="BX135" s="1227"/>
      <c r="BY135" s="1227"/>
      <c r="BZ135" s="1227"/>
      <c r="CA135" s="1228"/>
      <c r="CB135" s="90"/>
      <c r="CC135" s="90"/>
      <c r="CD135" s="656"/>
      <c r="CE135" s="657"/>
      <c r="CF135" s="658">
        <f t="shared" si="105"/>
        <v>0</v>
      </c>
      <c r="CG135" s="654" t="str">
        <f t="shared" si="127"/>
        <v>No Line Item</v>
      </c>
      <c r="CH135" s="1226"/>
      <c r="CI135" s="1227"/>
      <c r="CJ135" s="1227"/>
      <c r="CK135" s="1227"/>
      <c r="CL135" s="1227"/>
      <c r="CM135" s="1228"/>
      <c r="CN135" s="90"/>
      <c r="CO135" s="90"/>
      <c r="CP135" s="656"/>
      <c r="CQ135" s="657"/>
      <c r="CR135" s="658">
        <f t="shared" si="106"/>
        <v>0</v>
      </c>
      <c r="CS135" s="654" t="str">
        <f t="shared" si="122"/>
        <v>No Line Item</v>
      </c>
      <c r="CT135" s="1226"/>
      <c r="CU135" s="1227"/>
      <c r="CV135" s="1227"/>
      <c r="CW135" s="1227"/>
      <c r="CX135" s="1227"/>
      <c r="CY135" s="1228"/>
      <c r="CZ135" s="90"/>
      <c r="DA135" s="90"/>
      <c r="DB135" s="656"/>
      <c r="DC135" s="657"/>
      <c r="DD135" s="658">
        <f t="shared" si="107"/>
        <v>0</v>
      </c>
      <c r="DE135" s="654" t="str">
        <f t="shared" si="108"/>
        <v>No Line Item</v>
      </c>
      <c r="DF135" s="1226"/>
      <c r="DG135" s="1227"/>
      <c r="DH135" s="1227"/>
      <c r="DI135" s="1227"/>
      <c r="DJ135" s="1227"/>
      <c r="DK135" s="1228"/>
      <c r="DL135" s="90"/>
      <c r="DM135" s="90"/>
      <c r="DN135" s="656"/>
      <c r="DO135" s="657"/>
      <c r="DP135" s="658">
        <f t="shared" si="98"/>
        <v>0</v>
      </c>
      <c r="DQ135" s="654" t="str">
        <f t="shared" si="123"/>
        <v>No Line Item</v>
      </c>
      <c r="DR135" s="1226"/>
      <c r="DS135" s="1227"/>
      <c r="DT135" s="1227"/>
      <c r="DU135" s="1227"/>
      <c r="DV135" s="1227"/>
      <c r="DW135" s="1228"/>
      <c r="DX135" s="90"/>
      <c r="DY135" s="90"/>
      <c r="DZ135" s="656"/>
      <c r="EA135" s="657"/>
      <c r="EB135" s="658">
        <f t="shared" si="109"/>
        <v>0</v>
      </c>
      <c r="EC135" s="654" t="str">
        <f t="shared" si="124"/>
        <v>No Line Item</v>
      </c>
      <c r="ED135" s="1226"/>
      <c r="EE135" s="1227"/>
      <c r="EF135" s="1227"/>
      <c r="EG135" s="1227"/>
      <c r="EH135" s="1227"/>
      <c r="EI135" s="1228"/>
      <c r="EJ135" s="90"/>
      <c r="EK135" s="90"/>
      <c r="EL135" s="656"/>
      <c r="EM135" s="657"/>
      <c r="EN135" s="658">
        <f t="shared" si="110"/>
        <v>0</v>
      </c>
      <c r="EO135" s="654" t="str">
        <f t="shared" si="125"/>
        <v>No Line Item</v>
      </c>
      <c r="EP135" s="1226"/>
      <c r="EQ135" s="1227"/>
      <c r="ER135" s="1227"/>
      <c r="ES135" s="1227"/>
      <c r="ET135" s="1227"/>
      <c r="EU135" s="1228"/>
      <c r="EV135" s="90"/>
      <c r="EW135" s="90"/>
      <c r="EX135" s="656"/>
      <c r="EY135" s="657"/>
      <c r="EZ135" s="658">
        <f t="shared" si="111"/>
        <v>0</v>
      </c>
      <c r="FA135" s="654" t="str">
        <f t="shared" si="112"/>
        <v>No Line Item</v>
      </c>
      <c r="FB135" s="1226"/>
      <c r="FC135" s="1227"/>
      <c r="FD135" s="1227"/>
      <c r="FE135" s="1227"/>
      <c r="FF135" s="1227"/>
      <c r="FG135" s="1228"/>
      <c r="FH135" s="90"/>
      <c r="FI135" s="90"/>
      <c r="FJ135" s="656"/>
      <c r="FK135" s="657"/>
      <c r="FL135" s="658">
        <f t="shared" si="128"/>
        <v>0</v>
      </c>
      <c r="FM135" s="654" t="str">
        <f t="shared" si="126"/>
        <v>No Line Item</v>
      </c>
      <c r="FN135" s="1226"/>
      <c r="FO135" s="1227"/>
      <c r="FP135" s="1227"/>
      <c r="FQ135" s="1227"/>
      <c r="FR135" s="1227"/>
      <c r="FS135" s="1228"/>
      <c r="FT135" s="90"/>
      <c r="FU135" s="90"/>
      <c r="FV135" s="656"/>
      <c r="FW135" s="657"/>
      <c r="FX135" s="658">
        <f t="shared" si="114"/>
        <v>0</v>
      </c>
      <c r="FY135" s="619"/>
      <c r="FZ135" s="619"/>
      <c r="GA135" s="619"/>
      <c r="GB135" s="619"/>
      <c r="GC135" s="619"/>
      <c r="GD135" s="619"/>
      <c r="GE135" s="619"/>
      <c r="GF135" s="619"/>
      <c r="GG135" s="619"/>
      <c r="GH135" s="619"/>
      <c r="GI135" s="619"/>
      <c r="GJ135" s="619"/>
    </row>
    <row r="136" spans="1:192" ht="12" customHeight="1" x14ac:dyDescent="0.2">
      <c r="A136" s="654" t="str">
        <f t="shared" si="115"/>
        <v>No Line Item</v>
      </c>
      <c r="B136" s="1226"/>
      <c r="C136" s="1227"/>
      <c r="D136" s="1227"/>
      <c r="E136" s="1227"/>
      <c r="F136" s="1227"/>
      <c r="G136" s="1228"/>
      <c r="H136" s="90"/>
      <c r="I136" s="90"/>
      <c r="J136" s="656"/>
      <c r="K136" s="657"/>
      <c r="L136" s="658">
        <f t="shared" si="99"/>
        <v>0</v>
      </c>
      <c r="M136" s="654" t="str">
        <f t="shared" si="116"/>
        <v>No Line Item</v>
      </c>
      <c r="N136" s="1226"/>
      <c r="O136" s="1227"/>
      <c r="P136" s="1227"/>
      <c r="Q136" s="1227"/>
      <c r="R136" s="1227"/>
      <c r="S136" s="1228"/>
      <c r="T136" s="90"/>
      <c r="U136" s="90"/>
      <c r="V136" s="656"/>
      <c r="W136" s="657"/>
      <c r="X136" s="658">
        <f t="shared" si="100"/>
        <v>0</v>
      </c>
      <c r="Y136" s="654" t="str">
        <f t="shared" si="117"/>
        <v>No Line Item</v>
      </c>
      <c r="Z136" s="1226"/>
      <c r="AA136" s="1227"/>
      <c r="AB136" s="1227"/>
      <c r="AC136" s="1227"/>
      <c r="AD136" s="1227"/>
      <c r="AE136" s="1228"/>
      <c r="AF136" s="90"/>
      <c r="AG136" s="90"/>
      <c r="AH136" s="656"/>
      <c r="AI136" s="657"/>
      <c r="AJ136" s="658">
        <f t="shared" si="101"/>
        <v>0</v>
      </c>
      <c r="AK136" s="654" t="str">
        <f t="shared" si="118"/>
        <v>No Line Item</v>
      </c>
      <c r="AL136" s="1226"/>
      <c r="AM136" s="1227"/>
      <c r="AN136" s="1227"/>
      <c r="AO136" s="1227"/>
      <c r="AP136" s="1227"/>
      <c r="AQ136" s="1228"/>
      <c r="AR136" s="90"/>
      <c r="AS136" s="90"/>
      <c r="AT136" s="656"/>
      <c r="AU136" s="657"/>
      <c r="AV136" s="658">
        <f t="shared" si="102"/>
        <v>0</v>
      </c>
      <c r="AW136" s="654" t="str">
        <f t="shared" si="119"/>
        <v>No Line Item</v>
      </c>
      <c r="AX136" s="1226"/>
      <c r="AY136" s="1227"/>
      <c r="AZ136" s="1227"/>
      <c r="BA136" s="1227"/>
      <c r="BB136" s="1227"/>
      <c r="BC136" s="1228"/>
      <c r="BD136" s="90"/>
      <c r="BE136" s="90"/>
      <c r="BF136" s="656"/>
      <c r="BG136" s="657"/>
      <c r="BH136" s="658">
        <f t="shared" si="103"/>
        <v>0</v>
      </c>
      <c r="BI136" s="654" t="str">
        <f t="shared" si="120"/>
        <v>No Line Item</v>
      </c>
      <c r="BJ136" s="1226"/>
      <c r="BK136" s="1227"/>
      <c r="BL136" s="1227"/>
      <c r="BM136" s="1227"/>
      <c r="BN136" s="1227"/>
      <c r="BO136" s="1228"/>
      <c r="BP136" s="90"/>
      <c r="BQ136" s="90"/>
      <c r="BR136" s="656"/>
      <c r="BS136" s="657"/>
      <c r="BT136" s="658">
        <f t="shared" si="104"/>
        <v>0</v>
      </c>
      <c r="BU136" s="654" t="str">
        <f t="shared" si="121"/>
        <v>No Line Item</v>
      </c>
      <c r="BV136" s="1226"/>
      <c r="BW136" s="1227"/>
      <c r="BX136" s="1227"/>
      <c r="BY136" s="1227"/>
      <c r="BZ136" s="1227"/>
      <c r="CA136" s="1228"/>
      <c r="CB136" s="90"/>
      <c r="CC136" s="90"/>
      <c r="CD136" s="656"/>
      <c r="CE136" s="657"/>
      <c r="CF136" s="658">
        <f t="shared" si="105"/>
        <v>0</v>
      </c>
      <c r="CG136" s="654" t="str">
        <f t="shared" si="127"/>
        <v>No Line Item</v>
      </c>
      <c r="CH136" s="1226"/>
      <c r="CI136" s="1227"/>
      <c r="CJ136" s="1227"/>
      <c r="CK136" s="1227"/>
      <c r="CL136" s="1227"/>
      <c r="CM136" s="1228"/>
      <c r="CN136" s="90"/>
      <c r="CO136" s="90"/>
      <c r="CP136" s="656"/>
      <c r="CQ136" s="657"/>
      <c r="CR136" s="658">
        <f t="shared" si="106"/>
        <v>0</v>
      </c>
      <c r="CS136" s="654" t="str">
        <f t="shared" si="122"/>
        <v>No Line Item</v>
      </c>
      <c r="CT136" s="1226"/>
      <c r="CU136" s="1227"/>
      <c r="CV136" s="1227"/>
      <c r="CW136" s="1227"/>
      <c r="CX136" s="1227"/>
      <c r="CY136" s="1228"/>
      <c r="CZ136" s="90"/>
      <c r="DA136" s="90"/>
      <c r="DB136" s="656"/>
      <c r="DC136" s="657"/>
      <c r="DD136" s="658">
        <f t="shared" si="107"/>
        <v>0</v>
      </c>
      <c r="DE136" s="654" t="str">
        <f t="shared" si="108"/>
        <v>No Line Item</v>
      </c>
      <c r="DF136" s="1226"/>
      <c r="DG136" s="1227"/>
      <c r="DH136" s="1227"/>
      <c r="DI136" s="1227"/>
      <c r="DJ136" s="1227"/>
      <c r="DK136" s="1228"/>
      <c r="DL136" s="90"/>
      <c r="DM136" s="90"/>
      <c r="DN136" s="656"/>
      <c r="DO136" s="657"/>
      <c r="DP136" s="658">
        <f t="shared" si="98"/>
        <v>0</v>
      </c>
      <c r="DQ136" s="654" t="str">
        <f t="shared" si="123"/>
        <v>No Line Item</v>
      </c>
      <c r="DR136" s="1226"/>
      <c r="DS136" s="1227"/>
      <c r="DT136" s="1227"/>
      <c r="DU136" s="1227"/>
      <c r="DV136" s="1227"/>
      <c r="DW136" s="1228"/>
      <c r="DX136" s="90"/>
      <c r="DY136" s="90"/>
      <c r="DZ136" s="656"/>
      <c r="EA136" s="657"/>
      <c r="EB136" s="658">
        <f t="shared" si="109"/>
        <v>0</v>
      </c>
      <c r="EC136" s="654" t="str">
        <f t="shared" si="124"/>
        <v>No Line Item</v>
      </c>
      <c r="ED136" s="1226"/>
      <c r="EE136" s="1227"/>
      <c r="EF136" s="1227"/>
      <c r="EG136" s="1227"/>
      <c r="EH136" s="1227"/>
      <c r="EI136" s="1228"/>
      <c r="EJ136" s="90"/>
      <c r="EK136" s="90"/>
      <c r="EL136" s="656"/>
      <c r="EM136" s="657"/>
      <c r="EN136" s="658">
        <f t="shared" si="110"/>
        <v>0</v>
      </c>
      <c r="EO136" s="654" t="str">
        <f t="shared" si="125"/>
        <v>No Line Item</v>
      </c>
      <c r="EP136" s="1226"/>
      <c r="EQ136" s="1227"/>
      <c r="ER136" s="1227"/>
      <c r="ES136" s="1227"/>
      <c r="ET136" s="1227"/>
      <c r="EU136" s="1228"/>
      <c r="EV136" s="90"/>
      <c r="EW136" s="90"/>
      <c r="EX136" s="656"/>
      <c r="EY136" s="657"/>
      <c r="EZ136" s="658">
        <f t="shared" si="111"/>
        <v>0</v>
      </c>
      <c r="FA136" s="654" t="str">
        <f t="shared" si="112"/>
        <v>No Line Item</v>
      </c>
      <c r="FB136" s="1226"/>
      <c r="FC136" s="1227"/>
      <c r="FD136" s="1227"/>
      <c r="FE136" s="1227"/>
      <c r="FF136" s="1227"/>
      <c r="FG136" s="1228"/>
      <c r="FH136" s="90"/>
      <c r="FI136" s="90"/>
      <c r="FJ136" s="656"/>
      <c r="FK136" s="657"/>
      <c r="FL136" s="658">
        <f t="shared" si="128"/>
        <v>0</v>
      </c>
      <c r="FM136" s="654" t="str">
        <f t="shared" si="126"/>
        <v>No Line Item</v>
      </c>
      <c r="FN136" s="1226"/>
      <c r="FO136" s="1227"/>
      <c r="FP136" s="1227"/>
      <c r="FQ136" s="1227"/>
      <c r="FR136" s="1227"/>
      <c r="FS136" s="1228"/>
      <c r="FT136" s="90"/>
      <c r="FU136" s="90"/>
      <c r="FV136" s="656"/>
      <c r="FW136" s="657"/>
      <c r="FX136" s="658">
        <f t="shared" si="114"/>
        <v>0</v>
      </c>
      <c r="FY136" s="619"/>
      <c r="FZ136" s="619"/>
      <c r="GA136" s="619"/>
      <c r="GB136" s="619"/>
      <c r="GC136" s="619"/>
      <c r="GD136" s="619"/>
      <c r="GE136" s="619"/>
      <c r="GF136" s="619"/>
      <c r="GG136" s="619"/>
      <c r="GH136" s="619"/>
      <c r="GI136" s="619"/>
      <c r="GJ136" s="619"/>
    </row>
    <row r="137" spans="1:192" ht="12" customHeight="1" x14ac:dyDescent="0.2">
      <c r="A137" s="654" t="str">
        <f t="shared" si="115"/>
        <v>No Line Item</v>
      </c>
      <c r="B137" s="1226"/>
      <c r="C137" s="1227"/>
      <c r="D137" s="1227"/>
      <c r="E137" s="1227"/>
      <c r="F137" s="1227"/>
      <c r="G137" s="1228"/>
      <c r="H137" s="90"/>
      <c r="I137" s="90"/>
      <c r="J137" s="656"/>
      <c r="K137" s="657"/>
      <c r="L137" s="658">
        <f t="shared" si="99"/>
        <v>0</v>
      </c>
      <c r="M137" s="654" t="str">
        <f t="shared" si="116"/>
        <v>No Line Item</v>
      </c>
      <c r="N137" s="1226"/>
      <c r="O137" s="1227"/>
      <c r="P137" s="1227"/>
      <c r="Q137" s="1227"/>
      <c r="R137" s="1227"/>
      <c r="S137" s="1228"/>
      <c r="T137" s="90"/>
      <c r="U137" s="90"/>
      <c r="V137" s="656"/>
      <c r="W137" s="657"/>
      <c r="X137" s="658">
        <f t="shared" si="100"/>
        <v>0</v>
      </c>
      <c r="Y137" s="654" t="str">
        <f t="shared" si="117"/>
        <v>No Line Item</v>
      </c>
      <c r="Z137" s="1226"/>
      <c r="AA137" s="1227"/>
      <c r="AB137" s="1227"/>
      <c r="AC137" s="1227"/>
      <c r="AD137" s="1227"/>
      <c r="AE137" s="1228"/>
      <c r="AF137" s="90"/>
      <c r="AG137" s="90"/>
      <c r="AH137" s="656"/>
      <c r="AI137" s="657"/>
      <c r="AJ137" s="658">
        <f t="shared" si="101"/>
        <v>0</v>
      </c>
      <c r="AK137" s="654" t="str">
        <f t="shared" si="118"/>
        <v>No Line Item</v>
      </c>
      <c r="AL137" s="1226"/>
      <c r="AM137" s="1227"/>
      <c r="AN137" s="1227"/>
      <c r="AO137" s="1227"/>
      <c r="AP137" s="1227"/>
      <c r="AQ137" s="1228"/>
      <c r="AR137" s="90"/>
      <c r="AS137" s="90"/>
      <c r="AT137" s="656"/>
      <c r="AU137" s="657"/>
      <c r="AV137" s="658">
        <f t="shared" si="102"/>
        <v>0</v>
      </c>
      <c r="AW137" s="654" t="str">
        <f t="shared" si="119"/>
        <v>No Line Item</v>
      </c>
      <c r="AX137" s="1226"/>
      <c r="AY137" s="1227"/>
      <c r="AZ137" s="1227"/>
      <c r="BA137" s="1227"/>
      <c r="BB137" s="1227"/>
      <c r="BC137" s="1228"/>
      <c r="BD137" s="90"/>
      <c r="BE137" s="90"/>
      <c r="BF137" s="656"/>
      <c r="BG137" s="657"/>
      <c r="BH137" s="658">
        <f t="shared" si="103"/>
        <v>0</v>
      </c>
      <c r="BI137" s="654" t="str">
        <f t="shared" si="120"/>
        <v>No Line Item</v>
      </c>
      <c r="BJ137" s="1226"/>
      <c r="BK137" s="1227"/>
      <c r="BL137" s="1227"/>
      <c r="BM137" s="1227"/>
      <c r="BN137" s="1227"/>
      <c r="BO137" s="1228"/>
      <c r="BP137" s="90"/>
      <c r="BQ137" s="90"/>
      <c r="BR137" s="656"/>
      <c r="BS137" s="657"/>
      <c r="BT137" s="658">
        <f t="shared" si="104"/>
        <v>0</v>
      </c>
      <c r="BU137" s="654" t="str">
        <f t="shared" si="121"/>
        <v>No Line Item</v>
      </c>
      <c r="BV137" s="1226"/>
      <c r="BW137" s="1227"/>
      <c r="BX137" s="1227"/>
      <c r="BY137" s="1227"/>
      <c r="BZ137" s="1227"/>
      <c r="CA137" s="1228"/>
      <c r="CB137" s="90"/>
      <c r="CC137" s="90"/>
      <c r="CD137" s="656"/>
      <c r="CE137" s="657"/>
      <c r="CF137" s="658">
        <f t="shared" si="105"/>
        <v>0</v>
      </c>
      <c r="CG137" s="654" t="str">
        <f t="shared" si="127"/>
        <v>No Line Item</v>
      </c>
      <c r="CH137" s="1226"/>
      <c r="CI137" s="1227"/>
      <c r="CJ137" s="1227"/>
      <c r="CK137" s="1227"/>
      <c r="CL137" s="1227"/>
      <c r="CM137" s="1228"/>
      <c r="CN137" s="90"/>
      <c r="CO137" s="90"/>
      <c r="CP137" s="656"/>
      <c r="CQ137" s="657"/>
      <c r="CR137" s="658">
        <f t="shared" si="106"/>
        <v>0</v>
      </c>
      <c r="CS137" s="654" t="str">
        <f t="shared" si="122"/>
        <v>No Line Item</v>
      </c>
      <c r="CT137" s="1226"/>
      <c r="CU137" s="1227"/>
      <c r="CV137" s="1227"/>
      <c r="CW137" s="1227"/>
      <c r="CX137" s="1227"/>
      <c r="CY137" s="1228"/>
      <c r="CZ137" s="90"/>
      <c r="DA137" s="90"/>
      <c r="DB137" s="656"/>
      <c r="DC137" s="657"/>
      <c r="DD137" s="658">
        <f t="shared" si="107"/>
        <v>0</v>
      </c>
      <c r="DE137" s="654" t="str">
        <f t="shared" si="108"/>
        <v>No Line Item</v>
      </c>
      <c r="DF137" s="1226"/>
      <c r="DG137" s="1227"/>
      <c r="DH137" s="1227"/>
      <c r="DI137" s="1227"/>
      <c r="DJ137" s="1227"/>
      <c r="DK137" s="1228"/>
      <c r="DL137" s="90"/>
      <c r="DM137" s="90"/>
      <c r="DN137" s="656"/>
      <c r="DO137" s="657"/>
      <c r="DP137" s="658">
        <f t="shared" si="98"/>
        <v>0</v>
      </c>
      <c r="DQ137" s="654" t="str">
        <f t="shared" si="123"/>
        <v>No Line Item</v>
      </c>
      <c r="DR137" s="1226"/>
      <c r="DS137" s="1227"/>
      <c r="DT137" s="1227"/>
      <c r="DU137" s="1227"/>
      <c r="DV137" s="1227"/>
      <c r="DW137" s="1228"/>
      <c r="DX137" s="90"/>
      <c r="DY137" s="90"/>
      <c r="DZ137" s="656"/>
      <c r="EA137" s="657"/>
      <c r="EB137" s="658">
        <f t="shared" si="109"/>
        <v>0</v>
      </c>
      <c r="EC137" s="654" t="str">
        <f t="shared" si="124"/>
        <v>No Line Item</v>
      </c>
      <c r="ED137" s="1226"/>
      <c r="EE137" s="1227"/>
      <c r="EF137" s="1227"/>
      <c r="EG137" s="1227"/>
      <c r="EH137" s="1227"/>
      <c r="EI137" s="1228"/>
      <c r="EJ137" s="90"/>
      <c r="EK137" s="90"/>
      <c r="EL137" s="656"/>
      <c r="EM137" s="657"/>
      <c r="EN137" s="658">
        <f t="shared" si="110"/>
        <v>0</v>
      </c>
      <c r="EO137" s="654" t="str">
        <f t="shared" si="125"/>
        <v>No Line Item</v>
      </c>
      <c r="EP137" s="1226"/>
      <c r="EQ137" s="1227"/>
      <c r="ER137" s="1227"/>
      <c r="ES137" s="1227"/>
      <c r="ET137" s="1227"/>
      <c r="EU137" s="1228"/>
      <c r="EV137" s="90"/>
      <c r="EW137" s="90"/>
      <c r="EX137" s="656"/>
      <c r="EY137" s="657"/>
      <c r="EZ137" s="658">
        <f t="shared" si="111"/>
        <v>0</v>
      </c>
      <c r="FA137" s="654" t="str">
        <f t="shared" si="112"/>
        <v>No Line Item</v>
      </c>
      <c r="FB137" s="1226"/>
      <c r="FC137" s="1227"/>
      <c r="FD137" s="1227"/>
      <c r="FE137" s="1227"/>
      <c r="FF137" s="1227"/>
      <c r="FG137" s="1228"/>
      <c r="FH137" s="90"/>
      <c r="FI137" s="90"/>
      <c r="FJ137" s="656"/>
      <c r="FK137" s="657"/>
      <c r="FL137" s="658">
        <f t="shared" si="128"/>
        <v>0</v>
      </c>
      <c r="FM137" s="654" t="str">
        <f t="shared" si="126"/>
        <v>No Line Item</v>
      </c>
      <c r="FN137" s="1226"/>
      <c r="FO137" s="1227"/>
      <c r="FP137" s="1227"/>
      <c r="FQ137" s="1227"/>
      <c r="FR137" s="1227"/>
      <c r="FS137" s="1228"/>
      <c r="FT137" s="90"/>
      <c r="FU137" s="90"/>
      <c r="FV137" s="656"/>
      <c r="FW137" s="657"/>
      <c r="FX137" s="658">
        <f t="shared" si="114"/>
        <v>0</v>
      </c>
      <c r="FY137" s="619"/>
      <c r="FZ137" s="619"/>
      <c r="GA137" s="619"/>
      <c r="GB137" s="619"/>
      <c r="GC137" s="619"/>
      <c r="GD137" s="619"/>
      <c r="GE137" s="619"/>
      <c r="GF137" s="619"/>
      <c r="GG137" s="619"/>
      <c r="GH137" s="619"/>
      <c r="GI137" s="619"/>
      <c r="GJ137" s="619"/>
    </row>
    <row r="138" spans="1:192" ht="12" customHeight="1" x14ac:dyDescent="0.2">
      <c r="A138" s="654" t="str">
        <f t="shared" si="115"/>
        <v>No Line Item</v>
      </c>
      <c r="B138" s="1226"/>
      <c r="C138" s="1227"/>
      <c r="D138" s="1227"/>
      <c r="E138" s="1227"/>
      <c r="F138" s="1227"/>
      <c r="G138" s="1228"/>
      <c r="H138" s="90"/>
      <c r="I138" s="90"/>
      <c r="J138" s="656"/>
      <c r="K138" s="657"/>
      <c r="L138" s="658">
        <f t="shared" si="99"/>
        <v>0</v>
      </c>
      <c r="M138" s="654" t="str">
        <f t="shared" si="116"/>
        <v>No Line Item</v>
      </c>
      <c r="N138" s="1226"/>
      <c r="O138" s="1227"/>
      <c r="P138" s="1227"/>
      <c r="Q138" s="1227"/>
      <c r="R138" s="1227"/>
      <c r="S138" s="1228"/>
      <c r="T138" s="90"/>
      <c r="U138" s="90"/>
      <c r="V138" s="656"/>
      <c r="W138" s="657"/>
      <c r="X138" s="658">
        <f t="shared" si="100"/>
        <v>0</v>
      </c>
      <c r="Y138" s="654" t="str">
        <f t="shared" si="117"/>
        <v>No Line Item</v>
      </c>
      <c r="Z138" s="1226"/>
      <c r="AA138" s="1227"/>
      <c r="AB138" s="1227"/>
      <c r="AC138" s="1227"/>
      <c r="AD138" s="1227"/>
      <c r="AE138" s="1228"/>
      <c r="AF138" s="90"/>
      <c r="AG138" s="90"/>
      <c r="AH138" s="656"/>
      <c r="AI138" s="657"/>
      <c r="AJ138" s="658">
        <f t="shared" si="101"/>
        <v>0</v>
      </c>
      <c r="AK138" s="654" t="str">
        <f t="shared" si="118"/>
        <v>No Line Item</v>
      </c>
      <c r="AL138" s="1226"/>
      <c r="AM138" s="1227"/>
      <c r="AN138" s="1227"/>
      <c r="AO138" s="1227"/>
      <c r="AP138" s="1227"/>
      <c r="AQ138" s="1228"/>
      <c r="AR138" s="90"/>
      <c r="AS138" s="90"/>
      <c r="AT138" s="656"/>
      <c r="AU138" s="657"/>
      <c r="AV138" s="658">
        <f t="shared" si="102"/>
        <v>0</v>
      </c>
      <c r="AW138" s="654" t="str">
        <f t="shared" si="119"/>
        <v>No Line Item</v>
      </c>
      <c r="AX138" s="1226"/>
      <c r="AY138" s="1227"/>
      <c r="AZ138" s="1227"/>
      <c r="BA138" s="1227"/>
      <c r="BB138" s="1227"/>
      <c r="BC138" s="1228"/>
      <c r="BD138" s="90"/>
      <c r="BE138" s="90"/>
      <c r="BF138" s="656"/>
      <c r="BG138" s="657"/>
      <c r="BH138" s="658">
        <f t="shared" si="103"/>
        <v>0</v>
      </c>
      <c r="BI138" s="654" t="str">
        <f t="shared" si="120"/>
        <v>No Line Item</v>
      </c>
      <c r="BJ138" s="1226"/>
      <c r="BK138" s="1227"/>
      <c r="BL138" s="1227"/>
      <c r="BM138" s="1227"/>
      <c r="BN138" s="1227"/>
      <c r="BO138" s="1228"/>
      <c r="BP138" s="90"/>
      <c r="BQ138" s="90"/>
      <c r="BR138" s="656"/>
      <c r="BS138" s="657"/>
      <c r="BT138" s="658">
        <f t="shared" si="104"/>
        <v>0</v>
      </c>
      <c r="BU138" s="654" t="str">
        <f t="shared" si="121"/>
        <v>No Line Item</v>
      </c>
      <c r="BV138" s="1226"/>
      <c r="BW138" s="1227"/>
      <c r="BX138" s="1227"/>
      <c r="BY138" s="1227"/>
      <c r="BZ138" s="1227"/>
      <c r="CA138" s="1228"/>
      <c r="CB138" s="90"/>
      <c r="CC138" s="90"/>
      <c r="CD138" s="656"/>
      <c r="CE138" s="657"/>
      <c r="CF138" s="658">
        <f t="shared" si="105"/>
        <v>0</v>
      </c>
      <c r="CG138" s="654" t="str">
        <f t="shared" si="127"/>
        <v>No Line Item</v>
      </c>
      <c r="CH138" s="1226"/>
      <c r="CI138" s="1227"/>
      <c r="CJ138" s="1227"/>
      <c r="CK138" s="1227"/>
      <c r="CL138" s="1227"/>
      <c r="CM138" s="1228"/>
      <c r="CN138" s="90"/>
      <c r="CO138" s="90"/>
      <c r="CP138" s="656"/>
      <c r="CQ138" s="657"/>
      <c r="CR138" s="658">
        <f t="shared" si="106"/>
        <v>0</v>
      </c>
      <c r="CS138" s="654" t="str">
        <f t="shared" si="122"/>
        <v>No Line Item</v>
      </c>
      <c r="CT138" s="1226"/>
      <c r="CU138" s="1227"/>
      <c r="CV138" s="1227"/>
      <c r="CW138" s="1227"/>
      <c r="CX138" s="1227"/>
      <c r="CY138" s="1228"/>
      <c r="CZ138" s="90"/>
      <c r="DA138" s="90"/>
      <c r="DB138" s="656"/>
      <c r="DC138" s="657"/>
      <c r="DD138" s="658">
        <f t="shared" si="107"/>
        <v>0</v>
      </c>
      <c r="DE138" s="654" t="str">
        <f t="shared" si="108"/>
        <v>No Line Item</v>
      </c>
      <c r="DF138" s="1226"/>
      <c r="DG138" s="1227"/>
      <c r="DH138" s="1227"/>
      <c r="DI138" s="1227"/>
      <c r="DJ138" s="1227"/>
      <c r="DK138" s="1228"/>
      <c r="DL138" s="90"/>
      <c r="DM138" s="90"/>
      <c r="DN138" s="656"/>
      <c r="DO138" s="657"/>
      <c r="DP138" s="658">
        <f t="shared" si="98"/>
        <v>0</v>
      </c>
      <c r="DQ138" s="654" t="str">
        <f t="shared" si="123"/>
        <v>No Line Item</v>
      </c>
      <c r="DR138" s="1226"/>
      <c r="DS138" s="1227"/>
      <c r="DT138" s="1227"/>
      <c r="DU138" s="1227"/>
      <c r="DV138" s="1227"/>
      <c r="DW138" s="1228"/>
      <c r="DX138" s="90"/>
      <c r="DY138" s="90"/>
      <c r="DZ138" s="656"/>
      <c r="EA138" s="657"/>
      <c r="EB138" s="658">
        <f t="shared" si="109"/>
        <v>0</v>
      </c>
      <c r="EC138" s="654" t="str">
        <f t="shared" si="124"/>
        <v>No Line Item</v>
      </c>
      <c r="ED138" s="1226"/>
      <c r="EE138" s="1227"/>
      <c r="EF138" s="1227"/>
      <c r="EG138" s="1227"/>
      <c r="EH138" s="1227"/>
      <c r="EI138" s="1228"/>
      <c r="EJ138" s="90"/>
      <c r="EK138" s="90"/>
      <c r="EL138" s="656"/>
      <c r="EM138" s="657"/>
      <c r="EN138" s="658">
        <f t="shared" si="110"/>
        <v>0</v>
      </c>
      <c r="EO138" s="654" t="str">
        <f t="shared" si="125"/>
        <v>No Line Item</v>
      </c>
      <c r="EP138" s="1226"/>
      <c r="EQ138" s="1227"/>
      <c r="ER138" s="1227"/>
      <c r="ES138" s="1227"/>
      <c r="ET138" s="1227"/>
      <c r="EU138" s="1228"/>
      <c r="EV138" s="90"/>
      <c r="EW138" s="90"/>
      <c r="EX138" s="656"/>
      <c r="EY138" s="657"/>
      <c r="EZ138" s="658">
        <f t="shared" si="111"/>
        <v>0</v>
      </c>
      <c r="FA138" s="654" t="str">
        <f t="shared" si="112"/>
        <v>No Line Item</v>
      </c>
      <c r="FB138" s="1226"/>
      <c r="FC138" s="1227"/>
      <c r="FD138" s="1227"/>
      <c r="FE138" s="1227"/>
      <c r="FF138" s="1227"/>
      <c r="FG138" s="1228"/>
      <c r="FH138" s="90"/>
      <c r="FI138" s="90"/>
      <c r="FJ138" s="656"/>
      <c r="FK138" s="657"/>
      <c r="FL138" s="658">
        <f t="shared" si="128"/>
        <v>0</v>
      </c>
      <c r="FM138" s="654" t="str">
        <f t="shared" si="126"/>
        <v>No Line Item</v>
      </c>
      <c r="FN138" s="1226"/>
      <c r="FO138" s="1227"/>
      <c r="FP138" s="1227"/>
      <c r="FQ138" s="1227"/>
      <c r="FR138" s="1227"/>
      <c r="FS138" s="1228"/>
      <c r="FT138" s="90"/>
      <c r="FU138" s="90"/>
      <c r="FV138" s="656"/>
      <c r="FW138" s="657"/>
      <c r="FX138" s="658">
        <f t="shared" si="114"/>
        <v>0</v>
      </c>
      <c r="FY138" s="619"/>
      <c r="FZ138" s="619"/>
      <c r="GA138" s="619"/>
      <c r="GB138" s="619"/>
      <c r="GC138" s="619"/>
      <c r="GD138" s="619"/>
      <c r="GE138" s="619"/>
      <c r="GF138" s="619"/>
      <c r="GG138" s="619"/>
      <c r="GH138" s="619"/>
      <c r="GI138" s="619"/>
      <c r="GJ138" s="619"/>
    </row>
    <row r="139" spans="1:192" ht="12" customHeight="1" x14ac:dyDescent="0.2">
      <c r="A139" s="654" t="str">
        <f t="shared" si="115"/>
        <v>No Line Item</v>
      </c>
      <c r="B139" s="1226"/>
      <c r="C139" s="1227"/>
      <c r="D139" s="1227"/>
      <c r="E139" s="1227"/>
      <c r="F139" s="1227"/>
      <c r="G139" s="1228"/>
      <c r="H139" s="90"/>
      <c r="I139" s="90"/>
      <c r="J139" s="656"/>
      <c r="K139" s="657"/>
      <c r="L139" s="658">
        <f t="shared" si="99"/>
        <v>0</v>
      </c>
      <c r="M139" s="654" t="str">
        <f t="shared" si="116"/>
        <v>No Line Item</v>
      </c>
      <c r="N139" s="1226"/>
      <c r="O139" s="1227"/>
      <c r="P139" s="1227"/>
      <c r="Q139" s="1227"/>
      <c r="R139" s="1227"/>
      <c r="S139" s="1228"/>
      <c r="T139" s="90"/>
      <c r="U139" s="90"/>
      <c r="V139" s="656"/>
      <c r="W139" s="657"/>
      <c r="X139" s="658">
        <f t="shared" si="100"/>
        <v>0</v>
      </c>
      <c r="Y139" s="654" t="str">
        <f t="shared" si="117"/>
        <v>No Line Item</v>
      </c>
      <c r="Z139" s="1226"/>
      <c r="AA139" s="1227"/>
      <c r="AB139" s="1227"/>
      <c r="AC139" s="1227"/>
      <c r="AD139" s="1227"/>
      <c r="AE139" s="1228"/>
      <c r="AF139" s="90"/>
      <c r="AG139" s="90"/>
      <c r="AH139" s="656"/>
      <c r="AI139" s="657"/>
      <c r="AJ139" s="658">
        <f t="shared" si="101"/>
        <v>0</v>
      </c>
      <c r="AK139" s="654" t="str">
        <f t="shared" si="118"/>
        <v>No Line Item</v>
      </c>
      <c r="AL139" s="1226"/>
      <c r="AM139" s="1227"/>
      <c r="AN139" s="1227"/>
      <c r="AO139" s="1227"/>
      <c r="AP139" s="1227"/>
      <c r="AQ139" s="1228"/>
      <c r="AR139" s="90"/>
      <c r="AS139" s="90"/>
      <c r="AT139" s="656"/>
      <c r="AU139" s="657"/>
      <c r="AV139" s="658">
        <f t="shared" si="102"/>
        <v>0</v>
      </c>
      <c r="AW139" s="654" t="str">
        <f t="shared" si="119"/>
        <v>No Line Item</v>
      </c>
      <c r="AX139" s="1226"/>
      <c r="AY139" s="1227"/>
      <c r="AZ139" s="1227"/>
      <c r="BA139" s="1227"/>
      <c r="BB139" s="1227"/>
      <c r="BC139" s="1228"/>
      <c r="BD139" s="90"/>
      <c r="BE139" s="90"/>
      <c r="BF139" s="656"/>
      <c r="BG139" s="657"/>
      <c r="BH139" s="658">
        <f t="shared" si="103"/>
        <v>0</v>
      </c>
      <c r="BI139" s="654" t="str">
        <f t="shared" si="120"/>
        <v>No Line Item</v>
      </c>
      <c r="BJ139" s="1226"/>
      <c r="BK139" s="1227"/>
      <c r="BL139" s="1227"/>
      <c r="BM139" s="1227"/>
      <c r="BN139" s="1227"/>
      <c r="BO139" s="1228"/>
      <c r="BP139" s="90"/>
      <c r="BQ139" s="90"/>
      <c r="BR139" s="656"/>
      <c r="BS139" s="657"/>
      <c r="BT139" s="658">
        <f t="shared" si="104"/>
        <v>0</v>
      </c>
      <c r="BU139" s="654" t="str">
        <f t="shared" si="121"/>
        <v>No Line Item</v>
      </c>
      <c r="BV139" s="1226"/>
      <c r="BW139" s="1227"/>
      <c r="BX139" s="1227"/>
      <c r="BY139" s="1227"/>
      <c r="BZ139" s="1227"/>
      <c r="CA139" s="1228"/>
      <c r="CB139" s="90"/>
      <c r="CC139" s="90"/>
      <c r="CD139" s="656"/>
      <c r="CE139" s="657"/>
      <c r="CF139" s="658">
        <f t="shared" si="105"/>
        <v>0</v>
      </c>
      <c r="CG139" s="654" t="str">
        <f t="shared" si="127"/>
        <v>No Line Item</v>
      </c>
      <c r="CH139" s="1226"/>
      <c r="CI139" s="1227"/>
      <c r="CJ139" s="1227"/>
      <c r="CK139" s="1227"/>
      <c r="CL139" s="1227"/>
      <c r="CM139" s="1228"/>
      <c r="CN139" s="90"/>
      <c r="CO139" s="90"/>
      <c r="CP139" s="656"/>
      <c r="CQ139" s="657"/>
      <c r="CR139" s="658">
        <f t="shared" si="106"/>
        <v>0</v>
      </c>
      <c r="CS139" s="654" t="str">
        <f t="shared" si="122"/>
        <v>No Line Item</v>
      </c>
      <c r="CT139" s="1226"/>
      <c r="CU139" s="1227"/>
      <c r="CV139" s="1227"/>
      <c r="CW139" s="1227"/>
      <c r="CX139" s="1227"/>
      <c r="CY139" s="1228"/>
      <c r="CZ139" s="90"/>
      <c r="DA139" s="90"/>
      <c r="DB139" s="656"/>
      <c r="DC139" s="657"/>
      <c r="DD139" s="658">
        <f t="shared" si="107"/>
        <v>0</v>
      </c>
      <c r="DE139" s="654" t="str">
        <f t="shared" si="108"/>
        <v>No Line Item</v>
      </c>
      <c r="DF139" s="1226"/>
      <c r="DG139" s="1227"/>
      <c r="DH139" s="1227"/>
      <c r="DI139" s="1227"/>
      <c r="DJ139" s="1227"/>
      <c r="DK139" s="1228"/>
      <c r="DL139" s="90"/>
      <c r="DM139" s="90"/>
      <c r="DN139" s="656"/>
      <c r="DO139" s="657"/>
      <c r="DP139" s="658">
        <f t="shared" si="98"/>
        <v>0</v>
      </c>
      <c r="DQ139" s="654" t="str">
        <f t="shared" si="123"/>
        <v>No Line Item</v>
      </c>
      <c r="DR139" s="1226"/>
      <c r="DS139" s="1227"/>
      <c r="DT139" s="1227"/>
      <c r="DU139" s="1227"/>
      <c r="DV139" s="1227"/>
      <c r="DW139" s="1228"/>
      <c r="DX139" s="90"/>
      <c r="DY139" s="90"/>
      <c r="DZ139" s="656"/>
      <c r="EA139" s="657"/>
      <c r="EB139" s="658">
        <f t="shared" si="109"/>
        <v>0</v>
      </c>
      <c r="EC139" s="654" t="str">
        <f t="shared" si="124"/>
        <v>No Line Item</v>
      </c>
      <c r="ED139" s="1226"/>
      <c r="EE139" s="1227"/>
      <c r="EF139" s="1227"/>
      <c r="EG139" s="1227"/>
      <c r="EH139" s="1227"/>
      <c r="EI139" s="1228"/>
      <c r="EJ139" s="90"/>
      <c r="EK139" s="90"/>
      <c r="EL139" s="656"/>
      <c r="EM139" s="657"/>
      <c r="EN139" s="658">
        <f t="shared" si="110"/>
        <v>0</v>
      </c>
      <c r="EO139" s="654" t="str">
        <f t="shared" si="125"/>
        <v>No Line Item</v>
      </c>
      <c r="EP139" s="1226"/>
      <c r="EQ139" s="1227"/>
      <c r="ER139" s="1227"/>
      <c r="ES139" s="1227"/>
      <c r="ET139" s="1227"/>
      <c r="EU139" s="1228"/>
      <c r="EV139" s="90"/>
      <c r="EW139" s="90"/>
      <c r="EX139" s="656"/>
      <c r="EY139" s="657"/>
      <c r="EZ139" s="658">
        <f t="shared" si="111"/>
        <v>0</v>
      </c>
      <c r="FA139" s="654" t="str">
        <f t="shared" si="112"/>
        <v>No Line Item</v>
      </c>
      <c r="FB139" s="1226"/>
      <c r="FC139" s="1227"/>
      <c r="FD139" s="1227"/>
      <c r="FE139" s="1227"/>
      <c r="FF139" s="1227"/>
      <c r="FG139" s="1228"/>
      <c r="FH139" s="90"/>
      <c r="FI139" s="90"/>
      <c r="FJ139" s="656"/>
      <c r="FK139" s="657"/>
      <c r="FL139" s="658">
        <f t="shared" si="128"/>
        <v>0</v>
      </c>
      <c r="FM139" s="654" t="str">
        <f t="shared" si="126"/>
        <v>No Line Item</v>
      </c>
      <c r="FN139" s="1226"/>
      <c r="FO139" s="1227"/>
      <c r="FP139" s="1227"/>
      <c r="FQ139" s="1227"/>
      <c r="FR139" s="1227"/>
      <c r="FS139" s="1228"/>
      <c r="FT139" s="90"/>
      <c r="FU139" s="90"/>
      <c r="FV139" s="656"/>
      <c r="FW139" s="657"/>
      <c r="FX139" s="658">
        <f t="shared" si="114"/>
        <v>0</v>
      </c>
      <c r="FY139" s="619"/>
      <c r="FZ139" s="619"/>
      <c r="GA139" s="619"/>
      <c r="GB139" s="619"/>
      <c r="GC139" s="619"/>
      <c r="GD139" s="619"/>
      <c r="GE139" s="619"/>
      <c r="GF139" s="619"/>
      <c r="GG139" s="619"/>
      <c r="GH139" s="619"/>
      <c r="GI139" s="619"/>
      <c r="GJ139" s="619"/>
    </row>
    <row r="140" spans="1:192" ht="12" customHeight="1" x14ac:dyDescent="0.2">
      <c r="A140" s="654" t="str">
        <f t="shared" si="115"/>
        <v>No Line Item</v>
      </c>
      <c r="B140" s="1226"/>
      <c r="C140" s="1227"/>
      <c r="D140" s="1227"/>
      <c r="E140" s="1227"/>
      <c r="F140" s="1227"/>
      <c r="G140" s="1228"/>
      <c r="H140" s="90"/>
      <c r="I140" s="90"/>
      <c r="J140" s="656"/>
      <c r="K140" s="657"/>
      <c r="L140" s="658">
        <f t="shared" si="99"/>
        <v>0</v>
      </c>
      <c r="M140" s="654" t="str">
        <f t="shared" si="116"/>
        <v>No Line Item</v>
      </c>
      <c r="N140" s="1226"/>
      <c r="O140" s="1227"/>
      <c r="P140" s="1227"/>
      <c r="Q140" s="1227"/>
      <c r="R140" s="1227"/>
      <c r="S140" s="1228"/>
      <c r="T140" s="90"/>
      <c r="U140" s="90"/>
      <c r="V140" s="656"/>
      <c r="W140" s="657"/>
      <c r="X140" s="658">
        <f t="shared" si="100"/>
        <v>0</v>
      </c>
      <c r="Y140" s="654" t="str">
        <f t="shared" si="117"/>
        <v>No Line Item</v>
      </c>
      <c r="Z140" s="1226"/>
      <c r="AA140" s="1227"/>
      <c r="AB140" s="1227"/>
      <c r="AC140" s="1227"/>
      <c r="AD140" s="1227"/>
      <c r="AE140" s="1228"/>
      <c r="AF140" s="90"/>
      <c r="AG140" s="90"/>
      <c r="AH140" s="656"/>
      <c r="AI140" s="657"/>
      <c r="AJ140" s="658">
        <f t="shared" si="101"/>
        <v>0</v>
      </c>
      <c r="AK140" s="654" t="str">
        <f t="shared" si="118"/>
        <v>No Line Item</v>
      </c>
      <c r="AL140" s="1226"/>
      <c r="AM140" s="1227"/>
      <c r="AN140" s="1227"/>
      <c r="AO140" s="1227"/>
      <c r="AP140" s="1227"/>
      <c r="AQ140" s="1228"/>
      <c r="AR140" s="90"/>
      <c r="AS140" s="90"/>
      <c r="AT140" s="656"/>
      <c r="AU140" s="657"/>
      <c r="AV140" s="658">
        <f t="shared" si="102"/>
        <v>0</v>
      </c>
      <c r="AW140" s="654" t="str">
        <f t="shared" si="119"/>
        <v>No Line Item</v>
      </c>
      <c r="AX140" s="1226"/>
      <c r="AY140" s="1227"/>
      <c r="AZ140" s="1227"/>
      <c r="BA140" s="1227"/>
      <c r="BB140" s="1227"/>
      <c r="BC140" s="1228"/>
      <c r="BD140" s="90"/>
      <c r="BE140" s="90"/>
      <c r="BF140" s="656"/>
      <c r="BG140" s="657"/>
      <c r="BH140" s="658">
        <f t="shared" si="103"/>
        <v>0</v>
      </c>
      <c r="BI140" s="654" t="str">
        <f t="shared" si="120"/>
        <v>No Line Item</v>
      </c>
      <c r="BJ140" s="1226"/>
      <c r="BK140" s="1227"/>
      <c r="BL140" s="1227"/>
      <c r="BM140" s="1227"/>
      <c r="BN140" s="1227"/>
      <c r="BO140" s="1228"/>
      <c r="BP140" s="90"/>
      <c r="BQ140" s="90"/>
      <c r="BR140" s="656"/>
      <c r="BS140" s="657"/>
      <c r="BT140" s="658">
        <f t="shared" si="104"/>
        <v>0</v>
      </c>
      <c r="BU140" s="654" t="str">
        <f t="shared" si="121"/>
        <v>No Line Item</v>
      </c>
      <c r="BV140" s="1226"/>
      <c r="BW140" s="1227"/>
      <c r="BX140" s="1227"/>
      <c r="BY140" s="1227"/>
      <c r="BZ140" s="1227"/>
      <c r="CA140" s="1228"/>
      <c r="CB140" s="90"/>
      <c r="CC140" s="90"/>
      <c r="CD140" s="656"/>
      <c r="CE140" s="657"/>
      <c r="CF140" s="658">
        <f t="shared" si="105"/>
        <v>0</v>
      </c>
      <c r="CG140" s="654" t="str">
        <f t="shared" si="127"/>
        <v>No Line Item</v>
      </c>
      <c r="CH140" s="1226"/>
      <c r="CI140" s="1227"/>
      <c r="CJ140" s="1227"/>
      <c r="CK140" s="1227"/>
      <c r="CL140" s="1227"/>
      <c r="CM140" s="1228"/>
      <c r="CN140" s="90"/>
      <c r="CO140" s="90"/>
      <c r="CP140" s="656"/>
      <c r="CQ140" s="657"/>
      <c r="CR140" s="658">
        <f t="shared" si="106"/>
        <v>0</v>
      </c>
      <c r="CS140" s="654" t="str">
        <f t="shared" si="122"/>
        <v>No Line Item</v>
      </c>
      <c r="CT140" s="1226"/>
      <c r="CU140" s="1227"/>
      <c r="CV140" s="1227"/>
      <c r="CW140" s="1227"/>
      <c r="CX140" s="1227"/>
      <c r="CY140" s="1228"/>
      <c r="CZ140" s="90"/>
      <c r="DA140" s="90"/>
      <c r="DB140" s="656"/>
      <c r="DC140" s="657"/>
      <c r="DD140" s="658">
        <f t="shared" si="107"/>
        <v>0</v>
      </c>
      <c r="DE140" s="654" t="str">
        <f t="shared" si="108"/>
        <v>No Line Item</v>
      </c>
      <c r="DF140" s="1226"/>
      <c r="DG140" s="1227"/>
      <c r="DH140" s="1227"/>
      <c r="DI140" s="1227"/>
      <c r="DJ140" s="1227"/>
      <c r="DK140" s="1228"/>
      <c r="DL140" s="90"/>
      <c r="DM140" s="90"/>
      <c r="DN140" s="656"/>
      <c r="DO140" s="657"/>
      <c r="DP140" s="658">
        <f t="shared" si="98"/>
        <v>0</v>
      </c>
      <c r="DQ140" s="654" t="str">
        <f t="shared" si="123"/>
        <v>No Line Item</v>
      </c>
      <c r="DR140" s="1226"/>
      <c r="DS140" s="1227"/>
      <c r="DT140" s="1227"/>
      <c r="DU140" s="1227"/>
      <c r="DV140" s="1227"/>
      <c r="DW140" s="1228"/>
      <c r="DX140" s="90"/>
      <c r="DY140" s="90"/>
      <c r="DZ140" s="656"/>
      <c r="EA140" s="657"/>
      <c r="EB140" s="658">
        <f t="shared" si="109"/>
        <v>0</v>
      </c>
      <c r="EC140" s="654" t="str">
        <f t="shared" si="124"/>
        <v>No Line Item</v>
      </c>
      <c r="ED140" s="1226"/>
      <c r="EE140" s="1227"/>
      <c r="EF140" s="1227"/>
      <c r="EG140" s="1227"/>
      <c r="EH140" s="1227"/>
      <c r="EI140" s="1228"/>
      <c r="EJ140" s="90"/>
      <c r="EK140" s="90"/>
      <c r="EL140" s="656"/>
      <c r="EM140" s="657"/>
      <c r="EN140" s="658">
        <f t="shared" si="110"/>
        <v>0</v>
      </c>
      <c r="EO140" s="654" t="str">
        <f t="shared" si="125"/>
        <v>No Line Item</v>
      </c>
      <c r="EP140" s="1226"/>
      <c r="EQ140" s="1227"/>
      <c r="ER140" s="1227"/>
      <c r="ES140" s="1227"/>
      <c r="ET140" s="1227"/>
      <c r="EU140" s="1228"/>
      <c r="EV140" s="90"/>
      <c r="EW140" s="90"/>
      <c r="EX140" s="656"/>
      <c r="EY140" s="657"/>
      <c r="EZ140" s="658">
        <f t="shared" si="111"/>
        <v>0</v>
      </c>
      <c r="FA140" s="654" t="str">
        <f t="shared" si="112"/>
        <v>No Line Item</v>
      </c>
      <c r="FB140" s="1226"/>
      <c r="FC140" s="1227"/>
      <c r="FD140" s="1227"/>
      <c r="FE140" s="1227"/>
      <c r="FF140" s="1227"/>
      <c r="FG140" s="1228"/>
      <c r="FH140" s="90"/>
      <c r="FI140" s="90"/>
      <c r="FJ140" s="656"/>
      <c r="FK140" s="657"/>
      <c r="FL140" s="658">
        <f t="shared" si="128"/>
        <v>0</v>
      </c>
      <c r="FM140" s="654" t="str">
        <f t="shared" si="126"/>
        <v>No Line Item</v>
      </c>
      <c r="FN140" s="1226"/>
      <c r="FO140" s="1227"/>
      <c r="FP140" s="1227"/>
      <c r="FQ140" s="1227"/>
      <c r="FR140" s="1227"/>
      <c r="FS140" s="1228"/>
      <c r="FT140" s="90"/>
      <c r="FU140" s="90"/>
      <c r="FV140" s="656"/>
      <c r="FW140" s="657"/>
      <c r="FX140" s="658">
        <f t="shared" si="114"/>
        <v>0</v>
      </c>
      <c r="FY140" s="619"/>
      <c r="FZ140" s="619"/>
      <c r="GA140" s="619"/>
      <c r="GB140" s="619"/>
      <c r="GC140" s="619"/>
      <c r="GD140" s="619"/>
      <c r="GE140" s="619"/>
      <c r="GF140" s="619"/>
      <c r="GG140" s="619"/>
      <c r="GH140" s="619"/>
      <c r="GI140" s="619"/>
      <c r="GJ140" s="619"/>
    </row>
    <row r="141" spans="1:192" ht="12" customHeight="1" x14ac:dyDescent="0.2">
      <c r="A141" s="654" t="str">
        <f t="shared" si="115"/>
        <v>No Line Item</v>
      </c>
      <c r="B141" s="1226"/>
      <c r="C141" s="1227"/>
      <c r="D141" s="1227"/>
      <c r="E141" s="1227"/>
      <c r="F141" s="1227"/>
      <c r="G141" s="1228"/>
      <c r="H141" s="90"/>
      <c r="I141" s="90"/>
      <c r="J141" s="656"/>
      <c r="K141" s="657"/>
      <c r="L141" s="658">
        <f t="shared" si="99"/>
        <v>0</v>
      </c>
      <c r="M141" s="654" t="str">
        <f t="shared" si="116"/>
        <v>No Line Item</v>
      </c>
      <c r="N141" s="1226"/>
      <c r="O141" s="1227"/>
      <c r="P141" s="1227"/>
      <c r="Q141" s="1227"/>
      <c r="R141" s="1227"/>
      <c r="S141" s="1228"/>
      <c r="T141" s="90"/>
      <c r="U141" s="90"/>
      <c r="V141" s="656"/>
      <c r="W141" s="657"/>
      <c r="X141" s="658">
        <f t="shared" si="100"/>
        <v>0</v>
      </c>
      <c r="Y141" s="654" t="str">
        <f t="shared" si="117"/>
        <v>No Line Item</v>
      </c>
      <c r="Z141" s="1226"/>
      <c r="AA141" s="1227"/>
      <c r="AB141" s="1227"/>
      <c r="AC141" s="1227"/>
      <c r="AD141" s="1227"/>
      <c r="AE141" s="1228"/>
      <c r="AF141" s="90"/>
      <c r="AG141" s="90"/>
      <c r="AH141" s="656"/>
      <c r="AI141" s="657"/>
      <c r="AJ141" s="658">
        <f t="shared" si="101"/>
        <v>0</v>
      </c>
      <c r="AK141" s="654" t="str">
        <f t="shared" si="118"/>
        <v>No Line Item</v>
      </c>
      <c r="AL141" s="1226"/>
      <c r="AM141" s="1227"/>
      <c r="AN141" s="1227"/>
      <c r="AO141" s="1227"/>
      <c r="AP141" s="1227"/>
      <c r="AQ141" s="1228"/>
      <c r="AR141" s="90"/>
      <c r="AS141" s="90"/>
      <c r="AT141" s="656"/>
      <c r="AU141" s="657"/>
      <c r="AV141" s="658">
        <f t="shared" si="102"/>
        <v>0</v>
      </c>
      <c r="AW141" s="654" t="str">
        <f t="shared" si="119"/>
        <v>No Line Item</v>
      </c>
      <c r="AX141" s="1226"/>
      <c r="AY141" s="1227"/>
      <c r="AZ141" s="1227"/>
      <c r="BA141" s="1227"/>
      <c r="BB141" s="1227"/>
      <c r="BC141" s="1228"/>
      <c r="BD141" s="90"/>
      <c r="BE141" s="90"/>
      <c r="BF141" s="656"/>
      <c r="BG141" s="657"/>
      <c r="BH141" s="658">
        <f t="shared" si="103"/>
        <v>0</v>
      </c>
      <c r="BI141" s="654" t="str">
        <f t="shared" si="120"/>
        <v>No Line Item</v>
      </c>
      <c r="BJ141" s="1226"/>
      <c r="BK141" s="1227"/>
      <c r="BL141" s="1227"/>
      <c r="BM141" s="1227"/>
      <c r="BN141" s="1227"/>
      <c r="BO141" s="1228"/>
      <c r="BP141" s="90"/>
      <c r="BQ141" s="90"/>
      <c r="BR141" s="656"/>
      <c r="BS141" s="657"/>
      <c r="BT141" s="658">
        <f t="shared" si="104"/>
        <v>0</v>
      </c>
      <c r="BU141" s="654" t="str">
        <f t="shared" si="121"/>
        <v>No Line Item</v>
      </c>
      <c r="BV141" s="1226"/>
      <c r="BW141" s="1227"/>
      <c r="BX141" s="1227"/>
      <c r="BY141" s="1227"/>
      <c r="BZ141" s="1227"/>
      <c r="CA141" s="1228"/>
      <c r="CB141" s="90"/>
      <c r="CC141" s="90"/>
      <c r="CD141" s="656"/>
      <c r="CE141" s="657"/>
      <c r="CF141" s="658">
        <f t="shared" si="105"/>
        <v>0</v>
      </c>
      <c r="CG141" s="654" t="str">
        <f t="shared" si="127"/>
        <v>No Line Item</v>
      </c>
      <c r="CH141" s="1226"/>
      <c r="CI141" s="1227"/>
      <c r="CJ141" s="1227"/>
      <c r="CK141" s="1227"/>
      <c r="CL141" s="1227"/>
      <c r="CM141" s="1228"/>
      <c r="CN141" s="90"/>
      <c r="CO141" s="90"/>
      <c r="CP141" s="656"/>
      <c r="CQ141" s="657"/>
      <c r="CR141" s="658">
        <f t="shared" si="106"/>
        <v>0</v>
      </c>
      <c r="CS141" s="654" t="str">
        <f t="shared" si="122"/>
        <v>No Line Item</v>
      </c>
      <c r="CT141" s="1226"/>
      <c r="CU141" s="1227"/>
      <c r="CV141" s="1227"/>
      <c r="CW141" s="1227"/>
      <c r="CX141" s="1227"/>
      <c r="CY141" s="1228"/>
      <c r="CZ141" s="90"/>
      <c r="DA141" s="90"/>
      <c r="DB141" s="656"/>
      <c r="DC141" s="657"/>
      <c r="DD141" s="658">
        <f t="shared" si="107"/>
        <v>0</v>
      </c>
      <c r="DE141" s="654" t="str">
        <f t="shared" si="108"/>
        <v>No Line Item</v>
      </c>
      <c r="DF141" s="1226"/>
      <c r="DG141" s="1227"/>
      <c r="DH141" s="1227"/>
      <c r="DI141" s="1227"/>
      <c r="DJ141" s="1227"/>
      <c r="DK141" s="1228"/>
      <c r="DL141" s="90"/>
      <c r="DM141" s="90"/>
      <c r="DN141" s="656"/>
      <c r="DO141" s="657"/>
      <c r="DP141" s="658">
        <f t="shared" si="98"/>
        <v>0</v>
      </c>
      <c r="DQ141" s="654" t="str">
        <f t="shared" si="123"/>
        <v>No Line Item</v>
      </c>
      <c r="DR141" s="1226"/>
      <c r="DS141" s="1227"/>
      <c r="DT141" s="1227"/>
      <c r="DU141" s="1227"/>
      <c r="DV141" s="1227"/>
      <c r="DW141" s="1228"/>
      <c r="DX141" s="90"/>
      <c r="DY141" s="90"/>
      <c r="DZ141" s="656"/>
      <c r="EA141" s="657"/>
      <c r="EB141" s="658">
        <f t="shared" si="109"/>
        <v>0</v>
      </c>
      <c r="EC141" s="654" t="str">
        <f t="shared" si="124"/>
        <v>No Line Item</v>
      </c>
      <c r="ED141" s="1226"/>
      <c r="EE141" s="1227"/>
      <c r="EF141" s="1227"/>
      <c r="EG141" s="1227"/>
      <c r="EH141" s="1227"/>
      <c r="EI141" s="1228"/>
      <c r="EJ141" s="90"/>
      <c r="EK141" s="90"/>
      <c r="EL141" s="656"/>
      <c r="EM141" s="657"/>
      <c r="EN141" s="658">
        <f t="shared" si="110"/>
        <v>0</v>
      </c>
      <c r="EO141" s="654" t="str">
        <f t="shared" si="125"/>
        <v>No Line Item</v>
      </c>
      <c r="EP141" s="1226"/>
      <c r="EQ141" s="1227"/>
      <c r="ER141" s="1227"/>
      <c r="ES141" s="1227"/>
      <c r="ET141" s="1227"/>
      <c r="EU141" s="1228"/>
      <c r="EV141" s="90"/>
      <c r="EW141" s="90"/>
      <c r="EX141" s="656"/>
      <c r="EY141" s="657"/>
      <c r="EZ141" s="658">
        <f t="shared" si="111"/>
        <v>0</v>
      </c>
      <c r="FA141" s="654" t="str">
        <f t="shared" si="112"/>
        <v>No Line Item</v>
      </c>
      <c r="FB141" s="1226"/>
      <c r="FC141" s="1227"/>
      <c r="FD141" s="1227"/>
      <c r="FE141" s="1227"/>
      <c r="FF141" s="1227"/>
      <c r="FG141" s="1228"/>
      <c r="FH141" s="90"/>
      <c r="FI141" s="90"/>
      <c r="FJ141" s="656"/>
      <c r="FK141" s="657"/>
      <c r="FL141" s="658">
        <f t="shared" si="128"/>
        <v>0</v>
      </c>
      <c r="FM141" s="654" t="str">
        <f t="shared" si="126"/>
        <v>No Line Item</v>
      </c>
      <c r="FN141" s="1226"/>
      <c r="FO141" s="1227"/>
      <c r="FP141" s="1227"/>
      <c r="FQ141" s="1227"/>
      <c r="FR141" s="1227"/>
      <c r="FS141" s="1228"/>
      <c r="FT141" s="90"/>
      <c r="FU141" s="90"/>
      <c r="FV141" s="656"/>
      <c r="FW141" s="657"/>
      <c r="FX141" s="658">
        <f t="shared" si="114"/>
        <v>0</v>
      </c>
      <c r="FY141" s="619"/>
      <c r="FZ141" s="619"/>
      <c r="GA141" s="619"/>
      <c r="GB141" s="619"/>
      <c r="GC141" s="619"/>
      <c r="GD141" s="619"/>
      <c r="GE141" s="619"/>
      <c r="GF141" s="619"/>
      <c r="GG141" s="619"/>
      <c r="GH141" s="619"/>
      <c r="GI141" s="619"/>
      <c r="GJ141" s="619"/>
    </row>
    <row r="142" spans="1:192" ht="12" customHeight="1" x14ac:dyDescent="0.2">
      <c r="A142" s="654" t="str">
        <f t="shared" si="115"/>
        <v>No Line Item</v>
      </c>
      <c r="B142" s="1226"/>
      <c r="C142" s="1227"/>
      <c r="D142" s="1227"/>
      <c r="E142" s="1227"/>
      <c r="F142" s="1227"/>
      <c r="G142" s="1228"/>
      <c r="H142" s="90"/>
      <c r="I142" s="90"/>
      <c r="J142" s="656"/>
      <c r="K142" s="657"/>
      <c r="L142" s="658">
        <f t="shared" si="99"/>
        <v>0</v>
      </c>
      <c r="M142" s="654" t="str">
        <f t="shared" si="116"/>
        <v>No Line Item</v>
      </c>
      <c r="N142" s="1226"/>
      <c r="O142" s="1227"/>
      <c r="P142" s="1227"/>
      <c r="Q142" s="1227"/>
      <c r="R142" s="1227"/>
      <c r="S142" s="1228"/>
      <c r="T142" s="90"/>
      <c r="U142" s="90"/>
      <c r="V142" s="656"/>
      <c r="W142" s="657"/>
      <c r="X142" s="658">
        <f t="shared" si="100"/>
        <v>0</v>
      </c>
      <c r="Y142" s="654" t="str">
        <f t="shared" si="117"/>
        <v>No Line Item</v>
      </c>
      <c r="Z142" s="1226"/>
      <c r="AA142" s="1227"/>
      <c r="AB142" s="1227"/>
      <c r="AC142" s="1227"/>
      <c r="AD142" s="1227"/>
      <c r="AE142" s="1228"/>
      <c r="AF142" s="90"/>
      <c r="AG142" s="90"/>
      <c r="AH142" s="656"/>
      <c r="AI142" s="657"/>
      <c r="AJ142" s="658">
        <f t="shared" si="101"/>
        <v>0</v>
      </c>
      <c r="AK142" s="654" t="str">
        <f t="shared" si="118"/>
        <v>No Line Item</v>
      </c>
      <c r="AL142" s="1226"/>
      <c r="AM142" s="1227"/>
      <c r="AN142" s="1227"/>
      <c r="AO142" s="1227"/>
      <c r="AP142" s="1227"/>
      <c r="AQ142" s="1228"/>
      <c r="AR142" s="90"/>
      <c r="AS142" s="90"/>
      <c r="AT142" s="656"/>
      <c r="AU142" s="657"/>
      <c r="AV142" s="658">
        <f t="shared" si="102"/>
        <v>0</v>
      </c>
      <c r="AW142" s="654" t="str">
        <f t="shared" si="119"/>
        <v>No Line Item</v>
      </c>
      <c r="AX142" s="1226"/>
      <c r="AY142" s="1227"/>
      <c r="AZ142" s="1227"/>
      <c r="BA142" s="1227"/>
      <c r="BB142" s="1227"/>
      <c r="BC142" s="1228"/>
      <c r="BD142" s="90"/>
      <c r="BE142" s="90"/>
      <c r="BF142" s="656"/>
      <c r="BG142" s="657"/>
      <c r="BH142" s="658">
        <f t="shared" si="103"/>
        <v>0</v>
      </c>
      <c r="BI142" s="654" t="str">
        <f t="shared" si="120"/>
        <v>No Line Item</v>
      </c>
      <c r="BJ142" s="1226"/>
      <c r="BK142" s="1227"/>
      <c r="BL142" s="1227"/>
      <c r="BM142" s="1227"/>
      <c r="BN142" s="1227"/>
      <c r="BO142" s="1228"/>
      <c r="BP142" s="90"/>
      <c r="BQ142" s="90"/>
      <c r="BR142" s="656"/>
      <c r="BS142" s="657"/>
      <c r="BT142" s="658">
        <f t="shared" si="104"/>
        <v>0</v>
      </c>
      <c r="BU142" s="654" t="str">
        <f t="shared" si="121"/>
        <v>No Line Item</v>
      </c>
      <c r="BV142" s="1226"/>
      <c r="BW142" s="1227"/>
      <c r="BX142" s="1227"/>
      <c r="BY142" s="1227"/>
      <c r="BZ142" s="1227"/>
      <c r="CA142" s="1228"/>
      <c r="CB142" s="90"/>
      <c r="CC142" s="90"/>
      <c r="CD142" s="656"/>
      <c r="CE142" s="657"/>
      <c r="CF142" s="658">
        <f t="shared" si="105"/>
        <v>0</v>
      </c>
      <c r="CG142" s="654" t="str">
        <f t="shared" si="127"/>
        <v>No Line Item</v>
      </c>
      <c r="CH142" s="1226"/>
      <c r="CI142" s="1227"/>
      <c r="CJ142" s="1227"/>
      <c r="CK142" s="1227"/>
      <c r="CL142" s="1227"/>
      <c r="CM142" s="1228"/>
      <c r="CN142" s="90"/>
      <c r="CO142" s="90"/>
      <c r="CP142" s="656"/>
      <c r="CQ142" s="657"/>
      <c r="CR142" s="658">
        <f t="shared" si="106"/>
        <v>0</v>
      </c>
      <c r="CS142" s="654" t="str">
        <f t="shared" si="122"/>
        <v>No Line Item</v>
      </c>
      <c r="CT142" s="1226"/>
      <c r="CU142" s="1227"/>
      <c r="CV142" s="1227"/>
      <c r="CW142" s="1227"/>
      <c r="CX142" s="1227"/>
      <c r="CY142" s="1228"/>
      <c r="CZ142" s="90"/>
      <c r="DA142" s="90"/>
      <c r="DB142" s="656"/>
      <c r="DC142" s="657"/>
      <c r="DD142" s="658">
        <f t="shared" si="107"/>
        <v>0</v>
      </c>
      <c r="DE142" s="654" t="str">
        <f t="shared" si="108"/>
        <v>No Line Item</v>
      </c>
      <c r="DF142" s="1226"/>
      <c r="DG142" s="1227"/>
      <c r="DH142" s="1227"/>
      <c r="DI142" s="1227"/>
      <c r="DJ142" s="1227"/>
      <c r="DK142" s="1228"/>
      <c r="DL142" s="90"/>
      <c r="DM142" s="90"/>
      <c r="DN142" s="656"/>
      <c r="DO142" s="657"/>
      <c r="DP142" s="658">
        <f t="shared" si="98"/>
        <v>0</v>
      </c>
      <c r="DQ142" s="654" t="str">
        <f t="shared" si="123"/>
        <v>No Line Item</v>
      </c>
      <c r="DR142" s="1226"/>
      <c r="DS142" s="1227"/>
      <c r="DT142" s="1227"/>
      <c r="DU142" s="1227"/>
      <c r="DV142" s="1227"/>
      <c r="DW142" s="1228"/>
      <c r="DX142" s="90"/>
      <c r="DY142" s="90"/>
      <c r="DZ142" s="656"/>
      <c r="EA142" s="657"/>
      <c r="EB142" s="658">
        <f t="shared" si="109"/>
        <v>0</v>
      </c>
      <c r="EC142" s="654" t="str">
        <f t="shared" si="124"/>
        <v>No Line Item</v>
      </c>
      <c r="ED142" s="1226"/>
      <c r="EE142" s="1227"/>
      <c r="EF142" s="1227"/>
      <c r="EG142" s="1227"/>
      <c r="EH142" s="1227"/>
      <c r="EI142" s="1228"/>
      <c r="EJ142" s="90"/>
      <c r="EK142" s="90"/>
      <c r="EL142" s="656"/>
      <c r="EM142" s="657"/>
      <c r="EN142" s="658">
        <f t="shared" si="110"/>
        <v>0</v>
      </c>
      <c r="EO142" s="654" t="str">
        <f t="shared" si="125"/>
        <v>No Line Item</v>
      </c>
      <c r="EP142" s="1226"/>
      <c r="EQ142" s="1227"/>
      <c r="ER142" s="1227"/>
      <c r="ES142" s="1227"/>
      <c r="ET142" s="1227"/>
      <c r="EU142" s="1228"/>
      <c r="EV142" s="90"/>
      <c r="EW142" s="90"/>
      <c r="EX142" s="656"/>
      <c r="EY142" s="657"/>
      <c r="EZ142" s="658">
        <f t="shared" si="111"/>
        <v>0</v>
      </c>
      <c r="FA142" s="654" t="str">
        <f t="shared" si="112"/>
        <v>No Line Item</v>
      </c>
      <c r="FB142" s="1226"/>
      <c r="FC142" s="1227"/>
      <c r="FD142" s="1227"/>
      <c r="FE142" s="1227"/>
      <c r="FF142" s="1227"/>
      <c r="FG142" s="1228"/>
      <c r="FH142" s="90"/>
      <c r="FI142" s="90"/>
      <c r="FJ142" s="656"/>
      <c r="FK142" s="657"/>
      <c r="FL142" s="658">
        <f t="shared" si="113"/>
        <v>0</v>
      </c>
      <c r="FM142" s="654" t="str">
        <f t="shared" si="126"/>
        <v>No Line Item</v>
      </c>
      <c r="FN142" s="1226"/>
      <c r="FO142" s="1227"/>
      <c r="FP142" s="1227"/>
      <c r="FQ142" s="1227"/>
      <c r="FR142" s="1227"/>
      <c r="FS142" s="1228"/>
      <c r="FT142" s="90"/>
      <c r="FU142" s="90"/>
      <c r="FV142" s="656"/>
      <c r="FW142" s="657"/>
      <c r="FX142" s="658">
        <f t="shared" si="114"/>
        <v>0</v>
      </c>
      <c r="FY142" s="619"/>
      <c r="FZ142" s="619"/>
      <c r="GA142" s="619"/>
      <c r="GB142" s="619"/>
      <c r="GC142" s="619"/>
      <c r="GD142" s="619"/>
      <c r="GE142" s="619"/>
      <c r="GF142" s="619"/>
      <c r="GG142" s="619"/>
      <c r="GH142" s="619"/>
      <c r="GI142" s="619"/>
      <c r="GJ142" s="619"/>
    </row>
    <row r="143" spans="1:192" ht="12" customHeight="1" x14ac:dyDescent="0.2">
      <c r="A143" s="654" t="str">
        <f t="shared" si="115"/>
        <v>No Line Item</v>
      </c>
      <c r="B143" s="1226"/>
      <c r="C143" s="1227"/>
      <c r="D143" s="1227"/>
      <c r="E143" s="1227"/>
      <c r="F143" s="1227"/>
      <c r="G143" s="1228"/>
      <c r="H143" s="90"/>
      <c r="I143" s="90"/>
      <c r="J143" s="656"/>
      <c r="K143" s="657"/>
      <c r="L143" s="658">
        <f t="shared" si="99"/>
        <v>0</v>
      </c>
      <c r="M143" s="654" t="str">
        <f t="shared" si="116"/>
        <v>No Line Item</v>
      </c>
      <c r="N143" s="1226"/>
      <c r="O143" s="1227"/>
      <c r="P143" s="1227"/>
      <c r="Q143" s="1227"/>
      <c r="R143" s="1227"/>
      <c r="S143" s="1228"/>
      <c r="T143" s="90"/>
      <c r="U143" s="90"/>
      <c r="V143" s="656"/>
      <c r="W143" s="657"/>
      <c r="X143" s="658">
        <f t="shared" si="100"/>
        <v>0</v>
      </c>
      <c r="Y143" s="654" t="str">
        <f t="shared" si="117"/>
        <v>No Line Item</v>
      </c>
      <c r="Z143" s="1226"/>
      <c r="AA143" s="1227"/>
      <c r="AB143" s="1227"/>
      <c r="AC143" s="1227"/>
      <c r="AD143" s="1227"/>
      <c r="AE143" s="1228"/>
      <c r="AF143" s="90"/>
      <c r="AG143" s="90"/>
      <c r="AH143" s="656"/>
      <c r="AI143" s="657"/>
      <c r="AJ143" s="658">
        <f t="shared" si="101"/>
        <v>0</v>
      </c>
      <c r="AK143" s="654" t="str">
        <f t="shared" si="118"/>
        <v>No Line Item</v>
      </c>
      <c r="AL143" s="1226"/>
      <c r="AM143" s="1227"/>
      <c r="AN143" s="1227"/>
      <c r="AO143" s="1227"/>
      <c r="AP143" s="1227"/>
      <c r="AQ143" s="1228"/>
      <c r="AR143" s="90"/>
      <c r="AS143" s="90"/>
      <c r="AT143" s="656"/>
      <c r="AU143" s="657"/>
      <c r="AV143" s="658">
        <f t="shared" si="102"/>
        <v>0</v>
      </c>
      <c r="AW143" s="654" t="str">
        <f t="shared" si="119"/>
        <v>No Line Item</v>
      </c>
      <c r="AX143" s="1226"/>
      <c r="AY143" s="1227"/>
      <c r="AZ143" s="1227"/>
      <c r="BA143" s="1227"/>
      <c r="BB143" s="1227"/>
      <c r="BC143" s="1228"/>
      <c r="BD143" s="90"/>
      <c r="BE143" s="90"/>
      <c r="BF143" s="656"/>
      <c r="BG143" s="657"/>
      <c r="BH143" s="658">
        <f t="shared" si="103"/>
        <v>0</v>
      </c>
      <c r="BI143" s="654" t="str">
        <f t="shared" si="120"/>
        <v>No Line Item</v>
      </c>
      <c r="BJ143" s="1226"/>
      <c r="BK143" s="1227"/>
      <c r="BL143" s="1227"/>
      <c r="BM143" s="1227"/>
      <c r="BN143" s="1227"/>
      <c r="BO143" s="1228"/>
      <c r="BP143" s="90"/>
      <c r="BQ143" s="90"/>
      <c r="BR143" s="656"/>
      <c r="BS143" s="657"/>
      <c r="BT143" s="658">
        <f t="shared" si="104"/>
        <v>0</v>
      </c>
      <c r="BU143" s="654" t="str">
        <f t="shared" si="121"/>
        <v>No Line Item</v>
      </c>
      <c r="BV143" s="1226"/>
      <c r="BW143" s="1227"/>
      <c r="BX143" s="1227"/>
      <c r="BY143" s="1227"/>
      <c r="BZ143" s="1227"/>
      <c r="CA143" s="1228"/>
      <c r="CB143" s="90"/>
      <c r="CC143" s="90"/>
      <c r="CD143" s="656"/>
      <c r="CE143" s="657"/>
      <c r="CF143" s="658">
        <f t="shared" si="105"/>
        <v>0</v>
      </c>
      <c r="CG143" s="654" t="str">
        <f t="shared" si="127"/>
        <v>No Line Item</v>
      </c>
      <c r="CH143" s="1226"/>
      <c r="CI143" s="1227"/>
      <c r="CJ143" s="1227"/>
      <c r="CK143" s="1227"/>
      <c r="CL143" s="1227"/>
      <c r="CM143" s="1228"/>
      <c r="CN143" s="90"/>
      <c r="CO143" s="90"/>
      <c r="CP143" s="656"/>
      <c r="CQ143" s="657"/>
      <c r="CR143" s="658">
        <f t="shared" si="106"/>
        <v>0</v>
      </c>
      <c r="CS143" s="654" t="str">
        <f t="shared" si="122"/>
        <v>No Line Item</v>
      </c>
      <c r="CT143" s="1226"/>
      <c r="CU143" s="1227"/>
      <c r="CV143" s="1227"/>
      <c r="CW143" s="1227"/>
      <c r="CX143" s="1227"/>
      <c r="CY143" s="1228"/>
      <c r="CZ143" s="90"/>
      <c r="DA143" s="90"/>
      <c r="DB143" s="656"/>
      <c r="DC143" s="657"/>
      <c r="DD143" s="658">
        <f t="shared" si="107"/>
        <v>0</v>
      </c>
      <c r="DE143" s="654" t="str">
        <f t="shared" si="108"/>
        <v>No Line Item</v>
      </c>
      <c r="DF143" s="1226"/>
      <c r="DG143" s="1227"/>
      <c r="DH143" s="1227"/>
      <c r="DI143" s="1227"/>
      <c r="DJ143" s="1227"/>
      <c r="DK143" s="1228"/>
      <c r="DL143" s="90"/>
      <c r="DM143" s="90"/>
      <c r="DN143" s="656"/>
      <c r="DO143" s="657"/>
      <c r="DP143" s="658">
        <f t="shared" si="98"/>
        <v>0</v>
      </c>
      <c r="DQ143" s="654" t="str">
        <f t="shared" si="123"/>
        <v>No Line Item</v>
      </c>
      <c r="DR143" s="1226"/>
      <c r="DS143" s="1227"/>
      <c r="DT143" s="1227"/>
      <c r="DU143" s="1227"/>
      <c r="DV143" s="1227"/>
      <c r="DW143" s="1228"/>
      <c r="DX143" s="90"/>
      <c r="DY143" s="90"/>
      <c r="DZ143" s="656"/>
      <c r="EA143" s="657"/>
      <c r="EB143" s="658">
        <f t="shared" si="109"/>
        <v>0</v>
      </c>
      <c r="EC143" s="654" t="str">
        <f t="shared" si="124"/>
        <v>No Line Item</v>
      </c>
      <c r="ED143" s="1226"/>
      <c r="EE143" s="1227"/>
      <c r="EF143" s="1227"/>
      <c r="EG143" s="1227"/>
      <c r="EH143" s="1227"/>
      <c r="EI143" s="1228"/>
      <c r="EJ143" s="90"/>
      <c r="EK143" s="90"/>
      <c r="EL143" s="656"/>
      <c r="EM143" s="657"/>
      <c r="EN143" s="658">
        <f t="shared" si="110"/>
        <v>0</v>
      </c>
      <c r="EO143" s="654" t="str">
        <f t="shared" si="125"/>
        <v>No Line Item</v>
      </c>
      <c r="EP143" s="1226"/>
      <c r="EQ143" s="1227"/>
      <c r="ER143" s="1227"/>
      <c r="ES143" s="1227"/>
      <c r="ET143" s="1227"/>
      <c r="EU143" s="1228"/>
      <c r="EV143" s="90"/>
      <c r="EW143" s="90"/>
      <c r="EX143" s="656"/>
      <c r="EY143" s="657"/>
      <c r="EZ143" s="658">
        <f t="shared" si="111"/>
        <v>0</v>
      </c>
      <c r="FA143" s="654" t="str">
        <f t="shared" si="112"/>
        <v>No Line Item</v>
      </c>
      <c r="FB143" s="1226"/>
      <c r="FC143" s="1227"/>
      <c r="FD143" s="1227"/>
      <c r="FE143" s="1227"/>
      <c r="FF143" s="1227"/>
      <c r="FG143" s="1228"/>
      <c r="FH143" s="90"/>
      <c r="FI143" s="90"/>
      <c r="FJ143" s="656"/>
      <c r="FK143" s="657"/>
      <c r="FL143" s="658">
        <f t="shared" si="113"/>
        <v>0</v>
      </c>
      <c r="FM143" s="654" t="str">
        <f t="shared" si="126"/>
        <v>No Line Item</v>
      </c>
      <c r="FN143" s="1226"/>
      <c r="FO143" s="1227"/>
      <c r="FP143" s="1227"/>
      <c r="FQ143" s="1227"/>
      <c r="FR143" s="1227"/>
      <c r="FS143" s="1228"/>
      <c r="FT143" s="90"/>
      <c r="FU143" s="90"/>
      <c r="FV143" s="656"/>
      <c r="FW143" s="657"/>
      <c r="FX143" s="658">
        <f t="shared" si="114"/>
        <v>0</v>
      </c>
      <c r="FY143" s="619"/>
      <c r="FZ143" s="619"/>
      <c r="GA143" s="619"/>
      <c r="GB143" s="619"/>
      <c r="GC143" s="619"/>
      <c r="GD143" s="619"/>
      <c r="GE143" s="619"/>
      <c r="GF143" s="619"/>
      <c r="GG143" s="619"/>
      <c r="GH143" s="619"/>
      <c r="GI143" s="619"/>
      <c r="GJ143" s="619"/>
    </row>
    <row r="144" spans="1:192" ht="12" customHeight="1" x14ac:dyDescent="0.2">
      <c r="A144" s="654" t="str">
        <f t="shared" si="115"/>
        <v>No Line Item</v>
      </c>
      <c r="B144" s="1226"/>
      <c r="C144" s="1227"/>
      <c r="D144" s="1227"/>
      <c r="E144" s="1227"/>
      <c r="F144" s="1227"/>
      <c r="G144" s="1228"/>
      <c r="H144" s="90"/>
      <c r="I144" s="90"/>
      <c r="J144" s="656"/>
      <c r="K144" s="657"/>
      <c r="L144" s="658">
        <f t="shared" si="99"/>
        <v>0</v>
      </c>
      <c r="M144" s="654" t="str">
        <f t="shared" si="116"/>
        <v>No Line Item</v>
      </c>
      <c r="N144" s="1226"/>
      <c r="O144" s="1227"/>
      <c r="P144" s="1227"/>
      <c r="Q144" s="1227"/>
      <c r="R144" s="1227"/>
      <c r="S144" s="1228"/>
      <c r="T144" s="90"/>
      <c r="U144" s="90"/>
      <c r="V144" s="656"/>
      <c r="W144" s="657"/>
      <c r="X144" s="658">
        <f t="shared" si="100"/>
        <v>0</v>
      </c>
      <c r="Y144" s="654" t="str">
        <f t="shared" si="117"/>
        <v>No Line Item</v>
      </c>
      <c r="Z144" s="1226"/>
      <c r="AA144" s="1227"/>
      <c r="AB144" s="1227"/>
      <c r="AC144" s="1227"/>
      <c r="AD144" s="1227"/>
      <c r="AE144" s="1228"/>
      <c r="AF144" s="90"/>
      <c r="AG144" s="90"/>
      <c r="AH144" s="656"/>
      <c r="AI144" s="657"/>
      <c r="AJ144" s="658">
        <f t="shared" si="101"/>
        <v>0</v>
      </c>
      <c r="AK144" s="654" t="str">
        <f t="shared" si="118"/>
        <v>No Line Item</v>
      </c>
      <c r="AL144" s="1226"/>
      <c r="AM144" s="1227"/>
      <c r="AN144" s="1227"/>
      <c r="AO144" s="1227"/>
      <c r="AP144" s="1227"/>
      <c r="AQ144" s="1228"/>
      <c r="AR144" s="90"/>
      <c r="AS144" s="90"/>
      <c r="AT144" s="656"/>
      <c r="AU144" s="657"/>
      <c r="AV144" s="658">
        <f t="shared" si="102"/>
        <v>0</v>
      </c>
      <c r="AW144" s="654" t="str">
        <f t="shared" si="119"/>
        <v>No Line Item</v>
      </c>
      <c r="AX144" s="1226"/>
      <c r="AY144" s="1227"/>
      <c r="AZ144" s="1227"/>
      <c r="BA144" s="1227"/>
      <c r="BB144" s="1227"/>
      <c r="BC144" s="1228"/>
      <c r="BD144" s="90"/>
      <c r="BE144" s="90"/>
      <c r="BF144" s="656"/>
      <c r="BG144" s="657"/>
      <c r="BH144" s="658">
        <f t="shared" si="103"/>
        <v>0</v>
      </c>
      <c r="BI144" s="654" t="str">
        <f t="shared" si="120"/>
        <v>No Line Item</v>
      </c>
      <c r="BJ144" s="1226"/>
      <c r="BK144" s="1227"/>
      <c r="BL144" s="1227"/>
      <c r="BM144" s="1227"/>
      <c r="BN144" s="1227"/>
      <c r="BO144" s="1228"/>
      <c r="BP144" s="90"/>
      <c r="BQ144" s="90"/>
      <c r="BR144" s="656"/>
      <c r="BS144" s="657"/>
      <c r="BT144" s="658">
        <f t="shared" si="104"/>
        <v>0</v>
      </c>
      <c r="BU144" s="654" t="str">
        <f t="shared" si="121"/>
        <v>No Line Item</v>
      </c>
      <c r="BV144" s="1226"/>
      <c r="BW144" s="1227"/>
      <c r="BX144" s="1227"/>
      <c r="BY144" s="1227"/>
      <c r="BZ144" s="1227"/>
      <c r="CA144" s="1228"/>
      <c r="CB144" s="90"/>
      <c r="CC144" s="90"/>
      <c r="CD144" s="656"/>
      <c r="CE144" s="657"/>
      <c r="CF144" s="658">
        <f t="shared" si="105"/>
        <v>0</v>
      </c>
      <c r="CG144" s="654" t="str">
        <f t="shared" si="127"/>
        <v>No Line Item</v>
      </c>
      <c r="CH144" s="1226"/>
      <c r="CI144" s="1227"/>
      <c r="CJ144" s="1227"/>
      <c r="CK144" s="1227"/>
      <c r="CL144" s="1227"/>
      <c r="CM144" s="1228"/>
      <c r="CN144" s="90"/>
      <c r="CO144" s="90"/>
      <c r="CP144" s="656"/>
      <c r="CQ144" s="657"/>
      <c r="CR144" s="658">
        <f t="shared" si="106"/>
        <v>0</v>
      </c>
      <c r="CS144" s="654" t="str">
        <f t="shared" si="122"/>
        <v>No Line Item</v>
      </c>
      <c r="CT144" s="1226"/>
      <c r="CU144" s="1227"/>
      <c r="CV144" s="1227"/>
      <c r="CW144" s="1227"/>
      <c r="CX144" s="1227"/>
      <c r="CY144" s="1228"/>
      <c r="CZ144" s="90"/>
      <c r="DA144" s="90"/>
      <c r="DB144" s="656"/>
      <c r="DC144" s="657"/>
      <c r="DD144" s="658">
        <f t="shared" si="107"/>
        <v>0</v>
      </c>
      <c r="DE144" s="654" t="str">
        <f t="shared" si="108"/>
        <v>No Line Item</v>
      </c>
      <c r="DF144" s="1226"/>
      <c r="DG144" s="1227"/>
      <c r="DH144" s="1227"/>
      <c r="DI144" s="1227"/>
      <c r="DJ144" s="1227"/>
      <c r="DK144" s="1228"/>
      <c r="DL144" s="90"/>
      <c r="DM144" s="90"/>
      <c r="DN144" s="656"/>
      <c r="DO144" s="657"/>
      <c r="DP144" s="658">
        <f t="shared" si="98"/>
        <v>0</v>
      </c>
      <c r="DQ144" s="654" t="str">
        <f t="shared" si="123"/>
        <v>No Line Item</v>
      </c>
      <c r="DR144" s="1226"/>
      <c r="DS144" s="1227"/>
      <c r="DT144" s="1227"/>
      <c r="DU144" s="1227"/>
      <c r="DV144" s="1227"/>
      <c r="DW144" s="1228"/>
      <c r="DX144" s="90"/>
      <c r="DY144" s="90"/>
      <c r="DZ144" s="656"/>
      <c r="EA144" s="657"/>
      <c r="EB144" s="658">
        <f t="shared" si="109"/>
        <v>0</v>
      </c>
      <c r="EC144" s="654" t="str">
        <f t="shared" si="124"/>
        <v>No Line Item</v>
      </c>
      <c r="ED144" s="1226"/>
      <c r="EE144" s="1227"/>
      <c r="EF144" s="1227"/>
      <c r="EG144" s="1227"/>
      <c r="EH144" s="1227"/>
      <c r="EI144" s="1228"/>
      <c r="EJ144" s="90"/>
      <c r="EK144" s="90"/>
      <c r="EL144" s="656"/>
      <c r="EM144" s="657"/>
      <c r="EN144" s="658">
        <f t="shared" si="110"/>
        <v>0</v>
      </c>
      <c r="EO144" s="654" t="str">
        <f t="shared" si="125"/>
        <v>No Line Item</v>
      </c>
      <c r="EP144" s="1226"/>
      <c r="EQ144" s="1227"/>
      <c r="ER144" s="1227"/>
      <c r="ES144" s="1227"/>
      <c r="ET144" s="1227"/>
      <c r="EU144" s="1228"/>
      <c r="EV144" s="90"/>
      <c r="EW144" s="90"/>
      <c r="EX144" s="656"/>
      <c r="EY144" s="657"/>
      <c r="EZ144" s="658">
        <f t="shared" si="111"/>
        <v>0</v>
      </c>
      <c r="FA144" s="654" t="str">
        <f t="shared" si="112"/>
        <v>No Line Item</v>
      </c>
      <c r="FB144" s="1226"/>
      <c r="FC144" s="1227"/>
      <c r="FD144" s="1227"/>
      <c r="FE144" s="1227"/>
      <c r="FF144" s="1227"/>
      <c r="FG144" s="1228"/>
      <c r="FH144" s="90"/>
      <c r="FI144" s="90"/>
      <c r="FJ144" s="656"/>
      <c r="FK144" s="657"/>
      <c r="FL144" s="658">
        <f t="shared" si="113"/>
        <v>0</v>
      </c>
      <c r="FM144" s="654" t="str">
        <f t="shared" si="126"/>
        <v>No Line Item</v>
      </c>
      <c r="FN144" s="1226"/>
      <c r="FO144" s="1227"/>
      <c r="FP144" s="1227"/>
      <c r="FQ144" s="1227"/>
      <c r="FR144" s="1227"/>
      <c r="FS144" s="1228"/>
      <c r="FT144" s="90"/>
      <c r="FU144" s="90"/>
      <c r="FV144" s="656"/>
      <c r="FW144" s="657"/>
      <c r="FX144" s="658">
        <f t="shared" si="114"/>
        <v>0</v>
      </c>
      <c r="FY144" s="619"/>
      <c r="FZ144" s="619"/>
      <c r="GA144" s="619"/>
      <c r="GB144" s="619"/>
      <c r="GC144" s="619"/>
      <c r="GD144" s="619"/>
      <c r="GE144" s="619"/>
      <c r="GF144" s="619"/>
      <c r="GG144" s="619"/>
      <c r="GH144" s="619"/>
      <c r="GI144" s="619"/>
      <c r="GJ144" s="619"/>
    </row>
    <row r="145" spans="1:192" ht="12" customHeight="1" x14ac:dyDescent="0.2">
      <c r="A145" s="654" t="str">
        <f t="shared" si="115"/>
        <v>No Line Item</v>
      </c>
      <c r="B145" s="1226"/>
      <c r="C145" s="1227"/>
      <c r="D145" s="1227"/>
      <c r="E145" s="1227"/>
      <c r="F145" s="1227"/>
      <c r="G145" s="1228"/>
      <c r="H145" s="90"/>
      <c r="I145" s="90"/>
      <c r="J145" s="656"/>
      <c r="K145" s="657"/>
      <c r="L145" s="658">
        <f t="shared" si="99"/>
        <v>0</v>
      </c>
      <c r="M145" s="654" t="str">
        <f t="shared" si="116"/>
        <v>No Line Item</v>
      </c>
      <c r="N145" s="1226"/>
      <c r="O145" s="1227"/>
      <c r="P145" s="1227"/>
      <c r="Q145" s="1227"/>
      <c r="R145" s="1227"/>
      <c r="S145" s="1228"/>
      <c r="T145" s="90"/>
      <c r="U145" s="90"/>
      <c r="V145" s="656"/>
      <c r="W145" s="657"/>
      <c r="X145" s="658">
        <f t="shared" si="100"/>
        <v>0</v>
      </c>
      <c r="Y145" s="654" t="str">
        <f t="shared" si="117"/>
        <v>No Line Item</v>
      </c>
      <c r="Z145" s="1226"/>
      <c r="AA145" s="1227"/>
      <c r="AB145" s="1227"/>
      <c r="AC145" s="1227"/>
      <c r="AD145" s="1227"/>
      <c r="AE145" s="1228"/>
      <c r="AF145" s="90"/>
      <c r="AG145" s="90"/>
      <c r="AH145" s="656"/>
      <c r="AI145" s="657"/>
      <c r="AJ145" s="658">
        <f t="shared" si="101"/>
        <v>0</v>
      </c>
      <c r="AK145" s="654" t="str">
        <f t="shared" si="118"/>
        <v>No Line Item</v>
      </c>
      <c r="AL145" s="1226"/>
      <c r="AM145" s="1227"/>
      <c r="AN145" s="1227"/>
      <c r="AO145" s="1227"/>
      <c r="AP145" s="1227"/>
      <c r="AQ145" s="1228"/>
      <c r="AR145" s="90"/>
      <c r="AS145" s="90"/>
      <c r="AT145" s="656"/>
      <c r="AU145" s="657"/>
      <c r="AV145" s="658">
        <f t="shared" si="102"/>
        <v>0</v>
      </c>
      <c r="AW145" s="654" t="str">
        <f t="shared" si="119"/>
        <v>No Line Item</v>
      </c>
      <c r="AX145" s="1226"/>
      <c r="AY145" s="1227"/>
      <c r="AZ145" s="1227"/>
      <c r="BA145" s="1227"/>
      <c r="BB145" s="1227"/>
      <c r="BC145" s="1228"/>
      <c r="BD145" s="90"/>
      <c r="BE145" s="90"/>
      <c r="BF145" s="656"/>
      <c r="BG145" s="657"/>
      <c r="BH145" s="658">
        <f t="shared" si="103"/>
        <v>0</v>
      </c>
      <c r="BI145" s="654" t="str">
        <f t="shared" si="120"/>
        <v>No Line Item</v>
      </c>
      <c r="BJ145" s="1226"/>
      <c r="BK145" s="1227"/>
      <c r="BL145" s="1227"/>
      <c r="BM145" s="1227"/>
      <c r="BN145" s="1227"/>
      <c r="BO145" s="1228"/>
      <c r="BP145" s="90"/>
      <c r="BQ145" s="90"/>
      <c r="BR145" s="656"/>
      <c r="BS145" s="657"/>
      <c r="BT145" s="658">
        <f t="shared" si="104"/>
        <v>0</v>
      </c>
      <c r="BU145" s="654" t="str">
        <f t="shared" si="121"/>
        <v>No Line Item</v>
      </c>
      <c r="BV145" s="1226"/>
      <c r="BW145" s="1227"/>
      <c r="BX145" s="1227"/>
      <c r="BY145" s="1227"/>
      <c r="BZ145" s="1227"/>
      <c r="CA145" s="1228"/>
      <c r="CB145" s="90"/>
      <c r="CC145" s="90"/>
      <c r="CD145" s="656"/>
      <c r="CE145" s="657"/>
      <c r="CF145" s="658">
        <f t="shared" si="105"/>
        <v>0</v>
      </c>
      <c r="CG145" s="654" t="str">
        <f t="shared" si="127"/>
        <v>No Line Item</v>
      </c>
      <c r="CH145" s="1226"/>
      <c r="CI145" s="1227"/>
      <c r="CJ145" s="1227"/>
      <c r="CK145" s="1227"/>
      <c r="CL145" s="1227"/>
      <c r="CM145" s="1228"/>
      <c r="CN145" s="90"/>
      <c r="CO145" s="90"/>
      <c r="CP145" s="656"/>
      <c r="CQ145" s="657"/>
      <c r="CR145" s="658">
        <f t="shared" si="106"/>
        <v>0</v>
      </c>
      <c r="CS145" s="654" t="str">
        <f t="shared" si="122"/>
        <v>No Line Item</v>
      </c>
      <c r="CT145" s="1226"/>
      <c r="CU145" s="1227"/>
      <c r="CV145" s="1227"/>
      <c r="CW145" s="1227"/>
      <c r="CX145" s="1227"/>
      <c r="CY145" s="1228"/>
      <c r="CZ145" s="90"/>
      <c r="DA145" s="90"/>
      <c r="DB145" s="656"/>
      <c r="DC145" s="657"/>
      <c r="DD145" s="658">
        <f t="shared" si="107"/>
        <v>0</v>
      </c>
      <c r="DE145" s="654" t="str">
        <f t="shared" si="108"/>
        <v>No Line Item</v>
      </c>
      <c r="DF145" s="1226"/>
      <c r="DG145" s="1227"/>
      <c r="DH145" s="1227"/>
      <c r="DI145" s="1227"/>
      <c r="DJ145" s="1227"/>
      <c r="DK145" s="1228"/>
      <c r="DL145" s="90"/>
      <c r="DM145" s="90"/>
      <c r="DN145" s="656"/>
      <c r="DO145" s="657"/>
      <c r="DP145" s="658">
        <f t="shared" si="98"/>
        <v>0</v>
      </c>
      <c r="DQ145" s="654" t="str">
        <f t="shared" si="123"/>
        <v>No Line Item</v>
      </c>
      <c r="DR145" s="1226"/>
      <c r="DS145" s="1227"/>
      <c r="DT145" s="1227"/>
      <c r="DU145" s="1227"/>
      <c r="DV145" s="1227"/>
      <c r="DW145" s="1228"/>
      <c r="DX145" s="90"/>
      <c r="DY145" s="90"/>
      <c r="DZ145" s="656"/>
      <c r="EA145" s="657"/>
      <c r="EB145" s="658">
        <f t="shared" si="109"/>
        <v>0</v>
      </c>
      <c r="EC145" s="654" t="str">
        <f t="shared" si="124"/>
        <v>No Line Item</v>
      </c>
      <c r="ED145" s="1226"/>
      <c r="EE145" s="1227"/>
      <c r="EF145" s="1227"/>
      <c r="EG145" s="1227"/>
      <c r="EH145" s="1227"/>
      <c r="EI145" s="1228"/>
      <c r="EJ145" s="90"/>
      <c r="EK145" s="90"/>
      <c r="EL145" s="656"/>
      <c r="EM145" s="657"/>
      <c r="EN145" s="658">
        <f t="shared" si="110"/>
        <v>0</v>
      </c>
      <c r="EO145" s="654" t="str">
        <f t="shared" si="125"/>
        <v>No Line Item</v>
      </c>
      <c r="EP145" s="1226"/>
      <c r="EQ145" s="1227"/>
      <c r="ER145" s="1227"/>
      <c r="ES145" s="1227"/>
      <c r="ET145" s="1227"/>
      <c r="EU145" s="1228"/>
      <c r="EV145" s="90"/>
      <c r="EW145" s="90"/>
      <c r="EX145" s="656"/>
      <c r="EY145" s="657"/>
      <c r="EZ145" s="658">
        <f t="shared" si="111"/>
        <v>0</v>
      </c>
      <c r="FA145" s="654" t="str">
        <f t="shared" si="112"/>
        <v>No Line Item</v>
      </c>
      <c r="FB145" s="1226"/>
      <c r="FC145" s="1227"/>
      <c r="FD145" s="1227"/>
      <c r="FE145" s="1227"/>
      <c r="FF145" s="1227"/>
      <c r="FG145" s="1228"/>
      <c r="FH145" s="90"/>
      <c r="FI145" s="90"/>
      <c r="FJ145" s="656"/>
      <c r="FK145" s="657"/>
      <c r="FL145" s="658">
        <f t="shared" si="113"/>
        <v>0</v>
      </c>
      <c r="FM145" s="654" t="str">
        <f t="shared" si="126"/>
        <v>No Line Item</v>
      </c>
      <c r="FN145" s="1226"/>
      <c r="FO145" s="1227"/>
      <c r="FP145" s="1227"/>
      <c r="FQ145" s="1227"/>
      <c r="FR145" s="1227"/>
      <c r="FS145" s="1228"/>
      <c r="FT145" s="90"/>
      <c r="FU145" s="90"/>
      <c r="FV145" s="656"/>
      <c r="FW145" s="657"/>
      <c r="FX145" s="658">
        <f t="shared" si="114"/>
        <v>0</v>
      </c>
      <c r="FY145" s="619"/>
      <c r="FZ145" s="619"/>
      <c r="GA145" s="619"/>
      <c r="GB145" s="619"/>
      <c r="GC145" s="619"/>
      <c r="GD145" s="619"/>
      <c r="GE145" s="619"/>
      <c r="GF145" s="619"/>
      <c r="GG145" s="619"/>
      <c r="GH145" s="619"/>
      <c r="GI145" s="619"/>
      <c r="GJ145" s="619"/>
    </row>
    <row r="146" spans="1:192" ht="12" customHeight="1" x14ac:dyDescent="0.2">
      <c r="A146" s="654" t="str">
        <f t="shared" si="115"/>
        <v>No Line Item</v>
      </c>
      <c r="B146" s="1226"/>
      <c r="C146" s="1227"/>
      <c r="D146" s="1227"/>
      <c r="E146" s="1227"/>
      <c r="F146" s="1227"/>
      <c r="G146" s="1228"/>
      <c r="H146" s="90"/>
      <c r="I146" s="90"/>
      <c r="J146" s="656"/>
      <c r="K146" s="657"/>
      <c r="L146" s="658">
        <f t="shared" si="99"/>
        <v>0</v>
      </c>
      <c r="M146" s="654" t="str">
        <f t="shared" si="116"/>
        <v>No Line Item</v>
      </c>
      <c r="N146" s="1226"/>
      <c r="O146" s="1227"/>
      <c r="P146" s="1227"/>
      <c r="Q146" s="1227"/>
      <c r="R146" s="1227"/>
      <c r="S146" s="1228"/>
      <c r="T146" s="90"/>
      <c r="U146" s="90"/>
      <c r="V146" s="656"/>
      <c r="W146" s="657"/>
      <c r="X146" s="658">
        <f t="shared" si="100"/>
        <v>0</v>
      </c>
      <c r="Y146" s="654" t="str">
        <f t="shared" si="117"/>
        <v>No Line Item</v>
      </c>
      <c r="Z146" s="1226"/>
      <c r="AA146" s="1227"/>
      <c r="AB146" s="1227"/>
      <c r="AC146" s="1227"/>
      <c r="AD146" s="1227"/>
      <c r="AE146" s="1228"/>
      <c r="AF146" s="90"/>
      <c r="AG146" s="90"/>
      <c r="AH146" s="656"/>
      <c r="AI146" s="657"/>
      <c r="AJ146" s="658">
        <f t="shared" si="101"/>
        <v>0</v>
      </c>
      <c r="AK146" s="654" t="str">
        <f t="shared" si="118"/>
        <v>No Line Item</v>
      </c>
      <c r="AL146" s="1226"/>
      <c r="AM146" s="1227"/>
      <c r="AN146" s="1227"/>
      <c r="AO146" s="1227"/>
      <c r="AP146" s="1227"/>
      <c r="AQ146" s="1228"/>
      <c r="AR146" s="90"/>
      <c r="AS146" s="90"/>
      <c r="AT146" s="656"/>
      <c r="AU146" s="657"/>
      <c r="AV146" s="658">
        <f t="shared" si="102"/>
        <v>0</v>
      </c>
      <c r="AW146" s="654" t="str">
        <f t="shared" si="119"/>
        <v>No Line Item</v>
      </c>
      <c r="AX146" s="1226"/>
      <c r="AY146" s="1227"/>
      <c r="AZ146" s="1227"/>
      <c r="BA146" s="1227"/>
      <c r="BB146" s="1227"/>
      <c r="BC146" s="1228"/>
      <c r="BD146" s="90"/>
      <c r="BE146" s="90"/>
      <c r="BF146" s="656"/>
      <c r="BG146" s="657"/>
      <c r="BH146" s="658">
        <f t="shared" si="103"/>
        <v>0</v>
      </c>
      <c r="BI146" s="654" t="str">
        <f t="shared" si="120"/>
        <v>No Line Item</v>
      </c>
      <c r="BJ146" s="1226"/>
      <c r="BK146" s="1227"/>
      <c r="BL146" s="1227"/>
      <c r="BM146" s="1227"/>
      <c r="BN146" s="1227"/>
      <c r="BO146" s="1228"/>
      <c r="BP146" s="90"/>
      <c r="BQ146" s="90"/>
      <c r="BR146" s="656"/>
      <c r="BS146" s="657"/>
      <c r="BT146" s="658">
        <f t="shared" si="104"/>
        <v>0</v>
      </c>
      <c r="BU146" s="654" t="str">
        <f t="shared" si="121"/>
        <v>No Line Item</v>
      </c>
      <c r="BV146" s="1226"/>
      <c r="BW146" s="1227"/>
      <c r="BX146" s="1227"/>
      <c r="BY146" s="1227"/>
      <c r="BZ146" s="1227"/>
      <c r="CA146" s="1228"/>
      <c r="CB146" s="90"/>
      <c r="CC146" s="90"/>
      <c r="CD146" s="656"/>
      <c r="CE146" s="657"/>
      <c r="CF146" s="658">
        <f t="shared" si="105"/>
        <v>0</v>
      </c>
      <c r="CG146" s="654" t="str">
        <f t="shared" si="127"/>
        <v>No Line Item</v>
      </c>
      <c r="CH146" s="1226"/>
      <c r="CI146" s="1227"/>
      <c r="CJ146" s="1227"/>
      <c r="CK146" s="1227"/>
      <c r="CL146" s="1227"/>
      <c r="CM146" s="1228"/>
      <c r="CN146" s="90"/>
      <c r="CO146" s="90"/>
      <c r="CP146" s="656"/>
      <c r="CQ146" s="657"/>
      <c r="CR146" s="658">
        <f t="shared" si="106"/>
        <v>0</v>
      </c>
      <c r="CS146" s="654" t="str">
        <f t="shared" si="122"/>
        <v>No Line Item</v>
      </c>
      <c r="CT146" s="1226"/>
      <c r="CU146" s="1227"/>
      <c r="CV146" s="1227"/>
      <c r="CW146" s="1227"/>
      <c r="CX146" s="1227"/>
      <c r="CY146" s="1228"/>
      <c r="CZ146" s="90"/>
      <c r="DA146" s="90"/>
      <c r="DB146" s="656"/>
      <c r="DC146" s="657"/>
      <c r="DD146" s="658">
        <f t="shared" si="107"/>
        <v>0</v>
      </c>
      <c r="DE146" s="654" t="str">
        <f t="shared" si="108"/>
        <v>No Line Item</v>
      </c>
      <c r="DF146" s="1226"/>
      <c r="DG146" s="1227"/>
      <c r="DH146" s="1227"/>
      <c r="DI146" s="1227"/>
      <c r="DJ146" s="1227"/>
      <c r="DK146" s="1228"/>
      <c r="DL146" s="90"/>
      <c r="DM146" s="90"/>
      <c r="DN146" s="656"/>
      <c r="DO146" s="657"/>
      <c r="DP146" s="658">
        <f t="shared" si="98"/>
        <v>0</v>
      </c>
      <c r="DQ146" s="654" t="str">
        <f t="shared" si="123"/>
        <v>No Line Item</v>
      </c>
      <c r="DR146" s="1226"/>
      <c r="DS146" s="1227"/>
      <c r="DT146" s="1227"/>
      <c r="DU146" s="1227"/>
      <c r="DV146" s="1227"/>
      <c r="DW146" s="1228"/>
      <c r="DX146" s="90"/>
      <c r="DY146" s="90"/>
      <c r="DZ146" s="656"/>
      <c r="EA146" s="657"/>
      <c r="EB146" s="658">
        <f t="shared" si="109"/>
        <v>0</v>
      </c>
      <c r="EC146" s="654" t="str">
        <f t="shared" si="124"/>
        <v>No Line Item</v>
      </c>
      <c r="ED146" s="1226"/>
      <c r="EE146" s="1227"/>
      <c r="EF146" s="1227"/>
      <c r="EG146" s="1227"/>
      <c r="EH146" s="1227"/>
      <c r="EI146" s="1228"/>
      <c r="EJ146" s="90"/>
      <c r="EK146" s="90"/>
      <c r="EL146" s="656"/>
      <c r="EM146" s="657"/>
      <c r="EN146" s="658">
        <f t="shared" si="110"/>
        <v>0</v>
      </c>
      <c r="EO146" s="654" t="str">
        <f t="shared" si="125"/>
        <v>No Line Item</v>
      </c>
      <c r="EP146" s="1226"/>
      <c r="EQ146" s="1227"/>
      <c r="ER146" s="1227"/>
      <c r="ES146" s="1227"/>
      <c r="ET146" s="1227"/>
      <c r="EU146" s="1228"/>
      <c r="EV146" s="90"/>
      <c r="EW146" s="90"/>
      <c r="EX146" s="656"/>
      <c r="EY146" s="657"/>
      <c r="EZ146" s="658">
        <f t="shared" si="111"/>
        <v>0</v>
      </c>
      <c r="FA146" s="654" t="str">
        <f t="shared" si="112"/>
        <v>No Line Item</v>
      </c>
      <c r="FB146" s="1226"/>
      <c r="FC146" s="1227"/>
      <c r="FD146" s="1227"/>
      <c r="FE146" s="1227"/>
      <c r="FF146" s="1227"/>
      <c r="FG146" s="1228"/>
      <c r="FH146" s="90"/>
      <c r="FI146" s="90"/>
      <c r="FJ146" s="656"/>
      <c r="FK146" s="657"/>
      <c r="FL146" s="658">
        <f t="shared" si="113"/>
        <v>0</v>
      </c>
      <c r="FM146" s="654" t="str">
        <f t="shared" si="126"/>
        <v>No Line Item</v>
      </c>
      <c r="FN146" s="1226"/>
      <c r="FO146" s="1227"/>
      <c r="FP146" s="1227"/>
      <c r="FQ146" s="1227"/>
      <c r="FR146" s="1227"/>
      <c r="FS146" s="1228"/>
      <c r="FT146" s="90"/>
      <c r="FU146" s="90"/>
      <c r="FV146" s="656"/>
      <c r="FW146" s="657"/>
      <c r="FX146" s="658">
        <f t="shared" si="114"/>
        <v>0</v>
      </c>
      <c r="FY146" s="619"/>
      <c r="FZ146" s="619"/>
      <c r="GA146" s="619"/>
      <c r="GB146" s="619"/>
      <c r="GC146" s="619"/>
      <c r="GD146" s="619"/>
      <c r="GE146" s="619"/>
      <c r="GF146" s="619"/>
      <c r="GG146" s="619"/>
      <c r="GH146" s="619"/>
      <c r="GI146" s="619"/>
      <c r="GJ146" s="619"/>
    </row>
    <row r="147" spans="1:192" ht="12" customHeight="1" x14ac:dyDescent="0.2">
      <c r="A147" s="654" t="str">
        <f t="shared" ref="A147:A162" si="129">IF(AND(I147=0,K147=0,B147=""),"No Line Item",A146+1)</f>
        <v>No Line Item</v>
      </c>
      <c r="B147" s="1226"/>
      <c r="C147" s="1227"/>
      <c r="D147" s="1227"/>
      <c r="E147" s="1227"/>
      <c r="F147" s="1227"/>
      <c r="G147" s="1228"/>
      <c r="H147" s="90"/>
      <c r="I147" s="90"/>
      <c r="J147" s="656"/>
      <c r="K147" s="657"/>
      <c r="L147" s="658">
        <f t="shared" si="99"/>
        <v>0</v>
      </c>
      <c r="M147" s="654" t="str">
        <f t="shared" ref="M147:M162" si="130">IF(AND(U147=0,W147=0,N147=""),"No Line Item",M146+1)</f>
        <v>No Line Item</v>
      </c>
      <c r="N147" s="1226"/>
      <c r="O147" s="1227"/>
      <c r="P147" s="1227"/>
      <c r="Q147" s="1227"/>
      <c r="R147" s="1227"/>
      <c r="S147" s="1228"/>
      <c r="T147" s="90"/>
      <c r="U147" s="90"/>
      <c r="V147" s="656"/>
      <c r="W147" s="657"/>
      <c r="X147" s="658">
        <f t="shared" si="100"/>
        <v>0</v>
      </c>
      <c r="Y147" s="654" t="str">
        <f t="shared" ref="Y147:Y162" si="131">IF(AND(AG147=0,AI147=0,Z147=""),"No Line Item",Y146+1)</f>
        <v>No Line Item</v>
      </c>
      <c r="Z147" s="1226"/>
      <c r="AA147" s="1227"/>
      <c r="AB147" s="1227"/>
      <c r="AC147" s="1227"/>
      <c r="AD147" s="1227"/>
      <c r="AE147" s="1228"/>
      <c r="AF147" s="90"/>
      <c r="AG147" s="90"/>
      <c r="AH147" s="656"/>
      <c r="AI147" s="657"/>
      <c r="AJ147" s="658">
        <f t="shared" si="101"/>
        <v>0</v>
      </c>
      <c r="AK147" s="654" t="str">
        <f t="shared" ref="AK147:AK162" si="132">IF(AND(AS147=0,AU147=0,AL147=""),"No Line Item",AK146+1)</f>
        <v>No Line Item</v>
      </c>
      <c r="AL147" s="1226"/>
      <c r="AM147" s="1227"/>
      <c r="AN147" s="1227"/>
      <c r="AO147" s="1227"/>
      <c r="AP147" s="1227"/>
      <c r="AQ147" s="1228"/>
      <c r="AR147" s="90"/>
      <c r="AS147" s="90"/>
      <c r="AT147" s="656"/>
      <c r="AU147" s="657"/>
      <c r="AV147" s="658">
        <f t="shared" si="102"/>
        <v>0</v>
      </c>
      <c r="AW147" s="654" t="str">
        <f t="shared" ref="AW147:AW162" si="133">IF(AND(BE147=0,BG147=0,AX147=""),"No Line Item",AW146+1)</f>
        <v>No Line Item</v>
      </c>
      <c r="AX147" s="1226"/>
      <c r="AY147" s="1227"/>
      <c r="AZ147" s="1227"/>
      <c r="BA147" s="1227"/>
      <c r="BB147" s="1227"/>
      <c r="BC147" s="1228"/>
      <c r="BD147" s="90"/>
      <c r="BE147" s="90"/>
      <c r="BF147" s="656"/>
      <c r="BG147" s="657"/>
      <c r="BH147" s="658">
        <f t="shared" si="103"/>
        <v>0</v>
      </c>
      <c r="BI147" s="654" t="str">
        <f t="shared" ref="BI147:BI162" si="134">IF(AND(BQ147=0,BS147=0,BJ147=""),"No Line Item",BI146+1)</f>
        <v>No Line Item</v>
      </c>
      <c r="BJ147" s="1226"/>
      <c r="BK147" s="1227"/>
      <c r="BL147" s="1227"/>
      <c r="BM147" s="1227"/>
      <c r="BN147" s="1227"/>
      <c r="BO147" s="1228"/>
      <c r="BP147" s="90"/>
      <c r="BQ147" s="90"/>
      <c r="BR147" s="656"/>
      <c r="BS147" s="657"/>
      <c r="BT147" s="658">
        <f t="shared" si="104"/>
        <v>0</v>
      </c>
      <c r="BU147" s="654" t="str">
        <f t="shared" si="121"/>
        <v>No Line Item</v>
      </c>
      <c r="BV147" s="1226"/>
      <c r="BW147" s="1227"/>
      <c r="BX147" s="1227"/>
      <c r="BY147" s="1227"/>
      <c r="BZ147" s="1227"/>
      <c r="CA147" s="1228"/>
      <c r="CB147" s="90"/>
      <c r="CC147" s="90"/>
      <c r="CD147" s="656"/>
      <c r="CE147" s="657"/>
      <c r="CF147" s="658">
        <f t="shared" si="105"/>
        <v>0</v>
      </c>
      <c r="CG147" s="654" t="str">
        <f t="shared" ref="CG147:CG162" si="135">IF(AND(CO147=0,CQ147=0,CH147=""),"No Line Item",CG146+1)</f>
        <v>No Line Item</v>
      </c>
      <c r="CH147" s="1226"/>
      <c r="CI147" s="1227"/>
      <c r="CJ147" s="1227"/>
      <c r="CK147" s="1227"/>
      <c r="CL147" s="1227"/>
      <c r="CM147" s="1228"/>
      <c r="CN147" s="90"/>
      <c r="CO147" s="90"/>
      <c r="CP147" s="656"/>
      <c r="CQ147" s="657"/>
      <c r="CR147" s="658">
        <f t="shared" si="106"/>
        <v>0</v>
      </c>
      <c r="CS147" s="654" t="str">
        <f t="shared" ref="CS147:CS162" si="136">IF(AND(DA147=0,DC147=0,CT147=""),"No Line Item",CS146+1)</f>
        <v>No Line Item</v>
      </c>
      <c r="CT147" s="1226"/>
      <c r="CU147" s="1227"/>
      <c r="CV147" s="1227"/>
      <c r="CW147" s="1227"/>
      <c r="CX147" s="1227"/>
      <c r="CY147" s="1228"/>
      <c r="CZ147" s="90"/>
      <c r="DA147" s="90"/>
      <c r="DB147" s="656"/>
      <c r="DC147" s="657"/>
      <c r="DD147" s="658">
        <f t="shared" si="107"/>
        <v>0</v>
      </c>
      <c r="DE147" s="654" t="str">
        <f t="shared" si="108"/>
        <v>No Line Item</v>
      </c>
      <c r="DF147" s="1226"/>
      <c r="DG147" s="1227"/>
      <c r="DH147" s="1227"/>
      <c r="DI147" s="1227"/>
      <c r="DJ147" s="1227"/>
      <c r="DK147" s="1228"/>
      <c r="DL147" s="90"/>
      <c r="DM147" s="90"/>
      <c r="DN147" s="656"/>
      <c r="DO147" s="657"/>
      <c r="DP147" s="658">
        <f t="shared" si="98"/>
        <v>0</v>
      </c>
      <c r="DQ147" s="654" t="str">
        <f t="shared" ref="DQ147:DQ162" si="137">IF(AND(DY147=0,EA147=0,DR147=""),"No Line Item",DQ146+1)</f>
        <v>No Line Item</v>
      </c>
      <c r="DR147" s="1226"/>
      <c r="DS147" s="1227"/>
      <c r="DT147" s="1227"/>
      <c r="DU147" s="1227"/>
      <c r="DV147" s="1227"/>
      <c r="DW147" s="1228"/>
      <c r="DX147" s="90"/>
      <c r="DY147" s="90"/>
      <c r="DZ147" s="656"/>
      <c r="EA147" s="657"/>
      <c r="EB147" s="658">
        <f t="shared" si="109"/>
        <v>0</v>
      </c>
      <c r="EC147" s="654" t="str">
        <f t="shared" ref="EC147:EC162" si="138">IF(AND(EK147=0,EM147=0,ED147=""),"No Line Item",EC146+1)</f>
        <v>No Line Item</v>
      </c>
      <c r="ED147" s="1226"/>
      <c r="EE147" s="1227"/>
      <c r="EF147" s="1227"/>
      <c r="EG147" s="1227"/>
      <c r="EH147" s="1227"/>
      <c r="EI147" s="1228"/>
      <c r="EJ147" s="90"/>
      <c r="EK147" s="90"/>
      <c r="EL147" s="656"/>
      <c r="EM147" s="657"/>
      <c r="EN147" s="658">
        <f t="shared" si="110"/>
        <v>0</v>
      </c>
      <c r="EO147" s="654" t="str">
        <f t="shared" ref="EO147:EO162" si="139">IF(AND(EW147=0,EY147=0,EP147=""),"No Line Item",EO146+1)</f>
        <v>No Line Item</v>
      </c>
      <c r="EP147" s="1226"/>
      <c r="EQ147" s="1227"/>
      <c r="ER147" s="1227"/>
      <c r="ES147" s="1227"/>
      <c r="ET147" s="1227"/>
      <c r="EU147" s="1228"/>
      <c r="EV147" s="90"/>
      <c r="EW147" s="90"/>
      <c r="EX147" s="656"/>
      <c r="EY147" s="657"/>
      <c r="EZ147" s="658">
        <f t="shared" si="111"/>
        <v>0</v>
      </c>
      <c r="FA147" s="654" t="str">
        <f t="shared" si="112"/>
        <v>No Line Item</v>
      </c>
      <c r="FB147" s="1226"/>
      <c r="FC147" s="1227"/>
      <c r="FD147" s="1227"/>
      <c r="FE147" s="1227"/>
      <c r="FF147" s="1227"/>
      <c r="FG147" s="1228"/>
      <c r="FH147" s="90"/>
      <c r="FI147" s="90"/>
      <c r="FJ147" s="656"/>
      <c r="FK147" s="657"/>
      <c r="FL147" s="658">
        <f>ROUND(FI147*FK147,2)</f>
        <v>0</v>
      </c>
      <c r="FM147" s="654" t="str">
        <f t="shared" ref="FM147:FM162" si="140">IF(AND(FU147=0,FW147=0,FN147=""),"No Line Item",FM146+1)</f>
        <v>No Line Item</v>
      </c>
      <c r="FN147" s="1226"/>
      <c r="FO147" s="1227"/>
      <c r="FP147" s="1227"/>
      <c r="FQ147" s="1227"/>
      <c r="FR147" s="1227"/>
      <c r="FS147" s="1228"/>
      <c r="FT147" s="90"/>
      <c r="FU147" s="90"/>
      <c r="FV147" s="656"/>
      <c r="FW147" s="657"/>
      <c r="FX147" s="658">
        <f t="shared" si="114"/>
        <v>0</v>
      </c>
      <c r="FY147" s="619"/>
      <c r="FZ147" s="619"/>
      <c r="GA147" s="619"/>
      <c r="GB147" s="619"/>
      <c r="GC147" s="619"/>
      <c r="GD147" s="619"/>
      <c r="GE147" s="619"/>
      <c r="GF147" s="619"/>
      <c r="GG147" s="619"/>
      <c r="GH147" s="619"/>
      <c r="GI147" s="619"/>
      <c r="GJ147" s="619"/>
    </row>
    <row r="148" spans="1:192" ht="12" customHeight="1" x14ac:dyDescent="0.2">
      <c r="A148" s="654" t="str">
        <f t="shared" si="129"/>
        <v>No Line Item</v>
      </c>
      <c r="B148" s="1226"/>
      <c r="C148" s="1227"/>
      <c r="D148" s="1227"/>
      <c r="E148" s="1227"/>
      <c r="F148" s="1227"/>
      <c r="G148" s="1228"/>
      <c r="H148" s="90"/>
      <c r="I148" s="90"/>
      <c r="J148" s="656"/>
      <c r="K148" s="657"/>
      <c r="L148" s="658">
        <f t="shared" si="99"/>
        <v>0</v>
      </c>
      <c r="M148" s="654" t="str">
        <f t="shared" si="130"/>
        <v>No Line Item</v>
      </c>
      <c r="N148" s="1226"/>
      <c r="O148" s="1227"/>
      <c r="P148" s="1227"/>
      <c r="Q148" s="1227"/>
      <c r="R148" s="1227"/>
      <c r="S148" s="1228"/>
      <c r="T148" s="90"/>
      <c r="U148" s="90"/>
      <c r="V148" s="656"/>
      <c r="W148" s="657"/>
      <c r="X148" s="658">
        <f t="shared" si="100"/>
        <v>0</v>
      </c>
      <c r="Y148" s="654" t="str">
        <f t="shared" si="131"/>
        <v>No Line Item</v>
      </c>
      <c r="Z148" s="1226"/>
      <c r="AA148" s="1227"/>
      <c r="AB148" s="1227"/>
      <c r="AC148" s="1227"/>
      <c r="AD148" s="1227"/>
      <c r="AE148" s="1228"/>
      <c r="AF148" s="90"/>
      <c r="AG148" s="90"/>
      <c r="AH148" s="656"/>
      <c r="AI148" s="657"/>
      <c r="AJ148" s="658">
        <f t="shared" si="101"/>
        <v>0</v>
      </c>
      <c r="AK148" s="654" t="str">
        <f t="shared" si="132"/>
        <v>No Line Item</v>
      </c>
      <c r="AL148" s="1226"/>
      <c r="AM148" s="1227"/>
      <c r="AN148" s="1227"/>
      <c r="AO148" s="1227"/>
      <c r="AP148" s="1227"/>
      <c r="AQ148" s="1228"/>
      <c r="AR148" s="90"/>
      <c r="AS148" s="90"/>
      <c r="AT148" s="656"/>
      <c r="AU148" s="657"/>
      <c r="AV148" s="658">
        <f t="shared" si="102"/>
        <v>0</v>
      </c>
      <c r="AW148" s="654" t="str">
        <f t="shared" si="133"/>
        <v>No Line Item</v>
      </c>
      <c r="AX148" s="1226"/>
      <c r="AY148" s="1227"/>
      <c r="AZ148" s="1227"/>
      <c r="BA148" s="1227"/>
      <c r="BB148" s="1227"/>
      <c r="BC148" s="1228"/>
      <c r="BD148" s="90"/>
      <c r="BE148" s="90"/>
      <c r="BF148" s="656"/>
      <c r="BG148" s="657"/>
      <c r="BH148" s="658">
        <f t="shared" si="103"/>
        <v>0</v>
      </c>
      <c r="BI148" s="654" t="str">
        <f t="shared" si="134"/>
        <v>No Line Item</v>
      </c>
      <c r="BJ148" s="1226"/>
      <c r="BK148" s="1227"/>
      <c r="BL148" s="1227"/>
      <c r="BM148" s="1227"/>
      <c r="BN148" s="1227"/>
      <c r="BO148" s="1228"/>
      <c r="BP148" s="90"/>
      <c r="BQ148" s="90"/>
      <c r="BR148" s="656"/>
      <c r="BS148" s="657"/>
      <c r="BT148" s="658">
        <f t="shared" si="104"/>
        <v>0</v>
      </c>
      <c r="BU148" s="654" t="str">
        <f t="shared" ref="BU148:BU162" si="141">IF(AND(CC148=0,CE148=0,BV148=""),"No Line Item",BU147+1)</f>
        <v>No Line Item</v>
      </c>
      <c r="BV148" s="1226"/>
      <c r="BW148" s="1227"/>
      <c r="BX148" s="1227"/>
      <c r="BY148" s="1227"/>
      <c r="BZ148" s="1227"/>
      <c r="CA148" s="1228"/>
      <c r="CB148" s="90"/>
      <c r="CC148" s="90"/>
      <c r="CD148" s="656"/>
      <c r="CE148" s="657"/>
      <c r="CF148" s="658">
        <f t="shared" si="105"/>
        <v>0</v>
      </c>
      <c r="CG148" s="654" t="str">
        <f t="shared" si="135"/>
        <v>No Line Item</v>
      </c>
      <c r="CH148" s="1226"/>
      <c r="CI148" s="1227"/>
      <c r="CJ148" s="1227"/>
      <c r="CK148" s="1227"/>
      <c r="CL148" s="1227"/>
      <c r="CM148" s="1228"/>
      <c r="CN148" s="90"/>
      <c r="CO148" s="90"/>
      <c r="CP148" s="656"/>
      <c r="CQ148" s="657"/>
      <c r="CR148" s="658">
        <f t="shared" si="106"/>
        <v>0</v>
      </c>
      <c r="CS148" s="654" t="str">
        <f t="shared" si="136"/>
        <v>No Line Item</v>
      </c>
      <c r="CT148" s="1226"/>
      <c r="CU148" s="1227"/>
      <c r="CV148" s="1227"/>
      <c r="CW148" s="1227"/>
      <c r="CX148" s="1227"/>
      <c r="CY148" s="1228"/>
      <c r="CZ148" s="90"/>
      <c r="DA148" s="90"/>
      <c r="DB148" s="656"/>
      <c r="DC148" s="657"/>
      <c r="DD148" s="658">
        <f t="shared" si="107"/>
        <v>0</v>
      </c>
      <c r="DE148" s="654" t="str">
        <f t="shared" si="108"/>
        <v>No Line Item</v>
      </c>
      <c r="DF148" s="1226"/>
      <c r="DG148" s="1227"/>
      <c r="DH148" s="1227"/>
      <c r="DI148" s="1227"/>
      <c r="DJ148" s="1227"/>
      <c r="DK148" s="1228"/>
      <c r="DL148" s="90"/>
      <c r="DM148" s="90"/>
      <c r="DN148" s="656"/>
      <c r="DO148" s="657"/>
      <c r="DP148" s="658">
        <f t="shared" si="98"/>
        <v>0</v>
      </c>
      <c r="DQ148" s="654" t="str">
        <f t="shared" si="137"/>
        <v>No Line Item</v>
      </c>
      <c r="DR148" s="1226"/>
      <c r="DS148" s="1227"/>
      <c r="DT148" s="1227"/>
      <c r="DU148" s="1227"/>
      <c r="DV148" s="1227"/>
      <c r="DW148" s="1228"/>
      <c r="DX148" s="90"/>
      <c r="DY148" s="90"/>
      <c r="DZ148" s="656"/>
      <c r="EA148" s="657"/>
      <c r="EB148" s="658">
        <f t="shared" si="109"/>
        <v>0</v>
      </c>
      <c r="EC148" s="654" t="str">
        <f t="shared" si="138"/>
        <v>No Line Item</v>
      </c>
      <c r="ED148" s="1226"/>
      <c r="EE148" s="1227"/>
      <c r="EF148" s="1227"/>
      <c r="EG148" s="1227"/>
      <c r="EH148" s="1227"/>
      <c r="EI148" s="1228"/>
      <c r="EJ148" s="90"/>
      <c r="EK148" s="90"/>
      <c r="EL148" s="656"/>
      <c r="EM148" s="657"/>
      <c r="EN148" s="658">
        <f t="shared" si="110"/>
        <v>0</v>
      </c>
      <c r="EO148" s="654" t="str">
        <f t="shared" si="139"/>
        <v>No Line Item</v>
      </c>
      <c r="EP148" s="1226"/>
      <c r="EQ148" s="1227"/>
      <c r="ER148" s="1227"/>
      <c r="ES148" s="1227"/>
      <c r="ET148" s="1227"/>
      <c r="EU148" s="1228"/>
      <c r="EV148" s="90"/>
      <c r="EW148" s="90"/>
      <c r="EX148" s="656"/>
      <c r="EY148" s="657"/>
      <c r="EZ148" s="658">
        <f t="shared" si="111"/>
        <v>0</v>
      </c>
      <c r="FA148" s="654" t="str">
        <f t="shared" si="112"/>
        <v>No Line Item</v>
      </c>
      <c r="FB148" s="1226"/>
      <c r="FC148" s="1227"/>
      <c r="FD148" s="1227"/>
      <c r="FE148" s="1227"/>
      <c r="FF148" s="1227"/>
      <c r="FG148" s="1228"/>
      <c r="FH148" s="90"/>
      <c r="FI148" s="90"/>
      <c r="FJ148" s="656"/>
      <c r="FK148" s="657"/>
      <c r="FL148" s="658">
        <f>ROUND(FI148*FK148,2)</f>
        <v>0</v>
      </c>
      <c r="FM148" s="654" t="str">
        <f t="shared" si="140"/>
        <v>No Line Item</v>
      </c>
      <c r="FN148" s="1226"/>
      <c r="FO148" s="1227"/>
      <c r="FP148" s="1227"/>
      <c r="FQ148" s="1227"/>
      <c r="FR148" s="1227"/>
      <c r="FS148" s="1228"/>
      <c r="FT148" s="90"/>
      <c r="FU148" s="90"/>
      <c r="FV148" s="656"/>
      <c r="FW148" s="657"/>
      <c r="FX148" s="658">
        <f t="shared" si="114"/>
        <v>0</v>
      </c>
      <c r="FY148" s="619"/>
      <c r="FZ148" s="619"/>
      <c r="GA148" s="619"/>
      <c r="GB148" s="619"/>
      <c r="GC148" s="619"/>
      <c r="GD148" s="619"/>
      <c r="GE148" s="619"/>
      <c r="GF148" s="619"/>
      <c r="GG148" s="619"/>
      <c r="GH148" s="619"/>
      <c r="GI148" s="619"/>
      <c r="GJ148" s="619"/>
    </row>
    <row r="149" spans="1:192" ht="12" customHeight="1" x14ac:dyDescent="0.2">
      <c r="A149" s="654" t="str">
        <f t="shared" si="129"/>
        <v>No Line Item</v>
      </c>
      <c r="B149" s="1226"/>
      <c r="C149" s="1227"/>
      <c r="D149" s="1227"/>
      <c r="E149" s="1227"/>
      <c r="F149" s="1227"/>
      <c r="G149" s="1228"/>
      <c r="H149" s="90"/>
      <c r="I149" s="90"/>
      <c r="J149" s="656"/>
      <c r="K149" s="657"/>
      <c r="L149" s="658">
        <f t="shared" si="99"/>
        <v>0</v>
      </c>
      <c r="M149" s="654" t="str">
        <f t="shared" si="130"/>
        <v>No Line Item</v>
      </c>
      <c r="N149" s="1226"/>
      <c r="O149" s="1227"/>
      <c r="P149" s="1227"/>
      <c r="Q149" s="1227"/>
      <c r="R149" s="1227"/>
      <c r="S149" s="1228"/>
      <c r="T149" s="90"/>
      <c r="U149" s="90"/>
      <c r="V149" s="656"/>
      <c r="W149" s="657"/>
      <c r="X149" s="658">
        <f t="shared" si="100"/>
        <v>0</v>
      </c>
      <c r="Y149" s="654" t="str">
        <f t="shared" si="131"/>
        <v>No Line Item</v>
      </c>
      <c r="Z149" s="1226"/>
      <c r="AA149" s="1227"/>
      <c r="AB149" s="1227"/>
      <c r="AC149" s="1227"/>
      <c r="AD149" s="1227"/>
      <c r="AE149" s="1228"/>
      <c r="AF149" s="90"/>
      <c r="AG149" s="90"/>
      <c r="AH149" s="656"/>
      <c r="AI149" s="657"/>
      <c r="AJ149" s="658">
        <f t="shared" si="101"/>
        <v>0</v>
      </c>
      <c r="AK149" s="654" t="str">
        <f t="shared" si="132"/>
        <v>No Line Item</v>
      </c>
      <c r="AL149" s="1226"/>
      <c r="AM149" s="1227"/>
      <c r="AN149" s="1227"/>
      <c r="AO149" s="1227"/>
      <c r="AP149" s="1227"/>
      <c r="AQ149" s="1228"/>
      <c r="AR149" s="90"/>
      <c r="AS149" s="90"/>
      <c r="AT149" s="656"/>
      <c r="AU149" s="657"/>
      <c r="AV149" s="658">
        <f t="shared" si="102"/>
        <v>0</v>
      </c>
      <c r="AW149" s="654" t="str">
        <f t="shared" si="133"/>
        <v>No Line Item</v>
      </c>
      <c r="AX149" s="1226"/>
      <c r="AY149" s="1227"/>
      <c r="AZ149" s="1227"/>
      <c r="BA149" s="1227"/>
      <c r="BB149" s="1227"/>
      <c r="BC149" s="1228"/>
      <c r="BD149" s="90"/>
      <c r="BE149" s="90"/>
      <c r="BF149" s="656"/>
      <c r="BG149" s="657"/>
      <c r="BH149" s="658">
        <f t="shared" si="103"/>
        <v>0</v>
      </c>
      <c r="BI149" s="654" t="str">
        <f t="shared" si="134"/>
        <v>No Line Item</v>
      </c>
      <c r="BJ149" s="1226"/>
      <c r="BK149" s="1227"/>
      <c r="BL149" s="1227"/>
      <c r="BM149" s="1227"/>
      <c r="BN149" s="1227"/>
      <c r="BO149" s="1228"/>
      <c r="BP149" s="90"/>
      <c r="BQ149" s="90"/>
      <c r="BR149" s="656"/>
      <c r="BS149" s="657"/>
      <c r="BT149" s="658">
        <f t="shared" si="104"/>
        <v>0</v>
      </c>
      <c r="BU149" s="654" t="str">
        <f t="shared" si="141"/>
        <v>No Line Item</v>
      </c>
      <c r="BV149" s="1226"/>
      <c r="BW149" s="1227"/>
      <c r="BX149" s="1227"/>
      <c r="BY149" s="1227"/>
      <c r="BZ149" s="1227"/>
      <c r="CA149" s="1228"/>
      <c r="CB149" s="90"/>
      <c r="CC149" s="90"/>
      <c r="CD149" s="656"/>
      <c r="CE149" s="657"/>
      <c r="CF149" s="658">
        <f t="shared" si="105"/>
        <v>0</v>
      </c>
      <c r="CG149" s="654" t="str">
        <f t="shared" si="135"/>
        <v>No Line Item</v>
      </c>
      <c r="CH149" s="1226"/>
      <c r="CI149" s="1227"/>
      <c r="CJ149" s="1227"/>
      <c r="CK149" s="1227"/>
      <c r="CL149" s="1227"/>
      <c r="CM149" s="1228"/>
      <c r="CN149" s="90"/>
      <c r="CO149" s="90"/>
      <c r="CP149" s="656"/>
      <c r="CQ149" s="657"/>
      <c r="CR149" s="658">
        <f t="shared" si="106"/>
        <v>0</v>
      </c>
      <c r="CS149" s="654" t="str">
        <f t="shared" si="136"/>
        <v>No Line Item</v>
      </c>
      <c r="CT149" s="1226"/>
      <c r="CU149" s="1227"/>
      <c r="CV149" s="1227"/>
      <c r="CW149" s="1227"/>
      <c r="CX149" s="1227"/>
      <c r="CY149" s="1228"/>
      <c r="CZ149" s="90"/>
      <c r="DA149" s="90"/>
      <c r="DB149" s="656"/>
      <c r="DC149" s="657"/>
      <c r="DD149" s="658">
        <f t="shared" si="107"/>
        <v>0</v>
      </c>
      <c r="DE149" s="654" t="str">
        <f t="shared" si="108"/>
        <v>No Line Item</v>
      </c>
      <c r="DF149" s="1226"/>
      <c r="DG149" s="1227"/>
      <c r="DH149" s="1227"/>
      <c r="DI149" s="1227"/>
      <c r="DJ149" s="1227"/>
      <c r="DK149" s="1228"/>
      <c r="DL149" s="90"/>
      <c r="DM149" s="90"/>
      <c r="DN149" s="656"/>
      <c r="DO149" s="657"/>
      <c r="DP149" s="658">
        <f t="shared" si="98"/>
        <v>0</v>
      </c>
      <c r="DQ149" s="654" t="str">
        <f t="shared" si="137"/>
        <v>No Line Item</v>
      </c>
      <c r="DR149" s="1226"/>
      <c r="DS149" s="1227"/>
      <c r="DT149" s="1227"/>
      <c r="DU149" s="1227"/>
      <c r="DV149" s="1227"/>
      <c r="DW149" s="1228"/>
      <c r="DX149" s="90"/>
      <c r="DY149" s="90"/>
      <c r="DZ149" s="656"/>
      <c r="EA149" s="657"/>
      <c r="EB149" s="658">
        <f t="shared" si="109"/>
        <v>0</v>
      </c>
      <c r="EC149" s="654" t="str">
        <f t="shared" si="138"/>
        <v>No Line Item</v>
      </c>
      <c r="ED149" s="1226"/>
      <c r="EE149" s="1227"/>
      <c r="EF149" s="1227"/>
      <c r="EG149" s="1227"/>
      <c r="EH149" s="1227"/>
      <c r="EI149" s="1228"/>
      <c r="EJ149" s="90"/>
      <c r="EK149" s="90"/>
      <c r="EL149" s="656"/>
      <c r="EM149" s="657"/>
      <c r="EN149" s="658">
        <f t="shared" si="110"/>
        <v>0</v>
      </c>
      <c r="EO149" s="654" t="str">
        <f t="shared" si="139"/>
        <v>No Line Item</v>
      </c>
      <c r="EP149" s="1226"/>
      <c r="EQ149" s="1227"/>
      <c r="ER149" s="1227"/>
      <c r="ES149" s="1227"/>
      <c r="ET149" s="1227"/>
      <c r="EU149" s="1228"/>
      <c r="EV149" s="90"/>
      <c r="EW149" s="90"/>
      <c r="EX149" s="656"/>
      <c r="EY149" s="657"/>
      <c r="EZ149" s="658">
        <f t="shared" si="111"/>
        <v>0</v>
      </c>
      <c r="FA149" s="654" t="str">
        <f t="shared" si="112"/>
        <v>No Line Item</v>
      </c>
      <c r="FB149" s="1226"/>
      <c r="FC149" s="1227"/>
      <c r="FD149" s="1227"/>
      <c r="FE149" s="1227"/>
      <c r="FF149" s="1227"/>
      <c r="FG149" s="1228"/>
      <c r="FH149" s="90"/>
      <c r="FI149" s="90"/>
      <c r="FJ149" s="656"/>
      <c r="FK149" s="657"/>
      <c r="FL149" s="658">
        <f>ROUND(FI149*FK149,2)</f>
        <v>0</v>
      </c>
      <c r="FM149" s="654" t="str">
        <f t="shared" si="140"/>
        <v>No Line Item</v>
      </c>
      <c r="FN149" s="1226"/>
      <c r="FO149" s="1227"/>
      <c r="FP149" s="1227"/>
      <c r="FQ149" s="1227"/>
      <c r="FR149" s="1227"/>
      <c r="FS149" s="1228"/>
      <c r="FT149" s="90"/>
      <c r="FU149" s="90"/>
      <c r="FV149" s="656"/>
      <c r="FW149" s="657"/>
      <c r="FX149" s="658">
        <f t="shared" si="114"/>
        <v>0</v>
      </c>
      <c r="FY149" s="619"/>
      <c r="FZ149" s="619"/>
      <c r="GA149" s="619"/>
      <c r="GB149" s="619"/>
      <c r="GC149" s="619"/>
      <c r="GD149" s="619"/>
      <c r="GE149" s="619"/>
      <c r="GF149" s="619"/>
      <c r="GG149" s="619"/>
      <c r="GH149" s="619"/>
      <c r="GI149" s="619"/>
      <c r="GJ149" s="619"/>
    </row>
    <row r="150" spans="1:192" ht="12" customHeight="1" x14ac:dyDescent="0.2">
      <c r="A150" s="654" t="str">
        <f t="shared" si="129"/>
        <v>No Line Item</v>
      </c>
      <c r="B150" s="1226"/>
      <c r="C150" s="1227"/>
      <c r="D150" s="1227"/>
      <c r="E150" s="1227"/>
      <c r="F150" s="1227"/>
      <c r="G150" s="1228"/>
      <c r="H150" s="90"/>
      <c r="I150" s="90"/>
      <c r="J150" s="656"/>
      <c r="K150" s="657"/>
      <c r="L150" s="658">
        <f t="shared" si="99"/>
        <v>0</v>
      </c>
      <c r="M150" s="654" t="str">
        <f t="shared" si="130"/>
        <v>No Line Item</v>
      </c>
      <c r="N150" s="1226"/>
      <c r="O150" s="1227"/>
      <c r="P150" s="1227"/>
      <c r="Q150" s="1227"/>
      <c r="R150" s="1227"/>
      <c r="S150" s="1228"/>
      <c r="T150" s="90"/>
      <c r="U150" s="90"/>
      <c r="V150" s="656"/>
      <c r="W150" s="657"/>
      <c r="X150" s="658">
        <f t="shared" si="100"/>
        <v>0</v>
      </c>
      <c r="Y150" s="654" t="str">
        <f t="shared" si="131"/>
        <v>No Line Item</v>
      </c>
      <c r="Z150" s="1226"/>
      <c r="AA150" s="1227"/>
      <c r="AB150" s="1227"/>
      <c r="AC150" s="1227"/>
      <c r="AD150" s="1227"/>
      <c r="AE150" s="1228"/>
      <c r="AF150" s="90"/>
      <c r="AG150" s="90"/>
      <c r="AH150" s="656"/>
      <c r="AI150" s="657"/>
      <c r="AJ150" s="658">
        <f t="shared" si="101"/>
        <v>0</v>
      </c>
      <c r="AK150" s="654" t="str">
        <f t="shared" si="132"/>
        <v>No Line Item</v>
      </c>
      <c r="AL150" s="1226"/>
      <c r="AM150" s="1227"/>
      <c r="AN150" s="1227"/>
      <c r="AO150" s="1227"/>
      <c r="AP150" s="1227"/>
      <c r="AQ150" s="1228"/>
      <c r="AR150" s="90"/>
      <c r="AS150" s="90"/>
      <c r="AT150" s="656"/>
      <c r="AU150" s="657"/>
      <c r="AV150" s="658">
        <f t="shared" si="102"/>
        <v>0</v>
      </c>
      <c r="AW150" s="654" t="str">
        <f t="shared" si="133"/>
        <v>No Line Item</v>
      </c>
      <c r="AX150" s="1226"/>
      <c r="AY150" s="1227"/>
      <c r="AZ150" s="1227"/>
      <c r="BA150" s="1227"/>
      <c r="BB150" s="1227"/>
      <c r="BC150" s="1228"/>
      <c r="BD150" s="90"/>
      <c r="BE150" s="90"/>
      <c r="BF150" s="656"/>
      <c r="BG150" s="657"/>
      <c r="BH150" s="658">
        <f t="shared" si="103"/>
        <v>0</v>
      </c>
      <c r="BI150" s="654" t="str">
        <f t="shared" si="134"/>
        <v>No Line Item</v>
      </c>
      <c r="BJ150" s="1226"/>
      <c r="BK150" s="1227"/>
      <c r="BL150" s="1227"/>
      <c r="BM150" s="1227"/>
      <c r="BN150" s="1227"/>
      <c r="BO150" s="1228"/>
      <c r="BP150" s="90"/>
      <c r="BQ150" s="90"/>
      <c r="BR150" s="656"/>
      <c r="BS150" s="657"/>
      <c r="BT150" s="658">
        <f t="shared" si="104"/>
        <v>0</v>
      </c>
      <c r="BU150" s="654" t="str">
        <f t="shared" si="141"/>
        <v>No Line Item</v>
      </c>
      <c r="BV150" s="1226"/>
      <c r="BW150" s="1227"/>
      <c r="BX150" s="1227"/>
      <c r="BY150" s="1227"/>
      <c r="BZ150" s="1227"/>
      <c r="CA150" s="1228"/>
      <c r="CB150" s="90"/>
      <c r="CC150" s="90"/>
      <c r="CD150" s="656"/>
      <c r="CE150" s="657"/>
      <c r="CF150" s="658">
        <f t="shared" si="105"/>
        <v>0</v>
      </c>
      <c r="CG150" s="654" t="str">
        <f t="shared" si="135"/>
        <v>No Line Item</v>
      </c>
      <c r="CH150" s="1226"/>
      <c r="CI150" s="1227"/>
      <c r="CJ150" s="1227"/>
      <c r="CK150" s="1227"/>
      <c r="CL150" s="1227"/>
      <c r="CM150" s="1228"/>
      <c r="CN150" s="90"/>
      <c r="CO150" s="90"/>
      <c r="CP150" s="656"/>
      <c r="CQ150" s="657"/>
      <c r="CR150" s="658">
        <f t="shared" si="106"/>
        <v>0</v>
      </c>
      <c r="CS150" s="654" t="str">
        <f t="shared" si="136"/>
        <v>No Line Item</v>
      </c>
      <c r="CT150" s="1226"/>
      <c r="CU150" s="1227"/>
      <c r="CV150" s="1227"/>
      <c r="CW150" s="1227"/>
      <c r="CX150" s="1227"/>
      <c r="CY150" s="1228"/>
      <c r="CZ150" s="90"/>
      <c r="DA150" s="90"/>
      <c r="DB150" s="656"/>
      <c r="DC150" s="657"/>
      <c r="DD150" s="658">
        <f t="shared" si="107"/>
        <v>0</v>
      </c>
      <c r="DE150" s="654" t="str">
        <f t="shared" si="108"/>
        <v>No Line Item</v>
      </c>
      <c r="DF150" s="1226"/>
      <c r="DG150" s="1227"/>
      <c r="DH150" s="1227"/>
      <c r="DI150" s="1227"/>
      <c r="DJ150" s="1227"/>
      <c r="DK150" s="1228"/>
      <c r="DL150" s="90"/>
      <c r="DM150" s="90"/>
      <c r="DN150" s="656"/>
      <c r="DO150" s="657"/>
      <c r="DP150" s="658">
        <f t="shared" si="98"/>
        <v>0</v>
      </c>
      <c r="DQ150" s="654" t="str">
        <f t="shared" si="137"/>
        <v>No Line Item</v>
      </c>
      <c r="DR150" s="1226"/>
      <c r="DS150" s="1227"/>
      <c r="DT150" s="1227"/>
      <c r="DU150" s="1227"/>
      <c r="DV150" s="1227"/>
      <c r="DW150" s="1228"/>
      <c r="DX150" s="90"/>
      <c r="DY150" s="90"/>
      <c r="DZ150" s="656"/>
      <c r="EA150" s="657"/>
      <c r="EB150" s="658">
        <f t="shared" si="109"/>
        <v>0</v>
      </c>
      <c r="EC150" s="654" t="str">
        <f t="shared" si="138"/>
        <v>No Line Item</v>
      </c>
      <c r="ED150" s="1226"/>
      <c r="EE150" s="1227"/>
      <c r="EF150" s="1227"/>
      <c r="EG150" s="1227"/>
      <c r="EH150" s="1227"/>
      <c r="EI150" s="1228"/>
      <c r="EJ150" s="90"/>
      <c r="EK150" s="90"/>
      <c r="EL150" s="656"/>
      <c r="EM150" s="657"/>
      <c r="EN150" s="658">
        <f t="shared" si="110"/>
        <v>0</v>
      </c>
      <c r="EO150" s="654" t="str">
        <f t="shared" si="139"/>
        <v>No Line Item</v>
      </c>
      <c r="EP150" s="1226"/>
      <c r="EQ150" s="1227"/>
      <c r="ER150" s="1227"/>
      <c r="ES150" s="1227"/>
      <c r="ET150" s="1227"/>
      <c r="EU150" s="1228"/>
      <c r="EV150" s="90"/>
      <c r="EW150" s="90"/>
      <c r="EX150" s="656"/>
      <c r="EY150" s="657"/>
      <c r="EZ150" s="658">
        <f t="shared" si="111"/>
        <v>0</v>
      </c>
      <c r="FA150" s="654" t="str">
        <f t="shared" ref="FA150:FA162" si="142">IF(AND(FI150=0,FK150=0,FB150=""),"No Line Item",FA149+1)</f>
        <v>No Line Item</v>
      </c>
      <c r="FB150" s="1226"/>
      <c r="FC150" s="1227"/>
      <c r="FD150" s="1227"/>
      <c r="FE150" s="1227"/>
      <c r="FF150" s="1227"/>
      <c r="FG150" s="1228"/>
      <c r="FH150" s="90"/>
      <c r="FI150" s="90"/>
      <c r="FJ150" s="656"/>
      <c r="FK150" s="657"/>
      <c r="FL150" s="658">
        <f t="shared" si="113"/>
        <v>0</v>
      </c>
      <c r="FM150" s="654" t="str">
        <f t="shared" si="140"/>
        <v>No Line Item</v>
      </c>
      <c r="FN150" s="1226"/>
      <c r="FO150" s="1227"/>
      <c r="FP150" s="1227"/>
      <c r="FQ150" s="1227"/>
      <c r="FR150" s="1227"/>
      <c r="FS150" s="1228"/>
      <c r="FT150" s="90"/>
      <c r="FU150" s="90"/>
      <c r="FV150" s="656"/>
      <c r="FW150" s="657"/>
      <c r="FX150" s="658">
        <f t="shared" si="114"/>
        <v>0</v>
      </c>
      <c r="FY150" s="619"/>
      <c r="FZ150" s="619"/>
      <c r="GA150" s="619"/>
      <c r="GB150" s="619"/>
      <c r="GC150" s="619"/>
      <c r="GD150" s="619"/>
      <c r="GE150" s="619"/>
      <c r="GF150" s="619"/>
      <c r="GG150" s="619"/>
      <c r="GH150" s="619"/>
      <c r="GI150" s="619"/>
      <c r="GJ150" s="619"/>
    </row>
    <row r="151" spans="1:192" ht="12" customHeight="1" x14ac:dyDescent="0.2">
      <c r="A151" s="654" t="str">
        <f t="shared" si="129"/>
        <v>No Line Item</v>
      </c>
      <c r="B151" s="1226"/>
      <c r="C151" s="1227"/>
      <c r="D151" s="1227"/>
      <c r="E151" s="1227"/>
      <c r="F151" s="1227"/>
      <c r="G151" s="1228"/>
      <c r="H151" s="90"/>
      <c r="I151" s="90"/>
      <c r="J151" s="656"/>
      <c r="K151" s="657"/>
      <c r="L151" s="658">
        <f t="shared" si="99"/>
        <v>0</v>
      </c>
      <c r="M151" s="654" t="str">
        <f t="shared" si="130"/>
        <v>No Line Item</v>
      </c>
      <c r="N151" s="1226"/>
      <c r="O151" s="1227"/>
      <c r="P151" s="1227"/>
      <c r="Q151" s="1227"/>
      <c r="R151" s="1227"/>
      <c r="S151" s="1228"/>
      <c r="T151" s="90"/>
      <c r="U151" s="90"/>
      <c r="V151" s="656"/>
      <c r="W151" s="657"/>
      <c r="X151" s="658">
        <f t="shared" si="100"/>
        <v>0</v>
      </c>
      <c r="Y151" s="654" t="str">
        <f t="shared" si="131"/>
        <v>No Line Item</v>
      </c>
      <c r="Z151" s="1226"/>
      <c r="AA151" s="1227"/>
      <c r="AB151" s="1227"/>
      <c r="AC151" s="1227"/>
      <c r="AD151" s="1227"/>
      <c r="AE151" s="1228"/>
      <c r="AF151" s="90"/>
      <c r="AG151" s="90"/>
      <c r="AH151" s="656"/>
      <c r="AI151" s="657"/>
      <c r="AJ151" s="658">
        <f t="shared" si="101"/>
        <v>0</v>
      </c>
      <c r="AK151" s="654" t="str">
        <f t="shared" si="132"/>
        <v>No Line Item</v>
      </c>
      <c r="AL151" s="1226"/>
      <c r="AM151" s="1227"/>
      <c r="AN151" s="1227"/>
      <c r="AO151" s="1227"/>
      <c r="AP151" s="1227"/>
      <c r="AQ151" s="1228"/>
      <c r="AR151" s="90"/>
      <c r="AS151" s="90"/>
      <c r="AT151" s="656"/>
      <c r="AU151" s="657"/>
      <c r="AV151" s="658">
        <f t="shared" si="102"/>
        <v>0</v>
      </c>
      <c r="AW151" s="654" t="str">
        <f t="shared" si="133"/>
        <v>No Line Item</v>
      </c>
      <c r="AX151" s="1226"/>
      <c r="AY151" s="1227"/>
      <c r="AZ151" s="1227"/>
      <c r="BA151" s="1227"/>
      <c r="BB151" s="1227"/>
      <c r="BC151" s="1228"/>
      <c r="BD151" s="90"/>
      <c r="BE151" s="90"/>
      <c r="BF151" s="656"/>
      <c r="BG151" s="657"/>
      <c r="BH151" s="658">
        <f t="shared" si="103"/>
        <v>0</v>
      </c>
      <c r="BI151" s="654" t="str">
        <f t="shared" si="134"/>
        <v>No Line Item</v>
      </c>
      <c r="BJ151" s="1226"/>
      <c r="BK151" s="1227"/>
      <c r="BL151" s="1227"/>
      <c r="BM151" s="1227"/>
      <c r="BN151" s="1227"/>
      <c r="BO151" s="1228"/>
      <c r="BP151" s="90"/>
      <c r="BQ151" s="90"/>
      <c r="BR151" s="656"/>
      <c r="BS151" s="657"/>
      <c r="BT151" s="658">
        <f t="shared" si="104"/>
        <v>0</v>
      </c>
      <c r="BU151" s="654" t="str">
        <f t="shared" si="141"/>
        <v>No Line Item</v>
      </c>
      <c r="BV151" s="1226"/>
      <c r="BW151" s="1227"/>
      <c r="BX151" s="1227"/>
      <c r="BY151" s="1227"/>
      <c r="BZ151" s="1227"/>
      <c r="CA151" s="1228"/>
      <c r="CB151" s="90"/>
      <c r="CC151" s="90"/>
      <c r="CD151" s="656"/>
      <c r="CE151" s="657"/>
      <c r="CF151" s="658">
        <f t="shared" si="105"/>
        <v>0</v>
      </c>
      <c r="CG151" s="654" t="str">
        <f t="shared" si="135"/>
        <v>No Line Item</v>
      </c>
      <c r="CH151" s="1226"/>
      <c r="CI151" s="1227"/>
      <c r="CJ151" s="1227"/>
      <c r="CK151" s="1227"/>
      <c r="CL151" s="1227"/>
      <c r="CM151" s="1228"/>
      <c r="CN151" s="90"/>
      <c r="CO151" s="90"/>
      <c r="CP151" s="656"/>
      <c r="CQ151" s="657"/>
      <c r="CR151" s="658">
        <f t="shared" si="106"/>
        <v>0</v>
      </c>
      <c r="CS151" s="654" t="str">
        <f t="shared" si="136"/>
        <v>No Line Item</v>
      </c>
      <c r="CT151" s="1226"/>
      <c r="CU151" s="1227"/>
      <c r="CV151" s="1227"/>
      <c r="CW151" s="1227"/>
      <c r="CX151" s="1227"/>
      <c r="CY151" s="1228"/>
      <c r="CZ151" s="90"/>
      <c r="DA151" s="90"/>
      <c r="DB151" s="656"/>
      <c r="DC151" s="657"/>
      <c r="DD151" s="658">
        <f t="shared" si="107"/>
        <v>0</v>
      </c>
      <c r="DE151" s="654" t="str">
        <f t="shared" si="108"/>
        <v>No Line Item</v>
      </c>
      <c r="DF151" s="1226"/>
      <c r="DG151" s="1227"/>
      <c r="DH151" s="1227"/>
      <c r="DI151" s="1227"/>
      <c r="DJ151" s="1227"/>
      <c r="DK151" s="1228"/>
      <c r="DL151" s="90"/>
      <c r="DM151" s="90"/>
      <c r="DN151" s="656"/>
      <c r="DO151" s="657"/>
      <c r="DP151" s="658">
        <f t="shared" si="98"/>
        <v>0</v>
      </c>
      <c r="DQ151" s="654" t="str">
        <f t="shared" si="137"/>
        <v>No Line Item</v>
      </c>
      <c r="DR151" s="1226"/>
      <c r="DS151" s="1227"/>
      <c r="DT151" s="1227"/>
      <c r="DU151" s="1227"/>
      <c r="DV151" s="1227"/>
      <c r="DW151" s="1228"/>
      <c r="DX151" s="90"/>
      <c r="DY151" s="90"/>
      <c r="DZ151" s="656"/>
      <c r="EA151" s="657"/>
      <c r="EB151" s="658">
        <f t="shared" si="109"/>
        <v>0</v>
      </c>
      <c r="EC151" s="654" t="str">
        <f t="shared" si="138"/>
        <v>No Line Item</v>
      </c>
      <c r="ED151" s="1226"/>
      <c r="EE151" s="1227"/>
      <c r="EF151" s="1227"/>
      <c r="EG151" s="1227"/>
      <c r="EH151" s="1227"/>
      <c r="EI151" s="1228"/>
      <c r="EJ151" s="90"/>
      <c r="EK151" s="90"/>
      <c r="EL151" s="656"/>
      <c r="EM151" s="657"/>
      <c r="EN151" s="658">
        <f t="shared" si="110"/>
        <v>0</v>
      </c>
      <c r="EO151" s="654" t="str">
        <f t="shared" si="139"/>
        <v>No Line Item</v>
      </c>
      <c r="EP151" s="1226"/>
      <c r="EQ151" s="1227"/>
      <c r="ER151" s="1227"/>
      <c r="ES151" s="1227"/>
      <c r="ET151" s="1227"/>
      <c r="EU151" s="1228"/>
      <c r="EV151" s="90"/>
      <c r="EW151" s="90"/>
      <c r="EX151" s="656"/>
      <c r="EY151" s="657"/>
      <c r="EZ151" s="658">
        <f t="shared" si="111"/>
        <v>0</v>
      </c>
      <c r="FA151" s="654" t="str">
        <f t="shared" si="142"/>
        <v>No Line Item</v>
      </c>
      <c r="FB151" s="1226"/>
      <c r="FC151" s="1227"/>
      <c r="FD151" s="1227"/>
      <c r="FE151" s="1227"/>
      <c r="FF151" s="1227"/>
      <c r="FG151" s="1228"/>
      <c r="FH151" s="90"/>
      <c r="FI151" s="90"/>
      <c r="FJ151" s="656"/>
      <c r="FK151" s="657"/>
      <c r="FL151" s="658">
        <f t="shared" si="113"/>
        <v>0</v>
      </c>
      <c r="FM151" s="654" t="str">
        <f t="shared" si="140"/>
        <v>No Line Item</v>
      </c>
      <c r="FN151" s="1226"/>
      <c r="FO151" s="1227"/>
      <c r="FP151" s="1227"/>
      <c r="FQ151" s="1227"/>
      <c r="FR151" s="1227"/>
      <c r="FS151" s="1228"/>
      <c r="FT151" s="90"/>
      <c r="FU151" s="90"/>
      <c r="FV151" s="656"/>
      <c r="FW151" s="657"/>
      <c r="FX151" s="658">
        <f t="shared" si="114"/>
        <v>0</v>
      </c>
      <c r="FY151" s="619"/>
      <c r="FZ151" s="619"/>
      <c r="GA151" s="619"/>
      <c r="GB151" s="619"/>
      <c r="GC151" s="619"/>
      <c r="GD151" s="619"/>
      <c r="GE151" s="619"/>
      <c r="GF151" s="619"/>
      <c r="GG151" s="619"/>
      <c r="GH151" s="619"/>
      <c r="GI151" s="619"/>
      <c r="GJ151" s="619"/>
    </row>
    <row r="152" spans="1:192" ht="12" customHeight="1" x14ac:dyDescent="0.2">
      <c r="A152" s="654" t="str">
        <f t="shared" si="129"/>
        <v>No Line Item</v>
      </c>
      <c r="B152" s="1226"/>
      <c r="C152" s="1227"/>
      <c r="D152" s="1227"/>
      <c r="E152" s="1227"/>
      <c r="F152" s="1227"/>
      <c r="G152" s="1228"/>
      <c r="H152" s="90"/>
      <c r="I152" s="90"/>
      <c r="J152" s="656"/>
      <c r="K152" s="657"/>
      <c r="L152" s="658">
        <f t="shared" si="99"/>
        <v>0</v>
      </c>
      <c r="M152" s="654" t="str">
        <f t="shared" si="130"/>
        <v>No Line Item</v>
      </c>
      <c r="N152" s="1226"/>
      <c r="O152" s="1227"/>
      <c r="P152" s="1227"/>
      <c r="Q152" s="1227"/>
      <c r="R152" s="1227"/>
      <c r="S152" s="1228"/>
      <c r="T152" s="90"/>
      <c r="U152" s="90"/>
      <c r="V152" s="656"/>
      <c r="W152" s="657"/>
      <c r="X152" s="658">
        <f t="shared" si="100"/>
        <v>0</v>
      </c>
      <c r="Y152" s="654" t="str">
        <f t="shared" si="131"/>
        <v>No Line Item</v>
      </c>
      <c r="Z152" s="1226"/>
      <c r="AA152" s="1227"/>
      <c r="AB152" s="1227"/>
      <c r="AC152" s="1227"/>
      <c r="AD152" s="1227"/>
      <c r="AE152" s="1228"/>
      <c r="AF152" s="90"/>
      <c r="AG152" s="90"/>
      <c r="AH152" s="656"/>
      <c r="AI152" s="657"/>
      <c r="AJ152" s="658">
        <f t="shared" si="101"/>
        <v>0</v>
      </c>
      <c r="AK152" s="654" t="str">
        <f t="shared" si="132"/>
        <v>No Line Item</v>
      </c>
      <c r="AL152" s="1226"/>
      <c r="AM152" s="1227"/>
      <c r="AN152" s="1227"/>
      <c r="AO152" s="1227"/>
      <c r="AP152" s="1227"/>
      <c r="AQ152" s="1228"/>
      <c r="AR152" s="90"/>
      <c r="AS152" s="90"/>
      <c r="AT152" s="656"/>
      <c r="AU152" s="657"/>
      <c r="AV152" s="658">
        <f t="shared" si="102"/>
        <v>0</v>
      </c>
      <c r="AW152" s="654" t="str">
        <f t="shared" si="133"/>
        <v>No Line Item</v>
      </c>
      <c r="AX152" s="1226"/>
      <c r="AY152" s="1227"/>
      <c r="AZ152" s="1227"/>
      <c r="BA152" s="1227"/>
      <c r="BB152" s="1227"/>
      <c r="BC152" s="1228"/>
      <c r="BD152" s="90"/>
      <c r="BE152" s="90"/>
      <c r="BF152" s="656"/>
      <c r="BG152" s="657"/>
      <c r="BH152" s="658">
        <f t="shared" si="103"/>
        <v>0</v>
      </c>
      <c r="BI152" s="654" t="str">
        <f t="shared" si="134"/>
        <v>No Line Item</v>
      </c>
      <c r="BJ152" s="1226"/>
      <c r="BK152" s="1227"/>
      <c r="BL152" s="1227"/>
      <c r="BM152" s="1227"/>
      <c r="BN152" s="1227"/>
      <c r="BO152" s="1228"/>
      <c r="BP152" s="90"/>
      <c r="BQ152" s="90"/>
      <c r="BR152" s="656"/>
      <c r="BS152" s="657"/>
      <c r="BT152" s="658">
        <f t="shared" si="104"/>
        <v>0</v>
      </c>
      <c r="BU152" s="654" t="str">
        <f t="shared" si="141"/>
        <v>No Line Item</v>
      </c>
      <c r="BV152" s="1226"/>
      <c r="BW152" s="1227"/>
      <c r="BX152" s="1227"/>
      <c r="BY152" s="1227"/>
      <c r="BZ152" s="1227"/>
      <c r="CA152" s="1228"/>
      <c r="CB152" s="90"/>
      <c r="CC152" s="90"/>
      <c r="CD152" s="656"/>
      <c r="CE152" s="657"/>
      <c r="CF152" s="658">
        <f t="shared" si="105"/>
        <v>0</v>
      </c>
      <c r="CG152" s="654" t="str">
        <f t="shared" si="135"/>
        <v>No Line Item</v>
      </c>
      <c r="CH152" s="1226"/>
      <c r="CI152" s="1227"/>
      <c r="CJ152" s="1227"/>
      <c r="CK152" s="1227"/>
      <c r="CL152" s="1227"/>
      <c r="CM152" s="1228"/>
      <c r="CN152" s="90"/>
      <c r="CO152" s="90"/>
      <c r="CP152" s="656"/>
      <c r="CQ152" s="657"/>
      <c r="CR152" s="658">
        <f t="shared" si="106"/>
        <v>0</v>
      </c>
      <c r="CS152" s="654" t="str">
        <f t="shared" si="136"/>
        <v>No Line Item</v>
      </c>
      <c r="CT152" s="1226"/>
      <c r="CU152" s="1227"/>
      <c r="CV152" s="1227"/>
      <c r="CW152" s="1227"/>
      <c r="CX152" s="1227"/>
      <c r="CY152" s="1228"/>
      <c r="CZ152" s="90"/>
      <c r="DA152" s="90"/>
      <c r="DB152" s="656"/>
      <c r="DC152" s="657"/>
      <c r="DD152" s="658">
        <f t="shared" si="107"/>
        <v>0</v>
      </c>
      <c r="DE152" s="654" t="str">
        <f t="shared" si="108"/>
        <v>No Line Item</v>
      </c>
      <c r="DF152" s="1226"/>
      <c r="DG152" s="1227"/>
      <c r="DH152" s="1227"/>
      <c r="DI152" s="1227"/>
      <c r="DJ152" s="1227"/>
      <c r="DK152" s="1228"/>
      <c r="DL152" s="90"/>
      <c r="DM152" s="90"/>
      <c r="DN152" s="656"/>
      <c r="DO152" s="657"/>
      <c r="DP152" s="658">
        <f t="shared" si="98"/>
        <v>0</v>
      </c>
      <c r="DQ152" s="654" t="str">
        <f t="shared" si="137"/>
        <v>No Line Item</v>
      </c>
      <c r="DR152" s="1226"/>
      <c r="DS152" s="1227"/>
      <c r="DT152" s="1227"/>
      <c r="DU152" s="1227"/>
      <c r="DV152" s="1227"/>
      <c r="DW152" s="1228"/>
      <c r="DX152" s="90"/>
      <c r="DY152" s="90"/>
      <c r="DZ152" s="656"/>
      <c r="EA152" s="657"/>
      <c r="EB152" s="658">
        <f t="shared" si="109"/>
        <v>0</v>
      </c>
      <c r="EC152" s="654" t="str">
        <f t="shared" si="138"/>
        <v>No Line Item</v>
      </c>
      <c r="ED152" s="1226"/>
      <c r="EE152" s="1227"/>
      <c r="EF152" s="1227"/>
      <c r="EG152" s="1227"/>
      <c r="EH152" s="1227"/>
      <c r="EI152" s="1228"/>
      <c r="EJ152" s="90"/>
      <c r="EK152" s="90"/>
      <c r="EL152" s="656"/>
      <c r="EM152" s="657"/>
      <c r="EN152" s="658">
        <f t="shared" si="110"/>
        <v>0</v>
      </c>
      <c r="EO152" s="654" t="str">
        <f t="shared" si="139"/>
        <v>No Line Item</v>
      </c>
      <c r="EP152" s="1226"/>
      <c r="EQ152" s="1227"/>
      <c r="ER152" s="1227"/>
      <c r="ES152" s="1227"/>
      <c r="ET152" s="1227"/>
      <c r="EU152" s="1228"/>
      <c r="EV152" s="90"/>
      <c r="EW152" s="90"/>
      <c r="EX152" s="656"/>
      <c r="EY152" s="657"/>
      <c r="EZ152" s="658">
        <f t="shared" si="111"/>
        <v>0</v>
      </c>
      <c r="FA152" s="654" t="str">
        <f t="shared" si="142"/>
        <v>No Line Item</v>
      </c>
      <c r="FB152" s="1226"/>
      <c r="FC152" s="1227"/>
      <c r="FD152" s="1227"/>
      <c r="FE152" s="1227"/>
      <c r="FF152" s="1227"/>
      <c r="FG152" s="1228"/>
      <c r="FH152" s="90"/>
      <c r="FI152" s="90"/>
      <c r="FJ152" s="656"/>
      <c r="FK152" s="657"/>
      <c r="FL152" s="658">
        <f t="shared" si="113"/>
        <v>0</v>
      </c>
      <c r="FM152" s="654" t="str">
        <f t="shared" si="140"/>
        <v>No Line Item</v>
      </c>
      <c r="FN152" s="1226"/>
      <c r="FO152" s="1227"/>
      <c r="FP152" s="1227"/>
      <c r="FQ152" s="1227"/>
      <c r="FR152" s="1227"/>
      <c r="FS152" s="1228"/>
      <c r="FT152" s="90"/>
      <c r="FU152" s="90"/>
      <c r="FV152" s="656"/>
      <c r="FW152" s="657"/>
      <c r="FX152" s="658">
        <f t="shared" si="114"/>
        <v>0</v>
      </c>
      <c r="FY152" s="619"/>
      <c r="FZ152" s="619"/>
      <c r="GA152" s="619"/>
      <c r="GB152" s="619"/>
      <c r="GC152" s="619"/>
      <c r="GD152" s="619"/>
      <c r="GE152" s="619"/>
      <c r="GF152" s="619"/>
      <c r="GG152" s="619"/>
      <c r="GH152" s="619"/>
      <c r="GI152" s="619"/>
      <c r="GJ152" s="619"/>
    </row>
    <row r="153" spans="1:192" ht="12" customHeight="1" x14ac:dyDescent="0.2">
      <c r="A153" s="654" t="str">
        <f t="shared" si="129"/>
        <v>No Line Item</v>
      </c>
      <c r="B153" s="1226"/>
      <c r="C153" s="1227"/>
      <c r="D153" s="1227"/>
      <c r="E153" s="1227"/>
      <c r="F153" s="1227"/>
      <c r="G153" s="1228"/>
      <c r="H153" s="90"/>
      <c r="I153" s="90"/>
      <c r="J153" s="656"/>
      <c r="K153" s="657"/>
      <c r="L153" s="658">
        <f t="shared" si="99"/>
        <v>0</v>
      </c>
      <c r="M153" s="654" t="str">
        <f t="shared" si="130"/>
        <v>No Line Item</v>
      </c>
      <c r="N153" s="1226"/>
      <c r="O153" s="1227"/>
      <c r="P153" s="1227"/>
      <c r="Q153" s="1227"/>
      <c r="R153" s="1227"/>
      <c r="S153" s="1228"/>
      <c r="T153" s="90"/>
      <c r="U153" s="90"/>
      <c r="V153" s="656"/>
      <c r="W153" s="657"/>
      <c r="X153" s="658">
        <f t="shared" si="100"/>
        <v>0</v>
      </c>
      <c r="Y153" s="654" t="str">
        <f t="shared" si="131"/>
        <v>No Line Item</v>
      </c>
      <c r="Z153" s="1226"/>
      <c r="AA153" s="1227"/>
      <c r="AB153" s="1227"/>
      <c r="AC153" s="1227"/>
      <c r="AD153" s="1227"/>
      <c r="AE153" s="1228"/>
      <c r="AF153" s="90"/>
      <c r="AG153" s="90"/>
      <c r="AH153" s="656"/>
      <c r="AI153" s="657"/>
      <c r="AJ153" s="658">
        <f t="shared" si="101"/>
        <v>0</v>
      </c>
      <c r="AK153" s="654" t="str">
        <f t="shared" si="132"/>
        <v>No Line Item</v>
      </c>
      <c r="AL153" s="1226"/>
      <c r="AM153" s="1227"/>
      <c r="AN153" s="1227"/>
      <c r="AO153" s="1227"/>
      <c r="AP153" s="1227"/>
      <c r="AQ153" s="1228"/>
      <c r="AR153" s="90"/>
      <c r="AS153" s="90"/>
      <c r="AT153" s="656"/>
      <c r="AU153" s="657"/>
      <c r="AV153" s="658">
        <f t="shared" si="102"/>
        <v>0</v>
      </c>
      <c r="AW153" s="654" t="str">
        <f t="shared" si="133"/>
        <v>No Line Item</v>
      </c>
      <c r="AX153" s="1226"/>
      <c r="AY153" s="1227"/>
      <c r="AZ153" s="1227"/>
      <c r="BA153" s="1227"/>
      <c r="BB153" s="1227"/>
      <c r="BC153" s="1228"/>
      <c r="BD153" s="90"/>
      <c r="BE153" s="90"/>
      <c r="BF153" s="656"/>
      <c r="BG153" s="657"/>
      <c r="BH153" s="658">
        <f t="shared" si="103"/>
        <v>0</v>
      </c>
      <c r="BI153" s="654" t="str">
        <f t="shared" si="134"/>
        <v>No Line Item</v>
      </c>
      <c r="BJ153" s="1226"/>
      <c r="BK153" s="1227"/>
      <c r="BL153" s="1227"/>
      <c r="BM153" s="1227"/>
      <c r="BN153" s="1227"/>
      <c r="BO153" s="1228"/>
      <c r="BP153" s="90"/>
      <c r="BQ153" s="90"/>
      <c r="BR153" s="656"/>
      <c r="BS153" s="657"/>
      <c r="BT153" s="658">
        <f t="shared" si="104"/>
        <v>0</v>
      </c>
      <c r="BU153" s="654" t="str">
        <f t="shared" si="141"/>
        <v>No Line Item</v>
      </c>
      <c r="BV153" s="1226"/>
      <c r="BW153" s="1227"/>
      <c r="BX153" s="1227"/>
      <c r="BY153" s="1227"/>
      <c r="BZ153" s="1227"/>
      <c r="CA153" s="1228"/>
      <c r="CB153" s="90"/>
      <c r="CC153" s="90"/>
      <c r="CD153" s="656"/>
      <c r="CE153" s="657"/>
      <c r="CF153" s="658">
        <f t="shared" si="105"/>
        <v>0</v>
      </c>
      <c r="CG153" s="654" t="str">
        <f t="shared" si="135"/>
        <v>No Line Item</v>
      </c>
      <c r="CH153" s="1226"/>
      <c r="CI153" s="1227"/>
      <c r="CJ153" s="1227"/>
      <c r="CK153" s="1227"/>
      <c r="CL153" s="1227"/>
      <c r="CM153" s="1228"/>
      <c r="CN153" s="90"/>
      <c r="CO153" s="90"/>
      <c r="CP153" s="656"/>
      <c r="CQ153" s="657"/>
      <c r="CR153" s="658">
        <f t="shared" si="106"/>
        <v>0</v>
      </c>
      <c r="CS153" s="654" t="str">
        <f t="shared" si="136"/>
        <v>No Line Item</v>
      </c>
      <c r="CT153" s="1226"/>
      <c r="CU153" s="1227"/>
      <c r="CV153" s="1227"/>
      <c r="CW153" s="1227"/>
      <c r="CX153" s="1227"/>
      <c r="CY153" s="1228"/>
      <c r="CZ153" s="90"/>
      <c r="DA153" s="90"/>
      <c r="DB153" s="656"/>
      <c r="DC153" s="657"/>
      <c r="DD153" s="658">
        <f t="shared" si="107"/>
        <v>0</v>
      </c>
      <c r="DE153" s="654" t="str">
        <f t="shared" si="108"/>
        <v>No Line Item</v>
      </c>
      <c r="DF153" s="1226"/>
      <c r="DG153" s="1227"/>
      <c r="DH153" s="1227"/>
      <c r="DI153" s="1227"/>
      <c r="DJ153" s="1227"/>
      <c r="DK153" s="1228"/>
      <c r="DL153" s="90"/>
      <c r="DM153" s="90"/>
      <c r="DN153" s="656"/>
      <c r="DO153" s="657"/>
      <c r="DP153" s="658">
        <f t="shared" si="98"/>
        <v>0</v>
      </c>
      <c r="DQ153" s="654" t="str">
        <f t="shared" si="137"/>
        <v>No Line Item</v>
      </c>
      <c r="DR153" s="1226"/>
      <c r="DS153" s="1227"/>
      <c r="DT153" s="1227"/>
      <c r="DU153" s="1227"/>
      <c r="DV153" s="1227"/>
      <c r="DW153" s="1228"/>
      <c r="DX153" s="90"/>
      <c r="DY153" s="90"/>
      <c r="DZ153" s="656"/>
      <c r="EA153" s="657"/>
      <c r="EB153" s="658">
        <f t="shared" si="109"/>
        <v>0</v>
      </c>
      <c r="EC153" s="654" t="str">
        <f t="shared" si="138"/>
        <v>No Line Item</v>
      </c>
      <c r="ED153" s="1226"/>
      <c r="EE153" s="1227"/>
      <c r="EF153" s="1227"/>
      <c r="EG153" s="1227"/>
      <c r="EH153" s="1227"/>
      <c r="EI153" s="1228"/>
      <c r="EJ153" s="90"/>
      <c r="EK153" s="90"/>
      <c r="EL153" s="656"/>
      <c r="EM153" s="657"/>
      <c r="EN153" s="658">
        <f t="shared" si="110"/>
        <v>0</v>
      </c>
      <c r="EO153" s="654" t="str">
        <f t="shared" si="139"/>
        <v>No Line Item</v>
      </c>
      <c r="EP153" s="1226"/>
      <c r="EQ153" s="1227"/>
      <c r="ER153" s="1227"/>
      <c r="ES153" s="1227"/>
      <c r="ET153" s="1227"/>
      <c r="EU153" s="1228"/>
      <c r="EV153" s="90"/>
      <c r="EW153" s="90"/>
      <c r="EX153" s="656"/>
      <c r="EY153" s="657"/>
      <c r="EZ153" s="658">
        <f t="shared" si="111"/>
        <v>0</v>
      </c>
      <c r="FA153" s="654" t="str">
        <f t="shared" si="142"/>
        <v>No Line Item</v>
      </c>
      <c r="FB153" s="1226"/>
      <c r="FC153" s="1227"/>
      <c r="FD153" s="1227"/>
      <c r="FE153" s="1227"/>
      <c r="FF153" s="1227"/>
      <c r="FG153" s="1228"/>
      <c r="FH153" s="90"/>
      <c r="FI153" s="90"/>
      <c r="FJ153" s="656"/>
      <c r="FK153" s="657"/>
      <c r="FL153" s="658">
        <f t="shared" si="113"/>
        <v>0</v>
      </c>
      <c r="FM153" s="654" t="str">
        <f t="shared" si="140"/>
        <v>No Line Item</v>
      </c>
      <c r="FN153" s="1226"/>
      <c r="FO153" s="1227"/>
      <c r="FP153" s="1227"/>
      <c r="FQ153" s="1227"/>
      <c r="FR153" s="1227"/>
      <c r="FS153" s="1228"/>
      <c r="FT153" s="90"/>
      <c r="FU153" s="90"/>
      <c r="FV153" s="656"/>
      <c r="FW153" s="657"/>
      <c r="FX153" s="658">
        <f t="shared" si="114"/>
        <v>0</v>
      </c>
      <c r="FY153" s="619"/>
      <c r="FZ153" s="619"/>
      <c r="GA153" s="619"/>
      <c r="GB153" s="619"/>
      <c r="GC153" s="619"/>
      <c r="GD153" s="619"/>
      <c r="GE153" s="619"/>
      <c r="GF153" s="619"/>
      <c r="GG153" s="619"/>
      <c r="GH153" s="619"/>
      <c r="GI153" s="619"/>
      <c r="GJ153" s="619"/>
    </row>
    <row r="154" spans="1:192" ht="12" customHeight="1" x14ac:dyDescent="0.2">
      <c r="A154" s="654" t="str">
        <f t="shared" si="129"/>
        <v>No Line Item</v>
      </c>
      <c r="B154" s="1226"/>
      <c r="C154" s="1227"/>
      <c r="D154" s="1227"/>
      <c r="E154" s="1227"/>
      <c r="F154" s="1227"/>
      <c r="G154" s="1228"/>
      <c r="H154" s="90"/>
      <c r="I154" s="90"/>
      <c r="J154" s="656"/>
      <c r="K154" s="657"/>
      <c r="L154" s="658">
        <f t="shared" si="99"/>
        <v>0</v>
      </c>
      <c r="M154" s="654" t="str">
        <f t="shared" si="130"/>
        <v>No Line Item</v>
      </c>
      <c r="N154" s="1226"/>
      <c r="O154" s="1227"/>
      <c r="P154" s="1227"/>
      <c r="Q154" s="1227"/>
      <c r="R154" s="1227"/>
      <c r="S154" s="1228"/>
      <c r="T154" s="90"/>
      <c r="U154" s="90"/>
      <c r="V154" s="656"/>
      <c r="W154" s="657"/>
      <c r="X154" s="658">
        <f t="shared" si="100"/>
        <v>0</v>
      </c>
      <c r="Y154" s="654" t="str">
        <f t="shared" si="131"/>
        <v>No Line Item</v>
      </c>
      <c r="Z154" s="1226"/>
      <c r="AA154" s="1227"/>
      <c r="AB154" s="1227"/>
      <c r="AC154" s="1227"/>
      <c r="AD154" s="1227"/>
      <c r="AE154" s="1228"/>
      <c r="AF154" s="90"/>
      <c r="AG154" s="90"/>
      <c r="AH154" s="656"/>
      <c r="AI154" s="657"/>
      <c r="AJ154" s="658">
        <f t="shared" si="101"/>
        <v>0</v>
      </c>
      <c r="AK154" s="654" t="str">
        <f t="shared" si="132"/>
        <v>No Line Item</v>
      </c>
      <c r="AL154" s="1226"/>
      <c r="AM154" s="1227"/>
      <c r="AN154" s="1227"/>
      <c r="AO154" s="1227"/>
      <c r="AP154" s="1227"/>
      <c r="AQ154" s="1228"/>
      <c r="AR154" s="90"/>
      <c r="AS154" s="90"/>
      <c r="AT154" s="656"/>
      <c r="AU154" s="657"/>
      <c r="AV154" s="658">
        <f t="shared" si="102"/>
        <v>0</v>
      </c>
      <c r="AW154" s="654" t="str">
        <f t="shared" si="133"/>
        <v>No Line Item</v>
      </c>
      <c r="AX154" s="1226"/>
      <c r="AY154" s="1227"/>
      <c r="AZ154" s="1227"/>
      <c r="BA154" s="1227"/>
      <c r="BB154" s="1227"/>
      <c r="BC154" s="1228"/>
      <c r="BD154" s="90"/>
      <c r="BE154" s="90"/>
      <c r="BF154" s="656"/>
      <c r="BG154" s="657"/>
      <c r="BH154" s="658">
        <f t="shared" si="103"/>
        <v>0</v>
      </c>
      <c r="BI154" s="654" t="str">
        <f t="shared" si="134"/>
        <v>No Line Item</v>
      </c>
      <c r="BJ154" s="1226"/>
      <c r="BK154" s="1227"/>
      <c r="BL154" s="1227"/>
      <c r="BM154" s="1227"/>
      <c r="BN154" s="1227"/>
      <c r="BO154" s="1228"/>
      <c r="BP154" s="90"/>
      <c r="BQ154" s="90"/>
      <c r="BR154" s="656"/>
      <c r="BS154" s="657"/>
      <c r="BT154" s="658">
        <f t="shared" si="104"/>
        <v>0</v>
      </c>
      <c r="BU154" s="654" t="str">
        <f t="shared" si="141"/>
        <v>No Line Item</v>
      </c>
      <c r="BV154" s="1226"/>
      <c r="BW154" s="1227"/>
      <c r="BX154" s="1227"/>
      <c r="BY154" s="1227"/>
      <c r="BZ154" s="1227"/>
      <c r="CA154" s="1228"/>
      <c r="CB154" s="90"/>
      <c r="CC154" s="90"/>
      <c r="CD154" s="656"/>
      <c r="CE154" s="657"/>
      <c r="CF154" s="658">
        <f t="shared" si="105"/>
        <v>0</v>
      </c>
      <c r="CG154" s="654" t="str">
        <f t="shared" si="135"/>
        <v>No Line Item</v>
      </c>
      <c r="CH154" s="1226"/>
      <c r="CI154" s="1227"/>
      <c r="CJ154" s="1227"/>
      <c r="CK154" s="1227"/>
      <c r="CL154" s="1227"/>
      <c r="CM154" s="1228"/>
      <c r="CN154" s="90"/>
      <c r="CO154" s="90"/>
      <c r="CP154" s="656"/>
      <c r="CQ154" s="657"/>
      <c r="CR154" s="658">
        <f t="shared" si="106"/>
        <v>0</v>
      </c>
      <c r="CS154" s="654" t="str">
        <f t="shared" si="136"/>
        <v>No Line Item</v>
      </c>
      <c r="CT154" s="1226"/>
      <c r="CU154" s="1227"/>
      <c r="CV154" s="1227"/>
      <c r="CW154" s="1227"/>
      <c r="CX154" s="1227"/>
      <c r="CY154" s="1228"/>
      <c r="CZ154" s="90"/>
      <c r="DA154" s="90"/>
      <c r="DB154" s="656"/>
      <c r="DC154" s="657"/>
      <c r="DD154" s="658">
        <f t="shared" si="107"/>
        <v>0</v>
      </c>
      <c r="DE154" s="654" t="str">
        <f t="shared" si="108"/>
        <v>No Line Item</v>
      </c>
      <c r="DF154" s="1226"/>
      <c r="DG154" s="1227"/>
      <c r="DH154" s="1227"/>
      <c r="DI154" s="1227"/>
      <c r="DJ154" s="1227"/>
      <c r="DK154" s="1228"/>
      <c r="DL154" s="90"/>
      <c r="DM154" s="90"/>
      <c r="DN154" s="656"/>
      <c r="DO154" s="657"/>
      <c r="DP154" s="658">
        <f t="shared" si="98"/>
        <v>0</v>
      </c>
      <c r="DQ154" s="654" t="str">
        <f t="shared" si="137"/>
        <v>No Line Item</v>
      </c>
      <c r="DR154" s="1226"/>
      <c r="DS154" s="1227"/>
      <c r="DT154" s="1227"/>
      <c r="DU154" s="1227"/>
      <c r="DV154" s="1227"/>
      <c r="DW154" s="1228"/>
      <c r="DX154" s="90"/>
      <c r="DY154" s="90"/>
      <c r="DZ154" s="656"/>
      <c r="EA154" s="657"/>
      <c r="EB154" s="658">
        <f t="shared" si="109"/>
        <v>0</v>
      </c>
      <c r="EC154" s="654" t="str">
        <f t="shared" si="138"/>
        <v>No Line Item</v>
      </c>
      <c r="ED154" s="1226"/>
      <c r="EE154" s="1227"/>
      <c r="EF154" s="1227"/>
      <c r="EG154" s="1227"/>
      <c r="EH154" s="1227"/>
      <c r="EI154" s="1228"/>
      <c r="EJ154" s="90"/>
      <c r="EK154" s="90"/>
      <c r="EL154" s="656"/>
      <c r="EM154" s="657"/>
      <c r="EN154" s="658">
        <f t="shared" si="110"/>
        <v>0</v>
      </c>
      <c r="EO154" s="654" t="str">
        <f t="shared" si="139"/>
        <v>No Line Item</v>
      </c>
      <c r="EP154" s="1226"/>
      <c r="EQ154" s="1227"/>
      <c r="ER154" s="1227"/>
      <c r="ES154" s="1227"/>
      <c r="ET154" s="1227"/>
      <c r="EU154" s="1228"/>
      <c r="EV154" s="90"/>
      <c r="EW154" s="90"/>
      <c r="EX154" s="656"/>
      <c r="EY154" s="657"/>
      <c r="EZ154" s="658">
        <f t="shared" si="111"/>
        <v>0</v>
      </c>
      <c r="FA154" s="654" t="str">
        <f t="shared" si="142"/>
        <v>No Line Item</v>
      </c>
      <c r="FB154" s="1226"/>
      <c r="FC154" s="1227"/>
      <c r="FD154" s="1227"/>
      <c r="FE154" s="1227"/>
      <c r="FF154" s="1227"/>
      <c r="FG154" s="1228"/>
      <c r="FH154" s="90"/>
      <c r="FI154" s="90"/>
      <c r="FJ154" s="656"/>
      <c r="FK154" s="657"/>
      <c r="FL154" s="658">
        <f t="shared" si="113"/>
        <v>0</v>
      </c>
      <c r="FM154" s="654" t="str">
        <f t="shared" si="140"/>
        <v>No Line Item</v>
      </c>
      <c r="FN154" s="1226"/>
      <c r="FO154" s="1227"/>
      <c r="FP154" s="1227"/>
      <c r="FQ154" s="1227"/>
      <c r="FR154" s="1227"/>
      <c r="FS154" s="1228"/>
      <c r="FT154" s="90"/>
      <c r="FU154" s="90"/>
      <c r="FV154" s="656"/>
      <c r="FW154" s="657"/>
      <c r="FX154" s="658">
        <f t="shared" si="114"/>
        <v>0</v>
      </c>
      <c r="FY154" s="619"/>
      <c r="FZ154" s="619"/>
      <c r="GA154" s="619"/>
      <c r="GB154" s="619"/>
      <c r="GC154" s="619"/>
      <c r="GD154" s="619"/>
      <c r="GE154" s="619"/>
      <c r="GF154" s="619"/>
      <c r="GG154" s="619"/>
      <c r="GH154" s="619"/>
      <c r="GI154" s="619"/>
      <c r="GJ154" s="619"/>
    </row>
    <row r="155" spans="1:192" ht="12" customHeight="1" x14ac:dyDescent="0.2">
      <c r="A155" s="654" t="str">
        <f t="shared" si="129"/>
        <v>No Line Item</v>
      </c>
      <c r="B155" s="1226"/>
      <c r="C155" s="1227"/>
      <c r="D155" s="1227"/>
      <c r="E155" s="1227"/>
      <c r="F155" s="1227"/>
      <c r="G155" s="1228"/>
      <c r="H155" s="90"/>
      <c r="I155" s="90"/>
      <c r="J155" s="656"/>
      <c r="K155" s="657"/>
      <c r="L155" s="658">
        <f t="shared" si="99"/>
        <v>0</v>
      </c>
      <c r="M155" s="654" t="str">
        <f t="shared" si="130"/>
        <v>No Line Item</v>
      </c>
      <c r="N155" s="1226"/>
      <c r="O155" s="1227"/>
      <c r="P155" s="1227"/>
      <c r="Q155" s="1227"/>
      <c r="R155" s="1227"/>
      <c r="S155" s="1228"/>
      <c r="T155" s="90"/>
      <c r="U155" s="90"/>
      <c r="V155" s="656"/>
      <c r="W155" s="657"/>
      <c r="X155" s="658">
        <f t="shared" si="100"/>
        <v>0</v>
      </c>
      <c r="Y155" s="654" t="str">
        <f t="shared" si="131"/>
        <v>No Line Item</v>
      </c>
      <c r="Z155" s="1226"/>
      <c r="AA155" s="1227"/>
      <c r="AB155" s="1227"/>
      <c r="AC155" s="1227"/>
      <c r="AD155" s="1227"/>
      <c r="AE155" s="1228"/>
      <c r="AF155" s="90"/>
      <c r="AG155" s="90"/>
      <c r="AH155" s="656"/>
      <c r="AI155" s="657"/>
      <c r="AJ155" s="658">
        <f t="shared" si="101"/>
        <v>0</v>
      </c>
      <c r="AK155" s="654" t="str">
        <f t="shared" si="132"/>
        <v>No Line Item</v>
      </c>
      <c r="AL155" s="1226"/>
      <c r="AM155" s="1227"/>
      <c r="AN155" s="1227"/>
      <c r="AO155" s="1227"/>
      <c r="AP155" s="1227"/>
      <c r="AQ155" s="1228"/>
      <c r="AR155" s="90"/>
      <c r="AS155" s="90"/>
      <c r="AT155" s="656"/>
      <c r="AU155" s="657"/>
      <c r="AV155" s="658">
        <f t="shared" si="102"/>
        <v>0</v>
      </c>
      <c r="AW155" s="654" t="str">
        <f t="shared" si="133"/>
        <v>No Line Item</v>
      </c>
      <c r="AX155" s="1226"/>
      <c r="AY155" s="1227"/>
      <c r="AZ155" s="1227"/>
      <c r="BA155" s="1227"/>
      <c r="BB155" s="1227"/>
      <c r="BC155" s="1228"/>
      <c r="BD155" s="90"/>
      <c r="BE155" s="90"/>
      <c r="BF155" s="656"/>
      <c r="BG155" s="657"/>
      <c r="BH155" s="658">
        <f t="shared" si="103"/>
        <v>0</v>
      </c>
      <c r="BI155" s="654" t="str">
        <f t="shared" si="134"/>
        <v>No Line Item</v>
      </c>
      <c r="BJ155" s="1226"/>
      <c r="BK155" s="1227"/>
      <c r="BL155" s="1227"/>
      <c r="BM155" s="1227"/>
      <c r="BN155" s="1227"/>
      <c r="BO155" s="1228"/>
      <c r="BP155" s="90"/>
      <c r="BQ155" s="90"/>
      <c r="BR155" s="656"/>
      <c r="BS155" s="657"/>
      <c r="BT155" s="658">
        <f t="shared" si="104"/>
        <v>0</v>
      </c>
      <c r="BU155" s="654" t="str">
        <f t="shared" si="141"/>
        <v>No Line Item</v>
      </c>
      <c r="BV155" s="1226"/>
      <c r="BW155" s="1227"/>
      <c r="BX155" s="1227"/>
      <c r="BY155" s="1227"/>
      <c r="BZ155" s="1227"/>
      <c r="CA155" s="1228"/>
      <c r="CB155" s="90"/>
      <c r="CC155" s="90"/>
      <c r="CD155" s="656"/>
      <c r="CE155" s="657"/>
      <c r="CF155" s="658">
        <f t="shared" si="105"/>
        <v>0</v>
      </c>
      <c r="CG155" s="654" t="str">
        <f t="shared" si="135"/>
        <v>No Line Item</v>
      </c>
      <c r="CH155" s="1226"/>
      <c r="CI155" s="1227"/>
      <c r="CJ155" s="1227"/>
      <c r="CK155" s="1227"/>
      <c r="CL155" s="1227"/>
      <c r="CM155" s="1228"/>
      <c r="CN155" s="90"/>
      <c r="CO155" s="90"/>
      <c r="CP155" s="656"/>
      <c r="CQ155" s="657"/>
      <c r="CR155" s="658">
        <f t="shared" si="106"/>
        <v>0</v>
      </c>
      <c r="CS155" s="654" t="str">
        <f t="shared" si="136"/>
        <v>No Line Item</v>
      </c>
      <c r="CT155" s="1226"/>
      <c r="CU155" s="1227"/>
      <c r="CV155" s="1227"/>
      <c r="CW155" s="1227"/>
      <c r="CX155" s="1227"/>
      <c r="CY155" s="1228"/>
      <c r="CZ155" s="90"/>
      <c r="DA155" s="90"/>
      <c r="DB155" s="656"/>
      <c r="DC155" s="657"/>
      <c r="DD155" s="658">
        <f t="shared" si="107"/>
        <v>0</v>
      </c>
      <c r="DE155" s="654" t="str">
        <f t="shared" si="108"/>
        <v>No Line Item</v>
      </c>
      <c r="DF155" s="1226"/>
      <c r="DG155" s="1227"/>
      <c r="DH155" s="1227"/>
      <c r="DI155" s="1227"/>
      <c r="DJ155" s="1227"/>
      <c r="DK155" s="1228"/>
      <c r="DL155" s="90"/>
      <c r="DM155" s="90"/>
      <c r="DN155" s="656"/>
      <c r="DO155" s="657"/>
      <c r="DP155" s="658">
        <f t="shared" si="98"/>
        <v>0</v>
      </c>
      <c r="DQ155" s="654" t="str">
        <f t="shared" si="137"/>
        <v>No Line Item</v>
      </c>
      <c r="DR155" s="1226"/>
      <c r="DS155" s="1227"/>
      <c r="DT155" s="1227"/>
      <c r="DU155" s="1227"/>
      <c r="DV155" s="1227"/>
      <c r="DW155" s="1228"/>
      <c r="DX155" s="90"/>
      <c r="DY155" s="90"/>
      <c r="DZ155" s="656"/>
      <c r="EA155" s="657"/>
      <c r="EB155" s="658">
        <f t="shared" si="109"/>
        <v>0</v>
      </c>
      <c r="EC155" s="654" t="str">
        <f t="shared" si="138"/>
        <v>No Line Item</v>
      </c>
      <c r="ED155" s="1226"/>
      <c r="EE155" s="1227"/>
      <c r="EF155" s="1227"/>
      <c r="EG155" s="1227"/>
      <c r="EH155" s="1227"/>
      <c r="EI155" s="1228"/>
      <c r="EJ155" s="90"/>
      <c r="EK155" s="90"/>
      <c r="EL155" s="656"/>
      <c r="EM155" s="657"/>
      <c r="EN155" s="658">
        <f t="shared" si="110"/>
        <v>0</v>
      </c>
      <c r="EO155" s="654" t="str">
        <f t="shared" si="139"/>
        <v>No Line Item</v>
      </c>
      <c r="EP155" s="1226"/>
      <c r="EQ155" s="1227"/>
      <c r="ER155" s="1227"/>
      <c r="ES155" s="1227"/>
      <c r="ET155" s="1227"/>
      <c r="EU155" s="1228"/>
      <c r="EV155" s="90"/>
      <c r="EW155" s="90"/>
      <c r="EX155" s="656"/>
      <c r="EY155" s="657"/>
      <c r="EZ155" s="658">
        <f t="shared" si="111"/>
        <v>0</v>
      </c>
      <c r="FA155" s="654" t="str">
        <f t="shared" si="142"/>
        <v>No Line Item</v>
      </c>
      <c r="FB155" s="1226"/>
      <c r="FC155" s="1227"/>
      <c r="FD155" s="1227"/>
      <c r="FE155" s="1227"/>
      <c r="FF155" s="1227"/>
      <c r="FG155" s="1228"/>
      <c r="FH155" s="90"/>
      <c r="FI155" s="90"/>
      <c r="FJ155" s="656"/>
      <c r="FK155" s="657"/>
      <c r="FL155" s="658">
        <f t="shared" si="113"/>
        <v>0</v>
      </c>
      <c r="FM155" s="654" t="str">
        <f t="shared" si="140"/>
        <v>No Line Item</v>
      </c>
      <c r="FN155" s="1226"/>
      <c r="FO155" s="1227"/>
      <c r="FP155" s="1227"/>
      <c r="FQ155" s="1227"/>
      <c r="FR155" s="1227"/>
      <c r="FS155" s="1228"/>
      <c r="FT155" s="90"/>
      <c r="FU155" s="90"/>
      <c r="FV155" s="656"/>
      <c r="FW155" s="657"/>
      <c r="FX155" s="658">
        <f t="shared" si="114"/>
        <v>0</v>
      </c>
      <c r="FY155" s="619"/>
      <c r="FZ155" s="619"/>
      <c r="GA155" s="619"/>
      <c r="GB155" s="619"/>
      <c r="GC155" s="619"/>
      <c r="GD155" s="619"/>
      <c r="GE155" s="619"/>
      <c r="GF155" s="619"/>
      <c r="GG155" s="619"/>
      <c r="GH155" s="619"/>
      <c r="GI155" s="619"/>
      <c r="GJ155" s="619"/>
    </row>
    <row r="156" spans="1:192" ht="12" customHeight="1" x14ac:dyDescent="0.2">
      <c r="A156" s="654" t="str">
        <f t="shared" si="129"/>
        <v>No Line Item</v>
      </c>
      <c r="B156" s="1226"/>
      <c r="C156" s="1227"/>
      <c r="D156" s="1227"/>
      <c r="E156" s="1227"/>
      <c r="F156" s="1227"/>
      <c r="G156" s="1228"/>
      <c r="H156" s="90"/>
      <c r="I156" s="90"/>
      <c r="J156" s="656"/>
      <c r="K156" s="657"/>
      <c r="L156" s="658">
        <f t="shared" si="99"/>
        <v>0</v>
      </c>
      <c r="M156" s="654" t="str">
        <f t="shared" si="130"/>
        <v>No Line Item</v>
      </c>
      <c r="N156" s="1226"/>
      <c r="O156" s="1227"/>
      <c r="P156" s="1227"/>
      <c r="Q156" s="1227"/>
      <c r="R156" s="1227"/>
      <c r="S156" s="1228"/>
      <c r="T156" s="90"/>
      <c r="U156" s="90"/>
      <c r="V156" s="656"/>
      <c r="W156" s="657"/>
      <c r="X156" s="658">
        <f t="shared" si="100"/>
        <v>0</v>
      </c>
      <c r="Y156" s="654" t="str">
        <f t="shared" si="131"/>
        <v>No Line Item</v>
      </c>
      <c r="Z156" s="1226"/>
      <c r="AA156" s="1227"/>
      <c r="AB156" s="1227"/>
      <c r="AC156" s="1227"/>
      <c r="AD156" s="1227"/>
      <c r="AE156" s="1228"/>
      <c r="AF156" s="90"/>
      <c r="AG156" s="90"/>
      <c r="AH156" s="656"/>
      <c r="AI156" s="657"/>
      <c r="AJ156" s="658">
        <f t="shared" si="101"/>
        <v>0</v>
      </c>
      <c r="AK156" s="654" t="str">
        <f t="shared" si="132"/>
        <v>No Line Item</v>
      </c>
      <c r="AL156" s="1226"/>
      <c r="AM156" s="1227"/>
      <c r="AN156" s="1227"/>
      <c r="AO156" s="1227"/>
      <c r="AP156" s="1227"/>
      <c r="AQ156" s="1228"/>
      <c r="AR156" s="90"/>
      <c r="AS156" s="90"/>
      <c r="AT156" s="656"/>
      <c r="AU156" s="657"/>
      <c r="AV156" s="658">
        <f t="shared" si="102"/>
        <v>0</v>
      </c>
      <c r="AW156" s="654" t="str">
        <f t="shared" si="133"/>
        <v>No Line Item</v>
      </c>
      <c r="AX156" s="1226"/>
      <c r="AY156" s="1227"/>
      <c r="AZ156" s="1227"/>
      <c r="BA156" s="1227"/>
      <c r="BB156" s="1227"/>
      <c r="BC156" s="1228"/>
      <c r="BD156" s="90"/>
      <c r="BE156" s="90"/>
      <c r="BF156" s="656"/>
      <c r="BG156" s="657"/>
      <c r="BH156" s="658">
        <f t="shared" si="103"/>
        <v>0</v>
      </c>
      <c r="BI156" s="654" t="str">
        <f t="shared" si="134"/>
        <v>No Line Item</v>
      </c>
      <c r="BJ156" s="1226"/>
      <c r="BK156" s="1227"/>
      <c r="BL156" s="1227"/>
      <c r="BM156" s="1227"/>
      <c r="BN156" s="1227"/>
      <c r="BO156" s="1228"/>
      <c r="BP156" s="90"/>
      <c r="BQ156" s="90"/>
      <c r="BR156" s="656"/>
      <c r="BS156" s="657"/>
      <c r="BT156" s="658">
        <f t="shared" si="104"/>
        <v>0</v>
      </c>
      <c r="BU156" s="654" t="str">
        <f t="shared" si="141"/>
        <v>No Line Item</v>
      </c>
      <c r="BV156" s="1226"/>
      <c r="BW156" s="1227"/>
      <c r="BX156" s="1227"/>
      <c r="BY156" s="1227"/>
      <c r="BZ156" s="1227"/>
      <c r="CA156" s="1228"/>
      <c r="CB156" s="90"/>
      <c r="CC156" s="90"/>
      <c r="CD156" s="656"/>
      <c r="CE156" s="657"/>
      <c r="CF156" s="658">
        <f t="shared" si="105"/>
        <v>0</v>
      </c>
      <c r="CG156" s="654" t="str">
        <f t="shared" si="135"/>
        <v>No Line Item</v>
      </c>
      <c r="CH156" s="1226"/>
      <c r="CI156" s="1227"/>
      <c r="CJ156" s="1227"/>
      <c r="CK156" s="1227"/>
      <c r="CL156" s="1227"/>
      <c r="CM156" s="1228"/>
      <c r="CN156" s="90"/>
      <c r="CO156" s="90"/>
      <c r="CP156" s="656"/>
      <c r="CQ156" s="657"/>
      <c r="CR156" s="658">
        <f t="shared" si="106"/>
        <v>0</v>
      </c>
      <c r="CS156" s="654" t="str">
        <f t="shared" si="136"/>
        <v>No Line Item</v>
      </c>
      <c r="CT156" s="1226"/>
      <c r="CU156" s="1227"/>
      <c r="CV156" s="1227"/>
      <c r="CW156" s="1227"/>
      <c r="CX156" s="1227"/>
      <c r="CY156" s="1228"/>
      <c r="CZ156" s="90"/>
      <c r="DA156" s="90"/>
      <c r="DB156" s="656"/>
      <c r="DC156" s="657"/>
      <c r="DD156" s="658">
        <f t="shared" si="107"/>
        <v>0</v>
      </c>
      <c r="DE156" s="654" t="str">
        <f t="shared" si="108"/>
        <v>No Line Item</v>
      </c>
      <c r="DF156" s="1226"/>
      <c r="DG156" s="1227"/>
      <c r="DH156" s="1227"/>
      <c r="DI156" s="1227"/>
      <c r="DJ156" s="1227"/>
      <c r="DK156" s="1228"/>
      <c r="DL156" s="90"/>
      <c r="DM156" s="90"/>
      <c r="DN156" s="656"/>
      <c r="DO156" s="657"/>
      <c r="DP156" s="658">
        <f t="shared" si="98"/>
        <v>0</v>
      </c>
      <c r="DQ156" s="654" t="str">
        <f t="shared" si="137"/>
        <v>No Line Item</v>
      </c>
      <c r="DR156" s="1226"/>
      <c r="DS156" s="1227"/>
      <c r="DT156" s="1227"/>
      <c r="DU156" s="1227"/>
      <c r="DV156" s="1227"/>
      <c r="DW156" s="1228"/>
      <c r="DX156" s="90"/>
      <c r="DY156" s="90"/>
      <c r="DZ156" s="656"/>
      <c r="EA156" s="657"/>
      <c r="EB156" s="658">
        <f t="shared" si="109"/>
        <v>0</v>
      </c>
      <c r="EC156" s="654" t="str">
        <f t="shared" si="138"/>
        <v>No Line Item</v>
      </c>
      <c r="ED156" s="1226"/>
      <c r="EE156" s="1227"/>
      <c r="EF156" s="1227"/>
      <c r="EG156" s="1227"/>
      <c r="EH156" s="1227"/>
      <c r="EI156" s="1228"/>
      <c r="EJ156" s="90"/>
      <c r="EK156" s="90"/>
      <c r="EL156" s="656"/>
      <c r="EM156" s="657"/>
      <c r="EN156" s="658">
        <f t="shared" si="110"/>
        <v>0</v>
      </c>
      <c r="EO156" s="654" t="str">
        <f t="shared" si="139"/>
        <v>No Line Item</v>
      </c>
      <c r="EP156" s="1226"/>
      <c r="EQ156" s="1227"/>
      <c r="ER156" s="1227"/>
      <c r="ES156" s="1227"/>
      <c r="ET156" s="1227"/>
      <c r="EU156" s="1228"/>
      <c r="EV156" s="90"/>
      <c r="EW156" s="90"/>
      <c r="EX156" s="656"/>
      <c r="EY156" s="657"/>
      <c r="EZ156" s="658">
        <f t="shared" si="111"/>
        <v>0</v>
      </c>
      <c r="FA156" s="654" t="str">
        <f t="shared" si="142"/>
        <v>No Line Item</v>
      </c>
      <c r="FB156" s="1226"/>
      <c r="FC156" s="1227"/>
      <c r="FD156" s="1227"/>
      <c r="FE156" s="1227"/>
      <c r="FF156" s="1227"/>
      <c r="FG156" s="1228"/>
      <c r="FH156" s="90"/>
      <c r="FI156" s="90"/>
      <c r="FJ156" s="656"/>
      <c r="FK156" s="657"/>
      <c r="FL156" s="658">
        <f t="shared" si="113"/>
        <v>0</v>
      </c>
      <c r="FM156" s="654" t="str">
        <f t="shared" si="140"/>
        <v>No Line Item</v>
      </c>
      <c r="FN156" s="1226"/>
      <c r="FO156" s="1227"/>
      <c r="FP156" s="1227"/>
      <c r="FQ156" s="1227"/>
      <c r="FR156" s="1227"/>
      <c r="FS156" s="1228"/>
      <c r="FT156" s="90"/>
      <c r="FU156" s="90"/>
      <c r="FV156" s="656"/>
      <c r="FW156" s="657"/>
      <c r="FX156" s="658">
        <f t="shared" si="114"/>
        <v>0</v>
      </c>
      <c r="FY156" s="619"/>
      <c r="FZ156" s="619"/>
      <c r="GA156" s="619"/>
      <c r="GB156" s="619"/>
      <c r="GC156" s="619"/>
      <c r="GD156" s="619"/>
      <c r="GE156" s="619"/>
      <c r="GF156" s="619"/>
      <c r="GG156" s="619"/>
      <c r="GH156" s="619"/>
      <c r="GI156" s="619"/>
      <c r="GJ156" s="619"/>
    </row>
    <row r="157" spans="1:192" ht="12" customHeight="1" x14ac:dyDescent="0.2">
      <c r="A157" s="654" t="str">
        <f t="shared" si="129"/>
        <v>No Line Item</v>
      </c>
      <c r="B157" s="1226"/>
      <c r="C157" s="1227"/>
      <c r="D157" s="1227"/>
      <c r="E157" s="1227"/>
      <c r="F157" s="1227"/>
      <c r="G157" s="1228"/>
      <c r="H157" s="90"/>
      <c r="I157" s="90"/>
      <c r="J157" s="656"/>
      <c r="K157" s="657"/>
      <c r="L157" s="658">
        <f t="shared" si="99"/>
        <v>0</v>
      </c>
      <c r="M157" s="654" t="str">
        <f t="shared" si="130"/>
        <v>No Line Item</v>
      </c>
      <c r="N157" s="1226"/>
      <c r="O157" s="1227"/>
      <c r="P157" s="1227"/>
      <c r="Q157" s="1227"/>
      <c r="R157" s="1227"/>
      <c r="S157" s="1228"/>
      <c r="T157" s="90"/>
      <c r="U157" s="90"/>
      <c r="V157" s="656"/>
      <c r="W157" s="657"/>
      <c r="X157" s="658">
        <f t="shared" si="100"/>
        <v>0</v>
      </c>
      <c r="Y157" s="654" t="str">
        <f t="shared" si="131"/>
        <v>No Line Item</v>
      </c>
      <c r="Z157" s="1226"/>
      <c r="AA157" s="1227"/>
      <c r="AB157" s="1227"/>
      <c r="AC157" s="1227"/>
      <c r="AD157" s="1227"/>
      <c r="AE157" s="1228"/>
      <c r="AF157" s="90"/>
      <c r="AG157" s="90"/>
      <c r="AH157" s="656"/>
      <c r="AI157" s="657"/>
      <c r="AJ157" s="658">
        <f t="shared" si="101"/>
        <v>0</v>
      </c>
      <c r="AK157" s="654" t="str">
        <f t="shared" si="132"/>
        <v>No Line Item</v>
      </c>
      <c r="AL157" s="1226"/>
      <c r="AM157" s="1227"/>
      <c r="AN157" s="1227"/>
      <c r="AO157" s="1227"/>
      <c r="AP157" s="1227"/>
      <c r="AQ157" s="1228"/>
      <c r="AR157" s="90"/>
      <c r="AS157" s="90"/>
      <c r="AT157" s="656"/>
      <c r="AU157" s="657"/>
      <c r="AV157" s="658">
        <f t="shared" si="102"/>
        <v>0</v>
      </c>
      <c r="AW157" s="654" t="str">
        <f t="shared" si="133"/>
        <v>No Line Item</v>
      </c>
      <c r="AX157" s="1226"/>
      <c r="AY157" s="1227"/>
      <c r="AZ157" s="1227"/>
      <c r="BA157" s="1227"/>
      <c r="BB157" s="1227"/>
      <c r="BC157" s="1228"/>
      <c r="BD157" s="90"/>
      <c r="BE157" s="90"/>
      <c r="BF157" s="656"/>
      <c r="BG157" s="657"/>
      <c r="BH157" s="658">
        <f t="shared" si="103"/>
        <v>0</v>
      </c>
      <c r="BI157" s="654" t="str">
        <f t="shared" si="134"/>
        <v>No Line Item</v>
      </c>
      <c r="BJ157" s="1226"/>
      <c r="BK157" s="1227"/>
      <c r="BL157" s="1227"/>
      <c r="BM157" s="1227"/>
      <c r="BN157" s="1227"/>
      <c r="BO157" s="1228"/>
      <c r="BP157" s="90"/>
      <c r="BQ157" s="90"/>
      <c r="BR157" s="656"/>
      <c r="BS157" s="657"/>
      <c r="BT157" s="658">
        <f t="shared" si="104"/>
        <v>0</v>
      </c>
      <c r="BU157" s="654" t="str">
        <f t="shared" si="141"/>
        <v>No Line Item</v>
      </c>
      <c r="BV157" s="1226"/>
      <c r="BW157" s="1227"/>
      <c r="BX157" s="1227"/>
      <c r="BY157" s="1227"/>
      <c r="BZ157" s="1227"/>
      <c r="CA157" s="1228"/>
      <c r="CB157" s="90"/>
      <c r="CC157" s="90"/>
      <c r="CD157" s="656"/>
      <c r="CE157" s="657"/>
      <c r="CF157" s="658">
        <f t="shared" si="105"/>
        <v>0</v>
      </c>
      <c r="CG157" s="654" t="str">
        <f t="shared" si="135"/>
        <v>No Line Item</v>
      </c>
      <c r="CH157" s="1226"/>
      <c r="CI157" s="1227"/>
      <c r="CJ157" s="1227"/>
      <c r="CK157" s="1227"/>
      <c r="CL157" s="1227"/>
      <c r="CM157" s="1228"/>
      <c r="CN157" s="90"/>
      <c r="CO157" s="90"/>
      <c r="CP157" s="656"/>
      <c r="CQ157" s="657"/>
      <c r="CR157" s="658">
        <f t="shared" si="106"/>
        <v>0</v>
      </c>
      <c r="CS157" s="654" t="str">
        <f t="shared" si="136"/>
        <v>No Line Item</v>
      </c>
      <c r="CT157" s="1226"/>
      <c r="CU157" s="1227"/>
      <c r="CV157" s="1227"/>
      <c r="CW157" s="1227"/>
      <c r="CX157" s="1227"/>
      <c r="CY157" s="1228"/>
      <c r="CZ157" s="90"/>
      <c r="DA157" s="90"/>
      <c r="DB157" s="656"/>
      <c r="DC157" s="657"/>
      <c r="DD157" s="658">
        <f t="shared" si="107"/>
        <v>0</v>
      </c>
      <c r="DE157" s="654" t="str">
        <f t="shared" si="108"/>
        <v>No Line Item</v>
      </c>
      <c r="DF157" s="1226"/>
      <c r="DG157" s="1227"/>
      <c r="DH157" s="1227"/>
      <c r="DI157" s="1227"/>
      <c r="DJ157" s="1227"/>
      <c r="DK157" s="1228"/>
      <c r="DL157" s="90"/>
      <c r="DM157" s="90"/>
      <c r="DN157" s="656"/>
      <c r="DO157" s="657"/>
      <c r="DP157" s="658">
        <f t="shared" si="98"/>
        <v>0</v>
      </c>
      <c r="DQ157" s="654" t="str">
        <f t="shared" si="137"/>
        <v>No Line Item</v>
      </c>
      <c r="DR157" s="1226"/>
      <c r="DS157" s="1227"/>
      <c r="DT157" s="1227"/>
      <c r="DU157" s="1227"/>
      <c r="DV157" s="1227"/>
      <c r="DW157" s="1228"/>
      <c r="DX157" s="90"/>
      <c r="DY157" s="90"/>
      <c r="DZ157" s="656"/>
      <c r="EA157" s="657"/>
      <c r="EB157" s="658">
        <f t="shared" si="109"/>
        <v>0</v>
      </c>
      <c r="EC157" s="654" t="str">
        <f t="shared" si="138"/>
        <v>No Line Item</v>
      </c>
      <c r="ED157" s="1226"/>
      <c r="EE157" s="1227"/>
      <c r="EF157" s="1227"/>
      <c r="EG157" s="1227"/>
      <c r="EH157" s="1227"/>
      <c r="EI157" s="1228"/>
      <c r="EJ157" s="90"/>
      <c r="EK157" s="90"/>
      <c r="EL157" s="656"/>
      <c r="EM157" s="657"/>
      <c r="EN157" s="658">
        <f t="shared" si="110"/>
        <v>0</v>
      </c>
      <c r="EO157" s="654" t="str">
        <f t="shared" si="139"/>
        <v>No Line Item</v>
      </c>
      <c r="EP157" s="1226"/>
      <c r="EQ157" s="1227"/>
      <c r="ER157" s="1227"/>
      <c r="ES157" s="1227"/>
      <c r="ET157" s="1227"/>
      <c r="EU157" s="1228"/>
      <c r="EV157" s="90"/>
      <c r="EW157" s="90"/>
      <c r="EX157" s="656"/>
      <c r="EY157" s="657"/>
      <c r="EZ157" s="658">
        <f t="shared" si="111"/>
        <v>0</v>
      </c>
      <c r="FA157" s="654" t="str">
        <f t="shared" si="142"/>
        <v>No Line Item</v>
      </c>
      <c r="FB157" s="1226"/>
      <c r="FC157" s="1227"/>
      <c r="FD157" s="1227"/>
      <c r="FE157" s="1227"/>
      <c r="FF157" s="1227"/>
      <c r="FG157" s="1228"/>
      <c r="FH157" s="90"/>
      <c r="FI157" s="90"/>
      <c r="FJ157" s="656"/>
      <c r="FK157" s="657"/>
      <c r="FL157" s="658">
        <f t="shared" si="113"/>
        <v>0</v>
      </c>
      <c r="FM157" s="654" t="str">
        <f t="shared" si="140"/>
        <v>No Line Item</v>
      </c>
      <c r="FN157" s="1226"/>
      <c r="FO157" s="1227"/>
      <c r="FP157" s="1227"/>
      <c r="FQ157" s="1227"/>
      <c r="FR157" s="1227"/>
      <c r="FS157" s="1228"/>
      <c r="FT157" s="90"/>
      <c r="FU157" s="90"/>
      <c r="FV157" s="656"/>
      <c r="FW157" s="657"/>
      <c r="FX157" s="658">
        <f t="shared" si="114"/>
        <v>0</v>
      </c>
      <c r="FY157" s="619"/>
      <c r="FZ157" s="619"/>
      <c r="GA157" s="619"/>
      <c r="GB157" s="619"/>
      <c r="GC157" s="619"/>
      <c r="GD157" s="619"/>
      <c r="GE157" s="619"/>
      <c r="GF157" s="619"/>
      <c r="GG157" s="619"/>
      <c r="GH157" s="619"/>
      <c r="GI157" s="619"/>
      <c r="GJ157" s="619"/>
    </row>
    <row r="158" spans="1:192" ht="12" customHeight="1" x14ac:dyDescent="0.2">
      <c r="A158" s="654" t="str">
        <f t="shared" si="129"/>
        <v>No Line Item</v>
      </c>
      <c r="B158" s="1226"/>
      <c r="C158" s="1227"/>
      <c r="D158" s="1227"/>
      <c r="E158" s="1227"/>
      <c r="F158" s="1227"/>
      <c r="G158" s="1228"/>
      <c r="H158" s="90"/>
      <c r="I158" s="90"/>
      <c r="J158" s="656"/>
      <c r="K158" s="657"/>
      <c r="L158" s="658">
        <f t="shared" si="99"/>
        <v>0</v>
      </c>
      <c r="M158" s="654" t="str">
        <f t="shared" si="130"/>
        <v>No Line Item</v>
      </c>
      <c r="N158" s="1226"/>
      <c r="O158" s="1227"/>
      <c r="P158" s="1227"/>
      <c r="Q158" s="1227"/>
      <c r="R158" s="1227"/>
      <c r="S158" s="1228"/>
      <c r="T158" s="90"/>
      <c r="U158" s="90"/>
      <c r="V158" s="656"/>
      <c r="W158" s="657"/>
      <c r="X158" s="658">
        <f t="shared" si="100"/>
        <v>0</v>
      </c>
      <c r="Y158" s="654" t="str">
        <f t="shared" si="131"/>
        <v>No Line Item</v>
      </c>
      <c r="Z158" s="1226"/>
      <c r="AA158" s="1227"/>
      <c r="AB158" s="1227"/>
      <c r="AC158" s="1227"/>
      <c r="AD158" s="1227"/>
      <c r="AE158" s="1228"/>
      <c r="AF158" s="90"/>
      <c r="AG158" s="90"/>
      <c r="AH158" s="656"/>
      <c r="AI158" s="657"/>
      <c r="AJ158" s="658">
        <f t="shared" si="101"/>
        <v>0</v>
      </c>
      <c r="AK158" s="654" t="str">
        <f t="shared" si="132"/>
        <v>No Line Item</v>
      </c>
      <c r="AL158" s="1226"/>
      <c r="AM158" s="1227"/>
      <c r="AN158" s="1227"/>
      <c r="AO158" s="1227"/>
      <c r="AP158" s="1227"/>
      <c r="AQ158" s="1228"/>
      <c r="AR158" s="90"/>
      <c r="AS158" s="90"/>
      <c r="AT158" s="656"/>
      <c r="AU158" s="657"/>
      <c r="AV158" s="658">
        <f t="shared" si="102"/>
        <v>0</v>
      </c>
      <c r="AW158" s="654" t="str">
        <f t="shared" si="133"/>
        <v>No Line Item</v>
      </c>
      <c r="AX158" s="1226"/>
      <c r="AY158" s="1227"/>
      <c r="AZ158" s="1227"/>
      <c r="BA158" s="1227"/>
      <c r="BB158" s="1227"/>
      <c r="BC158" s="1228"/>
      <c r="BD158" s="90"/>
      <c r="BE158" s="90"/>
      <c r="BF158" s="656"/>
      <c r="BG158" s="657"/>
      <c r="BH158" s="658">
        <f t="shared" si="103"/>
        <v>0</v>
      </c>
      <c r="BI158" s="654" t="str">
        <f t="shared" si="134"/>
        <v>No Line Item</v>
      </c>
      <c r="BJ158" s="1226"/>
      <c r="BK158" s="1227"/>
      <c r="BL158" s="1227"/>
      <c r="BM158" s="1227"/>
      <c r="BN158" s="1227"/>
      <c r="BO158" s="1228"/>
      <c r="BP158" s="90"/>
      <c r="BQ158" s="90"/>
      <c r="BR158" s="656"/>
      <c r="BS158" s="657"/>
      <c r="BT158" s="658">
        <f t="shared" si="104"/>
        <v>0</v>
      </c>
      <c r="BU158" s="654" t="str">
        <f t="shared" si="141"/>
        <v>No Line Item</v>
      </c>
      <c r="BV158" s="1226"/>
      <c r="BW158" s="1227"/>
      <c r="BX158" s="1227"/>
      <c r="BY158" s="1227"/>
      <c r="BZ158" s="1227"/>
      <c r="CA158" s="1228"/>
      <c r="CB158" s="90"/>
      <c r="CC158" s="90"/>
      <c r="CD158" s="656"/>
      <c r="CE158" s="657"/>
      <c r="CF158" s="658">
        <f t="shared" si="105"/>
        <v>0</v>
      </c>
      <c r="CG158" s="654" t="str">
        <f t="shared" si="135"/>
        <v>No Line Item</v>
      </c>
      <c r="CH158" s="1226"/>
      <c r="CI158" s="1227"/>
      <c r="CJ158" s="1227"/>
      <c r="CK158" s="1227"/>
      <c r="CL158" s="1227"/>
      <c r="CM158" s="1228"/>
      <c r="CN158" s="90"/>
      <c r="CO158" s="90"/>
      <c r="CP158" s="656"/>
      <c r="CQ158" s="657"/>
      <c r="CR158" s="658">
        <f t="shared" si="106"/>
        <v>0</v>
      </c>
      <c r="CS158" s="654" t="str">
        <f t="shared" si="136"/>
        <v>No Line Item</v>
      </c>
      <c r="CT158" s="1226"/>
      <c r="CU158" s="1227"/>
      <c r="CV158" s="1227"/>
      <c r="CW158" s="1227"/>
      <c r="CX158" s="1227"/>
      <c r="CY158" s="1228"/>
      <c r="CZ158" s="90"/>
      <c r="DA158" s="90"/>
      <c r="DB158" s="656"/>
      <c r="DC158" s="657"/>
      <c r="DD158" s="658">
        <f t="shared" si="107"/>
        <v>0</v>
      </c>
      <c r="DE158" s="654" t="str">
        <f t="shared" si="108"/>
        <v>No Line Item</v>
      </c>
      <c r="DF158" s="1226"/>
      <c r="DG158" s="1227"/>
      <c r="DH158" s="1227"/>
      <c r="DI158" s="1227"/>
      <c r="DJ158" s="1227"/>
      <c r="DK158" s="1228"/>
      <c r="DL158" s="90"/>
      <c r="DM158" s="90"/>
      <c r="DN158" s="656"/>
      <c r="DO158" s="657"/>
      <c r="DP158" s="658">
        <f t="shared" si="98"/>
        <v>0</v>
      </c>
      <c r="DQ158" s="654" t="str">
        <f t="shared" si="137"/>
        <v>No Line Item</v>
      </c>
      <c r="DR158" s="1226"/>
      <c r="DS158" s="1227"/>
      <c r="DT158" s="1227"/>
      <c r="DU158" s="1227"/>
      <c r="DV158" s="1227"/>
      <c r="DW158" s="1228"/>
      <c r="DX158" s="90"/>
      <c r="DY158" s="90"/>
      <c r="DZ158" s="656"/>
      <c r="EA158" s="657"/>
      <c r="EB158" s="658">
        <f t="shared" si="109"/>
        <v>0</v>
      </c>
      <c r="EC158" s="654" t="str">
        <f t="shared" si="138"/>
        <v>No Line Item</v>
      </c>
      <c r="ED158" s="1226"/>
      <c r="EE158" s="1227"/>
      <c r="EF158" s="1227"/>
      <c r="EG158" s="1227"/>
      <c r="EH158" s="1227"/>
      <c r="EI158" s="1228"/>
      <c r="EJ158" s="90"/>
      <c r="EK158" s="90"/>
      <c r="EL158" s="656"/>
      <c r="EM158" s="657"/>
      <c r="EN158" s="658">
        <f t="shared" si="110"/>
        <v>0</v>
      </c>
      <c r="EO158" s="654" t="str">
        <f t="shared" si="139"/>
        <v>No Line Item</v>
      </c>
      <c r="EP158" s="1226"/>
      <c r="EQ158" s="1227"/>
      <c r="ER158" s="1227"/>
      <c r="ES158" s="1227"/>
      <c r="ET158" s="1227"/>
      <c r="EU158" s="1228"/>
      <c r="EV158" s="90"/>
      <c r="EW158" s="90"/>
      <c r="EX158" s="656"/>
      <c r="EY158" s="657"/>
      <c r="EZ158" s="658">
        <f t="shared" si="111"/>
        <v>0</v>
      </c>
      <c r="FA158" s="654" t="str">
        <f t="shared" si="142"/>
        <v>No Line Item</v>
      </c>
      <c r="FB158" s="1226"/>
      <c r="FC158" s="1227"/>
      <c r="FD158" s="1227"/>
      <c r="FE158" s="1227"/>
      <c r="FF158" s="1227"/>
      <c r="FG158" s="1228"/>
      <c r="FH158" s="90"/>
      <c r="FI158" s="90"/>
      <c r="FJ158" s="656"/>
      <c r="FK158" s="657"/>
      <c r="FL158" s="658">
        <f t="shared" si="113"/>
        <v>0</v>
      </c>
      <c r="FM158" s="654" t="str">
        <f t="shared" si="140"/>
        <v>No Line Item</v>
      </c>
      <c r="FN158" s="1226"/>
      <c r="FO158" s="1227"/>
      <c r="FP158" s="1227"/>
      <c r="FQ158" s="1227"/>
      <c r="FR158" s="1227"/>
      <c r="FS158" s="1228"/>
      <c r="FT158" s="90"/>
      <c r="FU158" s="90"/>
      <c r="FV158" s="656"/>
      <c r="FW158" s="657"/>
      <c r="FX158" s="658">
        <f t="shared" si="114"/>
        <v>0</v>
      </c>
      <c r="FY158" s="619"/>
      <c r="FZ158" s="619"/>
      <c r="GA158" s="619"/>
      <c r="GB158" s="619"/>
      <c r="GC158" s="619"/>
      <c r="GD158" s="619"/>
      <c r="GE158" s="619"/>
      <c r="GF158" s="619"/>
      <c r="GG158" s="619"/>
      <c r="GH158" s="619"/>
      <c r="GI158" s="619"/>
      <c r="GJ158" s="619"/>
    </row>
    <row r="159" spans="1:192" ht="12" customHeight="1" x14ac:dyDescent="0.2">
      <c r="A159" s="654" t="str">
        <f t="shared" si="129"/>
        <v>No Line Item</v>
      </c>
      <c r="B159" s="1226"/>
      <c r="C159" s="1227"/>
      <c r="D159" s="1227"/>
      <c r="E159" s="1227"/>
      <c r="F159" s="1227"/>
      <c r="G159" s="1228"/>
      <c r="H159" s="90"/>
      <c r="I159" s="90"/>
      <c r="J159" s="656"/>
      <c r="K159" s="657"/>
      <c r="L159" s="658">
        <f t="shared" si="99"/>
        <v>0</v>
      </c>
      <c r="M159" s="654" t="str">
        <f t="shared" si="130"/>
        <v>No Line Item</v>
      </c>
      <c r="N159" s="1226"/>
      <c r="O159" s="1227"/>
      <c r="P159" s="1227"/>
      <c r="Q159" s="1227"/>
      <c r="R159" s="1227"/>
      <c r="S159" s="1228"/>
      <c r="T159" s="90"/>
      <c r="U159" s="90"/>
      <c r="V159" s="656"/>
      <c r="W159" s="657"/>
      <c r="X159" s="658">
        <f t="shared" si="100"/>
        <v>0</v>
      </c>
      <c r="Y159" s="654" t="str">
        <f t="shared" si="131"/>
        <v>No Line Item</v>
      </c>
      <c r="Z159" s="1226"/>
      <c r="AA159" s="1227"/>
      <c r="AB159" s="1227"/>
      <c r="AC159" s="1227"/>
      <c r="AD159" s="1227"/>
      <c r="AE159" s="1228"/>
      <c r="AF159" s="90"/>
      <c r="AG159" s="90"/>
      <c r="AH159" s="656"/>
      <c r="AI159" s="657"/>
      <c r="AJ159" s="658">
        <f t="shared" si="101"/>
        <v>0</v>
      </c>
      <c r="AK159" s="654" t="str">
        <f t="shared" si="132"/>
        <v>No Line Item</v>
      </c>
      <c r="AL159" s="1226"/>
      <c r="AM159" s="1227"/>
      <c r="AN159" s="1227"/>
      <c r="AO159" s="1227"/>
      <c r="AP159" s="1227"/>
      <c r="AQ159" s="1228"/>
      <c r="AR159" s="90"/>
      <c r="AS159" s="90"/>
      <c r="AT159" s="656"/>
      <c r="AU159" s="657"/>
      <c r="AV159" s="658">
        <f t="shared" si="102"/>
        <v>0</v>
      </c>
      <c r="AW159" s="654" t="str">
        <f t="shared" si="133"/>
        <v>No Line Item</v>
      </c>
      <c r="AX159" s="1226"/>
      <c r="AY159" s="1227"/>
      <c r="AZ159" s="1227"/>
      <c r="BA159" s="1227"/>
      <c r="BB159" s="1227"/>
      <c r="BC159" s="1228"/>
      <c r="BD159" s="90"/>
      <c r="BE159" s="90"/>
      <c r="BF159" s="656"/>
      <c r="BG159" s="657"/>
      <c r="BH159" s="658">
        <f t="shared" si="103"/>
        <v>0</v>
      </c>
      <c r="BI159" s="654" t="str">
        <f t="shared" si="134"/>
        <v>No Line Item</v>
      </c>
      <c r="BJ159" s="1226"/>
      <c r="BK159" s="1227"/>
      <c r="BL159" s="1227"/>
      <c r="BM159" s="1227"/>
      <c r="BN159" s="1227"/>
      <c r="BO159" s="1228"/>
      <c r="BP159" s="90"/>
      <c r="BQ159" s="90"/>
      <c r="BR159" s="656"/>
      <c r="BS159" s="657"/>
      <c r="BT159" s="658">
        <f t="shared" si="104"/>
        <v>0</v>
      </c>
      <c r="BU159" s="654" t="str">
        <f t="shared" si="141"/>
        <v>No Line Item</v>
      </c>
      <c r="BV159" s="1226"/>
      <c r="BW159" s="1227"/>
      <c r="BX159" s="1227"/>
      <c r="BY159" s="1227"/>
      <c r="BZ159" s="1227"/>
      <c r="CA159" s="1228"/>
      <c r="CB159" s="90"/>
      <c r="CC159" s="90"/>
      <c r="CD159" s="656"/>
      <c r="CE159" s="657"/>
      <c r="CF159" s="658">
        <f t="shared" si="105"/>
        <v>0</v>
      </c>
      <c r="CG159" s="654" t="str">
        <f t="shared" si="135"/>
        <v>No Line Item</v>
      </c>
      <c r="CH159" s="1226"/>
      <c r="CI159" s="1227"/>
      <c r="CJ159" s="1227"/>
      <c r="CK159" s="1227"/>
      <c r="CL159" s="1227"/>
      <c r="CM159" s="1228"/>
      <c r="CN159" s="90"/>
      <c r="CO159" s="90"/>
      <c r="CP159" s="656"/>
      <c r="CQ159" s="657"/>
      <c r="CR159" s="658">
        <f t="shared" si="106"/>
        <v>0</v>
      </c>
      <c r="CS159" s="654" t="str">
        <f t="shared" si="136"/>
        <v>No Line Item</v>
      </c>
      <c r="CT159" s="1226"/>
      <c r="CU159" s="1227"/>
      <c r="CV159" s="1227"/>
      <c r="CW159" s="1227"/>
      <c r="CX159" s="1227"/>
      <c r="CY159" s="1228"/>
      <c r="CZ159" s="90"/>
      <c r="DA159" s="90"/>
      <c r="DB159" s="656"/>
      <c r="DC159" s="657"/>
      <c r="DD159" s="658">
        <f t="shared" si="107"/>
        <v>0</v>
      </c>
      <c r="DE159" s="654" t="str">
        <f t="shared" si="108"/>
        <v>No Line Item</v>
      </c>
      <c r="DF159" s="1226"/>
      <c r="DG159" s="1227"/>
      <c r="DH159" s="1227"/>
      <c r="DI159" s="1227"/>
      <c r="DJ159" s="1227"/>
      <c r="DK159" s="1228"/>
      <c r="DL159" s="90"/>
      <c r="DM159" s="90"/>
      <c r="DN159" s="656"/>
      <c r="DO159" s="657"/>
      <c r="DP159" s="658">
        <f t="shared" si="98"/>
        <v>0</v>
      </c>
      <c r="DQ159" s="654" t="str">
        <f t="shared" si="137"/>
        <v>No Line Item</v>
      </c>
      <c r="DR159" s="1226"/>
      <c r="DS159" s="1227"/>
      <c r="DT159" s="1227"/>
      <c r="DU159" s="1227"/>
      <c r="DV159" s="1227"/>
      <c r="DW159" s="1228"/>
      <c r="DX159" s="90"/>
      <c r="DY159" s="90"/>
      <c r="DZ159" s="656"/>
      <c r="EA159" s="657"/>
      <c r="EB159" s="658">
        <f t="shared" si="109"/>
        <v>0</v>
      </c>
      <c r="EC159" s="654" t="str">
        <f t="shared" si="138"/>
        <v>No Line Item</v>
      </c>
      <c r="ED159" s="1226"/>
      <c r="EE159" s="1227"/>
      <c r="EF159" s="1227"/>
      <c r="EG159" s="1227"/>
      <c r="EH159" s="1227"/>
      <c r="EI159" s="1228"/>
      <c r="EJ159" s="90"/>
      <c r="EK159" s="90"/>
      <c r="EL159" s="656"/>
      <c r="EM159" s="657"/>
      <c r="EN159" s="658">
        <f t="shared" si="110"/>
        <v>0</v>
      </c>
      <c r="EO159" s="654" t="str">
        <f t="shared" si="139"/>
        <v>No Line Item</v>
      </c>
      <c r="EP159" s="1226"/>
      <c r="EQ159" s="1227"/>
      <c r="ER159" s="1227"/>
      <c r="ES159" s="1227"/>
      <c r="ET159" s="1227"/>
      <c r="EU159" s="1228"/>
      <c r="EV159" s="90"/>
      <c r="EW159" s="90"/>
      <c r="EX159" s="656"/>
      <c r="EY159" s="657"/>
      <c r="EZ159" s="658">
        <f t="shared" si="111"/>
        <v>0</v>
      </c>
      <c r="FA159" s="654" t="str">
        <f t="shared" si="142"/>
        <v>No Line Item</v>
      </c>
      <c r="FB159" s="1226"/>
      <c r="FC159" s="1227"/>
      <c r="FD159" s="1227"/>
      <c r="FE159" s="1227"/>
      <c r="FF159" s="1227"/>
      <c r="FG159" s="1228"/>
      <c r="FH159" s="90"/>
      <c r="FI159" s="90"/>
      <c r="FJ159" s="656"/>
      <c r="FK159" s="657"/>
      <c r="FL159" s="658">
        <f t="shared" si="113"/>
        <v>0</v>
      </c>
      <c r="FM159" s="654" t="str">
        <f t="shared" si="140"/>
        <v>No Line Item</v>
      </c>
      <c r="FN159" s="1226"/>
      <c r="FO159" s="1227"/>
      <c r="FP159" s="1227"/>
      <c r="FQ159" s="1227"/>
      <c r="FR159" s="1227"/>
      <c r="FS159" s="1228"/>
      <c r="FT159" s="90"/>
      <c r="FU159" s="90"/>
      <c r="FV159" s="656"/>
      <c r="FW159" s="657"/>
      <c r="FX159" s="658">
        <f t="shared" si="114"/>
        <v>0</v>
      </c>
      <c r="FY159" s="619"/>
      <c r="FZ159" s="619"/>
      <c r="GA159" s="619"/>
      <c r="GB159" s="619"/>
      <c r="GC159" s="619"/>
      <c r="GD159" s="619"/>
      <c r="GE159" s="619"/>
      <c r="GF159" s="619"/>
      <c r="GG159" s="619"/>
      <c r="GH159" s="619"/>
      <c r="GI159" s="619"/>
      <c r="GJ159" s="619"/>
    </row>
    <row r="160" spans="1:192" ht="12" customHeight="1" x14ac:dyDescent="0.2">
      <c r="A160" s="654" t="str">
        <f t="shared" si="129"/>
        <v>No Line Item</v>
      </c>
      <c r="B160" s="1226"/>
      <c r="C160" s="1227"/>
      <c r="D160" s="1227"/>
      <c r="E160" s="1227"/>
      <c r="F160" s="1227"/>
      <c r="G160" s="1228"/>
      <c r="H160" s="90"/>
      <c r="I160" s="90"/>
      <c r="J160" s="656"/>
      <c r="K160" s="657"/>
      <c r="L160" s="658">
        <f t="shared" si="99"/>
        <v>0</v>
      </c>
      <c r="M160" s="654" t="str">
        <f t="shared" si="130"/>
        <v>No Line Item</v>
      </c>
      <c r="N160" s="1226"/>
      <c r="O160" s="1227"/>
      <c r="P160" s="1227"/>
      <c r="Q160" s="1227"/>
      <c r="R160" s="1227"/>
      <c r="S160" s="1228"/>
      <c r="T160" s="90"/>
      <c r="U160" s="90"/>
      <c r="V160" s="656"/>
      <c r="W160" s="657"/>
      <c r="X160" s="658">
        <f t="shared" si="100"/>
        <v>0</v>
      </c>
      <c r="Y160" s="654" t="str">
        <f t="shared" si="131"/>
        <v>No Line Item</v>
      </c>
      <c r="Z160" s="1226"/>
      <c r="AA160" s="1227"/>
      <c r="AB160" s="1227"/>
      <c r="AC160" s="1227"/>
      <c r="AD160" s="1227"/>
      <c r="AE160" s="1228"/>
      <c r="AF160" s="90"/>
      <c r="AG160" s="90"/>
      <c r="AH160" s="656"/>
      <c r="AI160" s="657"/>
      <c r="AJ160" s="658">
        <f t="shared" si="101"/>
        <v>0</v>
      </c>
      <c r="AK160" s="654" t="str">
        <f t="shared" si="132"/>
        <v>No Line Item</v>
      </c>
      <c r="AL160" s="1226"/>
      <c r="AM160" s="1227"/>
      <c r="AN160" s="1227"/>
      <c r="AO160" s="1227"/>
      <c r="AP160" s="1227"/>
      <c r="AQ160" s="1228"/>
      <c r="AR160" s="90"/>
      <c r="AS160" s="90"/>
      <c r="AT160" s="656"/>
      <c r="AU160" s="657"/>
      <c r="AV160" s="658">
        <f t="shared" si="102"/>
        <v>0</v>
      </c>
      <c r="AW160" s="654" t="str">
        <f t="shared" si="133"/>
        <v>No Line Item</v>
      </c>
      <c r="AX160" s="1226"/>
      <c r="AY160" s="1227"/>
      <c r="AZ160" s="1227"/>
      <c r="BA160" s="1227"/>
      <c r="BB160" s="1227"/>
      <c r="BC160" s="1228"/>
      <c r="BD160" s="90"/>
      <c r="BE160" s="90"/>
      <c r="BF160" s="656"/>
      <c r="BG160" s="657"/>
      <c r="BH160" s="658">
        <f t="shared" si="103"/>
        <v>0</v>
      </c>
      <c r="BI160" s="654" t="str">
        <f t="shared" si="134"/>
        <v>No Line Item</v>
      </c>
      <c r="BJ160" s="1226"/>
      <c r="BK160" s="1227"/>
      <c r="BL160" s="1227"/>
      <c r="BM160" s="1227"/>
      <c r="BN160" s="1227"/>
      <c r="BO160" s="1228"/>
      <c r="BP160" s="90"/>
      <c r="BQ160" s="90"/>
      <c r="BR160" s="656"/>
      <c r="BS160" s="657"/>
      <c r="BT160" s="658">
        <f t="shared" si="104"/>
        <v>0</v>
      </c>
      <c r="BU160" s="654" t="str">
        <f t="shared" si="141"/>
        <v>No Line Item</v>
      </c>
      <c r="BV160" s="1226"/>
      <c r="BW160" s="1227"/>
      <c r="BX160" s="1227"/>
      <c r="BY160" s="1227"/>
      <c r="BZ160" s="1227"/>
      <c r="CA160" s="1228"/>
      <c r="CB160" s="90"/>
      <c r="CC160" s="90"/>
      <c r="CD160" s="656"/>
      <c r="CE160" s="657"/>
      <c r="CF160" s="658">
        <f t="shared" si="105"/>
        <v>0</v>
      </c>
      <c r="CG160" s="654" t="str">
        <f t="shared" si="135"/>
        <v>No Line Item</v>
      </c>
      <c r="CH160" s="1226"/>
      <c r="CI160" s="1227"/>
      <c r="CJ160" s="1227"/>
      <c r="CK160" s="1227"/>
      <c r="CL160" s="1227"/>
      <c r="CM160" s="1228"/>
      <c r="CN160" s="90"/>
      <c r="CO160" s="90"/>
      <c r="CP160" s="656"/>
      <c r="CQ160" s="657"/>
      <c r="CR160" s="658">
        <f t="shared" si="106"/>
        <v>0</v>
      </c>
      <c r="CS160" s="654" t="str">
        <f t="shared" si="136"/>
        <v>No Line Item</v>
      </c>
      <c r="CT160" s="1226"/>
      <c r="CU160" s="1227"/>
      <c r="CV160" s="1227"/>
      <c r="CW160" s="1227"/>
      <c r="CX160" s="1227"/>
      <c r="CY160" s="1228"/>
      <c r="CZ160" s="90"/>
      <c r="DA160" s="90"/>
      <c r="DB160" s="656"/>
      <c r="DC160" s="657"/>
      <c r="DD160" s="658">
        <f t="shared" si="107"/>
        <v>0</v>
      </c>
      <c r="DE160" s="654" t="str">
        <f t="shared" si="108"/>
        <v>No Line Item</v>
      </c>
      <c r="DF160" s="1226"/>
      <c r="DG160" s="1227"/>
      <c r="DH160" s="1227"/>
      <c r="DI160" s="1227"/>
      <c r="DJ160" s="1227"/>
      <c r="DK160" s="1228"/>
      <c r="DL160" s="90"/>
      <c r="DM160" s="90"/>
      <c r="DN160" s="656"/>
      <c r="DO160" s="657"/>
      <c r="DP160" s="658">
        <f t="shared" si="98"/>
        <v>0</v>
      </c>
      <c r="DQ160" s="654" t="str">
        <f t="shared" si="137"/>
        <v>No Line Item</v>
      </c>
      <c r="DR160" s="1226"/>
      <c r="DS160" s="1227"/>
      <c r="DT160" s="1227"/>
      <c r="DU160" s="1227"/>
      <c r="DV160" s="1227"/>
      <c r="DW160" s="1228"/>
      <c r="DX160" s="90"/>
      <c r="DY160" s="90"/>
      <c r="DZ160" s="656"/>
      <c r="EA160" s="657"/>
      <c r="EB160" s="658">
        <f t="shared" si="109"/>
        <v>0</v>
      </c>
      <c r="EC160" s="654" t="str">
        <f t="shared" si="138"/>
        <v>No Line Item</v>
      </c>
      <c r="ED160" s="1226"/>
      <c r="EE160" s="1227"/>
      <c r="EF160" s="1227"/>
      <c r="EG160" s="1227"/>
      <c r="EH160" s="1227"/>
      <c r="EI160" s="1228"/>
      <c r="EJ160" s="90"/>
      <c r="EK160" s="90"/>
      <c r="EL160" s="656"/>
      <c r="EM160" s="657"/>
      <c r="EN160" s="658">
        <f t="shared" si="110"/>
        <v>0</v>
      </c>
      <c r="EO160" s="654" t="str">
        <f t="shared" si="139"/>
        <v>No Line Item</v>
      </c>
      <c r="EP160" s="1226"/>
      <c r="EQ160" s="1227"/>
      <c r="ER160" s="1227"/>
      <c r="ES160" s="1227"/>
      <c r="ET160" s="1227"/>
      <c r="EU160" s="1228"/>
      <c r="EV160" s="90"/>
      <c r="EW160" s="90"/>
      <c r="EX160" s="656"/>
      <c r="EY160" s="657"/>
      <c r="EZ160" s="658">
        <f t="shared" si="111"/>
        <v>0</v>
      </c>
      <c r="FA160" s="654" t="str">
        <f t="shared" si="142"/>
        <v>No Line Item</v>
      </c>
      <c r="FB160" s="1226"/>
      <c r="FC160" s="1227"/>
      <c r="FD160" s="1227"/>
      <c r="FE160" s="1227"/>
      <c r="FF160" s="1227"/>
      <c r="FG160" s="1228"/>
      <c r="FH160" s="90"/>
      <c r="FI160" s="90"/>
      <c r="FJ160" s="656"/>
      <c r="FK160" s="657"/>
      <c r="FL160" s="658">
        <f t="shared" si="113"/>
        <v>0</v>
      </c>
      <c r="FM160" s="654" t="str">
        <f t="shared" si="140"/>
        <v>No Line Item</v>
      </c>
      <c r="FN160" s="1226"/>
      <c r="FO160" s="1227"/>
      <c r="FP160" s="1227"/>
      <c r="FQ160" s="1227"/>
      <c r="FR160" s="1227"/>
      <c r="FS160" s="1228"/>
      <c r="FT160" s="90"/>
      <c r="FU160" s="90"/>
      <c r="FV160" s="656"/>
      <c r="FW160" s="657"/>
      <c r="FX160" s="658">
        <f t="shared" si="114"/>
        <v>0</v>
      </c>
      <c r="FY160" s="619"/>
      <c r="FZ160" s="619"/>
      <c r="GA160" s="619"/>
      <c r="GB160" s="619"/>
      <c r="GC160" s="619"/>
      <c r="GD160" s="619"/>
      <c r="GE160" s="619"/>
      <c r="GF160" s="619"/>
      <c r="GG160" s="619"/>
      <c r="GH160" s="619"/>
      <c r="GI160" s="619"/>
      <c r="GJ160" s="619"/>
    </row>
    <row r="161" spans="1:192" ht="12" customHeight="1" x14ac:dyDescent="0.2">
      <c r="A161" s="654" t="str">
        <f t="shared" si="129"/>
        <v>No Line Item</v>
      </c>
      <c r="B161" s="1226"/>
      <c r="C161" s="1227"/>
      <c r="D161" s="1227"/>
      <c r="E161" s="1227"/>
      <c r="F161" s="1227"/>
      <c r="G161" s="1228"/>
      <c r="H161" s="90"/>
      <c r="I161" s="90"/>
      <c r="J161" s="656"/>
      <c r="K161" s="657"/>
      <c r="L161" s="658">
        <f t="shared" si="99"/>
        <v>0</v>
      </c>
      <c r="M161" s="654" t="str">
        <f t="shared" si="130"/>
        <v>No Line Item</v>
      </c>
      <c r="N161" s="1226"/>
      <c r="O161" s="1227"/>
      <c r="P161" s="1227"/>
      <c r="Q161" s="1227"/>
      <c r="R161" s="1227"/>
      <c r="S161" s="1228"/>
      <c r="T161" s="90"/>
      <c r="U161" s="90"/>
      <c r="V161" s="656"/>
      <c r="W161" s="657"/>
      <c r="X161" s="658">
        <f t="shared" si="100"/>
        <v>0</v>
      </c>
      <c r="Y161" s="654" t="str">
        <f t="shared" si="131"/>
        <v>No Line Item</v>
      </c>
      <c r="Z161" s="1226"/>
      <c r="AA161" s="1227"/>
      <c r="AB161" s="1227"/>
      <c r="AC161" s="1227"/>
      <c r="AD161" s="1227"/>
      <c r="AE161" s="1228"/>
      <c r="AF161" s="90"/>
      <c r="AG161" s="90"/>
      <c r="AH161" s="656"/>
      <c r="AI161" s="657"/>
      <c r="AJ161" s="658">
        <f t="shared" si="101"/>
        <v>0</v>
      </c>
      <c r="AK161" s="654" t="str">
        <f t="shared" si="132"/>
        <v>No Line Item</v>
      </c>
      <c r="AL161" s="1226"/>
      <c r="AM161" s="1227"/>
      <c r="AN161" s="1227"/>
      <c r="AO161" s="1227"/>
      <c r="AP161" s="1227"/>
      <c r="AQ161" s="1228"/>
      <c r="AR161" s="90"/>
      <c r="AS161" s="90"/>
      <c r="AT161" s="656"/>
      <c r="AU161" s="657"/>
      <c r="AV161" s="658">
        <f t="shared" si="102"/>
        <v>0</v>
      </c>
      <c r="AW161" s="654" t="str">
        <f t="shared" si="133"/>
        <v>No Line Item</v>
      </c>
      <c r="AX161" s="1226"/>
      <c r="AY161" s="1227"/>
      <c r="AZ161" s="1227"/>
      <c r="BA161" s="1227"/>
      <c r="BB161" s="1227"/>
      <c r="BC161" s="1228"/>
      <c r="BD161" s="90"/>
      <c r="BE161" s="90"/>
      <c r="BF161" s="656"/>
      <c r="BG161" s="657"/>
      <c r="BH161" s="658">
        <f t="shared" si="103"/>
        <v>0</v>
      </c>
      <c r="BI161" s="654" t="str">
        <f t="shared" si="134"/>
        <v>No Line Item</v>
      </c>
      <c r="BJ161" s="1226"/>
      <c r="BK161" s="1227"/>
      <c r="BL161" s="1227"/>
      <c r="BM161" s="1227"/>
      <c r="BN161" s="1227"/>
      <c r="BO161" s="1228"/>
      <c r="BP161" s="90"/>
      <c r="BQ161" s="90"/>
      <c r="BR161" s="656"/>
      <c r="BS161" s="657"/>
      <c r="BT161" s="658">
        <f t="shared" si="104"/>
        <v>0</v>
      </c>
      <c r="BU161" s="654" t="str">
        <f t="shared" si="141"/>
        <v>No Line Item</v>
      </c>
      <c r="BV161" s="1226"/>
      <c r="BW161" s="1227"/>
      <c r="BX161" s="1227"/>
      <c r="BY161" s="1227"/>
      <c r="BZ161" s="1227"/>
      <c r="CA161" s="1228"/>
      <c r="CB161" s="90"/>
      <c r="CC161" s="90"/>
      <c r="CD161" s="656"/>
      <c r="CE161" s="657"/>
      <c r="CF161" s="658">
        <f t="shared" si="105"/>
        <v>0</v>
      </c>
      <c r="CG161" s="654" t="str">
        <f t="shared" si="135"/>
        <v>No Line Item</v>
      </c>
      <c r="CH161" s="1226"/>
      <c r="CI161" s="1227"/>
      <c r="CJ161" s="1227"/>
      <c r="CK161" s="1227"/>
      <c r="CL161" s="1227"/>
      <c r="CM161" s="1228"/>
      <c r="CN161" s="90"/>
      <c r="CO161" s="90"/>
      <c r="CP161" s="656"/>
      <c r="CQ161" s="657"/>
      <c r="CR161" s="658">
        <f t="shared" si="106"/>
        <v>0</v>
      </c>
      <c r="CS161" s="654" t="str">
        <f t="shared" si="136"/>
        <v>No Line Item</v>
      </c>
      <c r="CT161" s="1226"/>
      <c r="CU161" s="1227"/>
      <c r="CV161" s="1227"/>
      <c r="CW161" s="1227"/>
      <c r="CX161" s="1227"/>
      <c r="CY161" s="1228"/>
      <c r="CZ161" s="90"/>
      <c r="DA161" s="90"/>
      <c r="DB161" s="656"/>
      <c r="DC161" s="657"/>
      <c r="DD161" s="658">
        <f t="shared" si="107"/>
        <v>0</v>
      </c>
      <c r="DE161" s="654" t="str">
        <f t="shared" si="108"/>
        <v>No Line Item</v>
      </c>
      <c r="DF161" s="1226"/>
      <c r="DG161" s="1227"/>
      <c r="DH161" s="1227"/>
      <c r="DI161" s="1227"/>
      <c r="DJ161" s="1227"/>
      <c r="DK161" s="1228"/>
      <c r="DL161" s="90"/>
      <c r="DM161" s="90"/>
      <c r="DN161" s="656"/>
      <c r="DO161" s="657"/>
      <c r="DP161" s="658">
        <f t="shared" si="98"/>
        <v>0</v>
      </c>
      <c r="DQ161" s="654" t="str">
        <f t="shared" si="137"/>
        <v>No Line Item</v>
      </c>
      <c r="DR161" s="1226"/>
      <c r="DS161" s="1227"/>
      <c r="DT161" s="1227"/>
      <c r="DU161" s="1227"/>
      <c r="DV161" s="1227"/>
      <c r="DW161" s="1228"/>
      <c r="DX161" s="90"/>
      <c r="DY161" s="90"/>
      <c r="DZ161" s="656"/>
      <c r="EA161" s="657"/>
      <c r="EB161" s="658">
        <f t="shared" si="109"/>
        <v>0</v>
      </c>
      <c r="EC161" s="654" t="str">
        <f t="shared" si="138"/>
        <v>No Line Item</v>
      </c>
      <c r="ED161" s="1226"/>
      <c r="EE161" s="1227"/>
      <c r="EF161" s="1227"/>
      <c r="EG161" s="1227"/>
      <c r="EH161" s="1227"/>
      <c r="EI161" s="1228"/>
      <c r="EJ161" s="90"/>
      <c r="EK161" s="90"/>
      <c r="EL161" s="656"/>
      <c r="EM161" s="657"/>
      <c r="EN161" s="658">
        <f t="shared" si="110"/>
        <v>0</v>
      </c>
      <c r="EO161" s="654" t="str">
        <f t="shared" si="139"/>
        <v>No Line Item</v>
      </c>
      <c r="EP161" s="1226"/>
      <c r="EQ161" s="1227"/>
      <c r="ER161" s="1227"/>
      <c r="ES161" s="1227"/>
      <c r="ET161" s="1227"/>
      <c r="EU161" s="1228"/>
      <c r="EV161" s="90"/>
      <c r="EW161" s="90"/>
      <c r="EX161" s="656"/>
      <c r="EY161" s="657"/>
      <c r="EZ161" s="658">
        <f t="shared" si="111"/>
        <v>0</v>
      </c>
      <c r="FA161" s="654" t="str">
        <f t="shared" si="142"/>
        <v>No Line Item</v>
      </c>
      <c r="FB161" s="1226"/>
      <c r="FC161" s="1227"/>
      <c r="FD161" s="1227"/>
      <c r="FE161" s="1227"/>
      <c r="FF161" s="1227"/>
      <c r="FG161" s="1228"/>
      <c r="FH161" s="90"/>
      <c r="FI161" s="90"/>
      <c r="FJ161" s="656"/>
      <c r="FK161" s="657"/>
      <c r="FL161" s="658">
        <f t="shared" si="113"/>
        <v>0</v>
      </c>
      <c r="FM161" s="654" t="str">
        <f t="shared" si="140"/>
        <v>No Line Item</v>
      </c>
      <c r="FN161" s="1226"/>
      <c r="FO161" s="1227"/>
      <c r="FP161" s="1227"/>
      <c r="FQ161" s="1227"/>
      <c r="FR161" s="1227"/>
      <c r="FS161" s="1228"/>
      <c r="FT161" s="90"/>
      <c r="FU161" s="90"/>
      <c r="FV161" s="656"/>
      <c r="FW161" s="657"/>
      <c r="FX161" s="658">
        <f t="shared" si="114"/>
        <v>0</v>
      </c>
      <c r="FY161" s="619"/>
      <c r="FZ161" s="619"/>
      <c r="GA161" s="619"/>
      <c r="GB161" s="619"/>
      <c r="GC161" s="619"/>
      <c r="GD161" s="619"/>
      <c r="GE161" s="619"/>
      <c r="GF161" s="619"/>
      <c r="GG161" s="619"/>
      <c r="GH161" s="619"/>
      <c r="GI161" s="619"/>
      <c r="GJ161" s="619"/>
    </row>
    <row r="162" spans="1:192" ht="12" customHeight="1" x14ac:dyDescent="0.2">
      <c r="A162" s="654" t="str">
        <f t="shared" si="129"/>
        <v>No Line Item</v>
      </c>
      <c r="B162" s="1226"/>
      <c r="C162" s="1227"/>
      <c r="D162" s="1227"/>
      <c r="E162" s="1227"/>
      <c r="F162" s="1227"/>
      <c r="G162" s="1228"/>
      <c r="H162" s="90"/>
      <c r="I162" s="90"/>
      <c r="J162" s="656"/>
      <c r="K162" s="657"/>
      <c r="L162" s="658">
        <f t="shared" si="99"/>
        <v>0</v>
      </c>
      <c r="M162" s="654" t="str">
        <f t="shared" si="130"/>
        <v>No Line Item</v>
      </c>
      <c r="N162" s="1226"/>
      <c r="O162" s="1227"/>
      <c r="P162" s="1227"/>
      <c r="Q162" s="1227"/>
      <c r="R162" s="1227"/>
      <c r="S162" s="1228"/>
      <c r="T162" s="90"/>
      <c r="U162" s="90"/>
      <c r="V162" s="656"/>
      <c r="W162" s="657"/>
      <c r="X162" s="658">
        <f t="shared" si="100"/>
        <v>0</v>
      </c>
      <c r="Y162" s="654" t="str">
        <f t="shared" si="131"/>
        <v>No Line Item</v>
      </c>
      <c r="Z162" s="1226"/>
      <c r="AA162" s="1227"/>
      <c r="AB162" s="1227"/>
      <c r="AC162" s="1227"/>
      <c r="AD162" s="1227"/>
      <c r="AE162" s="1228"/>
      <c r="AF162" s="90"/>
      <c r="AG162" s="90"/>
      <c r="AH162" s="656"/>
      <c r="AI162" s="657"/>
      <c r="AJ162" s="658">
        <f t="shared" si="101"/>
        <v>0</v>
      </c>
      <c r="AK162" s="654" t="str">
        <f t="shared" si="132"/>
        <v>No Line Item</v>
      </c>
      <c r="AL162" s="1226"/>
      <c r="AM162" s="1227"/>
      <c r="AN162" s="1227"/>
      <c r="AO162" s="1227"/>
      <c r="AP162" s="1227"/>
      <c r="AQ162" s="1228"/>
      <c r="AR162" s="90"/>
      <c r="AS162" s="90"/>
      <c r="AT162" s="656"/>
      <c r="AU162" s="657"/>
      <c r="AV162" s="658">
        <f t="shared" si="102"/>
        <v>0</v>
      </c>
      <c r="AW162" s="654" t="str">
        <f t="shared" si="133"/>
        <v>No Line Item</v>
      </c>
      <c r="AX162" s="1226"/>
      <c r="AY162" s="1227"/>
      <c r="AZ162" s="1227"/>
      <c r="BA162" s="1227"/>
      <c r="BB162" s="1227"/>
      <c r="BC162" s="1228"/>
      <c r="BD162" s="90"/>
      <c r="BE162" s="90"/>
      <c r="BF162" s="656"/>
      <c r="BG162" s="657"/>
      <c r="BH162" s="658">
        <f t="shared" si="103"/>
        <v>0</v>
      </c>
      <c r="BI162" s="654" t="str">
        <f t="shared" si="134"/>
        <v>No Line Item</v>
      </c>
      <c r="BJ162" s="1226"/>
      <c r="BK162" s="1227"/>
      <c r="BL162" s="1227"/>
      <c r="BM162" s="1227"/>
      <c r="BN162" s="1227"/>
      <c r="BO162" s="1228"/>
      <c r="BP162" s="90"/>
      <c r="BQ162" s="90"/>
      <c r="BR162" s="656"/>
      <c r="BS162" s="657"/>
      <c r="BT162" s="658">
        <f t="shared" si="104"/>
        <v>0</v>
      </c>
      <c r="BU162" s="654" t="str">
        <f t="shared" si="141"/>
        <v>No Line Item</v>
      </c>
      <c r="BV162" s="1226"/>
      <c r="BW162" s="1227"/>
      <c r="BX162" s="1227"/>
      <c r="BY162" s="1227"/>
      <c r="BZ162" s="1227"/>
      <c r="CA162" s="1228"/>
      <c r="CB162" s="90"/>
      <c r="CC162" s="90"/>
      <c r="CD162" s="656"/>
      <c r="CE162" s="657"/>
      <c r="CF162" s="658">
        <f t="shared" si="105"/>
        <v>0</v>
      </c>
      <c r="CG162" s="654" t="str">
        <f t="shared" si="135"/>
        <v>No Line Item</v>
      </c>
      <c r="CH162" s="1226"/>
      <c r="CI162" s="1227"/>
      <c r="CJ162" s="1227"/>
      <c r="CK162" s="1227"/>
      <c r="CL162" s="1227"/>
      <c r="CM162" s="1228"/>
      <c r="CN162" s="90"/>
      <c r="CO162" s="90"/>
      <c r="CP162" s="656"/>
      <c r="CQ162" s="657"/>
      <c r="CR162" s="658">
        <f t="shared" si="106"/>
        <v>0</v>
      </c>
      <c r="CS162" s="654" t="str">
        <f t="shared" si="136"/>
        <v>No Line Item</v>
      </c>
      <c r="CT162" s="1226"/>
      <c r="CU162" s="1227"/>
      <c r="CV162" s="1227"/>
      <c r="CW162" s="1227"/>
      <c r="CX162" s="1227"/>
      <c r="CY162" s="1228"/>
      <c r="CZ162" s="90"/>
      <c r="DA162" s="90"/>
      <c r="DB162" s="656"/>
      <c r="DC162" s="657"/>
      <c r="DD162" s="658">
        <f t="shared" si="107"/>
        <v>0</v>
      </c>
      <c r="DE162" s="654" t="str">
        <f t="shared" si="108"/>
        <v>No Line Item</v>
      </c>
      <c r="DF162" s="1226"/>
      <c r="DG162" s="1227"/>
      <c r="DH162" s="1227"/>
      <c r="DI162" s="1227"/>
      <c r="DJ162" s="1227"/>
      <c r="DK162" s="1228"/>
      <c r="DL162" s="90"/>
      <c r="DM162" s="90"/>
      <c r="DN162" s="656"/>
      <c r="DO162" s="657"/>
      <c r="DP162" s="658">
        <f t="shared" si="98"/>
        <v>0</v>
      </c>
      <c r="DQ162" s="654" t="str">
        <f t="shared" si="137"/>
        <v>No Line Item</v>
      </c>
      <c r="DR162" s="1226"/>
      <c r="DS162" s="1227"/>
      <c r="DT162" s="1227"/>
      <c r="DU162" s="1227"/>
      <c r="DV162" s="1227"/>
      <c r="DW162" s="1228"/>
      <c r="DX162" s="90"/>
      <c r="DY162" s="90"/>
      <c r="DZ162" s="656"/>
      <c r="EA162" s="657"/>
      <c r="EB162" s="658">
        <f t="shared" si="109"/>
        <v>0</v>
      </c>
      <c r="EC162" s="654" t="str">
        <f t="shared" si="138"/>
        <v>No Line Item</v>
      </c>
      <c r="ED162" s="1226"/>
      <c r="EE162" s="1227"/>
      <c r="EF162" s="1227"/>
      <c r="EG162" s="1227"/>
      <c r="EH162" s="1227"/>
      <c r="EI162" s="1228"/>
      <c r="EJ162" s="90"/>
      <c r="EK162" s="90"/>
      <c r="EL162" s="656"/>
      <c r="EM162" s="657"/>
      <c r="EN162" s="658">
        <f t="shared" si="110"/>
        <v>0</v>
      </c>
      <c r="EO162" s="654" t="str">
        <f t="shared" si="139"/>
        <v>No Line Item</v>
      </c>
      <c r="EP162" s="1226"/>
      <c r="EQ162" s="1227"/>
      <c r="ER162" s="1227"/>
      <c r="ES162" s="1227"/>
      <c r="ET162" s="1227"/>
      <c r="EU162" s="1228"/>
      <c r="EV162" s="90"/>
      <c r="EW162" s="90"/>
      <c r="EX162" s="656"/>
      <c r="EY162" s="657"/>
      <c r="EZ162" s="658">
        <f t="shared" si="111"/>
        <v>0</v>
      </c>
      <c r="FA162" s="654" t="str">
        <f t="shared" si="142"/>
        <v>No Line Item</v>
      </c>
      <c r="FB162" s="1226"/>
      <c r="FC162" s="1227"/>
      <c r="FD162" s="1227"/>
      <c r="FE162" s="1227"/>
      <c r="FF162" s="1227"/>
      <c r="FG162" s="1228"/>
      <c r="FH162" s="90"/>
      <c r="FI162" s="90"/>
      <c r="FJ162" s="656"/>
      <c r="FK162" s="657"/>
      <c r="FL162" s="658">
        <f t="shared" si="113"/>
        <v>0</v>
      </c>
      <c r="FM162" s="654" t="str">
        <f t="shared" si="140"/>
        <v>No Line Item</v>
      </c>
      <c r="FN162" s="1226"/>
      <c r="FO162" s="1227"/>
      <c r="FP162" s="1227"/>
      <c r="FQ162" s="1227"/>
      <c r="FR162" s="1227"/>
      <c r="FS162" s="1228"/>
      <c r="FT162" s="90"/>
      <c r="FU162" s="90"/>
      <c r="FV162" s="656"/>
      <c r="FW162" s="657"/>
      <c r="FX162" s="658">
        <f t="shared" si="114"/>
        <v>0</v>
      </c>
      <c r="FY162" s="619"/>
      <c r="FZ162" s="619"/>
      <c r="GA162" s="619"/>
      <c r="GB162" s="619"/>
      <c r="GC162" s="619"/>
      <c r="GD162" s="619"/>
      <c r="GE162" s="619"/>
      <c r="GF162" s="619"/>
      <c r="GG162" s="619"/>
      <c r="GH162" s="619"/>
      <c r="GI162" s="619"/>
      <c r="GJ162" s="619"/>
    </row>
    <row r="163" spans="1:192" ht="12" customHeight="1" x14ac:dyDescent="0.2">
      <c r="A163" s="654" t="str">
        <f>IF(AND(I163=0,K163=0,B163=""),"No Line Item",A162+1)</f>
        <v>No Line Item</v>
      </c>
      <c r="B163" s="1226"/>
      <c r="C163" s="1227"/>
      <c r="D163" s="1227"/>
      <c r="E163" s="1227"/>
      <c r="F163" s="1227"/>
      <c r="G163" s="1228"/>
      <c r="H163" s="90"/>
      <c r="I163" s="90"/>
      <c r="J163" s="656"/>
      <c r="K163" s="657"/>
      <c r="L163" s="658">
        <f t="shared" si="99"/>
        <v>0</v>
      </c>
      <c r="M163" s="654" t="str">
        <f>IF(AND(U163=0,W163=0,N163=""),"No Line Item",M162+1)</f>
        <v>No Line Item</v>
      </c>
      <c r="N163" s="1226"/>
      <c r="O163" s="1227"/>
      <c r="P163" s="1227"/>
      <c r="Q163" s="1227"/>
      <c r="R163" s="1227"/>
      <c r="S163" s="1228"/>
      <c r="T163" s="90"/>
      <c r="U163" s="90"/>
      <c r="V163" s="656"/>
      <c r="W163" s="657"/>
      <c r="X163" s="658">
        <f t="shared" si="100"/>
        <v>0</v>
      </c>
      <c r="Y163" s="654" t="str">
        <f>IF(AND(AG163=0,AI163=0,Z163=""),"No Line Item",Y162+1)</f>
        <v>No Line Item</v>
      </c>
      <c r="Z163" s="1226"/>
      <c r="AA163" s="1227"/>
      <c r="AB163" s="1227"/>
      <c r="AC163" s="1227"/>
      <c r="AD163" s="1227"/>
      <c r="AE163" s="1228"/>
      <c r="AF163" s="90"/>
      <c r="AG163" s="90"/>
      <c r="AH163" s="656"/>
      <c r="AI163" s="657"/>
      <c r="AJ163" s="658">
        <f t="shared" si="101"/>
        <v>0</v>
      </c>
      <c r="AK163" s="654" t="str">
        <f>IF(AND(AS163=0,AU163=0,AL163=""),"No Line Item",AK162+1)</f>
        <v>No Line Item</v>
      </c>
      <c r="AL163" s="1226"/>
      <c r="AM163" s="1227"/>
      <c r="AN163" s="1227"/>
      <c r="AO163" s="1227"/>
      <c r="AP163" s="1227"/>
      <c r="AQ163" s="1228"/>
      <c r="AR163" s="90"/>
      <c r="AS163" s="90"/>
      <c r="AT163" s="656"/>
      <c r="AU163" s="657"/>
      <c r="AV163" s="658">
        <f t="shared" si="102"/>
        <v>0</v>
      </c>
      <c r="AW163" s="654" t="str">
        <f>IF(AND(BE163=0,BG163=0,AX163=""),"No Line Item",AW162+1)</f>
        <v>No Line Item</v>
      </c>
      <c r="AX163" s="1226"/>
      <c r="AY163" s="1227"/>
      <c r="AZ163" s="1227"/>
      <c r="BA163" s="1227"/>
      <c r="BB163" s="1227"/>
      <c r="BC163" s="1228"/>
      <c r="BD163" s="90"/>
      <c r="BE163" s="90"/>
      <c r="BF163" s="656"/>
      <c r="BG163" s="657"/>
      <c r="BH163" s="658">
        <f t="shared" si="103"/>
        <v>0</v>
      </c>
      <c r="BI163" s="654" t="str">
        <f>IF(AND(BQ163=0,BS163=0,BJ163=""),"No Line Item",BI162+1)</f>
        <v>No Line Item</v>
      </c>
      <c r="BJ163" s="1226"/>
      <c r="BK163" s="1227"/>
      <c r="BL163" s="1227"/>
      <c r="BM163" s="1227"/>
      <c r="BN163" s="1227"/>
      <c r="BO163" s="1228"/>
      <c r="BP163" s="90"/>
      <c r="BQ163" s="90"/>
      <c r="BR163" s="656"/>
      <c r="BS163" s="657"/>
      <c r="BT163" s="658">
        <f t="shared" si="104"/>
        <v>0</v>
      </c>
      <c r="BU163" s="654" t="str">
        <f>IF(AND(CC163=0,CE163=0,BV163=""),"No Line Item",BU162+1)</f>
        <v>No Line Item</v>
      </c>
      <c r="BV163" s="1226"/>
      <c r="BW163" s="1227"/>
      <c r="BX163" s="1227"/>
      <c r="BY163" s="1227"/>
      <c r="BZ163" s="1227"/>
      <c r="CA163" s="1228"/>
      <c r="CB163" s="90"/>
      <c r="CC163" s="90"/>
      <c r="CD163" s="656"/>
      <c r="CE163" s="657"/>
      <c r="CF163" s="658">
        <f t="shared" si="105"/>
        <v>0</v>
      </c>
      <c r="CG163" s="654" t="str">
        <f>IF(AND(CO163=0,CQ163=0,CH163=""),"No Line Item",CG162+1)</f>
        <v>No Line Item</v>
      </c>
      <c r="CH163" s="1226"/>
      <c r="CI163" s="1227"/>
      <c r="CJ163" s="1227"/>
      <c r="CK163" s="1227"/>
      <c r="CL163" s="1227"/>
      <c r="CM163" s="1228"/>
      <c r="CN163" s="90"/>
      <c r="CO163" s="90"/>
      <c r="CP163" s="656"/>
      <c r="CQ163" s="657"/>
      <c r="CR163" s="658">
        <f t="shared" si="106"/>
        <v>0</v>
      </c>
      <c r="CS163" s="654" t="str">
        <f>IF(AND(DA163=0,DC163=0,CT163=""),"No Line Item",CS162+1)</f>
        <v>No Line Item</v>
      </c>
      <c r="CT163" s="1226"/>
      <c r="CU163" s="1227"/>
      <c r="CV163" s="1227"/>
      <c r="CW163" s="1227"/>
      <c r="CX163" s="1227"/>
      <c r="CY163" s="1228"/>
      <c r="CZ163" s="90"/>
      <c r="DA163" s="90"/>
      <c r="DB163" s="656"/>
      <c r="DC163" s="657"/>
      <c r="DD163" s="658">
        <f t="shared" si="107"/>
        <v>0</v>
      </c>
      <c r="DE163" s="654" t="str">
        <f t="shared" si="108"/>
        <v>No Line Item</v>
      </c>
      <c r="DF163" s="1226"/>
      <c r="DG163" s="1227"/>
      <c r="DH163" s="1227"/>
      <c r="DI163" s="1227"/>
      <c r="DJ163" s="1227"/>
      <c r="DK163" s="1228"/>
      <c r="DL163" s="90"/>
      <c r="DM163" s="90"/>
      <c r="DN163" s="656"/>
      <c r="DO163" s="657"/>
      <c r="DP163" s="658">
        <f t="shared" si="98"/>
        <v>0</v>
      </c>
      <c r="DQ163" s="654" t="str">
        <f>IF(AND(DY163=0,EA163=0,DR163=""),"No Line Item",DQ162+1)</f>
        <v>No Line Item</v>
      </c>
      <c r="DR163" s="1226"/>
      <c r="DS163" s="1227"/>
      <c r="DT163" s="1227"/>
      <c r="DU163" s="1227"/>
      <c r="DV163" s="1227"/>
      <c r="DW163" s="1228"/>
      <c r="DX163" s="90"/>
      <c r="DY163" s="90"/>
      <c r="DZ163" s="656"/>
      <c r="EA163" s="657"/>
      <c r="EB163" s="658">
        <f t="shared" si="109"/>
        <v>0</v>
      </c>
      <c r="EC163" s="654" t="str">
        <f>IF(AND(EK163=0,EM163=0,ED163=""),"No Line Item",EC162+1)</f>
        <v>No Line Item</v>
      </c>
      <c r="ED163" s="1226"/>
      <c r="EE163" s="1227"/>
      <c r="EF163" s="1227"/>
      <c r="EG163" s="1227"/>
      <c r="EH163" s="1227"/>
      <c r="EI163" s="1228"/>
      <c r="EJ163" s="90"/>
      <c r="EK163" s="90"/>
      <c r="EL163" s="656"/>
      <c r="EM163" s="657"/>
      <c r="EN163" s="658">
        <f t="shared" si="110"/>
        <v>0</v>
      </c>
      <c r="EO163" s="654" t="str">
        <f>IF(AND(EW163=0,EY163=0,EP163=""),"No Line Item",EO162+1)</f>
        <v>No Line Item</v>
      </c>
      <c r="EP163" s="1226"/>
      <c r="EQ163" s="1227"/>
      <c r="ER163" s="1227"/>
      <c r="ES163" s="1227"/>
      <c r="ET163" s="1227"/>
      <c r="EU163" s="1228"/>
      <c r="EV163" s="90"/>
      <c r="EW163" s="90"/>
      <c r="EX163" s="656"/>
      <c r="EY163" s="657"/>
      <c r="EZ163" s="658">
        <f t="shared" si="111"/>
        <v>0</v>
      </c>
      <c r="FA163" s="654" t="str">
        <f>IF(AND(FI163=0,FK163=0,FB163=""),"No Line Item",FA162+1)</f>
        <v>No Line Item</v>
      </c>
      <c r="FB163" s="1226"/>
      <c r="FC163" s="1227"/>
      <c r="FD163" s="1227"/>
      <c r="FE163" s="1227"/>
      <c r="FF163" s="1227"/>
      <c r="FG163" s="1228"/>
      <c r="FH163" s="90"/>
      <c r="FI163" s="90"/>
      <c r="FJ163" s="656"/>
      <c r="FK163" s="657"/>
      <c r="FL163" s="658">
        <f t="shared" si="113"/>
        <v>0</v>
      </c>
      <c r="FM163" s="654" t="str">
        <f>IF(AND(FU163=0,FW163=0,FN163=""),"No Line Item",FM162+1)</f>
        <v>No Line Item</v>
      </c>
      <c r="FN163" s="1226"/>
      <c r="FO163" s="1227"/>
      <c r="FP163" s="1227"/>
      <c r="FQ163" s="1227"/>
      <c r="FR163" s="1227"/>
      <c r="FS163" s="1228"/>
      <c r="FT163" s="90"/>
      <c r="FU163" s="90"/>
      <c r="FV163" s="656"/>
      <c r="FW163" s="657"/>
      <c r="FX163" s="658">
        <f t="shared" si="114"/>
        <v>0</v>
      </c>
      <c r="FY163" s="619"/>
      <c r="FZ163" s="619"/>
      <c r="GA163" s="619"/>
      <c r="GB163" s="619"/>
      <c r="GC163" s="619"/>
      <c r="GD163" s="619"/>
      <c r="GE163" s="619"/>
      <c r="GF163" s="619"/>
      <c r="GG163" s="619"/>
      <c r="GH163" s="619"/>
      <c r="GI163" s="619"/>
      <c r="GJ163" s="619"/>
    </row>
    <row r="164" spans="1:192" ht="12" customHeight="1" x14ac:dyDescent="0.2">
      <c r="A164" s="654" t="str">
        <f>IF(AND(I164=0,K164=0,B164=""),"No Line Item",A163+1)</f>
        <v>No Line Item</v>
      </c>
      <c r="B164" s="1226"/>
      <c r="C164" s="1227"/>
      <c r="D164" s="1227"/>
      <c r="E164" s="1227"/>
      <c r="F164" s="1227"/>
      <c r="G164" s="1228"/>
      <c r="H164" s="90"/>
      <c r="I164" s="90"/>
      <c r="J164" s="656"/>
      <c r="K164" s="657"/>
      <c r="L164" s="658">
        <f t="shared" si="99"/>
        <v>0</v>
      </c>
      <c r="M164" s="654" t="str">
        <f>IF(AND(U164=0,W164=0,N164=""),"No Line Item",M163+1)</f>
        <v>No Line Item</v>
      </c>
      <c r="N164" s="1226"/>
      <c r="O164" s="1227"/>
      <c r="P164" s="1227"/>
      <c r="Q164" s="1227"/>
      <c r="R164" s="1227"/>
      <c r="S164" s="1228"/>
      <c r="T164" s="90"/>
      <c r="U164" s="90"/>
      <c r="V164" s="656"/>
      <c r="W164" s="657"/>
      <c r="X164" s="658">
        <f t="shared" si="100"/>
        <v>0</v>
      </c>
      <c r="Y164" s="654" t="str">
        <f>IF(AND(AG164=0,AI164=0,Z164=""),"No Line Item",Y163+1)</f>
        <v>No Line Item</v>
      </c>
      <c r="Z164" s="1226"/>
      <c r="AA164" s="1227"/>
      <c r="AB164" s="1227"/>
      <c r="AC164" s="1227"/>
      <c r="AD164" s="1227"/>
      <c r="AE164" s="1228"/>
      <c r="AF164" s="90"/>
      <c r="AG164" s="90"/>
      <c r="AH164" s="656"/>
      <c r="AI164" s="657"/>
      <c r="AJ164" s="658">
        <f t="shared" si="101"/>
        <v>0</v>
      </c>
      <c r="AK164" s="654" t="str">
        <f>IF(AND(AS164=0,AU164=0,AL164=""),"No Line Item",AK163+1)</f>
        <v>No Line Item</v>
      </c>
      <c r="AL164" s="1226"/>
      <c r="AM164" s="1227"/>
      <c r="AN164" s="1227"/>
      <c r="AO164" s="1227"/>
      <c r="AP164" s="1227"/>
      <c r="AQ164" s="1228"/>
      <c r="AR164" s="90"/>
      <c r="AS164" s="90"/>
      <c r="AT164" s="656"/>
      <c r="AU164" s="657"/>
      <c r="AV164" s="658">
        <f t="shared" si="102"/>
        <v>0</v>
      </c>
      <c r="AW164" s="654" t="str">
        <f>IF(AND(BE164=0,BG164=0,AX164=""),"No Line Item",AW163+1)</f>
        <v>No Line Item</v>
      </c>
      <c r="AX164" s="1226"/>
      <c r="AY164" s="1227"/>
      <c r="AZ164" s="1227"/>
      <c r="BA164" s="1227"/>
      <c r="BB164" s="1227"/>
      <c r="BC164" s="1228"/>
      <c r="BD164" s="90"/>
      <c r="BE164" s="90"/>
      <c r="BF164" s="656"/>
      <c r="BG164" s="657"/>
      <c r="BH164" s="658">
        <f t="shared" si="103"/>
        <v>0</v>
      </c>
      <c r="BI164" s="654" t="str">
        <f>IF(AND(BQ164=0,BS164=0,BJ164=""),"No Line Item",BI163+1)</f>
        <v>No Line Item</v>
      </c>
      <c r="BJ164" s="1226"/>
      <c r="BK164" s="1227"/>
      <c r="BL164" s="1227"/>
      <c r="BM164" s="1227"/>
      <c r="BN164" s="1227"/>
      <c r="BO164" s="1228"/>
      <c r="BP164" s="90"/>
      <c r="BQ164" s="90"/>
      <c r="BR164" s="656"/>
      <c r="BS164" s="657"/>
      <c r="BT164" s="658">
        <f t="shared" si="104"/>
        <v>0</v>
      </c>
      <c r="BU164" s="654" t="str">
        <f>IF(AND(CC164=0,CE164=0,BV164=""),"No Line Item",BU163+1)</f>
        <v>No Line Item</v>
      </c>
      <c r="BV164" s="1226"/>
      <c r="BW164" s="1227"/>
      <c r="BX164" s="1227"/>
      <c r="BY164" s="1227"/>
      <c r="BZ164" s="1227"/>
      <c r="CA164" s="1228"/>
      <c r="CB164" s="90"/>
      <c r="CC164" s="90"/>
      <c r="CD164" s="656"/>
      <c r="CE164" s="657"/>
      <c r="CF164" s="658">
        <f t="shared" si="105"/>
        <v>0</v>
      </c>
      <c r="CG164" s="654" t="str">
        <f>IF(AND(CO164=0,CQ164=0,CH164=""),"No Line Item",CG163+1)</f>
        <v>No Line Item</v>
      </c>
      <c r="CH164" s="1226"/>
      <c r="CI164" s="1227"/>
      <c r="CJ164" s="1227"/>
      <c r="CK164" s="1227"/>
      <c r="CL164" s="1227"/>
      <c r="CM164" s="1228"/>
      <c r="CN164" s="90"/>
      <c r="CO164" s="90"/>
      <c r="CP164" s="656"/>
      <c r="CQ164" s="657"/>
      <c r="CR164" s="658">
        <f t="shared" si="106"/>
        <v>0</v>
      </c>
      <c r="CS164" s="654" t="str">
        <f>IF(AND(DA164=0,DC164=0,CT164=""),"No Line Item",CS163+1)</f>
        <v>No Line Item</v>
      </c>
      <c r="CT164" s="1226"/>
      <c r="CU164" s="1227"/>
      <c r="CV164" s="1227"/>
      <c r="CW164" s="1227"/>
      <c r="CX164" s="1227"/>
      <c r="CY164" s="1228"/>
      <c r="CZ164" s="90"/>
      <c r="DA164" s="90"/>
      <c r="DB164" s="656"/>
      <c r="DC164" s="657"/>
      <c r="DD164" s="658">
        <f t="shared" si="107"/>
        <v>0</v>
      </c>
      <c r="DE164" s="654" t="str">
        <f t="shared" si="108"/>
        <v>No Line Item</v>
      </c>
      <c r="DF164" s="1226"/>
      <c r="DG164" s="1227"/>
      <c r="DH164" s="1227"/>
      <c r="DI164" s="1227"/>
      <c r="DJ164" s="1227"/>
      <c r="DK164" s="1228"/>
      <c r="DL164" s="90"/>
      <c r="DM164" s="90"/>
      <c r="DN164" s="656"/>
      <c r="DO164" s="657"/>
      <c r="DP164" s="658">
        <f t="shared" si="98"/>
        <v>0</v>
      </c>
      <c r="DQ164" s="654" t="str">
        <f>IF(AND(DY164=0,EA164=0,DR164=""),"No Line Item",DQ163+1)</f>
        <v>No Line Item</v>
      </c>
      <c r="DR164" s="1226"/>
      <c r="DS164" s="1227"/>
      <c r="DT164" s="1227"/>
      <c r="DU164" s="1227"/>
      <c r="DV164" s="1227"/>
      <c r="DW164" s="1228"/>
      <c r="DX164" s="90"/>
      <c r="DY164" s="90"/>
      <c r="DZ164" s="656"/>
      <c r="EA164" s="657"/>
      <c r="EB164" s="658">
        <f t="shared" si="109"/>
        <v>0</v>
      </c>
      <c r="EC164" s="654" t="str">
        <f>IF(AND(EK164=0,EM164=0,ED164=""),"No Line Item",EC163+1)</f>
        <v>No Line Item</v>
      </c>
      <c r="ED164" s="1226"/>
      <c r="EE164" s="1227"/>
      <c r="EF164" s="1227"/>
      <c r="EG164" s="1227"/>
      <c r="EH164" s="1227"/>
      <c r="EI164" s="1228"/>
      <c r="EJ164" s="90"/>
      <c r="EK164" s="90"/>
      <c r="EL164" s="656"/>
      <c r="EM164" s="657"/>
      <c r="EN164" s="658">
        <f t="shared" si="110"/>
        <v>0</v>
      </c>
      <c r="EO164" s="654" t="str">
        <f>IF(AND(EW164=0,EY164=0,EP164=""),"No Line Item",EO163+1)</f>
        <v>No Line Item</v>
      </c>
      <c r="EP164" s="1226"/>
      <c r="EQ164" s="1227"/>
      <c r="ER164" s="1227"/>
      <c r="ES164" s="1227"/>
      <c r="ET164" s="1227"/>
      <c r="EU164" s="1228"/>
      <c r="EV164" s="90"/>
      <c r="EW164" s="90"/>
      <c r="EX164" s="656"/>
      <c r="EY164" s="657"/>
      <c r="EZ164" s="658">
        <f t="shared" si="111"/>
        <v>0</v>
      </c>
      <c r="FA164" s="654" t="str">
        <f>IF(AND(FI164=0,FK164=0,FB164=""),"No Line Item",FA163+1)</f>
        <v>No Line Item</v>
      </c>
      <c r="FB164" s="1226"/>
      <c r="FC164" s="1227"/>
      <c r="FD164" s="1227"/>
      <c r="FE164" s="1227"/>
      <c r="FF164" s="1227"/>
      <c r="FG164" s="1228"/>
      <c r="FH164" s="90"/>
      <c r="FI164" s="90"/>
      <c r="FJ164" s="656"/>
      <c r="FK164" s="657"/>
      <c r="FL164" s="658">
        <f t="shared" si="113"/>
        <v>0</v>
      </c>
      <c r="FM164" s="654" t="str">
        <f>IF(AND(FU164=0,FW164=0,FN164=""),"No Line Item",FM163+1)</f>
        <v>No Line Item</v>
      </c>
      <c r="FN164" s="1226"/>
      <c r="FO164" s="1227"/>
      <c r="FP164" s="1227"/>
      <c r="FQ164" s="1227"/>
      <c r="FR164" s="1227"/>
      <c r="FS164" s="1228"/>
      <c r="FT164" s="90"/>
      <c r="FU164" s="90"/>
      <c r="FV164" s="656"/>
      <c r="FW164" s="657"/>
      <c r="FX164" s="658">
        <f t="shared" si="114"/>
        <v>0</v>
      </c>
      <c r="FY164" s="619"/>
      <c r="FZ164" s="619"/>
      <c r="GA164" s="619"/>
      <c r="GB164" s="619"/>
      <c r="GC164" s="619"/>
      <c r="GD164" s="619"/>
      <c r="GE164" s="619"/>
      <c r="GF164" s="619"/>
      <c r="GG164" s="619"/>
      <c r="GH164" s="619"/>
      <c r="GI164" s="619"/>
      <c r="GJ164" s="619"/>
    </row>
    <row r="165" spans="1:192" ht="12" customHeight="1" x14ac:dyDescent="0.2">
      <c r="A165" s="654" t="str">
        <f>IF(AND(I165=0,K165=0,B165=""),"No Line Item",A164+1)</f>
        <v>No Line Item</v>
      </c>
      <c r="B165" s="1226"/>
      <c r="C165" s="1227"/>
      <c r="D165" s="1227"/>
      <c r="E165" s="1227"/>
      <c r="F165" s="1227"/>
      <c r="G165" s="1228"/>
      <c r="H165" s="90"/>
      <c r="I165" s="90"/>
      <c r="J165" s="656"/>
      <c r="K165" s="657"/>
      <c r="L165" s="658">
        <f t="shared" si="99"/>
        <v>0</v>
      </c>
      <c r="M165" s="654" t="str">
        <f>IF(AND(U165=0,W165=0,N165=""),"No Line Item",M164+1)</f>
        <v>No Line Item</v>
      </c>
      <c r="N165" s="1226"/>
      <c r="O165" s="1227"/>
      <c r="P165" s="1227"/>
      <c r="Q165" s="1227"/>
      <c r="R165" s="1227"/>
      <c r="S165" s="1228"/>
      <c r="T165" s="90"/>
      <c r="U165" s="90"/>
      <c r="V165" s="656"/>
      <c r="W165" s="657"/>
      <c r="X165" s="658">
        <f t="shared" si="100"/>
        <v>0</v>
      </c>
      <c r="Y165" s="654" t="str">
        <f>IF(AND(AG165=0,AI165=0,Z165=""),"No Line Item",Y164+1)</f>
        <v>No Line Item</v>
      </c>
      <c r="Z165" s="1226"/>
      <c r="AA165" s="1227"/>
      <c r="AB165" s="1227"/>
      <c r="AC165" s="1227"/>
      <c r="AD165" s="1227"/>
      <c r="AE165" s="1228"/>
      <c r="AF165" s="90"/>
      <c r="AG165" s="90"/>
      <c r="AH165" s="656"/>
      <c r="AI165" s="657"/>
      <c r="AJ165" s="658">
        <f t="shared" si="101"/>
        <v>0</v>
      </c>
      <c r="AK165" s="654" t="str">
        <f>IF(AND(AS165=0,AU165=0,AL165=""),"No Line Item",AK164+1)</f>
        <v>No Line Item</v>
      </c>
      <c r="AL165" s="1226"/>
      <c r="AM165" s="1227"/>
      <c r="AN165" s="1227"/>
      <c r="AO165" s="1227"/>
      <c r="AP165" s="1227"/>
      <c r="AQ165" s="1228"/>
      <c r="AR165" s="90"/>
      <c r="AS165" s="90"/>
      <c r="AT165" s="656"/>
      <c r="AU165" s="657"/>
      <c r="AV165" s="658">
        <f t="shared" si="102"/>
        <v>0</v>
      </c>
      <c r="AW165" s="654" t="str">
        <f>IF(AND(BE165=0,BG165=0,AX165=""),"No Line Item",AW164+1)</f>
        <v>No Line Item</v>
      </c>
      <c r="AX165" s="1226"/>
      <c r="AY165" s="1227"/>
      <c r="AZ165" s="1227"/>
      <c r="BA165" s="1227"/>
      <c r="BB165" s="1227"/>
      <c r="BC165" s="1228"/>
      <c r="BD165" s="90"/>
      <c r="BE165" s="90"/>
      <c r="BF165" s="656"/>
      <c r="BG165" s="657"/>
      <c r="BH165" s="658">
        <f t="shared" si="103"/>
        <v>0</v>
      </c>
      <c r="BI165" s="654" t="str">
        <f>IF(AND(BQ165=0,BS165=0,BJ165=""),"No Line Item",BI164+1)</f>
        <v>No Line Item</v>
      </c>
      <c r="BJ165" s="1226"/>
      <c r="BK165" s="1227"/>
      <c r="BL165" s="1227"/>
      <c r="BM165" s="1227"/>
      <c r="BN165" s="1227"/>
      <c r="BO165" s="1228"/>
      <c r="BP165" s="90"/>
      <c r="BQ165" s="90"/>
      <c r="BR165" s="656"/>
      <c r="BS165" s="657"/>
      <c r="BT165" s="658">
        <f t="shared" si="104"/>
        <v>0</v>
      </c>
      <c r="BU165" s="654" t="str">
        <f>IF(AND(CC165=0,CE165=0,BV165=""),"No Line Item",BU164+1)</f>
        <v>No Line Item</v>
      </c>
      <c r="BV165" s="1226"/>
      <c r="BW165" s="1227"/>
      <c r="BX165" s="1227"/>
      <c r="BY165" s="1227"/>
      <c r="BZ165" s="1227"/>
      <c r="CA165" s="1228"/>
      <c r="CB165" s="90"/>
      <c r="CC165" s="90"/>
      <c r="CD165" s="656"/>
      <c r="CE165" s="657"/>
      <c r="CF165" s="658">
        <f t="shared" si="105"/>
        <v>0</v>
      </c>
      <c r="CG165" s="654" t="str">
        <f>IF(AND(CO165=0,CQ165=0,CH165=""),"No Line Item",CG164+1)</f>
        <v>No Line Item</v>
      </c>
      <c r="CH165" s="1226"/>
      <c r="CI165" s="1227"/>
      <c r="CJ165" s="1227"/>
      <c r="CK165" s="1227"/>
      <c r="CL165" s="1227"/>
      <c r="CM165" s="1228"/>
      <c r="CN165" s="90"/>
      <c r="CO165" s="90"/>
      <c r="CP165" s="656"/>
      <c r="CQ165" s="657"/>
      <c r="CR165" s="658">
        <f t="shared" si="106"/>
        <v>0</v>
      </c>
      <c r="CS165" s="654" t="str">
        <f>IF(AND(DA165=0,DC165=0,CT165=""),"No Line Item",CS164+1)</f>
        <v>No Line Item</v>
      </c>
      <c r="CT165" s="1226"/>
      <c r="CU165" s="1227"/>
      <c r="CV165" s="1227"/>
      <c r="CW165" s="1227"/>
      <c r="CX165" s="1227"/>
      <c r="CY165" s="1228"/>
      <c r="CZ165" s="90"/>
      <c r="DA165" s="90"/>
      <c r="DB165" s="656"/>
      <c r="DC165" s="657"/>
      <c r="DD165" s="658">
        <f t="shared" si="107"/>
        <v>0</v>
      </c>
      <c r="DE165" s="654" t="str">
        <f t="shared" si="108"/>
        <v>No Line Item</v>
      </c>
      <c r="DF165" s="1226"/>
      <c r="DG165" s="1227"/>
      <c r="DH165" s="1227"/>
      <c r="DI165" s="1227"/>
      <c r="DJ165" s="1227"/>
      <c r="DK165" s="1228"/>
      <c r="DL165" s="90"/>
      <c r="DM165" s="90"/>
      <c r="DN165" s="656"/>
      <c r="DO165" s="657"/>
      <c r="DP165" s="658">
        <f t="shared" si="98"/>
        <v>0</v>
      </c>
      <c r="DQ165" s="654" t="str">
        <f>IF(AND(DY165=0,EA165=0,DR165=""),"No Line Item",DQ164+1)</f>
        <v>No Line Item</v>
      </c>
      <c r="DR165" s="1226"/>
      <c r="DS165" s="1227"/>
      <c r="DT165" s="1227"/>
      <c r="DU165" s="1227"/>
      <c r="DV165" s="1227"/>
      <c r="DW165" s="1228"/>
      <c r="DX165" s="90"/>
      <c r="DY165" s="90"/>
      <c r="DZ165" s="656"/>
      <c r="EA165" s="657"/>
      <c r="EB165" s="658">
        <f t="shared" si="109"/>
        <v>0</v>
      </c>
      <c r="EC165" s="654" t="str">
        <f>IF(AND(EK165=0,EM165=0,ED165=""),"No Line Item",EC164+1)</f>
        <v>No Line Item</v>
      </c>
      <c r="ED165" s="1226"/>
      <c r="EE165" s="1227"/>
      <c r="EF165" s="1227"/>
      <c r="EG165" s="1227"/>
      <c r="EH165" s="1227"/>
      <c r="EI165" s="1228"/>
      <c r="EJ165" s="90"/>
      <c r="EK165" s="90"/>
      <c r="EL165" s="656"/>
      <c r="EM165" s="657"/>
      <c r="EN165" s="658">
        <f t="shared" si="110"/>
        <v>0</v>
      </c>
      <c r="EO165" s="654" t="str">
        <f>IF(AND(EW165=0,EY165=0,EP165=""),"No Line Item",EO164+1)</f>
        <v>No Line Item</v>
      </c>
      <c r="EP165" s="1226"/>
      <c r="EQ165" s="1227"/>
      <c r="ER165" s="1227"/>
      <c r="ES165" s="1227"/>
      <c r="ET165" s="1227"/>
      <c r="EU165" s="1228"/>
      <c r="EV165" s="90"/>
      <c r="EW165" s="90"/>
      <c r="EX165" s="656"/>
      <c r="EY165" s="657"/>
      <c r="EZ165" s="658">
        <f t="shared" si="111"/>
        <v>0</v>
      </c>
      <c r="FA165" s="654" t="str">
        <f>IF(AND(FI165=0,FK165=0,FB165=""),"No Line Item",FA164+1)</f>
        <v>No Line Item</v>
      </c>
      <c r="FB165" s="1226"/>
      <c r="FC165" s="1227"/>
      <c r="FD165" s="1227"/>
      <c r="FE165" s="1227"/>
      <c r="FF165" s="1227"/>
      <c r="FG165" s="1228"/>
      <c r="FH165" s="90"/>
      <c r="FI165" s="90"/>
      <c r="FJ165" s="656"/>
      <c r="FK165" s="657"/>
      <c r="FL165" s="658">
        <f t="shared" si="113"/>
        <v>0</v>
      </c>
      <c r="FM165" s="654" t="str">
        <f>IF(AND(FU165=0,FW165=0,FN165=""),"No Line Item",FM164+1)</f>
        <v>No Line Item</v>
      </c>
      <c r="FN165" s="1226"/>
      <c r="FO165" s="1227"/>
      <c r="FP165" s="1227"/>
      <c r="FQ165" s="1227"/>
      <c r="FR165" s="1227"/>
      <c r="FS165" s="1228"/>
      <c r="FT165" s="90"/>
      <c r="FU165" s="90"/>
      <c r="FV165" s="656"/>
      <c r="FW165" s="657"/>
      <c r="FX165" s="658">
        <f t="shared" si="114"/>
        <v>0</v>
      </c>
      <c r="FY165" s="619"/>
      <c r="FZ165" s="619"/>
      <c r="GA165" s="619"/>
      <c r="GB165" s="619"/>
      <c r="GC165" s="619"/>
      <c r="GD165" s="619"/>
      <c r="GE165" s="619"/>
      <c r="GF165" s="619"/>
      <c r="GG165" s="619"/>
      <c r="GH165" s="619"/>
      <c r="GI165" s="619"/>
      <c r="GJ165" s="619"/>
    </row>
    <row r="166" spans="1:192" ht="12" customHeight="1" thickBot="1" x14ac:dyDescent="0.25">
      <c r="A166" s="654" t="str">
        <f>IF(AND(I166=0,K166=0,B166=""),"No Line Item",A165+1)</f>
        <v>No Line Item</v>
      </c>
      <c r="B166" s="1226"/>
      <c r="C166" s="1227"/>
      <c r="D166" s="1227"/>
      <c r="E166" s="1227"/>
      <c r="F166" s="1227"/>
      <c r="G166" s="1228"/>
      <c r="H166" s="90"/>
      <c r="I166" s="90"/>
      <c r="J166" s="656"/>
      <c r="K166" s="657"/>
      <c r="L166" s="658">
        <f t="shared" si="99"/>
        <v>0</v>
      </c>
      <c r="M166" s="654" t="str">
        <f>IF(AND(U166=0,W166=0,N166=""),"No Line Item",M165+1)</f>
        <v>No Line Item</v>
      </c>
      <c r="N166" s="1226"/>
      <c r="O166" s="1227"/>
      <c r="P166" s="1227"/>
      <c r="Q166" s="1227"/>
      <c r="R166" s="1227"/>
      <c r="S166" s="1228"/>
      <c r="T166" s="90"/>
      <c r="U166" s="90"/>
      <c r="V166" s="656"/>
      <c r="W166" s="657"/>
      <c r="X166" s="658">
        <f t="shared" si="100"/>
        <v>0</v>
      </c>
      <c r="Y166" s="654" t="str">
        <f>IF(AND(AG166=0,AI166=0,Z166=""),"No Line Item",Y165+1)</f>
        <v>No Line Item</v>
      </c>
      <c r="Z166" s="1226"/>
      <c r="AA166" s="1227"/>
      <c r="AB166" s="1227"/>
      <c r="AC166" s="1227"/>
      <c r="AD166" s="1227"/>
      <c r="AE166" s="1228"/>
      <c r="AF166" s="90"/>
      <c r="AG166" s="90"/>
      <c r="AH166" s="656"/>
      <c r="AI166" s="657"/>
      <c r="AJ166" s="658">
        <f t="shared" si="101"/>
        <v>0</v>
      </c>
      <c r="AK166" s="654" t="str">
        <f>IF(AND(AS166=0,AU166=0,AL166=""),"No Line Item",AK165+1)</f>
        <v>No Line Item</v>
      </c>
      <c r="AL166" s="1226"/>
      <c r="AM166" s="1227"/>
      <c r="AN166" s="1227"/>
      <c r="AO166" s="1227"/>
      <c r="AP166" s="1227"/>
      <c r="AQ166" s="1228"/>
      <c r="AR166" s="90"/>
      <c r="AS166" s="90"/>
      <c r="AT166" s="656"/>
      <c r="AU166" s="657"/>
      <c r="AV166" s="658">
        <f t="shared" si="102"/>
        <v>0</v>
      </c>
      <c r="AW166" s="654" t="str">
        <f>IF(AND(BE166=0,BG166=0,AX166=""),"No Line Item",AW165+1)</f>
        <v>No Line Item</v>
      </c>
      <c r="AX166" s="1226"/>
      <c r="AY166" s="1227"/>
      <c r="AZ166" s="1227"/>
      <c r="BA166" s="1227"/>
      <c r="BB166" s="1227"/>
      <c r="BC166" s="1228"/>
      <c r="BD166" s="90"/>
      <c r="BE166" s="90"/>
      <c r="BF166" s="656"/>
      <c r="BG166" s="657"/>
      <c r="BH166" s="658">
        <f t="shared" si="103"/>
        <v>0</v>
      </c>
      <c r="BI166" s="654" t="str">
        <f>IF(AND(BQ166=0,BS166=0,BJ166=""),"No Line Item",BI165+1)</f>
        <v>No Line Item</v>
      </c>
      <c r="BJ166" s="1226"/>
      <c r="BK166" s="1227"/>
      <c r="BL166" s="1227"/>
      <c r="BM166" s="1227"/>
      <c r="BN166" s="1227"/>
      <c r="BO166" s="1228"/>
      <c r="BP166" s="90"/>
      <c r="BQ166" s="90"/>
      <c r="BR166" s="656"/>
      <c r="BS166" s="657"/>
      <c r="BT166" s="658">
        <f t="shared" si="104"/>
        <v>0</v>
      </c>
      <c r="BU166" s="654" t="str">
        <f>IF(AND(CC166=0,CE166=0,BV166=""),"No Line Item",BU165+1)</f>
        <v>No Line Item</v>
      </c>
      <c r="BV166" s="1226"/>
      <c r="BW166" s="1227"/>
      <c r="BX166" s="1227"/>
      <c r="BY166" s="1227"/>
      <c r="BZ166" s="1227"/>
      <c r="CA166" s="1228"/>
      <c r="CB166" s="90"/>
      <c r="CC166" s="90"/>
      <c r="CD166" s="656"/>
      <c r="CE166" s="657"/>
      <c r="CF166" s="658">
        <f t="shared" si="105"/>
        <v>0</v>
      </c>
      <c r="CG166" s="654" t="str">
        <f>IF(AND(CO166=0,CQ166=0,CH166=""),"No Line Item",CG165+1)</f>
        <v>No Line Item</v>
      </c>
      <c r="CH166" s="1226"/>
      <c r="CI166" s="1227"/>
      <c r="CJ166" s="1227"/>
      <c r="CK166" s="1227"/>
      <c r="CL166" s="1227"/>
      <c r="CM166" s="1228"/>
      <c r="CN166" s="90"/>
      <c r="CO166" s="90"/>
      <c r="CP166" s="656"/>
      <c r="CQ166" s="657"/>
      <c r="CR166" s="658">
        <f t="shared" si="106"/>
        <v>0</v>
      </c>
      <c r="CS166" s="654" t="str">
        <f>IF(AND(DA166=0,DC166=0,CT166=""),"No Line Item",CS165+1)</f>
        <v>No Line Item</v>
      </c>
      <c r="CT166" s="1226"/>
      <c r="CU166" s="1227"/>
      <c r="CV166" s="1227"/>
      <c r="CW166" s="1227"/>
      <c r="CX166" s="1227"/>
      <c r="CY166" s="1228"/>
      <c r="CZ166" s="90"/>
      <c r="DA166" s="90"/>
      <c r="DB166" s="656"/>
      <c r="DC166" s="657"/>
      <c r="DD166" s="658">
        <f t="shared" si="107"/>
        <v>0</v>
      </c>
      <c r="DE166" s="654" t="str">
        <f t="shared" si="108"/>
        <v>No Line Item</v>
      </c>
      <c r="DF166" s="1226"/>
      <c r="DG166" s="1227"/>
      <c r="DH166" s="1227"/>
      <c r="DI166" s="1227"/>
      <c r="DJ166" s="1227"/>
      <c r="DK166" s="1228"/>
      <c r="DL166" s="90"/>
      <c r="DM166" s="90"/>
      <c r="DN166" s="656"/>
      <c r="DO166" s="657"/>
      <c r="DP166" s="658">
        <f t="shared" si="98"/>
        <v>0</v>
      </c>
      <c r="DQ166" s="654" t="str">
        <f>IF(AND(DY166=0,EA166=0,DR166=""),"No Line Item",DQ165+1)</f>
        <v>No Line Item</v>
      </c>
      <c r="DR166" s="1226"/>
      <c r="DS166" s="1227"/>
      <c r="DT166" s="1227"/>
      <c r="DU166" s="1227"/>
      <c r="DV166" s="1227"/>
      <c r="DW166" s="1228"/>
      <c r="DX166" s="90"/>
      <c r="DY166" s="90"/>
      <c r="DZ166" s="656"/>
      <c r="EA166" s="657"/>
      <c r="EB166" s="658">
        <f t="shared" si="109"/>
        <v>0</v>
      </c>
      <c r="EC166" s="654" t="str">
        <f>IF(AND(EK166=0,EM166=0,ED166=""),"No Line Item",EC165+1)</f>
        <v>No Line Item</v>
      </c>
      <c r="ED166" s="655"/>
      <c r="EE166" s="655"/>
      <c r="EF166" s="655"/>
      <c r="EG166" s="655"/>
      <c r="EH166" s="655"/>
      <c r="EI166" s="90"/>
      <c r="EJ166" s="90"/>
      <c r="EK166" s="90"/>
      <c r="EL166" s="656"/>
      <c r="EM166" s="657"/>
      <c r="EN166" s="658">
        <f t="shared" si="110"/>
        <v>0</v>
      </c>
      <c r="EO166" s="654" t="str">
        <f>IF(AND(EW166=0,EY166=0,EP166=""),"No Line Item",EO165+1)</f>
        <v>No Line Item</v>
      </c>
      <c r="EP166" s="1226"/>
      <c r="EQ166" s="1227"/>
      <c r="ER166" s="1227"/>
      <c r="ES166" s="1227"/>
      <c r="ET166" s="1227"/>
      <c r="EU166" s="1228"/>
      <c r="EV166" s="90"/>
      <c r="EW166" s="90"/>
      <c r="EX166" s="656"/>
      <c r="EY166" s="657"/>
      <c r="EZ166" s="658">
        <f t="shared" si="111"/>
        <v>0</v>
      </c>
      <c r="FA166" s="654" t="str">
        <f>IF(AND(FI166=0,FK166=0,FB166=""),"No Line Item",FA165+1)</f>
        <v>No Line Item</v>
      </c>
      <c r="FB166" s="1226"/>
      <c r="FC166" s="1227"/>
      <c r="FD166" s="1227"/>
      <c r="FE166" s="1227"/>
      <c r="FF166" s="1227"/>
      <c r="FG166" s="1228"/>
      <c r="FH166" s="90"/>
      <c r="FI166" s="90"/>
      <c r="FJ166" s="656"/>
      <c r="FK166" s="657"/>
      <c r="FL166" s="658">
        <f t="shared" si="113"/>
        <v>0</v>
      </c>
      <c r="FM166" s="654" t="str">
        <f>IF(AND(FU166=0,FW166=0,FN166=""),"No Line Item",FM165+1)</f>
        <v>No Line Item</v>
      </c>
      <c r="FN166" s="1226"/>
      <c r="FO166" s="1227"/>
      <c r="FP166" s="1227"/>
      <c r="FQ166" s="1227"/>
      <c r="FR166" s="1227"/>
      <c r="FS166" s="1228"/>
      <c r="FT166" s="90"/>
      <c r="FU166" s="90"/>
      <c r="FV166" s="656"/>
      <c r="FW166" s="657"/>
      <c r="FX166" s="658">
        <f t="shared" si="114"/>
        <v>0</v>
      </c>
      <c r="FY166" s="619"/>
      <c r="FZ166" s="619"/>
      <c r="GA166" s="619"/>
      <c r="GB166" s="619"/>
      <c r="GC166" s="619"/>
      <c r="GD166" s="619"/>
      <c r="GE166" s="619"/>
      <c r="GF166" s="619"/>
      <c r="GG166" s="619"/>
      <c r="GH166" s="619"/>
      <c r="GI166" s="619"/>
      <c r="GJ166" s="619"/>
    </row>
    <row r="167" spans="1:192" ht="19.5" thickBot="1" x14ac:dyDescent="0.25">
      <c r="A167" s="661"/>
      <c r="B167" s="631"/>
      <c r="C167" s="631"/>
      <c r="D167" s="631"/>
      <c r="E167" s="631"/>
      <c r="F167" s="631"/>
      <c r="G167" s="631"/>
      <c r="H167" s="631"/>
      <c r="I167" s="662"/>
      <c r="J167" s="663" t="str">
        <f>IF(AND(I187=0,K187=0),"Grand Total ","Sub Total")</f>
        <v xml:space="preserve">Grand Total </v>
      </c>
      <c r="K167" s="97"/>
      <c r="L167" s="664">
        <f>SUM(L129:L166)</f>
        <v>0</v>
      </c>
      <c r="M167" s="661"/>
      <c r="N167" s="631"/>
      <c r="O167" s="631"/>
      <c r="P167" s="631"/>
      <c r="Q167" s="631"/>
      <c r="R167" s="631"/>
      <c r="S167" s="631"/>
      <c r="T167" s="631"/>
      <c r="U167" s="662"/>
      <c r="V167" s="663" t="str">
        <f>IF(AND(U187=0,W187=0),"Grand Total ","Sub Total")</f>
        <v xml:space="preserve">Grand Total </v>
      </c>
      <c r="W167" s="97"/>
      <c r="X167" s="664">
        <f>SUM(X129:X166)</f>
        <v>0</v>
      </c>
      <c r="Y167" s="661"/>
      <c r="Z167" s="631"/>
      <c r="AA167" s="631"/>
      <c r="AB167" s="631"/>
      <c r="AC167" s="631"/>
      <c r="AD167" s="631"/>
      <c r="AE167" s="631"/>
      <c r="AF167" s="631"/>
      <c r="AG167" s="662"/>
      <c r="AH167" s="663" t="str">
        <f>IF(AND(AG187=0,AI187=0),"Grand Total ","Sub Total")</f>
        <v xml:space="preserve">Grand Total </v>
      </c>
      <c r="AI167" s="97"/>
      <c r="AJ167" s="664">
        <f>SUM(AJ129:AJ166)</f>
        <v>0</v>
      </c>
      <c r="AK167" s="661"/>
      <c r="AL167" s="631"/>
      <c r="AM167" s="631"/>
      <c r="AN167" s="631"/>
      <c r="AO167" s="631"/>
      <c r="AP167" s="631"/>
      <c r="AQ167" s="631"/>
      <c r="AR167" s="631"/>
      <c r="AS167" s="662"/>
      <c r="AT167" s="663" t="str">
        <f>IF(AND(AS187=0,AU187=0),"Grand Total ","Sub Total")</f>
        <v xml:space="preserve">Grand Total </v>
      </c>
      <c r="AU167" s="97"/>
      <c r="AV167" s="664">
        <f>SUM(AV129:AV166)</f>
        <v>0</v>
      </c>
      <c r="AW167" s="661"/>
      <c r="AX167" s="631"/>
      <c r="AY167" s="631"/>
      <c r="AZ167" s="631"/>
      <c r="BA167" s="631"/>
      <c r="BB167" s="631"/>
      <c r="BC167" s="631"/>
      <c r="BD167" s="631"/>
      <c r="BE167" s="662"/>
      <c r="BF167" s="663" t="str">
        <f>IF(AND(BE187=0,BG187=0),"Grand Total ","Sub Total")</f>
        <v xml:space="preserve">Grand Total </v>
      </c>
      <c r="BG167" s="97"/>
      <c r="BH167" s="664">
        <f>SUM(BH129:BH166)</f>
        <v>0</v>
      </c>
      <c r="BI167" s="661"/>
      <c r="BJ167" s="631"/>
      <c r="BK167" s="631"/>
      <c r="BL167" s="631"/>
      <c r="BM167" s="631"/>
      <c r="BN167" s="631"/>
      <c r="BO167" s="631"/>
      <c r="BP167" s="631"/>
      <c r="BQ167" s="662"/>
      <c r="BR167" s="663" t="str">
        <f>IF(AND(BQ187=0,BS187=0),"Grand Total ","Sub Total")</f>
        <v xml:space="preserve">Grand Total </v>
      </c>
      <c r="BS167" s="97"/>
      <c r="BT167" s="664">
        <f>SUM(BT129:BT166)</f>
        <v>0</v>
      </c>
      <c r="BU167" s="661"/>
      <c r="BV167" s="631"/>
      <c r="BW167" s="631"/>
      <c r="BX167" s="631"/>
      <c r="BY167" s="631"/>
      <c r="BZ167" s="631"/>
      <c r="CA167" s="631"/>
      <c r="CB167" s="631"/>
      <c r="CC167" s="662"/>
      <c r="CD167" s="663" t="str">
        <f>IF(AND(CC187=0,CE187=0),"Grand Total ","Sub Total")</f>
        <v xml:space="preserve">Grand Total </v>
      </c>
      <c r="CE167" s="97"/>
      <c r="CF167" s="664">
        <f>SUM(CF129:CF166)</f>
        <v>0</v>
      </c>
      <c r="CG167" s="661"/>
      <c r="CH167" s="631"/>
      <c r="CI167" s="631"/>
      <c r="CJ167" s="631"/>
      <c r="CK167" s="631"/>
      <c r="CL167" s="631"/>
      <c r="CM167" s="631"/>
      <c r="CN167" s="631"/>
      <c r="CO167" s="662"/>
      <c r="CP167" s="663" t="str">
        <f>IF(AND(CO187=0,CQ187=0),"Grand Total ","Sub Total")</f>
        <v xml:space="preserve">Grand Total </v>
      </c>
      <c r="CQ167" s="97"/>
      <c r="CR167" s="664">
        <f>SUM(CR129:CR166)</f>
        <v>0</v>
      </c>
      <c r="CS167" s="661"/>
      <c r="CT167" s="631"/>
      <c r="CU167" s="631"/>
      <c r="CV167" s="631"/>
      <c r="CW167" s="631"/>
      <c r="CX167" s="631"/>
      <c r="CY167" s="631"/>
      <c r="CZ167" s="631"/>
      <c r="DA167" s="662"/>
      <c r="DB167" s="663" t="str">
        <f>IF(AND(DA187=0,DC187=0),"Grand Total ","Sub Total")</f>
        <v xml:space="preserve">Grand Total </v>
      </c>
      <c r="DC167" s="97"/>
      <c r="DD167" s="664">
        <f>SUM(DD129:DD166)</f>
        <v>0</v>
      </c>
      <c r="DE167" s="661"/>
      <c r="DF167" s="631"/>
      <c r="DG167" s="631"/>
      <c r="DH167" s="631"/>
      <c r="DI167" s="631"/>
      <c r="DJ167" s="631"/>
      <c r="DK167" s="631"/>
      <c r="DL167" s="631"/>
      <c r="DM167" s="662"/>
      <c r="DN167" s="663" t="str">
        <f>IF(AND(DM187=0,DO187=0),"Grand Total ","Sub Total")</f>
        <v xml:space="preserve">Grand Total </v>
      </c>
      <c r="DO167" s="97"/>
      <c r="DP167" s="664">
        <f>SUM(DP129:DP166)</f>
        <v>0</v>
      </c>
      <c r="DQ167" s="661"/>
      <c r="DR167" s="631"/>
      <c r="DS167" s="631"/>
      <c r="DT167" s="631"/>
      <c r="DU167" s="631"/>
      <c r="DV167" s="631"/>
      <c r="DW167" s="631"/>
      <c r="DX167" s="631"/>
      <c r="DY167" s="662"/>
      <c r="DZ167" s="663" t="str">
        <f>IF(AND(DY187=0,EA187=0),"Grand Total ","Sub Total")</f>
        <v xml:space="preserve">Grand Total </v>
      </c>
      <c r="EA167" s="97"/>
      <c r="EB167" s="664">
        <f>SUM(EB129:EB166)</f>
        <v>0</v>
      </c>
      <c r="EC167" s="661"/>
      <c r="ED167" s="631"/>
      <c r="EE167" s="631"/>
      <c r="EF167" s="631"/>
      <c r="EG167" s="631"/>
      <c r="EH167" s="631"/>
      <c r="EI167" s="631"/>
      <c r="EJ167" s="631"/>
      <c r="EK167" s="662"/>
      <c r="EL167" s="663" t="str">
        <f>IF(AND(EK187=0,EM187=0),"Grand Total ","Sub Total")</f>
        <v xml:space="preserve">Grand Total </v>
      </c>
      <c r="EM167" s="97"/>
      <c r="EN167" s="664">
        <f>SUM(EN129:EN166)</f>
        <v>0</v>
      </c>
      <c r="EO167" s="661"/>
      <c r="EP167" s="631"/>
      <c r="EQ167" s="631"/>
      <c r="ER167" s="631"/>
      <c r="ES167" s="631"/>
      <c r="ET167" s="631"/>
      <c r="EU167" s="631"/>
      <c r="EV167" s="631"/>
      <c r="EW167" s="662"/>
      <c r="EX167" s="663" t="str">
        <f>IF(AND(EW187=0,EY187=0),"Grand Total ","Sub Total")</f>
        <v xml:space="preserve">Grand Total </v>
      </c>
      <c r="EY167" s="97"/>
      <c r="EZ167" s="664">
        <f>SUM(EZ129:EZ166)</f>
        <v>0</v>
      </c>
      <c r="FA167" s="661"/>
      <c r="FB167" s="631"/>
      <c r="FC167" s="631"/>
      <c r="FD167" s="631"/>
      <c r="FE167" s="631"/>
      <c r="FF167" s="631"/>
      <c r="FG167" s="631"/>
      <c r="FH167" s="631"/>
      <c r="FI167" s="662"/>
      <c r="FJ167" s="663" t="str">
        <f>IF(AND(FI187=0,FK187=0),"Grand Total ","Sub Total")</f>
        <v xml:space="preserve">Grand Total </v>
      </c>
      <c r="FK167" s="97"/>
      <c r="FL167" s="664">
        <f>SUM(FL129:FL166)</f>
        <v>0</v>
      </c>
      <c r="FM167" s="661"/>
      <c r="FN167" s="631"/>
      <c r="FO167" s="631"/>
      <c r="FP167" s="631"/>
      <c r="FQ167" s="631"/>
      <c r="FR167" s="631"/>
      <c r="FS167" s="631"/>
      <c r="FT167" s="631"/>
      <c r="FU167" s="662"/>
      <c r="FV167" s="663" t="str">
        <f>IF(AND(FU187=0,FW187=0),"Grand Total ","Sub Total")</f>
        <v xml:space="preserve">Grand Total </v>
      </c>
      <c r="FW167" s="97"/>
      <c r="FX167" s="664">
        <f>SUM(FX129:FX166)</f>
        <v>0</v>
      </c>
      <c r="FY167" s="619"/>
      <c r="FZ167" s="619"/>
      <c r="GA167" s="619"/>
      <c r="GB167" s="619"/>
      <c r="GC167" s="619"/>
      <c r="GD167" s="619"/>
      <c r="GE167" s="619"/>
      <c r="GF167" s="619"/>
      <c r="GG167" s="619"/>
      <c r="GH167" s="619"/>
      <c r="GI167" s="619"/>
      <c r="GJ167" s="619"/>
    </row>
    <row r="168" spans="1:192" ht="18" customHeight="1" x14ac:dyDescent="0.2">
      <c r="A168" s="624" t="s">
        <v>87</v>
      </c>
      <c r="B168" s="622"/>
      <c r="C168" s="665" t="s">
        <v>88</v>
      </c>
      <c r="D168" s="666" t="s">
        <v>89</v>
      </c>
      <c r="E168" s="665"/>
      <c r="F168" s="667"/>
      <c r="G168" s="668"/>
      <c r="H168" s="623"/>
      <c r="I168" s="622"/>
      <c r="J168" s="625" t="s">
        <v>90</v>
      </c>
      <c r="L168" s="669"/>
      <c r="M168" s="624" t="s">
        <v>87</v>
      </c>
      <c r="N168" s="622"/>
      <c r="O168" s="665" t="s">
        <v>88</v>
      </c>
      <c r="P168" s="666" t="s">
        <v>89</v>
      </c>
      <c r="Q168" s="665"/>
      <c r="R168" s="667"/>
      <c r="S168" s="668"/>
      <c r="T168" s="623"/>
      <c r="U168" s="622"/>
      <c r="V168" s="625" t="s">
        <v>90</v>
      </c>
      <c r="X168" s="669"/>
      <c r="Y168" s="624" t="s">
        <v>87</v>
      </c>
      <c r="Z168" s="622"/>
      <c r="AA168" s="665" t="s">
        <v>88</v>
      </c>
      <c r="AB168" s="666" t="s">
        <v>89</v>
      </c>
      <c r="AC168" s="665"/>
      <c r="AD168" s="667"/>
      <c r="AE168" s="668"/>
      <c r="AF168" s="623"/>
      <c r="AG168" s="622"/>
      <c r="AH168" s="625" t="s">
        <v>90</v>
      </c>
      <c r="AJ168" s="669"/>
      <c r="AK168" s="624" t="s">
        <v>87</v>
      </c>
      <c r="AL168" s="622"/>
      <c r="AM168" s="665" t="s">
        <v>88</v>
      </c>
      <c r="AN168" s="666" t="s">
        <v>89</v>
      </c>
      <c r="AO168" s="665"/>
      <c r="AP168" s="667"/>
      <c r="AQ168" s="668"/>
      <c r="AR168" s="623"/>
      <c r="AS168" s="622"/>
      <c r="AT168" s="625" t="s">
        <v>90</v>
      </c>
      <c r="AV168" s="669"/>
      <c r="AW168" s="624" t="s">
        <v>87</v>
      </c>
      <c r="AX168" s="622"/>
      <c r="AY168" s="665" t="s">
        <v>88</v>
      </c>
      <c r="AZ168" s="666" t="s">
        <v>89</v>
      </c>
      <c r="BA168" s="665"/>
      <c r="BB168" s="667"/>
      <c r="BC168" s="668"/>
      <c r="BD168" s="623"/>
      <c r="BE168" s="622"/>
      <c r="BF168" s="625" t="s">
        <v>90</v>
      </c>
      <c r="BH168" s="669"/>
      <c r="BI168" s="624" t="s">
        <v>87</v>
      </c>
      <c r="BJ168" s="622"/>
      <c r="BK168" s="665" t="s">
        <v>88</v>
      </c>
      <c r="BL168" s="666" t="s">
        <v>89</v>
      </c>
      <c r="BM168" s="665"/>
      <c r="BN168" s="667"/>
      <c r="BO168" s="668"/>
      <c r="BP168" s="623"/>
      <c r="BQ168" s="622"/>
      <c r="BR168" s="625" t="s">
        <v>90</v>
      </c>
      <c r="BT168" s="669"/>
      <c r="BU168" s="624" t="s">
        <v>87</v>
      </c>
      <c r="BV168" s="622"/>
      <c r="BW168" s="665" t="s">
        <v>88</v>
      </c>
      <c r="BX168" s="666" t="s">
        <v>89</v>
      </c>
      <c r="BY168" s="665"/>
      <c r="BZ168" s="667"/>
      <c r="CA168" s="668"/>
      <c r="CB168" s="623"/>
      <c r="CC168" s="622"/>
      <c r="CD168" s="625" t="s">
        <v>90</v>
      </c>
      <c r="CF168" s="669"/>
      <c r="CG168" s="624" t="s">
        <v>87</v>
      </c>
      <c r="CH168" s="622"/>
      <c r="CI168" s="665" t="s">
        <v>88</v>
      </c>
      <c r="CJ168" s="666" t="s">
        <v>89</v>
      </c>
      <c r="CK168" s="665"/>
      <c r="CL168" s="667"/>
      <c r="CM168" s="668"/>
      <c r="CN168" s="623"/>
      <c r="CO168" s="622"/>
      <c r="CP168" s="625" t="s">
        <v>90</v>
      </c>
      <c r="CR168" s="669"/>
      <c r="CS168" s="624" t="s">
        <v>87</v>
      </c>
      <c r="CT168" s="622"/>
      <c r="CU168" s="665" t="s">
        <v>88</v>
      </c>
      <c r="CV168" s="666" t="s">
        <v>89</v>
      </c>
      <c r="CW168" s="665"/>
      <c r="CX168" s="667"/>
      <c r="CY168" s="668"/>
      <c r="CZ168" s="623"/>
      <c r="DA168" s="622"/>
      <c r="DB168" s="625" t="s">
        <v>90</v>
      </c>
      <c r="DD168" s="669"/>
      <c r="DE168" s="624" t="s">
        <v>87</v>
      </c>
      <c r="DF168" s="622"/>
      <c r="DG168" s="665" t="s">
        <v>88</v>
      </c>
      <c r="DH168" s="666" t="s">
        <v>89</v>
      </c>
      <c r="DI168" s="665"/>
      <c r="DJ168" s="667"/>
      <c r="DK168" s="668"/>
      <c r="DL168" s="623"/>
      <c r="DM168" s="622"/>
      <c r="DN168" s="625" t="s">
        <v>90</v>
      </c>
      <c r="DP168" s="669"/>
      <c r="DQ168" s="624" t="s">
        <v>87</v>
      </c>
      <c r="DR168" s="622"/>
      <c r="DS168" s="665" t="s">
        <v>88</v>
      </c>
      <c r="DT168" s="666" t="s">
        <v>89</v>
      </c>
      <c r="DU168" s="665"/>
      <c r="DV168" s="667"/>
      <c r="DW168" s="668"/>
      <c r="DX168" s="623"/>
      <c r="DY168" s="622"/>
      <c r="DZ168" s="625" t="s">
        <v>90</v>
      </c>
      <c r="EB168" s="669"/>
      <c r="EC168" s="624" t="s">
        <v>87</v>
      </c>
      <c r="ED168" s="622"/>
      <c r="EE168" s="665" t="s">
        <v>88</v>
      </c>
      <c r="EF168" s="666" t="s">
        <v>89</v>
      </c>
      <c r="EG168" s="665"/>
      <c r="EH168" s="667"/>
      <c r="EI168" s="668"/>
      <c r="EJ168" s="623"/>
      <c r="EK168" s="622"/>
      <c r="EL168" s="625" t="s">
        <v>90</v>
      </c>
      <c r="EN168" s="669"/>
      <c r="EO168" s="624" t="s">
        <v>87</v>
      </c>
      <c r="EP168" s="622"/>
      <c r="EQ168" s="665" t="s">
        <v>88</v>
      </c>
      <c r="ER168" s="666" t="s">
        <v>89</v>
      </c>
      <c r="ES168" s="665"/>
      <c r="ET168" s="667"/>
      <c r="EU168" s="668"/>
      <c r="EV168" s="623"/>
      <c r="EW168" s="622"/>
      <c r="EX168" s="625" t="s">
        <v>90</v>
      </c>
      <c r="EZ168" s="669"/>
      <c r="FA168" s="624" t="s">
        <v>87</v>
      </c>
      <c r="FB168" s="622"/>
      <c r="FC168" s="665" t="s">
        <v>88</v>
      </c>
      <c r="FD168" s="666" t="s">
        <v>89</v>
      </c>
      <c r="FE168" s="665"/>
      <c r="FF168" s="667"/>
      <c r="FG168" s="668"/>
      <c r="FH168" s="623"/>
      <c r="FI168" s="622"/>
      <c r="FJ168" s="625" t="s">
        <v>90</v>
      </c>
      <c r="FL168" s="669"/>
      <c r="FM168" s="624" t="s">
        <v>87</v>
      </c>
      <c r="FN168" s="622"/>
      <c r="FO168" s="665" t="s">
        <v>88</v>
      </c>
      <c r="FP168" s="666" t="s">
        <v>89</v>
      </c>
      <c r="FQ168" s="665"/>
      <c r="FR168" s="667"/>
      <c r="FS168" s="668"/>
      <c r="FT168" s="623"/>
      <c r="FU168" s="622"/>
      <c r="FV168" s="625" t="s">
        <v>90</v>
      </c>
      <c r="FX168" s="669"/>
      <c r="FY168" s="619"/>
      <c r="FZ168" s="619"/>
      <c r="GA168" s="619"/>
      <c r="GB168" s="619"/>
      <c r="GC168" s="619"/>
      <c r="GD168" s="619"/>
      <c r="GE168" s="619"/>
      <c r="GF168" s="619"/>
      <c r="GG168" s="619"/>
      <c r="GH168" s="619"/>
      <c r="GI168" s="619"/>
      <c r="GJ168" s="619"/>
    </row>
    <row r="169" spans="1:192" ht="11.25" customHeight="1" x14ac:dyDescent="0.2">
      <c r="A169" s="624"/>
      <c r="B169" s="622"/>
      <c r="C169" s="665"/>
      <c r="D169" s="666"/>
      <c r="E169" s="665"/>
      <c r="F169" s="667"/>
      <c r="G169" s="668"/>
      <c r="H169" s="623"/>
      <c r="I169" s="622"/>
      <c r="J169" s="623"/>
      <c r="K169" s="623"/>
      <c r="L169" s="622"/>
      <c r="M169" s="624"/>
      <c r="N169" s="622"/>
      <c r="O169" s="665"/>
      <c r="P169" s="666"/>
      <c r="Q169" s="665"/>
      <c r="R169" s="667"/>
      <c r="S169" s="668"/>
      <c r="T169" s="623"/>
      <c r="U169" s="622"/>
      <c r="V169" s="623"/>
      <c r="W169" s="623"/>
      <c r="X169" s="622"/>
      <c r="Y169" s="624"/>
      <c r="Z169" s="622"/>
      <c r="AA169" s="665"/>
      <c r="AB169" s="666"/>
      <c r="AC169" s="665"/>
      <c r="AD169" s="667"/>
      <c r="AE169" s="668"/>
      <c r="AF169" s="623"/>
      <c r="AG169" s="622"/>
      <c r="AH169" s="623"/>
      <c r="AI169" s="623"/>
      <c r="AJ169" s="622"/>
      <c r="AK169" s="624"/>
      <c r="AL169" s="622"/>
      <c r="AM169" s="665"/>
      <c r="AN169" s="666"/>
      <c r="AO169" s="665"/>
      <c r="AP169" s="667"/>
      <c r="AQ169" s="668"/>
      <c r="AR169" s="623"/>
      <c r="AS169" s="622"/>
      <c r="AT169" s="623"/>
      <c r="AU169" s="623"/>
      <c r="AV169" s="622"/>
      <c r="AW169" s="624"/>
      <c r="AX169" s="622"/>
      <c r="AY169" s="665"/>
      <c r="AZ169" s="666"/>
      <c r="BA169" s="665"/>
      <c r="BB169" s="667"/>
      <c r="BC169" s="668"/>
      <c r="BD169" s="623"/>
      <c r="BE169" s="622"/>
      <c r="BF169" s="623"/>
      <c r="BG169" s="623"/>
      <c r="BH169" s="622"/>
      <c r="BI169" s="624"/>
      <c r="BJ169" s="622"/>
      <c r="BK169" s="665"/>
      <c r="BL169" s="666"/>
      <c r="BM169" s="665"/>
      <c r="BN169" s="667"/>
      <c r="BO169" s="668"/>
      <c r="BP169" s="623"/>
      <c r="BQ169" s="622"/>
      <c r="BR169" s="623"/>
      <c r="BS169" s="623"/>
      <c r="BT169" s="622"/>
      <c r="BU169" s="624"/>
      <c r="BV169" s="622"/>
      <c r="BW169" s="665"/>
      <c r="BX169" s="666"/>
      <c r="BY169" s="665"/>
      <c r="BZ169" s="667"/>
      <c r="CA169" s="668"/>
      <c r="CB169" s="623"/>
      <c r="CC169" s="622"/>
      <c r="CD169" s="623"/>
      <c r="CE169" s="623"/>
      <c r="CF169" s="622"/>
      <c r="CG169" s="624"/>
      <c r="CH169" s="622"/>
      <c r="CI169" s="665"/>
      <c r="CJ169" s="666"/>
      <c r="CK169" s="665"/>
      <c r="CL169" s="667"/>
      <c r="CM169" s="668"/>
      <c r="CN169" s="623"/>
      <c r="CO169" s="622"/>
      <c r="CP169" s="623"/>
      <c r="CQ169" s="623"/>
      <c r="CR169" s="622"/>
      <c r="CS169" s="624"/>
      <c r="CT169" s="622"/>
      <c r="CU169" s="665"/>
      <c r="CV169" s="666"/>
      <c r="CW169" s="665"/>
      <c r="CX169" s="667"/>
      <c r="CY169" s="668"/>
      <c r="CZ169" s="623"/>
      <c r="DA169" s="622"/>
      <c r="DB169" s="623"/>
      <c r="DC169" s="623"/>
      <c r="DD169" s="622"/>
      <c r="DE169" s="624"/>
      <c r="DF169" s="622"/>
      <c r="DG169" s="665"/>
      <c r="DH169" s="666"/>
      <c r="DI169" s="665"/>
      <c r="DJ169" s="667"/>
      <c r="DK169" s="668"/>
      <c r="DL169" s="623"/>
      <c r="DM169" s="622"/>
      <c r="DN169" s="623"/>
      <c r="DO169" s="623"/>
      <c r="DP169" s="622"/>
      <c r="DQ169" s="624"/>
      <c r="DR169" s="622"/>
      <c r="DS169" s="665"/>
      <c r="DT169" s="666"/>
      <c r="DU169" s="665"/>
      <c r="DV169" s="667"/>
      <c r="DW169" s="668"/>
      <c r="DX169" s="623"/>
      <c r="DY169" s="622"/>
      <c r="DZ169" s="623"/>
      <c r="EA169" s="623"/>
      <c r="EB169" s="622"/>
      <c r="EC169" s="624"/>
      <c r="ED169" s="622"/>
      <c r="EE169" s="665"/>
      <c r="EF169" s="666"/>
      <c r="EG169" s="665"/>
      <c r="EH169" s="667"/>
      <c r="EI169" s="668"/>
      <c r="EJ169" s="623"/>
      <c r="EK169" s="622"/>
      <c r="EL169" s="623"/>
      <c r="EM169" s="623"/>
      <c r="EN169" s="622"/>
      <c r="EO169" s="624"/>
      <c r="EP169" s="622"/>
      <c r="EQ169" s="665"/>
      <c r="ER169" s="666"/>
      <c r="ES169" s="665"/>
      <c r="ET169" s="667"/>
      <c r="EU169" s="668"/>
      <c r="EV169" s="623"/>
      <c r="EW169" s="622"/>
      <c r="EX169" s="623"/>
      <c r="EY169" s="623"/>
      <c r="EZ169" s="622"/>
      <c r="FA169" s="624"/>
      <c r="FB169" s="622"/>
      <c r="FC169" s="665"/>
      <c r="FD169" s="666"/>
      <c r="FE169" s="665"/>
      <c r="FF169" s="667"/>
      <c r="FG169" s="668"/>
      <c r="FH169" s="623"/>
      <c r="FI169" s="622"/>
      <c r="FJ169" s="623"/>
      <c r="FK169" s="623"/>
      <c r="FL169" s="622"/>
      <c r="FM169" s="624"/>
      <c r="FN169" s="622"/>
      <c r="FO169" s="665"/>
      <c r="FP169" s="666"/>
      <c r="FQ169" s="665"/>
      <c r="FR169" s="667"/>
      <c r="FS169" s="668"/>
      <c r="FT169" s="623"/>
      <c r="FU169" s="622"/>
      <c r="FV169" s="623"/>
      <c r="FW169" s="623"/>
      <c r="FX169" s="622"/>
      <c r="FY169" s="619"/>
      <c r="FZ169" s="619"/>
      <c r="GA169" s="619"/>
      <c r="GB169" s="619"/>
      <c r="GC169" s="619"/>
      <c r="GD169" s="619"/>
      <c r="GE169" s="619"/>
      <c r="GF169" s="619"/>
      <c r="GG169" s="619"/>
      <c r="GH169" s="619"/>
      <c r="GI169" s="619"/>
      <c r="GJ169" s="619"/>
    </row>
    <row r="170" spans="1:192" ht="15.75" customHeight="1" x14ac:dyDescent="0.2">
      <c r="A170" s="624"/>
      <c r="B170" s="622"/>
      <c r="C170" s="665"/>
      <c r="D170" s="666"/>
      <c r="E170" s="665"/>
      <c r="F170" s="667"/>
      <c r="G170" s="668"/>
      <c r="H170" s="623"/>
      <c r="I170" s="622"/>
      <c r="J170" s="635"/>
      <c r="K170" s="635"/>
      <c r="L170" s="644"/>
      <c r="M170" s="624"/>
      <c r="N170" s="622"/>
      <c r="O170" s="665"/>
      <c r="P170" s="666"/>
      <c r="Q170" s="665"/>
      <c r="R170" s="667"/>
      <c r="S170" s="668"/>
      <c r="T170" s="623"/>
      <c r="U170" s="622"/>
      <c r="V170" s="635"/>
      <c r="W170" s="635"/>
      <c r="X170" s="644"/>
      <c r="Y170" s="624"/>
      <c r="Z170" s="622"/>
      <c r="AA170" s="665"/>
      <c r="AB170" s="666"/>
      <c r="AC170" s="665"/>
      <c r="AD170" s="667"/>
      <c r="AE170" s="668"/>
      <c r="AF170" s="623"/>
      <c r="AG170" s="622"/>
      <c r="AH170" s="635"/>
      <c r="AI170" s="635"/>
      <c r="AJ170" s="644"/>
      <c r="AK170" s="624"/>
      <c r="AL170" s="622"/>
      <c r="AM170" s="665"/>
      <c r="AN170" s="666"/>
      <c r="AO170" s="665"/>
      <c r="AP170" s="667"/>
      <c r="AQ170" s="668"/>
      <c r="AR170" s="623"/>
      <c r="AS170" s="622"/>
      <c r="AT170" s="635"/>
      <c r="AU170" s="635"/>
      <c r="AV170" s="644"/>
      <c r="AW170" s="624"/>
      <c r="AX170" s="622"/>
      <c r="AY170" s="665"/>
      <c r="AZ170" s="666"/>
      <c r="BA170" s="665"/>
      <c r="BB170" s="667"/>
      <c r="BC170" s="668"/>
      <c r="BD170" s="623"/>
      <c r="BE170" s="622"/>
      <c r="BF170" s="635"/>
      <c r="BG170" s="635"/>
      <c r="BH170" s="644"/>
      <c r="BI170" s="624"/>
      <c r="BJ170" s="622"/>
      <c r="BK170" s="665"/>
      <c r="BL170" s="666"/>
      <c r="BM170" s="665"/>
      <c r="BN170" s="667"/>
      <c r="BO170" s="668"/>
      <c r="BP170" s="623"/>
      <c r="BQ170" s="622"/>
      <c r="BR170" s="635"/>
      <c r="BS170" s="635"/>
      <c r="BT170" s="644"/>
      <c r="BU170" s="624"/>
      <c r="BV170" s="622"/>
      <c r="BW170" s="665"/>
      <c r="BX170" s="666"/>
      <c r="BY170" s="665"/>
      <c r="BZ170" s="667"/>
      <c r="CA170" s="668"/>
      <c r="CB170" s="623"/>
      <c r="CC170" s="622"/>
      <c r="CD170" s="635"/>
      <c r="CE170" s="635"/>
      <c r="CF170" s="644"/>
      <c r="CG170" s="624"/>
      <c r="CH170" s="622"/>
      <c r="CI170" s="665"/>
      <c r="CJ170" s="666"/>
      <c r="CK170" s="665"/>
      <c r="CL170" s="667"/>
      <c r="CM170" s="668"/>
      <c r="CN170" s="623"/>
      <c r="CO170" s="622"/>
      <c r="CP170" s="635"/>
      <c r="CQ170" s="635"/>
      <c r="CR170" s="644"/>
      <c r="CS170" s="624"/>
      <c r="CT170" s="622"/>
      <c r="CU170" s="665"/>
      <c r="CV170" s="666"/>
      <c r="CW170" s="665"/>
      <c r="CX170" s="667"/>
      <c r="CY170" s="668"/>
      <c r="CZ170" s="623"/>
      <c r="DA170" s="622"/>
      <c r="DB170" s="635"/>
      <c r="DC170" s="635"/>
      <c r="DD170" s="644"/>
      <c r="DE170" s="624"/>
      <c r="DF170" s="622"/>
      <c r="DG170" s="665"/>
      <c r="DH170" s="666"/>
      <c r="DI170" s="665"/>
      <c r="DJ170" s="667"/>
      <c r="DK170" s="668"/>
      <c r="DL170" s="623"/>
      <c r="DM170" s="622"/>
      <c r="DN170" s="635"/>
      <c r="DO170" s="635"/>
      <c r="DP170" s="644"/>
      <c r="DQ170" s="624"/>
      <c r="DR170" s="622"/>
      <c r="DS170" s="665"/>
      <c r="DT170" s="666"/>
      <c r="DU170" s="665"/>
      <c r="DV170" s="667"/>
      <c r="DW170" s="668"/>
      <c r="DX170" s="623"/>
      <c r="DY170" s="622"/>
      <c r="DZ170" s="635"/>
      <c r="EA170" s="635"/>
      <c r="EB170" s="644"/>
      <c r="EC170" s="624"/>
      <c r="ED170" s="622"/>
      <c r="EE170" s="665"/>
      <c r="EF170" s="666"/>
      <c r="EG170" s="665"/>
      <c r="EH170" s="667"/>
      <c r="EI170" s="668"/>
      <c r="EJ170" s="623"/>
      <c r="EK170" s="622"/>
      <c r="EL170" s="635"/>
      <c r="EM170" s="635"/>
      <c r="EN170" s="644"/>
      <c r="EO170" s="624"/>
      <c r="EP170" s="622"/>
      <c r="EQ170" s="665"/>
      <c r="ER170" s="666"/>
      <c r="ES170" s="665"/>
      <c r="ET170" s="667"/>
      <c r="EU170" s="668"/>
      <c r="EV170" s="623"/>
      <c r="EW170" s="622"/>
      <c r="EX170" s="635"/>
      <c r="EY170" s="635"/>
      <c r="EZ170" s="644"/>
      <c r="FA170" s="624"/>
      <c r="FB170" s="622"/>
      <c r="FC170" s="665"/>
      <c r="FD170" s="666"/>
      <c r="FE170" s="665"/>
      <c r="FF170" s="667"/>
      <c r="FG170" s="668"/>
      <c r="FH170" s="623"/>
      <c r="FI170" s="622"/>
      <c r="FJ170" s="635"/>
      <c r="FK170" s="635"/>
      <c r="FL170" s="644"/>
      <c r="FM170" s="624"/>
      <c r="FN170" s="622"/>
      <c r="FO170" s="665"/>
      <c r="FP170" s="666"/>
      <c r="FQ170" s="665"/>
      <c r="FR170" s="667"/>
      <c r="FS170" s="668"/>
      <c r="FT170" s="623"/>
      <c r="FU170" s="622"/>
      <c r="FV170" s="635"/>
      <c r="FW170" s="635"/>
      <c r="FX170" s="644"/>
      <c r="FY170" s="619"/>
      <c r="FZ170" s="619"/>
      <c r="GA170" s="619"/>
      <c r="GB170" s="619"/>
      <c r="GC170" s="619"/>
      <c r="GD170" s="619"/>
      <c r="GE170" s="619"/>
      <c r="GF170" s="619"/>
      <c r="GG170" s="619"/>
      <c r="GH170" s="619"/>
      <c r="GI170" s="619"/>
      <c r="GJ170" s="619"/>
    </row>
    <row r="171" spans="1:192" ht="21" customHeight="1" x14ac:dyDescent="0.2">
      <c r="A171" s="624"/>
      <c r="B171" s="622"/>
      <c r="C171" s="665"/>
      <c r="D171" s="666"/>
      <c r="E171" s="665"/>
      <c r="F171" s="667"/>
      <c r="G171" s="670">
        <f>G122</f>
        <v>43602</v>
      </c>
      <c r="H171" s="623"/>
      <c r="I171" s="114"/>
      <c r="K171" s="671" t="s">
        <v>91</v>
      </c>
      <c r="L171" s="622"/>
      <c r="M171" s="624"/>
      <c r="N171" s="622"/>
      <c r="O171" s="665"/>
      <c r="P171" s="666"/>
      <c r="Q171" s="665"/>
      <c r="R171" s="667"/>
      <c r="S171" s="670">
        <f>S122</f>
        <v>43603</v>
      </c>
      <c r="T171" s="623"/>
      <c r="U171" s="114"/>
      <c r="W171" s="671" t="s">
        <v>91</v>
      </c>
      <c r="X171" s="622"/>
      <c r="Y171" s="624"/>
      <c r="Z171" s="622"/>
      <c r="AA171" s="665"/>
      <c r="AB171" s="666"/>
      <c r="AC171" s="665"/>
      <c r="AD171" s="667"/>
      <c r="AE171" s="670">
        <f>AE122</f>
        <v>43604</v>
      </c>
      <c r="AF171" s="623"/>
      <c r="AG171" s="114"/>
      <c r="AI171" s="671" t="s">
        <v>91</v>
      </c>
      <c r="AJ171" s="622"/>
      <c r="AK171" s="624"/>
      <c r="AL171" s="622"/>
      <c r="AM171" s="665"/>
      <c r="AN171" s="666"/>
      <c r="AO171" s="665"/>
      <c r="AP171" s="667"/>
      <c r="AQ171" s="670">
        <f>AQ122</f>
        <v>43605</v>
      </c>
      <c r="AR171" s="623"/>
      <c r="AS171" s="114"/>
      <c r="AU171" s="671" t="s">
        <v>91</v>
      </c>
      <c r="AV171" s="622"/>
      <c r="AW171" s="624"/>
      <c r="AX171" s="622"/>
      <c r="AY171" s="665"/>
      <c r="AZ171" s="666"/>
      <c r="BA171" s="665"/>
      <c r="BB171" s="667"/>
      <c r="BC171" s="670">
        <f>BC122</f>
        <v>43606</v>
      </c>
      <c r="BD171" s="623"/>
      <c r="BE171" s="114"/>
      <c r="BG171" s="671" t="s">
        <v>91</v>
      </c>
      <c r="BH171" s="622"/>
      <c r="BI171" s="624"/>
      <c r="BJ171" s="622"/>
      <c r="BK171" s="665"/>
      <c r="BL171" s="666"/>
      <c r="BM171" s="665"/>
      <c r="BN171" s="667"/>
      <c r="BO171" s="670">
        <f>BO122</f>
        <v>43607</v>
      </c>
      <c r="BP171" s="623"/>
      <c r="BQ171" s="114"/>
      <c r="BS171" s="671" t="s">
        <v>91</v>
      </c>
      <c r="BT171" s="622"/>
      <c r="BU171" s="624"/>
      <c r="BV171" s="622"/>
      <c r="BW171" s="665"/>
      <c r="BX171" s="666"/>
      <c r="BY171" s="665"/>
      <c r="BZ171" s="667"/>
      <c r="CA171" s="670">
        <f>CA122</f>
        <v>43608</v>
      </c>
      <c r="CB171" s="623"/>
      <c r="CC171" s="114"/>
      <c r="CE171" s="671" t="s">
        <v>91</v>
      </c>
      <c r="CF171" s="622"/>
      <c r="CG171" s="624"/>
      <c r="CH171" s="622"/>
      <c r="CI171" s="665"/>
      <c r="CJ171" s="666"/>
      <c r="CK171" s="665"/>
      <c r="CL171" s="667"/>
      <c r="CM171" s="670">
        <f>CM122</f>
        <v>43609</v>
      </c>
      <c r="CN171" s="623"/>
      <c r="CO171" s="114"/>
      <c r="CQ171" s="671" t="s">
        <v>91</v>
      </c>
      <c r="CR171" s="622"/>
      <c r="CS171" s="624"/>
      <c r="CT171" s="622"/>
      <c r="CU171" s="665"/>
      <c r="CV171" s="666"/>
      <c r="CW171" s="665"/>
      <c r="CX171" s="667"/>
      <c r="CY171" s="670">
        <f>CY122</f>
        <v>43610</v>
      </c>
      <c r="CZ171" s="623"/>
      <c r="DA171" s="114"/>
      <c r="DC171" s="671" t="s">
        <v>91</v>
      </c>
      <c r="DD171" s="622"/>
      <c r="DE171" s="624"/>
      <c r="DF171" s="622"/>
      <c r="DG171" s="665"/>
      <c r="DH171" s="666"/>
      <c r="DI171" s="665"/>
      <c r="DJ171" s="667"/>
      <c r="DK171" s="670">
        <f>DK122</f>
        <v>43611</v>
      </c>
      <c r="DL171" s="623"/>
      <c r="DM171" s="114"/>
      <c r="DO171" s="671" t="s">
        <v>91</v>
      </c>
      <c r="DP171" s="622"/>
      <c r="DQ171" s="624"/>
      <c r="DR171" s="622"/>
      <c r="DS171" s="665"/>
      <c r="DT171" s="666"/>
      <c r="DU171" s="665"/>
      <c r="DV171" s="667"/>
      <c r="DW171" s="670">
        <f>DW122</f>
        <v>43612</v>
      </c>
      <c r="DX171" s="623"/>
      <c r="DY171" s="114"/>
      <c r="EA171" s="671" t="s">
        <v>91</v>
      </c>
      <c r="EB171" s="622"/>
      <c r="EC171" s="624"/>
      <c r="ED171" s="622"/>
      <c r="EE171" s="665"/>
      <c r="EF171" s="666"/>
      <c r="EG171" s="665"/>
      <c r="EH171" s="667"/>
      <c r="EI171" s="670">
        <f>EI122</f>
        <v>43613</v>
      </c>
      <c r="EJ171" s="623"/>
      <c r="EK171" s="114"/>
      <c r="EM171" s="671" t="s">
        <v>91</v>
      </c>
      <c r="EN171" s="622"/>
      <c r="EO171" s="624"/>
      <c r="EP171" s="622"/>
      <c r="EQ171" s="665"/>
      <c r="ER171" s="666"/>
      <c r="ES171" s="665"/>
      <c r="ET171" s="667"/>
      <c r="EU171" s="670">
        <f>EU122</f>
        <v>43614</v>
      </c>
      <c r="EV171" s="623"/>
      <c r="EW171" s="114"/>
      <c r="EY171" s="671" t="s">
        <v>91</v>
      </c>
      <c r="EZ171" s="622"/>
      <c r="FA171" s="624"/>
      <c r="FB171" s="622"/>
      <c r="FC171" s="665"/>
      <c r="FD171" s="666"/>
      <c r="FE171" s="665"/>
      <c r="FF171" s="667"/>
      <c r="FG171" s="670">
        <f>FG122</f>
        <v>43615</v>
      </c>
      <c r="FH171" s="623"/>
      <c r="FI171" s="114"/>
      <c r="FK171" s="671" t="s">
        <v>91</v>
      </c>
      <c r="FL171" s="622"/>
      <c r="FM171" s="624"/>
      <c r="FN171" s="622"/>
      <c r="FO171" s="665"/>
      <c r="FP171" s="666"/>
      <c r="FQ171" s="665"/>
      <c r="FR171" s="667"/>
      <c r="FS171" s="670">
        <f>FS122</f>
        <v>43616</v>
      </c>
      <c r="FT171" s="623"/>
      <c r="FU171" s="114"/>
      <c r="FW171" s="671" t="s">
        <v>91</v>
      </c>
      <c r="FX171" s="622"/>
      <c r="FY171" s="619"/>
      <c r="FZ171" s="619"/>
      <c r="GA171" s="619"/>
      <c r="GB171" s="619"/>
      <c r="GC171" s="619"/>
      <c r="GD171" s="619"/>
      <c r="GE171" s="619"/>
      <c r="GF171" s="619"/>
      <c r="GG171" s="619"/>
      <c r="GH171" s="619"/>
      <c r="GI171" s="619"/>
      <c r="GJ171" s="619"/>
    </row>
    <row r="172" spans="1:192" ht="14.25" customHeight="1" x14ac:dyDescent="0.2">
      <c r="A172" s="672"/>
      <c r="B172" s="644"/>
      <c r="C172" s="673"/>
      <c r="D172" s="674"/>
      <c r="E172" s="673"/>
      <c r="F172" s="667"/>
      <c r="G172" s="668"/>
      <c r="H172" s="623"/>
      <c r="I172" s="622"/>
      <c r="J172" s="635"/>
      <c r="K172" s="635"/>
      <c r="L172" s="644"/>
      <c r="M172" s="672"/>
      <c r="N172" s="644"/>
      <c r="O172" s="673"/>
      <c r="P172" s="674"/>
      <c r="Q172" s="673"/>
      <c r="R172" s="667"/>
      <c r="S172" s="668"/>
      <c r="T172" s="623"/>
      <c r="U172" s="622"/>
      <c r="V172" s="635"/>
      <c r="W172" s="635"/>
      <c r="X172" s="644"/>
      <c r="Y172" s="672"/>
      <c r="Z172" s="644"/>
      <c r="AA172" s="673"/>
      <c r="AB172" s="674"/>
      <c r="AC172" s="673"/>
      <c r="AD172" s="667"/>
      <c r="AE172" s="668"/>
      <c r="AF172" s="623"/>
      <c r="AG172" s="622"/>
      <c r="AH172" s="635"/>
      <c r="AI172" s="635"/>
      <c r="AJ172" s="644"/>
      <c r="AK172" s="672"/>
      <c r="AL172" s="644"/>
      <c r="AM172" s="673"/>
      <c r="AN172" s="674"/>
      <c r="AO172" s="673"/>
      <c r="AP172" s="667"/>
      <c r="AQ172" s="668"/>
      <c r="AR172" s="623"/>
      <c r="AS172" s="622"/>
      <c r="AT172" s="635"/>
      <c r="AU172" s="635"/>
      <c r="AV172" s="644"/>
      <c r="AW172" s="672"/>
      <c r="AX172" s="644"/>
      <c r="AY172" s="673"/>
      <c r="AZ172" s="674"/>
      <c r="BA172" s="673"/>
      <c r="BB172" s="667"/>
      <c r="BC172" s="668"/>
      <c r="BD172" s="623"/>
      <c r="BE172" s="622"/>
      <c r="BF172" s="635"/>
      <c r="BG172" s="635"/>
      <c r="BH172" s="644"/>
      <c r="BI172" s="672"/>
      <c r="BJ172" s="644"/>
      <c r="BK172" s="673"/>
      <c r="BL172" s="674"/>
      <c r="BM172" s="673"/>
      <c r="BN172" s="667"/>
      <c r="BO172" s="668"/>
      <c r="BP172" s="623"/>
      <c r="BQ172" s="622"/>
      <c r="BR172" s="635"/>
      <c r="BS172" s="635"/>
      <c r="BT172" s="644"/>
      <c r="BU172" s="672"/>
      <c r="BV172" s="644"/>
      <c r="BW172" s="673"/>
      <c r="BX172" s="674"/>
      <c r="BY172" s="673"/>
      <c r="BZ172" s="667"/>
      <c r="CA172" s="668"/>
      <c r="CB172" s="623"/>
      <c r="CC172" s="622"/>
      <c r="CD172" s="635"/>
      <c r="CE172" s="635"/>
      <c r="CF172" s="644"/>
      <c r="CG172" s="672"/>
      <c r="CH172" s="644"/>
      <c r="CI172" s="673"/>
      <c r="CJ172" s="674"/>
      <c r="CK172" s="673"/>
      <c r="CL172" s="667"/>
      <c r="CM172" s="668"/>
      <c r="CN172" s="623"/>
      <c r="CO172" s="622"/>
      <c r="CP172" s="635"/>
      <c r="CQ172" s="635"/>
      <c r="CR172" s="644"/>
      <c r="CS172" s="672"/>
      <c r="CT172" s="644"/>
      <c r="CU172" s="673"/>
      <c r="CV172" s="674"/>
      <c r="CW172" s="673"/>
      <c r="CX172" s="667"/>
      <c r="CY172" s="668"/>
      <c r="CZ172" s="623"/>
      <c r="DA172" s="622"/>
      <c r="DB172" s="635"/>
      <c r="DC172" s="635"/>
      <c r="DD172" s="644"/>
      <c r="DE172" s="672"/>
      <c r="DF172" s="644"/>
      <c r="DG172" s="673"/>
      <c r="DH172" s="674"/>
      <c r="DI172" s="673"/>
      <c r="DJ172" s="667"/>
      <c r="DK172" s="668"/>
      <c r="DL172" s="623"/>
      <c r="DM172" s="622"/>
      <c r="DN172" s="635"/>
      <c r="DO172" s="635"/>
      <c r="DP172" s="644"/>
      <c r="DQ172" s="672"/>
      <c r="DR172" s="644"/>
      <c r="DS172" s="673"/>
      <c r="DT172" s="674"/>
      <c r="DU172" s="673"/>
      <c r="DV172" s="667"/>
      <c r="DW172" s="668"/>
      <c r="DX172" s="623"/>
      <c r="DY172" s="622"/>
      <c r="DZ172" s="635"/>
      <c r="EA172" s="635"/>
      <c r="EB172" s="644"/>
      <c r="EC172" s="672"/>
      <c r="ED172" s="644"/>
      <c r="EE172" s="673"/>
      <c r="EF172" s="674"/>
      <c r="EG172" s="673"/>
      <c r="EH172" s="667"/>
      <c r="EI172" s="668"/>
      <c r="EJ172" s="623"/>
      <c r="EK172" s="622"/>
      <c r="EL172" s="635"/>
      <c r="EM172" s="635"/>
      <c r="EN172" s="644"/>
      <c r="EO172" s="672"/>
      <c r="EP172" s="644"/>
      <c r="EQ172" s="673"/>
      <c r="ER172" s="674"/>
      <c r="ES172" s="673"/>
      <c r="ET172" s="667"/>
      <c r="EU172" s="668"/>
      <c r="EV172" s="623"/>
      <c r="EW172" s="622"/>
      <c r="EX172" s="635"/>
      <c r="EY172" s="635"/>
      <c r="EZ172" s="644"/>
      <c r="FA172" s="672"/>
      <c r="FB172" s="644"/>
      <c r="FC172" s="673"/>
      <c r="FD172" s="674"/>
      <c r="FE172" s="673"/>
      <c r="FF172" s="667"/>
      <c r="FG172" s="668"/>
      <c r="FH172" s="623"/>
      <c r="FI172" s="622"/>
      <c r="FJ172" s="635"/>
      <c r="FK172" s="635"/>
      <c r="FL172" s="644"/>
      <c r="FM172" s="672"/>
      <c r="FN172" s="644"/>
      <c r="FO172" s="673"/>
      <c r="FP172" s="674"/>
      <c r="FQ172" s="673"/>
      <c r="FR172" s="667"/>
      <c r="FS172" s="668"/>
      <c r="FT172" s="623"/>
      <c r="FU172" s="622"/>
      <c r="FV172" s="635"/>
      <c r="FW172" s="635"/>
      <c r="FX172" s="644"/>
      <c r="FY172" s="619"/>
      <c r="FZ172" s="619"/>
      <c r="GA172" s="619"/>
      <c r="GB172" s="619"/>
      <c r="GC172" s="619"/>
      <c r="GD172" s="619"/>
      <c r="GE172" s="619"/>
      <c r="GF172" s="619"/>
      <c r="GG172" s="619"/>
      <c r="GH172" s="619"/>
      <c r="GI172" s="619"/>
      <c r="GJ172" s="619"/>
    </row>
    <row r="173" spans="1:192" ht="13.5" thickBot="1" x14ac:dyDescent="0.25">
      <c r="A173" s="661"/>
      <c r="B173" s="631"/>
      <c r="C173" s="675" t="s">
        <v>92</v>
      </c>
      <c r="D173" s="631"/>
      <c r="E173" s="632"/>
      <c r="F173" s="631"/>
      <c r="G173" s="631"/>
      <c r="H173" s="631"/>
      <c r="I173" s="632"/>
      <c r="J173" s="631"/>
      <c r="K173" s="675" t="s">
        <v>93</v>
      </c>
      <c r="L173" s="632"/>
      <c r="M173" s="661"/>
      <c r="N173" s="631"/>
      <c r="O173" s="675" t="s">
        <v>92</v>
      </c>
      <c r="P173" s="631"/>
      <c r="Q173" s="632"/>
      <c r="R173" s="631"/>
      <c r="S173" s="631"/>
      <c r="T173" s="631"/>
      <c r="U173" s="632"/>
      <c r="V173" s="631"/>
      <c r="W173" s="675" t="s">
        <v>93</v>
      </c>
      <c r="X173" s="632"/>
      <c r="Y173" s="661"/>
      <c r="Z173" s="631"/>
      <c r="AA173" s="675" t="s">
        <v>92</v>
      </c>
      <c r="AB173" s="631"/>
      <c r="AC173" s="632"/>
      <c r="AD173" s="631"/>
      <c r="AE173" s="631"/>
      <c r="AF173" s="631"/>
      <c r="AG173" s="632"/>
      <c r="AH173" s="631"/>
      <c r="AI173" s="675" t="s">
        <v>93</v>
      </c>
      <c r="AJ173" s="632"/>
      <c r="AK173" s="661"/>
      <c r="AL173" s="631"/>
      <c r="AM173" s="675" t="s">
        <v>92</v>
      </c>
      <c r="AN173" s="631"/>
      <c r="AO173" s="632"/>
      <c r="AP173" s="631"/>
      <c r="AQ173" s="631"/>
      <c r="AR173" s="631"/>
      <c r="AS173" s="632"/>
      <c r="AT173" s="631"/>
      <c r="AU173" s="675" t="s">
        <v>93</v>
      </c>
      <c r="AV173" s="632"/>
      <c r="AW173" s="661"/>
      <c r="AX173" s="631"/>
      <c r="AY173" s="675" t="s">
        <v>92</v>
      </c>
      <c r="AZ173" s="631"/>
      <c r="BA173" s="632"/>
      <c r="BB173" s="631"/>
      <c r="BC173" s="631"/>
      <c r="BD173" s="631"/>
      <c r="BE173" s="632"/>
      <c r="BF173" s="631"/>
      <c r="BG173" s="675" t="s">
        <v>93</v>
      </c>
      <c r="BH173" s="632"/>
      <c r="BI173" s="661"/>
      <c r="BJ173" s="631"/>
      <c r="BK173" s="675" t="s">
        <v>92</v>
      </c>
      <c r="BL173" s="631"/>
      <c r="BM173" s="632"/>
      <c r="BN173" s="631"/>
      <c r="BO173" s="631"/>
      <c r="BP173" s="631"/>
      <c r="BQ173" s="632"/>
      <c r="BR173" s="631"/>
      <c r="BS173" s="675" t="s">
        <v>93</v>
      </c>
      <c r="BT173" s="632"/>
      <c r="BU173" s="661"/>
      <c r="BV173" s="631"/>
      <c r="BW173" s="675" t="s">
        <v>92</v>
      </c>
      <c r="BX173" s="631"/>
      <c r="BY173" s="632"/>
      <c r="BZ173" s="631"/>
      <c r="CA173" s="631"/>
      <c r="CB173" s="631"/>
      <c r="CC173" s="632"/>
      <c r="CD173" s="631"/>
      <c r="CE173" s="675" t="s">
        <v>93</v>
      </c>
      <c r="CF173" s="632"/>
      <c r="CG173" s="661"/>
      <c r="CH173" s="631"/>
      <c r="CI173" s="675" t="s">
        <v>92</v>
      </c>
      <c r="CJ173" s="631"/>
      <c r="CK173" s="632"/>
      <c r="CL173" s="631"/>
      <c r="CM173" s="631"/>
      <c r="CN173" s="631"/>
      <c r="CO173" s="632"/>
      <c r="CP173" s="631"/>
      <c r="CQ173" s="675" t="s">
        <v>93</v>
      </c>
      <c r="CR173" s="632"/>
      <c r="CS173" s="661"/>
      <c r="CT173" s="631"/>
      <c r="CU173" s="675" t="s">
        <v>92</v>
      </c>
      <c r="CV173" s="631"/>
      <c r="CW173" s="632"/>
      <c r="CX173" s="631"/>
      <c r="CY173" s="631"/>
      <c r="CZ173" s="631"/>
      <c r="DA173" s="632"/>
      <c r="DB173" s="631"/>
      <c r="DC173" s="675" t="s">
        <v>93</v>
      </c>
      <c r="DD173" s="632"/>
      <c r="DE173" s="661"/>
      <c r="DF173" s="631"/>
      <c r="DG173" s="675" t="s">
        <v>92</v>
      </c>
      <c r="DH173" s="631"/>
      <c r="DI173" s="632"/>
      <c r="DJ173" s="631"/>
      <c r="DK173" s="631"/>
      <c r="DL173" s="631"/>
      <c r="DM173" s="632"/>
      <c r="DN173" s="631"/>
      <c r="DO173" s="675" t="s">
        <v>93</v>
      </c>
      <c r="DP173" s="632"/>
      <c r="DQ173" s="661"/>
      <c r="DR173" s="631"/>
      <c r="DS173" s="675" t="s">
        <v>92</v>
      </c>
      <c r="DT173" s="631"/>
      <c r="DU173" s="632"/>
      <c r="DV173" s="631"/>
      <c r="DW173" s="631"/>
      <c r="DX173" s="631"/>
      <c r="DY173" s="632"/>
      <c r="DZ173" s="631"/>
      <c r="EA173" s="675" t="s">
        <v>93</v>
      </c>
      <c r="EB173" s="632"/>
      <c r="EC173" s="661"/>
      <c r="ED173" s="631"/>
      <c r="EE173" s="675" t="s">
        <v>92</v>
      </c>
      <c r="EF173" s="631"/>
      <c r="EG173" s="632"/>
      <c r="EH173" s="631"/>
      <c r="EI173" s="631"/>
      <c r="EJ173" s="631"/>
      <c r="EK173" s="632"/>
      <c r="EL173" s="631"/>
      <c r="EM173" s="675" t="s">
        <v>93</v>
      </c>
      <c r="EN173" s="632"/>
      <c r="EO173" s="661"/>
      <c r="EP173" s="631"/>
      <c r="EQ173" s="675" t="s">
        <v>92</v>
      </c>
      <c r="ER173" s="631"/>
      <c r="ES173" s="632"/>
      <c r="ET173" s="631"/>
      <c r="EU173" s="631"/>
      <c r="EV173" s="631"/>
      <c r="EW173" s="632"/>
      <c r="EX173" s="631"/>
      <c r="EY173" s="675" t="s">
        <v>93</v>
      </c>
      <c r="EZ173" s="632"/>
      <c r="FA173" s="661"/>
      <c r="FB173" s="631"/>
      <c r="FC173" s="675" t="s">
        <v>92</v>
      </c>
      <c r="FD173" s="631"/>
      <c r="FE173" s="632"/>
      <c r="FF173" s="631"/>
      <c r="FG173" s="631"/>
      <c r="FH173" s="631"/>
      <c r="FI173" s="632"/>
      <c r="FJ173" s="631"/>
      <c r="FK173" s="675" t="s">
        <v>93</v>
      </c>
      <c r="FL173" s="632"/>
      <c r="FM173" s="661"/>
      <c r="FN173" s="631"/>
      <c r="FO173" s="675" t="s">
        <v>92</v>
      </c>
      <c r="FP173" s="631"/>
      <c r="FQ173" s="632"/>
      <c r="FR173" s="631"/>
      <c r="FS173" s="631"/>
      <c r="FT173" s="631"/>
      <c r="FU173" s="632"/>
      <c r="FV173" s="631"/>
      <c r="FW173" s="675" t="s">
        <v>93</v>
      </c>
      <c r="FX173" s="632"/>
      <c r="FY173" s="619"/>
      <c r="FZ173" s="619"/>
      <c r="GA173" s="619"/>
      <c r="GB173" s="619"/>
      <c r="GC173" s="619"/>
      <c r="GD173" s="619"/>
      <c r="GE173" s="619"/>
      <c r="GF173" s="619"/>
      <c r="GG173" s="619"/>
      <c r="GH173" s="619"/>
      <c r="GI173" s="619"/>
      <c r="GJ173" s="619"/>
    </row>
    <row r="174" spans="1:192" ht="13.5" thickBot="1" x14ac:dyDescent="0.25">
      <c r="A174" s="676" t="s">
        <v>94</v>
      </c>
      <c r="F174" s="623"/>
      <c r="G174" s="623" t="s">
        <v>95</v>
      </c>
      <c r="H174" s="623"/>
      <c r="I174" s="677">
        <f ca="1">TODAY()</f>
        <v>43966</v>
      </c>
      <c r="J174" s="623"/>
      <c r="M174" s="676" t="s">
        <v>94</v>
      </c>
      <c r="R174" s="623"/>
      <c r="S174" s="623" t="s">
        <v>95</v>
      </c>
      <c r="T174" s="623"/>
      <c r="U174" s="677">
        <f ca="1">TODAY()</f>
        <v>43966</v>
      </c>
      <c r="V174" s="623"/>
      <c r="Y174" s="676" t="s">
        <v>94</v>
      </c>
      <c r="AD174" s="623"/>
      <c r="AE174" s="623" t="s">
        <v>95</v>
      </c>
      <c r="AF174" s="623"/>
      <c r="AG174" s="677">
        <f ca="1">TODAY()</f>
        <v>43966</v>
      </c>
      <c r="AH174" s="623"/>
      <c r="AK174" s="676" t="s">
        <v>94</v>
      </c>
      <c r="AP174" s="623"/>
      <c r="AQ174" s="623" t="s">
        <v>95</v>
      </c>
      <c r="AR174" s="623"/>
      <c r="AS174" s="677">
        <f ca="1">TODAY()</f>
        <v>43966</v>
      </c>
      <c r="AT174" s="623"/>
      <c r="AW174" s="676" t="s">
        <v>94</v>
      </c>
      <c r="BB174" s="623"/>
      <c r="BC174" s="623" t="s">
        <v>95</v>
      </c>
      <c r="BD174" s="623"/>
      <c r="BE174" s="677">
        <f ca="1">TODAY()</f>
        <v>43966</v>
      </c>
      <c r="BF174" s="623"/>
      <c r="BI174" s="676" t="s">
        <v>94</v>
      </c>
      <c r="BN174" s="623"/>
      <c r="BO174" s="623" t="s">
        <v>95</v>
      </c>
      <c r="BP174" s="623"/>
      <c r="BQ174" s="677">
        <f ca="1">TODAY()</f>
        <v>43966</v>
      </c>
      <c r="BR174" s="623"/>
      <c r="BU174" s="676" t="s">
        <v>94</v>
      </c>
      <c r="BZ174" s="623"/>
      <c r="CA174" s="623" t="s">
        <v>95</v>
      </c>
      <c r="CB174" s="623"/>
      <c r="CC174" s="677">
        <f ca="1">TODAY()</f>
        <v>43966</v>
      </c>
      <c r="CD174" s="623"/>
      <c r="CG174" s="676" t="s">
        <v>94</v>
      </c>
      <c r="CL174" s="623"/>
      <c r="CM174" s="623" t="s">
        <v>95</v>
      </c>
      <c r="CN174" s="623"/>
      <c r="CO174" s="677">
        <f ca="1">TODAY()</f>
        <v>43966</v>
      </c>
      <c r="CP174" s="623"/>
      <c r="CS174" s="676" t="s">
        <v>94</v>
      </c>
      <c r="CX174" s="623"/>
      <c r="CY174" s="623" t="s">
        <v>95</v>
      </c>
      <c r="CZ174" s="623"/>
      <c r="DA174" s="677">
        <f ca="1">TODAY()</f>
        <v>43966</v>
      </c>
      <c r="DB174" s="623"/>
      <c r="DE174" s="676" t="s">
        <v>94</v>
      </c>
      <c r="DJ174" s="623"/>
      <c r="DK174" s="623" t="s">
        <v>95</v>
      </c>
      <c r="DL174" s="623"/>
      <c r="DM174" s="677">
        <f ca="1">TODAY()</f>
        <v>43966</v>
      </c>
      <c r="DN174" s="623"/>
      <c r="DQ174" s="676" t="s">
        <v>94</v>
      </c>
      <c r="DV174" s="623"/>
      <c r="DW174" s="623" t="s">
        <v>95</v>
      </c>
      <c r="DX174" s="623"/>
      <c r="DY174" s="677">
        <f ca="1">TODAY()</f>
        <v>43966</v>
      </c>
      <c r="DZ174" s="623"/>
      <c r="EC174" s="676" t="s">
        <v>94</v>
      </c>
      <c r="EH174" s="623"/>
      <c r="EI174" s="623" t="s">
        <v>95</v>
      </c>
      <c r="EJ174" s="623"/>
      <c r="EK174" s="677">
        <f ca="1">TODAY()</f>
        <v>43966</v>
      </c>
      <c r="EL174" s="623"/>
      <c r="EO174" s="676" t="s">
        <v>94</v>
      </c>
      <c r="ET174" s="623"/>
      <c r="EU174" s="623" t="s">
        <v>95</v>
      </c>
      <c r="EV174" s="623"/>
      <c r="EW174" s="677">
        <f ca="1">TODAY()</f>
        <v>43966</v>
      </c>
      <c r="EX174" s="623"/>
      <c r="FA174" s="676" t="s">
        <v>94</v>
      </c>
      <c r="FF174" s="623"/>
      <c r="FG174" s="623" t="s">
        <v>95</v>
      </c>
      <c r="FH174" s="623"/>
      <c r="FI174" s="677">
        <f ca="1">TODAY()</f>
        <v>43966</v>
      </c>
      <c r="FJ174" s="623"/>
      <c r="FM174" s="676" t="s">
        <v>94</v>
      </c>
      <c r="FR174" s="623"/>
      <c r="FS174" s="623" t="s">
        <v>95</v>
      </c>
      <c r="FT174" s="623"/>
      <c r="FU174" s="677">
        <f ca="1">TODAY()</f>
        <v>43966</v>
      </c>
      <c r="FV174" s="623"/>
      <c r="FY174" s="619"/>
      <c r="FZ174" s="619"/>
      <c r="GA174" s="619"/>
      <c r="GB174" s="619"/>
      <c r="GC174" s="619"/>
      <c r="GD174" s="619"/>
      <c r="GE174" s="619"/>
      <c r="GF174" s="619"/>
      <c r="GG174" s="619"/>
      <c r="GH174" s="619"/>
      <c r="GI174" s="619"/>
      <c r="GJ174" s="619"/>
    </row>
    <row r="175" spans="1:192" x14ac:dyDescent="0.2">
      <c r="A175" s="876" t="s">
        <v>514</v>
      </c>
      <c r="B175" s="615"/>
      <c r="C175" s="615"/>
      <c r="D175" s="616"/>
      <c r="E175" s="617"/>
      <c r="F175" s="617"/>
      <c r="G175" s="617"/>
      <c r="H175" s="617"/>
      <c r="I175" s="617"/>
      <c r="J175" s="618"/>
      <c r="K175" s="617" t="s">
        <v>71</v>
      </c>
      <c r="L175" s="618"/>
      <c r="M175" s="876" t="s">
        <v>514</v>
      </c>
      <c r="N175" s="615"/>
      <c r="O175" s="615"/>
      <c r="P175" s="616"/>
      <c r="Q175" s="617"/>
      <c r="R175" s="617"/>
      <c r="S175" s="617"/>
      <c r="T175" s="617"/>
      <c r="U175" s="617"/>
      <c r="V175" s="618"/>
      <c r="W175" s="617" t="s">
        <v>71</v>
      </c>
      <c r="X175" s="618"/>
      <c r="Y175" s="876" t="s">
        <v>514</v>
      </c>
      <c r="Z175" s="615"/>
      <c r="AA175" s="615"/>
      <c r="AB175" s="616"/>
      <c r="AC175" s="617"/>
      <c r="AD175" s="617"/>
      <c r="AE175" s="617"/>
      <c r="AF175" s="617"/>
      <c r="AG175" s="617"/>
      <c r="AH175" s="618"/>
      <c r="AI175" s="617" t="s">
        <v>71</v>
      </c>
      <c r="AJ175" s="618"/>
      <c r="AK175" s="876" t="s">
        <v>514</v>
      </c>
      <c r="AL175" s="615"/>
      <c r="AM175" s="615"/>
      <c r="AN175" s="616"/>
      <c r="AO175" s="617"/>
      <c r="AP175" s="617"/>
      <c r="AQ175" s="617"/>
      <c r="AR175" s="617"/>
      <c r="AS175" s="617"/>
      <c r="AT175" s="618"/>
      <c r="AU175" s="617" t="s">
        <v>71</v>
      </c>
      <c r="AV175" s="618"/>
      <c r="AW175" s="876" t="s">
        <v>514</v>
      </c>
      <c r="AX175" s="615"/>
      <c r="AY175" s="615"/>
      <c r="AZ175" s="616"/>
      <c r="BA175" s="617"/>
      <c r="BB175" s="617"/>
      <c r="BC175" s="617"/>
      <c r="BD175" s="617"/>
      <c r="BE175" s="617"/>
      <c r="BF175" s="618"/>
      <c r="BG175" s="617" t="s">
        <v>71</v>
      </c>
      <c r="BH175" s="618"/>
      <c r="BI175" s="876" t="s">
        <v>514</v>
      </c>
      <c r="BJ175" s="615"/>
      <c r="BK175" s="615"/>
      <c r="BL175" s="616"/>
      <c r="BM175" s="617"/>
      <c r="BN175" s="617"/>
      <c r="BO175" s="617"/>
      <c r="BP175" s="617"/>
      <c r="BQ175" s="617"/>
      <c r="BR175" s="618"/>
      <c r="BS175" s="617" t="s">
        <v>71</v>
      </c>
      <c r="BT175" s="618"/>
      <c r="BU175" s="876" t="s">
        <v>514</v>
      </c>
      <c r="BV175" s="615"/>
      <c r="BW175" s="615"/>
      <c r="BX175" s="616"/>
      <c r="BY175" s="617"/>
      <c r="BZ175" s="617"/>
      <c r="CA175" s="617"/>
      <c r="CB175" s="617"/>
      <c r="CC175" s="617"/>
      <c r="CD175" s="618"/>
      <c r="CE175" s="617" t="s">
        <v>71</v>
      </c>
      <c r="CF175" s="618"/>
      <c r="CG175" s="876" t="s">
        <v>514</v>
      </c>
      <c r="CH175" s="615"/>
      <c r="CI175" s="615"/>
      <c r="CJ175" s="616"/>
      <c r="CK175" s="617"/>
      <c r="CL175" s="617"/>
      <c r="CM175" s="617"/>
      <c r="CN175" s="617"/>
      <c r="CO175" s="617"/>
      <c r="CP175" s="618"/>
      <c r="CQ175" s="617" t="s">
        <v>71</v>
      </c>
      <c r="CR175" s="618"/>
      <c r="CS175" s="876" t="s">
        <v>514</v>
      </c>
      <c r="CT175" s="615"/>
      <c r="CU175" s="615"/>
      <c r="CV175" s="616"/>
      <c r="CW175" s="617"/>
      <c r="CX175" s="617"/>
      <c r="CY175" s="617"/>
      <c r="CZ175" s="617"/>
      <c r="DA175" s="617"/>
      <c r="DB175" s="618"/>
      <c r="DC175" s="617" t="s">
        <v>71</v>
      </c>
      <c r="DD175" s="618"/>
      <c r="DE175" s="876" t="s">
        <v>514</v>
      </c>
      <c r="DF175" s="615"/>
      <c r="DG175" s="615"/>
      <c r="DH175" s="616"/>
      <c r="DI175" s="617"/>
      <c r="DJ175" s="617"/>
      <c r="DK175" s="617"/>
      <c r="DL175" s="617"/>
      <c r="DM175" s="617"/>
      <c r="DN175" s="618"/>
      <c r="DO175" s="617" t="s">
        <v>71</v>
      </c>
      <c r="DP175" s="618"/>
      <c r="DQ175" s="876" t="s">
        <v>514</v>
      </c>
      <c r="DR175" s="615"/>
      <c r="DS175" s="615"/>
      <c r="DT175" s="616"/>
      <c r="DU175" s="617"/>
      <c r="DV175" s="617"/>
      <c r="DW175" s="617"/>
      <c r="DX175" s="617"/>
      <c r="DY175" s="617"/>
      <c r="DZ175" s="618"/>
      <c r="EA175" s="617" t="s">
        <v>71</v>
      </c>
      <c r="EB175" s="618"/>
      <c r="EC175" s="876" t="s">
        <v>514</v>
      </c>
      <c r="ED175" s="615"/>
      <c r="EE175" s="615"/>
      <c r="EF175" s="616"/>
      <c r="EG175" s="617"/>
      <c r="EH175" s="617"/>
      <c r="EI175" s="617"/>
      <c r="EJ175" s="617"/>
      <c r="EK175" s="617"/>
      <c r="EL175" s="618"/>
      <c r="EM175" s="617" t="s">
        <v>71</v>
      </c>
      <c r="EN175" s="618"/>
      <c r="EO175" s="876" t="s">
        <v>514</v>
      </c>
      <c r="EP175" s="615"/>
      <c r="EQ175" s="615"/>
      <c r="ER175" s="616"/>
      <c r="ES175" s="617"/>
      <c r="ET175" s="617"/>
      <c r="EU175" s="617"/>
      <c r="EV175" s="617"/>
      <c r="EW175" s="617"/>
      <c r="EX175" s="618"/>
      <c r="EY175" s="617" t="s">
        <v>71</v>
      </c>
      <c r="EZ175" s="618"/>
      <c r="FA175" s="876" t="s">
        <v>514</v>
      </c>
      <c r="FB175" s="615"/>
      <c r="FC175" s="615"/>
      <c r="FD175" s="616"/>
      <c r="FE175" s="617"/>
      <c r="FF175" s="617"/>
      <c r="FG175" s="617"/>
      <c r="FH175" s="617"/>
      <c r="FI175" s="617"/>
      <c r="FJ175" s="618"/>
      <c r="FK175" s="617" t="s">
        <v>71</v>
      </c>
      <c r="FL175" s="618"/>
      <c r="FM175" s="876" t="s">
        <v>514</v>
      </c>
      <c r="FN175" s="615"/>
      <c r="FO175" s="615"/>
      <c r="FP175" s="616"/>
      <c r="FQ175" s="617"/>
      <c r="FR175" s="617"/>
      <c r="FS175" s="617"/>
      <c r="FT175" s="617"/>
      <c r="FU175" s="617"/>
      <c r="FV175" s="618"/>
      <c r="FW175" s="617" t="s">
        <v>71</v>
      </c>
      <c r="FX175" s="618"/>
      <c r="FY175" s="619"/>
      <c r="FZ175" s="619"/>
      <c r="GA175" s="619"/>
      <c r="GB175" s="619"/>
      <c r="GC175" s="619"/>
      <c r="GD175" s="619"/>
      <c r="GE175" s="619"/>
      <c r="GF175" s="619"/>
      <c r="GG175" s="619"/>
      <c r="GH175" s="619"/>
      <c r="GI175" s="619"/>
      <c r="GJ175" s="619"/>
    </row>
    <row r="176" spans="1:192" x14ac:dyDescent="0.2">
      <c r="A176" s="1229" t="s">
        <v>237</v>
      </c>
      <c r="B176" s="1230"/>
      <c r="C176" s="1230"/>
      <c r="D176" s="1231"/>
      <c r="G176" s="621" t="s">
        <v>72</v>
      </c>
      <c r="H176" s="621"/>
      <c r="I176" s="621"/>
      <c r="J176" s="622"/>
      <c r="K176" s="623"/>
      <c r="L176" s="622"/>
      <c r="M176" s="1229" t="s">
        <v>237</v>
      </c>
      <c r="N176" s="1230"/>
      <c r="O176" s="1230"/>
      <c r="P176" s="1231"/>
      <c r="S176" s="621" t="s">
        <v>72</v>
      </c>
      <c r="T176" s="621"/>
      <c r="U176" s="621"/>
      <c r="V176" s="622"/>
      <c r="W176" s="623"/>
      <c r="X176" s="622"/>
      <c r="Y176" s="1229" t="s">
        <v>237</v>
      </c>
      <c r="Z176" s="1230"/>
      <c r="AA176" s="1230"/>
      <c r="AB176" s="1231"/>
      <c r="AE176" s="621" t="s">
        <v>72</v>
      </c>
      <c r="AF176" s="621"/>
      <c r="AG176" s="621"/>
      <c r="AH176" s="622"/>
      <c r="AI176" s="623"/>
      <c r="AJ176" s="622"/>
      <c r="AK176" s="1229" t="s">
        <v>237</v>
      </c>
      <c r="AL176" s="1230"/>
      <c r="AM176" s="1230"/>
      <c r="AN176" s="1231"/>
      <c r="AQ176" s="621" t="s">
        <v>72</v>
      </c>
      <c r="AR176" s="621"/>
      <c r="AS176" s="621"/>
      <c r="AT176" s="622"/>
      <c r="AU176" s="623"/>
      <c r="AV176" s="622"/>
      <c r="AW176" s="1229" t="s">
        <v>237</v>
      </c>
      <c r="AX176" s="1230"/>
      <c r="AY176" s="1230"/>
      <c r="AZ176" s="1231"/>
      <c r="BC176" s="621" t="s">
        <v>72</v>
      </c>
      <c r="BD176" s="621"/>
      <c r="BE176" s="621"/>
      <c r="BF176" s="622"/>
      <c r="BG176" s="623"/>
      <c r="BH176" s="622"/>
      <c r="BI176" s="1229" t="s">
        <v>237</v>
      </c>
      <c r="BJ176" s="1230"/>
      <c r="BK176" s="1230"/>
      <c r="BL176" s="1231"/>
      <c r="BO176" s="621" t="s">
        <v>72</v>
      </c>
      <c r="BP176" s="621"/>
      <c r="BQ176" s="621"/>
      <c r="BR176" s="622"/>
      <c r="BS176" s="623"/>
      <c r="BT176" s="622"/>
      <c r="BU176" s="1229" t="s">
        <v>237</v>
      </c>
      <c r="BV176" s="1230"/>
      <c r="BW176" s="1230"/>
      <c r="BX176" s="1231"/>
      <c r="CA176" s="621" t="s">
        <v>72</v>
      </c>
      <c r="CB176" s="621"/>
      <c r="CC176" s="621"/>
      <c r="CD176" s="622"/>
      <c r="CE176" s="623"/>
      <c r="CF176" s="622"/>
      <c r="CG176" s="1229" t="s">
        <v>237</v>
      </c>
      <c r="CH176" s="1230"/>
      <c r="CI176" s="1230"/>
      <c r="CJ176" s="1231"/>
      <c r="CM176" s="621" t="s">
        <v>72</v>
      </c>
      <c r="CN176" s="621"/>
      <c r="CO176" s="621"/>
      <c r="CP176" s="622"/>
      <c r="CQ176" s="623"/>
      <c r="CR176" s="622"/>
      <c r="CS176" s="1229" t="s">
        <v>237</v>
      </c>
      <c r="CT176" s="1230"/>
      <c r="CU176" s="1230"/>
      <c r="CV176" s="1231"/>
      <c r="CY176" s="621" t="s">
        <v>72</v>
      </c>
      <c r="CZ176" s="621"/>
      <c r="DA176" s="621"/>
      <c r="DB176" s="622"/>
      <c r="DC176" s="623"/>
      <c r="DD176" s="622"/>
      <c r="DE176" s="1229" t="s">
        <v>237</v>
      </c>
      <c r="DF176" s="1230"/>
      <c r="DG176" s="1230"/>
      <c r="DH176" s="1231"/>
      <c r="DK176" s="621" t="s">
        <v>72</v>
      </c>
      <c r="DL176" s="621"/>
      <c r="DM176" s="621"/>
      <c r="DN176" s="622"/>
      <c r="DO176" s="623"/>
      <c r="DP176" s="622"/>
      <c r="DQ176" s="1229" t="s">
        <v>237</v>
      </c>
      <c r="DR176" s="1230"/>
      <c r="DS176" s="1230"/>
      <c r="DT176" s="1231"/>
      <c r="DW176" s="621" t="s">
        <v>72</v>
      </c>
      <c r="DX176" s="621"/>
      <c r="DY176" s="621"/>
      <c r="DZ176" s="622"/>
      <c r="EA176" s="623"/>
      <c r="EB176" s="622"/>
      <c r="EC176" s="1229" t="s">
        <v>237</v>
      </c>
      <c r="ED176" s="1230"/>
      <c r="EE176" s="1230"/>
      <c r="EF176" s="1231"/>
      <c r="EI176" s="621" t="s">
        <v>72</v>
      </c>
      <c r="EJ176" s="621"/>
      <c r="EK176" s="621"/>
      <c r="EL176" s="622"/>
      <c r="EM176" s="623"/>
      <c r="EN176" s="622"/>
      <c r="EO176" s="1229" t="s">
        <v>237</v>
      </c>
      <c r="EP176" s="1230"/>
      <c r="EQ176" s="1230"/>
      <c r="ER176" s="1231"/>
      <c r="EU176" s="621" t="s">
        <v>72</v>
      </c>
      <c r="EV176" s="621"/>
      <c r="EW176" s="621"/>
      <c r="EX176" s="622"/>
      <c r="EY176" s="623"/>
      <c r="EZ176" s="622"/>
      <c r="FA176" s="1229" t="s">
        <v>237</v>
      </c>
      <c r="FB176" s="1230"/>
      <c r="FC176" s="1230"/>
      <c r="FD176" s="1231"/>
      <c r="FG176" s="621" t="s">
        <v>72</v>
      </c>
      <c r="FH176" s="621"/>
      <c r="FI176" s="621"/>
      <c r="FJ176" s="622"/>
      <c r="FK176" s="623"/>
      <c r="FL176" s="622"/>
      <c r="FM176" s="1229" t="s">
        <v>237</v>
      </c>
      <c r="FN176" s="1230"/>
      <c r="FO176" s="1230"/>
      <c r="FP176" s="1231"/>
      <c r="FS176" s="621" t="s">
        <v>72</v>
      </c>
      <c r="FT176" s="621"/>
      <c r="FU176" s="621"/>
      <c r="FV176" s="622"/>
      <c r="FW176" s="623"/>
      <c r="FX176" s="622"/>
      <c r="FY176" s="619"/>
      <c r="FZ176" s="619"/>
      <c r="GA176" s="619"/>
      <c r="GB176" s="619"/>
      <c r="GC176" s="619"/>
      <c r="GD176" s="619"/>
      <c r="GE176" s="619"/>
      <c r="GF176" s="619"/>
      <c r="GG176" s="619"/>
      <c r="GH176" s="619"/>
      <c r="GI176" s="619"/>
      <c r="GJ176" s="619"/>
    </row>
    <row r="177" spans="1:192" x14ac:dyDescent="0.2">
      <c r="A177" s="877" t="s">
        <v>515</v>
      </c>
      <c r="B177" s="625"/>
      <c r="C177" s="625"/>
      <c r="D177" s="626"/>
      <c r="J177" s="622"/>
      <c r="K177" s="627" t="s">
        <v>73</v>
      </c>
      <c r="L177" s="628"/>
      <c r="M177" s="877" t="s">
        <v>515</v>
      </c>
      <c r="N177" s="625"/>
      <c r="O177" s="625"/>
      <c r="P177" s="626"/>
      <c r="V177" s="622"/>
      <c r="W177" s="627" t="s">
        <v>73</v>
      </c>
      <c r="X177" s="628"/>
      <c r="Y177" s="877" t="s">
        <v>515</v>
      </c>
      <c r="Z177" s="625"/>
      <c r="AA177" s="625"/>
      <c r="AB177" s="626"/>
      <c r="AH177" s="622"/>
      <c r="AI177" s="627" t="s">
        <v>73</v>
      </c>
      <c r="AJ177" s="628"/>
      <c r="AK177" s="877" t="s">
        <v>515</v>
      </c>
      <c r="AL177" s="625"/>
      <c r="AM177" s="625"/>
      <c r="AN177" s="626"/>
      <c r="AT177" s="622"/>
      <c r="AU177" s="627" t="s">
        <v>73</v>
      </c>
      <c r="AV177" s="628"/>
      <c r="AW177" s="877" t="s">
        <v>515</v>
      </c>
      <c r="AX177" s="625"/>
      <c r="AY177" s="625"/>
      <c r="AZ177" s="626"/>
      <c r="BF177" s="622"/>
      <c r="BG177" s="627" t="s">
        <v>73</v>
      </c>
      <c r="BH177" s="628"/>
      <c r="BI177" s="877" t="s">
        <v>515</v>
      </c>
      <c r="BJ177" s="625"/>
      <c r="BK177" s="625"/>
      <c r="BL177" s="626"/>
      <c r="BR177" s="622"/>
      <c r="BS177" s="627" t="s">
        <v>73</v>
      </c>
      <c r="BT177" s="628"/>
      <c r="BU177" s="877" t="s">
        <v>515</v>
      </c>
      <c r="BV177" s="625"/>
      <c r="BW177" s="625"/>
      <c r="BX177" s="626"/>
      <c r="CD177" s="622"/>
      <c r="CE177" s="627" t="s">
        <v>73</v>
      </c>
      <c r="CF177" s="628"/>
      <c r="CG177" s="877" t="s">
        <v>515</v>
      </c>
      <c r="CH177" s="625"/>
      <c r="CI177" s="625"/>
      <c r="CJ177" s="626"/>
      <c r="CP177" s="622"/>
      <c r="CQ177" s="627" t="s">
        <v>73</v>
      </c>
      <c r="CR177" s="628"/>
      <c r="CS177" s="877" t="s">
        <v>515</v>
      </c>
      <c r="CT177" s="625"/>
      <c r="CU177" s="625"/>
      <c r="CV177" s="626"/>
      <c r="DB177" s="622"/>
      <c r="DC177" s="627" t="s">
        <v>73</v>
      </c>
      <c r="DD177" s="628"/>
      <c r="DE177" s="877" t="s">
        <v>515</v>
      </c>
      <c r="DF177" s="625"/>
      <c r="DG177" s="625"/>
      <c r="DH177" s="626"/>
      <c r="DN177" s="622"/>
      <c r="DO177" s="627" t="s">
        <v>73</v>
      </c>
      <c r="DP177" s="628"/>
      <c r="DQ177" s="877" t="s">
        <v>515</v>
      </c>
      <c r="DR177" s="625"/>
      <c r="DS177" s="625"/>
      <c r="DT177" s="626"/>
      <c r="DZ177" s="622"/>
      <c r="EA177" s="627" t="s">
        <v>73</v>
      </c>
      <c r="EB177" s="628"/>
      <c r="EC177" s="877" t="s">
        <v>515</v>
      </c>
      <c r="ED177" s="625"/>
      <c r="EE177" s="625"/>
      <c r="EF177" s="626"/>
      <c r="EL177" s="622"/>
      <c r="EM177" s="627" t="s">
        <v>73</v>
      </c>
      <c r="EN177" s="628"/>
      <c r="EO177" s="877" t="s">
        <v>515</v>
      </c>
      <c r="EP177" s="625"/>
      <c r="EQ177" s="625"/>
      <c r="ER177" s="626"/>
      <c r="EX177" s="622"/>
      <c r="EY177" s="627" t="s">
        <v>73</v>
      </c>
      <c r="EZ177" s="628"/>
      <c r="FA177" s="877" t="s">
        <v>515</v>
      </c>
      <c r="FB177" s="625"/>
      <c r="FC177" s="625"/>
      <c r="FD177" s="626"/>
      <c r="FJ177" s="622"/>
      <c r="FK177" s="627" t="s">
        <v>73</v>
      </c>
      <c r="FL177" s="628"/>
      <c r="FM177" s="877" t="s">
        <v>515</v>
      </c>
      <c r="FN177" s="625"/>
      <c r="FO177" s="625"/>
      <c r="FP177" s="626"/>
      <c r="FV177" s="622"/>
      <c r="FW177" s="627" t="s">
        <v>73</v>
      </c>
      <c r="FX177" s="628"/>
      <c r="FY177" s="619"/>
      <c r="FZ177" s="619"/>
      <c r="GA177" s="619"/>
      <c r="GB177" s="619"/>
      <c r="GC177" s="619"/>
      <c r="GD177" s="619"/>
      <c r="GE177" s="619"/>
      <c r="GF177" s="619"/>
      <c r="GG177" s="619"/>
      <c r="GH177" s="619"/>
      <c r="GI177" s="619"/>
      <c r="GJ177" s="619"/>
    </row>
    <row r="178" spans="1:192" ht="13.5" thickBot="1" x14ac:dyDescent="0.25">
      <c r="A178" s="878" t="s">
        <v>586</v>
      </c>
      <c r="B178" s="629"/>
      <c r="C178" s="629"/>
      <c r="D178" s="630"/>
      <c r="E178" s="631"/>
      <c r="F178" s="631"/>
      <c r="G178" s="631"/>
      <c r="H178" s="631"/>
      <c r="I178" s="631"/>
      <c r="J178" s="632"/>
      <c r="K178" s="633" t="s">
        <v>74</v>
      </c>
      <c r="L178" s="628"/>
      <c r="M178" s="878" t="s">
        <v>586</v>
      </c>
      <c r="N178" s="629"/>
      <c r="O178" s="629"/>
      <c r="P178" s="630"/>
      <c r="Q178" s="631"/>
      <c r="R178" s="631"/>
      <c r="S178" s="631"/>
      <c r="T178" s="631"/>
      <c r="U178" s="631"/>
      <c r="V178" s="632"/>
      <c r="W178" s="633" t="s">
        <v>74</v>
      </c>
      <c r="X178" s="628"/>
      <c r="Y178" s="878" t="s">
        <v>586</v>
      </c>
      <c r="Z178" s="629"/>
      <c r="AA178" s="629"/>
      <c r="AB178" s="630"/>
      <c r="AC178" s="631"/>
      <c r="AD178" s="631"/>
      <c r="AE178" s="631"/>
      <c r="AF178" s="631"/>
      <c r="AG178" s="631"/>
      <c r="AH178" s="632"/>
      <c r="AI178" s="633" t="s">
        <v>74</v>
      </c>
      <c r="AJ178" s="628"/>
      <c r="AK178" s="878" t="s">
        <v>586</v>
      </c>
      <c r="AL178" s="629"/>
      <c r="AM178" s="629"/>
      <c r="AN178" s="630"/>
      <c r="AO178" s="631"/>
      <c r="AP178" s="631"/>
      <c r="AQ178" s="631"/>
      <c r="AR178" s="631"/>
      <c r="AS178" s="631"/>
      <c r="AT178" s="632"/>
      <c r="AU178" s="633" t="s">
        <v>74</v>
      </c>
      <c r="AV178" s="628"/>
      <c r="AW178" s="878" t="s">
        <v>586</v>
      </c>
      <c r="AX178" s="629"/>
      <c r="AY178" s="629"/>
      <c r="AZ178" s="630"/>
      <c r="BA178" s="631"/>
      <c r="BB178" s="631"/>
      <c r="BC178" s="631"/>
      <c r="BD178" s="631"/>
      <c r="BE178" s="631"/>
      <c r="BF178" s="632"/>
      <c r="BG178" s="633" t="s">
        <v>74</v>
      </c>
      <c r="BH178" s="628"/>
      <c r="BI178" s="878" t="s">
        <v>586</v>
      </c>
      <c r="BJ178" s="629"/>
      <c r="BK178" s="629"/>
      <c r="BL178" s="630"/>
      <c r="BM178" s="631"/>
      <c r="BN178" s="631"/>
      <c r="BO178" s="631"/>
      <c r="BP178" s="631"/>
      <c r="BQ178" s="631"/>
      <c r="BR178" s="632"/>
      <c r="BS178" s="633" t="s">
        <v>74</v>
      </c>
      <c r="BT178" s="628"/>
      <c r="BU178" s="878" t="s">
        <v>586</v>
      </c>
      <c r="BV178" s="629"/>
      <c r="BW178" s="629"/>
      <c r="BX178" s="630"/>
      <c r="BY178" s="631"/>
      <c r="BZ178" s="631"/>
      <c r="CA178" s="631"/>
      <c r="CB178" s="631"/>
      <c r="CC178" s="631"/>
      <c r="CD178" s="632"/>
      <c r="CE178" s="633" t="s">
        <v>74</v>
      </c>
      <c r="CF178" s="628"/>
      <c r="CG178" s="878" t="s">
        <v>586</v>
      </c>
      <c r="CH178" s="629"/>
      <c r="CI178" s="629"/>
      <c r="CJ178" s="630"/>
      <c r="CK178" s="631"/>
      <c r="CL178" s="631"/>
      <c r="CM178" s="631"/>
      <c r="CN178" s="631"/>
      <c r="CO178" s="631"/>
      <c r="CP178" s="632"/>
      <c r="CQ178" s="633" t="s">
        <v>74</v>
      </c>
      <c r="CR178" s="628"/>
      <c r="CS178" s="878" t="s">
        <v>586</v>
      </c>
      <c r="CT178" s="629"/>
      <c r="CU178" s="629"/>
      <c r="CV178" s="630"/>
      <c r="CW178" s="631"/>
      <c r="CX178" s="631"/>
      <c r="CY178" s="631"/>
      <c r="CZ178" s="631"/>
      <c r="DA178" s="631"/>
      <c r="DB178" s="632"/>
      <c r="DC178" s="633" t="s">
        <v>74</v>
      </c>
      <c r="DD178" s="628"/>
      <c r="DE178" s="878" t="s">
        <v>586</v>
      </c>
      <c r="DF178" s="629"/>
      <c r="DG178" s="629"/>
      <c r="DH178" s="630"/>
      <c r="DI178" s="631"/>
      <c r="DJ178" s="631"/>
      <c r="DK178" s="631"/>
      <c r="DL178" s="631"/>
      <c r="DM178" s="631"/>
      <c r="DN178" s="632"/>
      <c r="DO178" s="633" t="s">
        <v>74</v>
      </c>
      <c r="DP178" s="628"/>
      <c r="DQ178" s="878" t="s">
        <v>586</v>
      </c>
      <c r="DR178" s="629"/>
      <c r="DS178" s="629"/>
      <c r="DT178" s="630"/>
      <c r="DU178" s="631"/>
      <c r="DV178" s="631"/>
      <c r="DW178" s="631"/>
      <c r="DX178" s="631"/>
      <c r="DY178" s="631"/>
      <c r="DZ178" s="632"/>
      <c r="EA178" s="633" t="s">
        <v>74</v>
      </c>
      <c r="EB178" s="628"/>
      <c r="EC178" s="878" t="s">
        <v>586</v>
      </c>
      <c r="ED178" s="629"/>
      <c r="EE178" s="629"/>
      <c r="EF178" s="630"/>
      <c r="EG178" s="631"/>
      <c r="EH178" s="631"/>
      <c r="EI178" s="631"/>
      <c r="EJ178" s="631"/>
      <c r="EK178" s="631"/>
      <c r="EL178" s="632"/>
      <c r="EM178" s="633" t="s">
        <v>74</v>
      </c>
      <c r="EN178" s="628"/>
      <c r="EO178" s="878" t="s">
        <v>586</v>
      </c>
      <c r="EP178" s="629"/>
      <c r="EQ178" s="629"/>
      <c r="ER178" s="630"/>
      <c r="ES178" s="631"/>
      <c r="ET178" s="631"/>
      <c r="EU178" s="631"/>
      <c r="EV178" s="631"/>
      <c r="EW178" s="631"/>
      <c r="EX178" s="632"/>
      <c r="EY178" s="633" t="s">
        <v>74</v>
      </c>
      <c r="EZ178" s="628"/>
      <c r="FA178" s="878" t="s">
        <v>586</v>
      </c>
      <c r="FB178" s="629"/>
      <c r="FC178" s="629"/>
      <c r="FD178" s="630"/>
      <c r="FE178" s="631"/>
      <c r="FF178" s="631"/>
      <c r="FG178" s="631"/>
      <c r="FH178" s="631"/>
      <c r="FI178" s="631"/>
      <c r="FJ178" s="632"/>
      <c r="FK178" s="633" t="s">
        <v>74</v>
      </c>
      <c r="FL178" s="628"/>
      <c r="FM178" s="878" t="s">
        <v>586</v>
      </c>
      <c r="FN178" s="629"/>
      <c r="FO178" s="629"/>
      <c r="FP178" s="630"/>
      <c r="FQ178" s="631"/>
      <c r="FR178" s="631"/>
      <c r="FS178" s="631"/>
      <c r="FT178" s="631"/>
      <c r="FU178" s="631"/>
      <c r="FV178" s="632"/>
      <c r="FW178" s="633" t="s">
        <v>74</v>
      </c>
      <c r="FX178" s="628"/>
      <c r="FY178" s="619"/>
      <c r="FZ178" s="619"/>
      <c r="GA178" s="619"/>
      <c r="GB178" s="619"/>
      <c r="GC178" s="619"/>
      <c r="GD178" s="619"/>
      <c r="GE178" s="619"/>
      <c r="GF178" s="619"/>
      <c r="GG178" s="619"/>
      <c r="GH178" s="619"/>
      <c r="GI178" s="619"/>
      <c r="GJ178" s="619"/>
    </row>
    <row r="179" spans="1:192" x14ac:dyDescent="0.2">
      <c r="A179" s="624" t="s">
        <v>6</v>
      </c>
      <c r="B179" s="625"/>
      <c r="F179" s="622"/>
      <c r="G179" s="625" t="s">
        <v>68</v>
      </c>
      <c r="H179" s="625"/>
      <c r="J179" s="622"/>
      <c r="K179" s="623"/>
      <c r="L179" s="628"/>
      <c r="M179" s="624" t="s">
        <v>6</v>
      </c>
      <c r="N179" s="625"/>
      <c r="R179" s="622"/>
      <c r="S179" s="625" t="s">
        <v>68</v>
      </c>
      <c r="T179" s="625"/>
      <c r="V179" s="622"/>
      <c r="W179" s="623"/>
      <c r="X179" s="628"/>
      <c r="Y179" s="624" t="s">
        <v>6</v>
      </c>
      <c r="Z179" s="625"/>
      <c r="AD179" s="622"/>
      <c r="AE179" s="625" t="s">
        <v>68</v>
      </c>
      <c r="AF179" s="625"/>
      <c r="AH179" s="622"/>
      <c r="AI179" s="623"/>
      <c r="AJ179" s="628"/>
      <c r="AK179" s="624" t="s">
        <v>6</v>
      </c>
      <c r="AL179" s="625"/>
      <c r="AP179" s="622"/>
      <c r="AQ179" s="625" t="s">
        <v>68</v>
      </c>
      <c r="AR179" s="625"/>
      <c r="AT179" s="622"/>
      <c r="AU179" s="623"/>
      <c r="AV179" s="628"/>
      <c r="AW179" s="624" t="s">
        <v>6</v>
      </c>
      <c r="AX179" s="625"/>
      <c r="BB179" s="622"/>
      <c r="BC179" s="625" t="s">
        <v>68</v>
      </c>
      <c r="BD179" s="625"/>
      <c r="BF179" s="622"/>
      <c r="BG179" s="623"/>
      <c r="BH179" s="628"/>
      <c r="BI179" s="624" t="s">
        <v>6</v>
      </c>
      <c r="BJ179" s="625"/>
      <c r="BN179" s="622"/>
      <c r="BO179" s="625" t="s">
        <v>68</v>
      </c>
      <c r="BP179" s="625"/>
      <c r="BR179" s="622"/>
      <c r="BS179" s="623"/>
      <c r="BT179" s="628"/>
      <c r="BU179" s="624" t="s">
        <v>6</v>
      </c>
      <c r="BV179" s="625"/>
      <c r="BZ179" s="622"/>
      <c r="CA179" s="625" t="s">
        <v>68</v>
      </c>
      <c r="CB179" s="625"/>
      <c r="CD179" s="622"/>
      <c r="CE179" s="623"/>
      <c r="CF179" s="628"/>
      <c r="CG179" s="624" t="s">
        <v>6</v>
      </c>
      <c r="CH179" s="625"/>
      <c r="CL179" s="622"/>
      <c r="CM179" s="625" t="s">
        <v>68</v>
      </c>
      <c r="CN179" s="625"/>
      <c r="CP179" s="622"/>
      <c r="CQ179" s="623"/>
      <c r="CR179" s="628"/>
      <c r="CS179" s="624" t="s">
        <v>6</v>
      </c>
      <c r="CT179" s="625"/>
      <c r="CX179" s="622"/>
      <c r="CY179" s="625" t="s">
        <v>68</v>
      </c>
      <c r="CZ179" s="625"/>
      <c r="DB179" s="622"/>
      <c r="DC179" s="623"/>
      <c r="DD179" s="628"/>
      <c r="DE179" s="624" t="s">
        <v>6</v>
      </c>
      <c r="DF179" s="625"/>
      <c r="DJ179" s="622"/>
      <c r="DK179" s="625" t="s">
        <v>68</v>
      </c>
      <c r="DL179" s="625"/>
      <c r="DN179" s="622"/>
      <c r="DO179" s="623"/>
      <c r="DP179" s="628"/>
      <c r="DQ179" s="624" t="s">
        <v>6</v>
      </c>
      <c r="DR179" s="625"/>
      <c r="DV179" s="622"/>
      <c r="DW179" s="625" t="s">
        <v>68</v>
      </c>
      <c r="DX179" s="625"/>
      <c r="DZ179" s="622"/>
      <c r="EA179" s="623"/>
      <c r="EB179" s="628"/>
      <c r="EC179" s="624" t="s">
        <v>6</v>
      </c>
      <c r="ED179" s="625"/>
      <c r="EH179" s="622"/>
      <c r="EI179" s="625" t="s">
        <v>68</v>
      </c>
      <c r="EJ179" s="625"/>
      <c r="EL179" s="622"/>
      <c r="EM179" s="623"/>
      <c r="EN179" s="628"/>
      <c r="EO179" s="624" t="s">
        <v>6</v>
      </c>
      <c r="EP179" s="625"/>
      <c r="ET179" s="622"/>
      <c r="EU179" s="625" t="s">
        <v>68</v>
      </c>
      <c r="EV179" s="625"/>
      <c r="EX179" s="622"/>
      <c r="EY179" s="623"/>
      <c r="EZ179" s="628"/>
      <c r="FA179" s="624" t="s">
        <v>6</v>
      </c>
      <c r="FB179" s="625"/>
      <c r="FF179" s="622"/>
      <c r="FG179" s="625" t="s">
        <v>68</v>
      </c>
      <c r="FH179" s="625"/>
      <c r="FJ179" s="622"/>
      <c r="FK179" s="623"/>
      <c r="FL179" s="628"/>
      <c r="FM179" s="624" t="s">
        <v>6</v>
      </c>
      <c r="FN179" s="625"/>
      <c r="FR179" s="622"/>
      <c r="FS179" s="625" t="s">
        <v>68</v>
      </c>
      <c r="FT179" s="625"/>
      <c r="FV179" s="622"/>
      <c r="FW179" s="623"/>
      <c r="FX179" s="628"/>
      <c r="FY179" s="619"/>
      <c r="FZ179" s="619"/>
      <c r="GA179" s="619"/>
      <c r="GB179" s="619"/>
      <c r="GC179" s="619"/>
      <c r="GD179" s="619"/>
      <c r="GE179" s="619"/>
      <c r="GF179" s="619"/>
      <c r="GG179" s="619"/>
      <c r="GH179" s="619"/>
      <c r="GI179" s="619"/>
      <c r="GJ179" s="619"/>
    </row>
    <row r="180" spans="1:192" ht="15.75" x14ac:dyDescent="0.2">
      <c r="A180" s="750"/>
      <c r="B180" s="635" t="str">
        <f>$B$6</f>
        <v>USCGC BUSTED</v>
      </c>
      <c r="C180" s="746"/>
      <c r="D180" s="746"/>
      <c r="E180" s="746"/>
      <c r="F180" s="751"/>
      <c r="G180" s="678">
        <f>G122</f>
        <v>43602</v>
      </c>
      <c r="H180" s="679"/>
      <c r="I180" s="679"/>
      <c r="J180" s="681"/>
      <c r="K180" s="623"/>
      <c r="L180" s="641"/>
      <c r="M180" s="750"/>
      <c r="N180" s="635" t="str">
        <f>$B$6</f>
        <v>USCGC BUSTED</v>
      </c>
      <c r="O180" s="746"/>
      <c r="P180" s="746"/>
      <c r="Q180" s="746"/>
      <c r="R180" s="751"/>
      <c r="S180" s="678">
        <f>S122</f>
        <v>43603</v>
      </c>
      <c r="T180" s="679"/>
      <c r="U180" s="679"/>
      <c r="V180" s="681"/>
      <c r="W180" s="623"/>
      <c r="X180" s="641"/>
      <c r="Y180" s="750"/>
      <c r="Z180" s="635" t="str">
        <f>$B$6</f>
        <v>USCGC BUSTED</v>
      </c>
      <c r="AA180" s="746"/>
      <c r="AB180" s="746"/>
      <c r="AC180" s="746"/>
      <c r="AD180" s="751"/>
      <c r="AE180" s="678">
        <f>AE122</f>
        <v>43604</v>
      </c>
      <c r="AF180" s="679"/>
      <c r="AG180" s="679"/>
      <c r="AH180" s="681"/>
      <c r="AI180" s="623"/>
      <c r="AJ180" s="641"/>
      <c r="AK180" s="750"/>
      <c r="AL180" s="635" t="str">
        <f>$B$6</f>
        <v>USCGC BUSTED</v>
      </c>
      <c r="AM180" s="746"/>
      <c r="AN180" s="746"/>
      <c r="AO180" s="746"/>
      <c r="AP180" s="751"/>
      <c r="AQ180" s="678">
        <f>AQ122</f>
        <v>43605</v>
      </c>
      <c r="AR180" s="679"/>
      <c r="AS180" s="679"/>
      <c r="AT180" s="681"/>
      <c r="AU180" s="623"/>
      <c r="AV180" s="641"/>
      <c r="AW180" s="750"/>
      <c r="AX180" s="635" t="str">
        <f>$B$6</f>
        <v>USCGC BUSTED</v>
      </c>
      <c r="AY180" s="746"/>
      <c r="AZ180" s="746"/>
      <c r="BA180" s="746"/>
      <c r="BB180" s="751"/>
      <c r="BC180" s="678">
        <f>BC122</f>
        <v>43606</v>
      </c>
      <c r="BD180" s="679"/>
      <c r="BE180" s="679"/>
      <c r="BF180" s="681"/>
      <c r="BG180" s="623"/>
      <c r="BH180" s="641"/>
      <c r="BI180" s="750"/>
      <c r="BJ180" s="635" t="str">
        <f>$B$6</f>
        <v>USCGC BUSTED</v>
      </c>
      <c r="BK180" s="746"/>
      <c r="BL180" s="746"/>
      <c r="BM180" s="746"/>
      <c r="BN180" s="751"/>
      <c r="BO180" s="678">
        <f>BO122</f>
        <v>43607</v>
      </c>
      <c r="BP180" s="679"/>
      <c r="BQ180" s="679"/>
      <c r="BR180" s="681"/>
      <c r="BS180" s="623"/>
      <c r="BT180" s="641"/>
      <c r="BU180" s="750"/>
      <c r="BV180" s="635" t="str">
        <f>$B$6</f>
        <v>USCGC BUSTED</v>
      </c>
      <c r="BW180" s="746"/>
      <c r="BX180" s="746"/>
      <c r="BY180" s="746"/>
      <c r="BZ180" s="751"/>
      <c r="CA180" s="678">
        <f>CA122</f>
        <v>43608</v>
      </c>
      <c r="CB180" s="679"/>
      <c r="CC180" s="679"/>
      <c r="CD180" s="681"/>
      <c r="CE180" s="623"/>
      <c r="CF180" s="641"/>
      <c r="CG180" s="750"/>
      <c r="CH180" s="635" t="str">
        <f>$B$6</f>
        <v>USCGC BUSTED</v>
      </c>
      <c r="CI180" s="746"/>
      <c r="CJ180" s="746"/>
      <c r="CK180" s="746"/>
      <c r="CL180" s="751"/>
      <c r="CM180" s="678">
        <f>CM122</f>
        <v>43609</v>
      </c>
      <c r="CN180" s="679"/>
      <c r="CO180" s="679"/>
      <c r="CP180" s="681"/>
      <c r="CQ180" s="623"/>
      <c r="CR180" s="641"/>
      <c r="CS180" s="750"/>
      <c r="CT180" s="635" t="str">
        <f>$B$6</f>
        <v>USCGC BUSTED</v>
      </c>
      <c r="CU180" s="746"/>
      <c r="CV180" s="746"/>
      <c r="CW180" s="746"/>
      <c r="CX180" s="751"/>
      <c r="CY180" s="678">
        <f>CY122</f>
        <v>43610</v>
      </c>
      <c r="CZ180" s="679"/>
      <c r="DA180" s="679"/>
      <c r="DB180" s="681"/>
      <c r="DC180" s="623"/>
      <c r="DD180" s="641"/>
      <c r="DE180" s="750"/>
      <c r="DF180" s="635" t="str">
        <f>$B$6</f>
        <v>USCGC BUSTED</v>
      </c>
      <c r="DG180" s="746"/>
      <c r="DH180" s="746"/>
      <c r="DI180" s="746"/>
      <c r="DJ180" s="751"/>
      <c r="DK180" s="678">
        <f>DK122</f>
        <v>43611</v>
      </c>
      <c r="DL180" s="679"/>
      <c r="DM180" s="679"/>
      <c r="DN180" s="681"/>
      <c r="DO180" s="623"/>
      <c r="DP180" s="641"/>
      <c r="DQ180" s="750"/>
      <c r="DR180" s="635" t="str">
        <f>$B$6</f>
        <v>USCGC BUSTED</v>
      </c>
      <c r="DS180" s="746"/>
      <c r="DT180" s="746"/>
      <c r="DU180" s="746"/>
      <c r="DV180" s="751"/>
      <c r="DW180" s="678">
        <f>DW122</f>
        <v>43612</v>
      </c>
      <c r="DX180" s="679"/>
      <c r="DY180" s="679"/>
      <c r="DZ180" s="681"/>
      <c r="EA180" s="623"/>
      <c r="EB180" s="641"/>
      <c r="EC180" s="750"/>
      <c r="ED180" s="635" t="str">
        <f>$B$6</f>
        <v>USCGC BUSTED</v>
      </c>
      <c r="EE180" s="746"/>
      <c r="EF180" s="746"/>
      <c r="EG180" s="746"/>
      <c r="EH180" s="751"/>
      <c r="EI180" s="678">
        <f>EI122</f>
        <v>43613</v>
      </c>
      <c r="EJ180" s="679"/>
      <c r="EK180" s="679"/>
      <c r="EL180" s="681"/>
      <c r="EM180" s="623"/>
      <c r="EN180" s="641"/>
      <c r="EO180" s="750"/>
      <c r="EP180" s="635" t="str">
        <f>$B$6</f>
        <v>USCGC BUSTED</v>
      </c>
      <c r="EQ180" s="746"/>
      <c r="ER180" s="746"/>
      <c r="ES180" s="746"/>
      <c r="ET180" s="751"/>
      <c r="EU180" s="678">
        <f>EU122</f>
        <v>43614</v>
      </c>
      <c r="EV180" s="679"/>
      <c r="EW180" s="679"/>
      <c r="EX180" s="681"/>
      <c r="EY180" s="623"/>
      <c r="EZ180" s="641"/>
      <c r="FA180" s="750"/>
      <c r="FB180" s="635" t="str">
        <f>$B$6</f>
        <v>USCGC BUSTED</v>
      </c>
      <c r="FC180" s="746"/>
      <c r="FD180" s="746"/>
      <c r="FE180" s="746"/>
      <c r="FF180" s="751"/>
      <c r="FG180" s="678">
        <f>FG122</f>
        <v>43615</v>
      </c>
      <c r="FH180" s="679"/>
      <c r="FI180" s="679"/>
      <c r="FJ180" s="681"/>
      <c r="FK180" s="623"/>
      <c r="FL180" s="641"/>
      <c r="FM180" s="750"/>
      <c r="FN180" s="635" t="str">
        <f>$B$6</f>
        <v>USCGC BUSTED</v>
      </c>
      <c r="FO180" s="746"/>
      <c r="FP180" s="746"/>
      <c r="FQ180" s="746"/>
      <c r="FR180" s="751"/>
      <c r="FS180" s="678">
        <f>FS122</f>
        <v>43616</v>
      </c>
      <c r="FT180" s="679"/>
      <c r="FU180" s="679"/>
      <c r="FV180" s="681"/>
      <c r="FW180" s="623"/>
      <c r="FX180" s="641"/>
      <c r="FY180" s="619"/>
      <c r="FZ180" s="619"/>
      <c r="GA180" s="619"/>
      <c r="GB180" s="619"/>
      <c r="GC180" s="619"/>
      <c r="GD180" s="619"/>
      <c r="GE180" s="619"/>
      <c r="GF180" s="619"/>
      <c r="GG180" s="619"/>
      <c r="GH180" s="619"/>
      <c r="GI180" s="619"/>
      <c r="GJ180" s="619"/>
    </row>
    <row r="181" spans="1:192" x14ac:dyDescent="0.2">
      <c r="A181" s="624" t="s">
        <v>75</v>
      </c>
      <c r="B181" s="625"/>
      <c r="J181" s="622"/>
      <c r="K181" s="623"/>
      <c r="L181" s="641"/>
      <c r="M181" s="624" t="s">
        <v>75</v>
      </c>
      <c r="N181" s="625"/>
      <c r="V181" s="622"/>
      <c r="W181" s="623"/>
      <c r="X181" s="641"/>
      <c r="Y181" s="624" t="s">
        <v>75</v>
      </c>
      <c r="Z181" s="625"/>
      <c r="AH181" s="622"/>
      <c r="AI181" s="623"/>
      <c r="AJ181" s="641"/>
      <c r="AK181" s="624" t="s">
        <v>75</v>
      </c>
      <c r="AL181" s="625"/>
      <c r="AT181" s="622"/>
      <c r="AU181" s="623"/>
      <c r="AV181" s="641"/>
      <c r="AW181" s="624" t="s">
        <v>75</v>
      </c>
      <c r="AX181" s="625"/>
      <c r="BF181" s="622"/>
      <c r="BG181" s="623"/>
      <c r="BH181" s="641"/>
      <c r="BI181" s="624" t="s">
        <v>75</v>
      </c>
      <c r="BJ181" s="625"/>
      <c r="BR181" s="622"/>
      <c r="BS181" s="623"/>
      <c r="BT181" s="641"/>
      <c r="BU181" s="624" t="s">
        <v>75</v>
      </c>
      <c r="BV181" s="625"/>
      <c r="CD181" s="622"/>
      <c r="CE181" s="623"/>
      <c r="CF181" s="641"/>
      <c r="CG181" s="624" t="s">
        <v>75</v>
      </c>
      <c r="CH181" s="625"/>
      <c r="CP181" s="622"/>
      <c r="CQ181" s="623"/>
      <c r="CR181" s="641"/>
      <c r="CS181" s="624" t="s">
        <v>75</v>
      </c>
      <c r="CT181" s="625"/>
      <c r="DB181" s="622"/>
      <c r="DC181" s="623"/>
      <c r="DD181" s="641"/>
      <c r="DE181" s="624" t="s">
        <v>75</v>
      </c>
      <c r="DF181" s="625"/>
      <c r="DN181" s="622"/>
      <c r="DO181" s="623"/>
      <c r="DP181" s="641"/>
      <c r="DQ181" s="624" t="s">
        <v>75</v>
      </c>
      <c r="DR181" s="625"/>
      <c r="DZ181" s="622"/>
      <c r="EA181" s="623"/>
      <c r="EB181" s="641"/>
      <c r="EC181" s="624" t="s">
        <v>75</v>
      </c>
      <c r="ED181" s="625"/>
      <c r="EL181" s="622"/>
      <c r="EM181" s="623"/>
      <c r="EN181" s="641"/>
      <c r="EO181" s="624" t="s">
        <v>75</v>
      </c>
      <c r="EP181" s="625"/>
      <c r="EX181" s="622"/>
      <c r="EY181" s="623"/>
      <c r="EZ181" s="641"/>
      <c r="FA181" s="624" t="s">
        <v>75</v>
      </c>
      <c r="FB181" s="625"/>
      <c r="FJ181" s="622"/>
      <c r="FK181" s="623"/>
      <c r="FL181" s="641"/>
      <c r="FM181" s="624" t="s">
        <v>75</v>
      </c>
      <c r="FN181" s="625"/>
      <c r="FV181" s="622"/>
      <c r="FW181" s="623"/>
      <c r="FX181" s="641"/>
      <c r="FY181" s="619"/>
      <c r="FZ181" s="619"/>
      <c r="GA181" s="619"/>
      <c r="GB181" s="619"/>
      <c r="GC181" s="619"/>
      <c r="GD181" s="619"/>
      <c r="GE181" s="619"/>
      <c r="GF181" s="619"/>
      <c r="GG181" s="619"/>
      <c r="GH181" s="619"/>
      <c r="GI181" s="619"/>
      <c r="GJ181" s="619"/>
    </row>
    <row r="182" spans="1:192" ht="15.75" x14ac:dyDescent="0.2">
      <c r="A182" s="642"/>
      <c r="B182" s="635" t="s">
        <v>76</v>
      </c>
      <c r="C182" s="643"/>
      <c r="D182" s="643"/>
      <c r="E182" s="643"/>
      <c r="F182" s="643"/>
      <c r="G182" s="643"/>
      <c r="H182" s="643"/>
      <c r="I182" s="643"/>
      <c r="J182" s="644"/>
      <c r="K182" s="623"/>
      <c r="L182" s="641"/>
      <c r="M182" s="642"/>
      <c r="N182" s="635" t="s">
        <v>76</v>
      </c>
      <c r="O182" s="643"/>
      <c r="P182" s="643"/>
      <c r="Q182" s="643"/>
      <c r="R182" s="643"/>
      <c r="S182" s="643"/>
      <c r="T182" s="643"/>
      <c r="U182" s="643"/>
      <c r="V182" s="644"/>
      <c r="W182" s="623"/>
      <c r="X182" s="641"/>
      <c r="Y182" s="642"/>
      <c r="Z182" s="635" t="s">
        <v>76</v>
      </c>
      <c r="AA182" s="643"/>
      <c r="AB182" s="643"/>
      <c r="AC182" s="643"/>
      <c r="AD182" s="643"/>
      <c r="AE182" s="643"/>
      <c r="AF182" s="643"/>
      <c r="AG182" s="643"/>
      <c r="AH182" s="644"/>
      <c r="AI182" s="623"/>
      <c r="AJ182" s="641"/>
      <c r="AK182" s="642"/>
      <c r="AL182" s="635" t="s">
        <v>76</v>
      </c>
      <c r="AM182" s="643"/>
      <c r="AN182" s="643"/>
      <c r="AO182" s="643"/>
      <c r="AP182" s="643"/>
      <c r="AQ182" s="643"/>
      <c r="AR182" s="643"/>
      <c r="AS182" s="643"/>
      <c r="AT182" s="644"/>
      <c r="AU182" s="623"/>
      <c r="AV182" s="641"/>
      <c r="AW182" s="642"/>
      <c r="AX182" s="635" t="s">
        <v>76</v>
      </c>
      <c r="AY182" s="643"/>
      <c r="AZ182" s="643"/>
      <c r="BA182" s="643"/>
      <c r="BB182" s="643"/>
      <c r="BC182" s="643"/>
      <c r="BD182" s="643"/>
      <c r="BE182" s="643"/>
      <c r="BF182" s="644"/>
      <c r="BG182" s="623"/>
      <c r="BH182" s="641"/>
      <c r="BI182" s="642"/>
      <c r="BJ182" s="635" t="s">
        <v>76</v>
      </c>
      <c r="BK182" s="643"/>
      <c r="BL182" s="643"/>
      <c r="BM182" s="643"/>
      <c r="BN182" s="643"/>
      <c r="BO182" s="643"/>
      <c r="BP182" s="643"/>
      <c r="BQ182" s="643"/>
      <c r="BR182" s="644"/>
      <c r="BS182" s="623"/>
      <c r="BT182" s="641"/>
      <c r="BU182" s="642"/>
      <c r="BV182" s="635" t="s">
        <v>76</v>
      </c>
      <c r="BW182" s="643"/>
      <c r="BX182" s="643"/>
      <c r="BY182" s="643"/>
      <c r="BZ182" s="643"/>
      <c r="CA182" s="643"/>
      <c r="CB182" s="643"/>
      <c r="CC182" s="643"/>
      <c r="CD182" s="644"/>
      <c r="CE182" s="623"/>
      <c r="CF182" s="641"/>
      <c r="CG182" s="642"/>
      <c r="CH182" s="635" t="s">
        <v>76</v>
      </c>
      <c r="CI182" s="643"/>
      <c r="CJ182" s="643"/>
      <c r="CK182" s="643"/>
      <c r="CL182" s="643"/>
      <c r="CM182" s="643"/>
      <c r="CN182" s="643"/>
      <c r="CO182" s="643"/>
      <c r="CP182" s="644"/>
      <c r="CQ182" s="623"/>
      <c r="CR182" s="641"/>
      <c r="CS182" s="642"/>
      <c r="CT182" s="635" t="s">
        <v>76</v>
      </c>
      <c r="CU182" s="643"/>
      <c r="CV182" s="643"/>
      <c r="CW182" s="643"/>
      <c r="CX182" s="643"/>
      <c r="CY182" s="643"/>
      <c r="CZ182" s="643"/>
      <c r="DA182" s="643"/>
      <c r="DB182" s="644"/>
      <c r="DC182" s="623"/>
      <c r="DD182" s="641"/>
      <c r="DE182" s="642"/>
      <c r="DF182" s="635" t="s">
        <v>76</v>
      </c>
      <c r="DG182" s="643"/>
      <c r="DH182" s="643"/>
      <c r="DI182" s="643"/>
      <c r="DJ182" s="643"/>
      <c r="DK182" s="643"/>
      <c r="DL182" s="643"/>
      <c r="DM182" s="643"/>
      <c r="DN182" s="644"/>
      <c r="DO182" s="623"/>
      <c r="DP182" s="641"/>
      <c r="DQ182" s="642"/>
      <c r="DR182" s="635" t="s">
        <v>76</v>
      </c>
      <c r="DS182" s="643"/>
      <c r="DT182" s="643"/>
      <c r="DU182" s="643"/>
      <c r="DV182" s="643"/>
      <c r="DW182" s="643"/>
      <c r="DX182" s="643"/>
      <c r="DY182" s="643"/>
      <c r="DZ182" s="644"/>
      <c r="EA182" s="623"/>
      <c r="EB182" s="641"/>
      <c r="EC182" s="642"/>
      <c r="ED182" s="635" t="s">
        <v>76</v>
      </c>
      <c r="EE182" s="643"/>
      <c r="EF182" s="643"/>
      <c r="EG182" s="643"/>
      <c r="EH182" s="643"/>
      <c r="EI182" s="643"/>
      <c r="EJ182" s="643"/>
      <c r="EK182" s="643"/>
      <c r="EL182" s="644"/>
      <c r="EM182" s="623"/>
      <c r="EN182" s="641"/>
      <c r="EO182" s="642"/>
      <c r="EP182" s="635" t="s">
        <v>76</v>
      </c>
      <c r="EQ182" s="643"/>
      <c r="ER182" s="643"/>
      <c r="ES182" s="643"/>
      <c r="ET182" s="643"/>
      <c r="EU182" s="643"/>
      <c r="EV182" s="643"/>
      <c r="EW182" s="643"/>
      <c r="EX182" s="644"/>
      <c r="EY182" s="623"/>
      <c r="EZ182" s="641"/>
      <c r="FA182" s="642"/>
      <c r="FB182" s="635" t="s">
        <v>76</v>
      </c>
      <c r="FC182" s="643"/>
      <c r="FD182" s="643"/>
      <c r="FE182" s="643"/>
      <c r="FF182" s="643"/>
      <c r="FG182" s="643"/>
      <c r="FH182" s="643"/>
      <c r="FI182" s="643"/>
      <c r="FJ182" s="644"/>
      <c r="FK182" s="623"/>
      <c r="FL182" s="641"/>
      <c r="FM182" s="642"/>
      <c r="FN182" s="635" t="s">
        <v>76</v>
      </c>
      <c r="FO182" s="643"/>
      <c r="FP182" s="643"/>
      <c r="FQ182" s="643"/>
      <c r="FR182" s="643"/>
      <c r="FS182" s="643"/>
      <c r="FT182" s="643"/>
      <c r="FU182" s="643"/>
      <c r="FV182" s="644"/>
      <c r="FW182" s="623"/>
      <c r="FX182" s="641"/>
      <c r="FY182" s="619"/>
      <c r="FZ182" s="619"/>
      <c r="GA182" s="619"/>
      <c r="GB182" s="619"/>
      <c r="GC182" s="619"/>
      <c r="GD182" s="619"/>
      <c r="GE182" s="619"/>
      <c r="GF182" s="619"/>
      <c r="GG182" s="619"/>
      <c r="GH182" s="619"/>
      <c r="GI182" s="619"/>
      <c r="GJ182" s="619"/>
    </row>
    <row r="183" spans="1:192" x14ac:dyDescent="0.2">
      <c r="A183" s="624" t="s">
        <v>77</v>
      </c>
      <c r="B183" s="625"/>
      <c r="E183" s="620" t="str">
        <f>IF(L187&gt;0,"Page 2 of 2","")</f>
        <v/>
      </c>
      <c r="F183" s="622"/>
      <c r="G183" s="625" t="s">
        <v>78</v>
      </c>
      <c r="H183" s="625"/>
      <c r="J183" s="622"/>
      <c r="K183" s="645" t="s">
        <v>79</v>
      </c>
      <c r="L183" s="628"/>
      <c r="M183" s="624" t="s">
        <v>77</v>
      </c>
      <c r="N183" s="625"/>
      <c r="Q183" s="620" t="str">
        <f>IF(X187&gt;0,"Page 2 of 2","")</f>
        <v/>
      </c>
      <c r="R183" s="622"/>
      <c r="S183" s="625" t="s">
        <v>78</v>
      </c>
      <c r="T183" s="625"/>
      <c r="V183" s="622"/>
      <c r="W183" s="645" t="s">
        <v>79</v>
      </c>
      <c r="X183" s="628"/>
      <c r="Y183" s="624" t="s">
        <v>77</v>
      </c>
      <c r="Z183" s="625"/>
      <c r="AC183" s="620" t="str">
        <f>IF(AJ187&gt;0,"Page 2 of 2","")</f>
        <v/>
      </c>
      <c r="AD183" s="622"/>
      <c r="AE183" s="625" t="s">
        <v>78</v>
      </c>
      <c r="AF183" s="625"/>
      <c r="AH183" s="622"/>
      <c r="AI183" s="645" t="s">
        <v>79</v>
      </c>
      <c r="AJ183" s="628"/>
      <c r="AK183" s="624" t="s">
        <v>77</v>
      </c>
      <c r="AL183" s="625"/>
      <c r="AO183" s="620" t="str">
        <f>IF(AV187&gt;0,"Page 2 of 2","")</f>
        <v/>
      </c>
      <c r="AP183" s="622"/>
      <c r="AQ183" s="625" t="s">
        <v>78</v>
      </c>
      <c r="AR183" s="625"/>
      <c r="AT183" s="622"/>
      <c r="AU183" s="645" t="s">
        <v>79</v>
      </c>
      <c r="AV183" s="628"/>
      <c r="AW183" s="624" t="s">
        <v>77</v>
      </c>
      <c r="AX183" s="625"/>
      <c r="BA183" s="620" t="str">
        <f>IF(BH187&gt;0,"Page 2 of 2","")</f>
        <v/>
      </c>
      <c r="BB183" s="622"/>
      <c r="BC183" s="625" t="s">
        <v>78</v>
      </c>
      <c r="BD183" s="625"/>
      <c r="BF183" s="622"/>
      <c r="BG183" s="645" t="s">
        <v>79</v>
      </c>
      <c r="BH183" s="628"/>
      <c r="BI183" s="624" t="s">
        <v>77</v>
      </c>
      <c r="BJ183" s="625"/>
      <c r="BM183" s="620" t="str">
        <f>IF(BT187&gt;0,"Page 2 of 2","")</f>
        <v/>
      </c>
      <c r="BN183" s="622"/>
      <c r="BO183" s="625" t="s">
        <v>78</v>
      </c>
      <c r="BP183" s="625"/>
      <c r="BR183" s="622"/>
      <c r="BS183" s="645" t="s">
        <v>79</v>
      </c>
      <c r="BT183" s="628"/>
      <c r="BU183" s="624" t="s">
        <v>77</v>
      </c>
      <c r="BV183" s="625"/>
      <c r="BY183" s="620" t="str">
        <f>IF(CF187&gt;0,"Page 2 of 2","")</f>
        <v/>
      </c>
      <c r="BZ183" s="622"/>
      <c r="CA183" s="625" t="s">
        <v>78</v>
      </c>
      <c r="CB183" s="625"/>
      <c r="CD183" s="622"/>
      <c r="CE183" s="645" t="s">
        <v>79</v>
      </c>
      <c r="CF183" s="628"/>
      <c r="CG183" s="624" t="s">
        <v>77</v>
      </c>
      <c r="CH183" s="625"/>
      <c r="CK183" s="620" t="str">
        <f>IF(CR187&gt;0,"Page 2 of 2","")</f>
        <v/>
      </c>
      <c r="CL183" s="622"/>
      <c r="CM183" s="625" t="s">
        <v>78</v>
      </c>
      <c r="CN183" s="625"/>
      <c r="CP183" s="622"/>
      <c r="CQ183" s="645" t="s">
        <v>79</v>
      </c>
      <c r="CR183" s="628"/>
      <c r="CS183" s="624" t="s">
        <v>77</v>
      </c>
      <c r="CT183" s="625"/>
      <c r="CW183" s="620" t="str">
        <f>IF(DD187&gt;0,"Page 2 of 2","")</f>
        <v/>
      </c>
      <c r="CX183" s="622"/>
      <c r="CY183" s="625" t="s">
        <v>78</v>
      </c>
      <c r="CZ183" s="625"/>
      <c r="DB183" s="622"/>
      <c r="DC183" s="645" t="s">
        <v>79</v>
      </c>
      <c r="DD183" s="628"/>
      <c r="DE183" s="624" t="s">
        <v>77</v>
      </c>
      <c r="DF183" s="625"/>
      <c r="DI183" s="620" t="str">
        <f>IF(DP187&gt;0,"Page 2 of 2","")</f>
        <v/>
      </c>
      <c r="DJ183" s="622"/>
      <c r="DK183" s="625" t="s">
        <v>78</v>
      </c>
      <c r="DL183" s="625"/>
      <c r="DN183" s="622"/>
      <c r="DO183" s="645" t="s">
        <v>79</v>
      </c>
      <c r="DP183" s="628"/>
      <c r="DQ183" s="624" t="s">
        <v>77</v>
      </c>
      <c r="DR183" s="625"/>
      <c r="DU183" s="620" t="str">
        <f>IF(EB187&gt;0,"Page 2 of 2","")</f>
        <v/>
      </c>
      <c r="DV183" s="622"/>
      <c r="DW183" s="625" t="s">
        <v>78</v>
      </c>
      <c r="DX183" s="625"/>
      <c r="DZ183" s="622"/>
      <c r="EA183" s="645" t="s">
        <v>79</v>
      </c>
      <c r="EB183" s="628"/>
      <c r="EC183" s="624" t="s">
        <v>77</v>
      </c>
      <c r="ED183" s="625"/>
      <c r="EG183" s="620" t="str">
        <f>IF(EN187&gt;0,"Page 2 of 2","")</f>
        <v/>
      </c>
      <c r="EH183" s="622"/>
      <c r="EI183" s="625" t="s">
        <v>78</v>
      </c>
      <c r="EJ183" s="625"/>
      <c r="EL183" s="622"/>
      <c r="EM183" s="645" t="s">
        <v>79</v>
      </c>
      <c r="EN183" s="628"/>
      <c r="EO183" s="624" t="s">
        <v>77</v>
      </c>
      <c r="EP183" s="625"/>
      <c r="ES183" s="620" t="str">
        <f>IF(EZ187&gt;0,"Page 2 of 2","")</f>
        <v/>
      </c>
      <c r="ET183" s="622"/>
      <c r="EU183" s="625" t="s">
        <v>78</v>
      </c>
      <c r="EV183" s="625"/>
      <c r="EX183" s="622"/>
      <c r="EY183" s="645" t="s">
        <v>79</v>
      </c>
      <c r="EZ183" s="628"/>
      <c r="FA183" s="624" t="s">
        <v>77</v>
      </c>
      <c r="FB183" s="625"/>
      <c r="FE183" s="620" t="str">
        <f>IF(FL187&gt;0,"Page 2 of 2","")</f>
        <v/>
      </c>
      <c r="FF183" s="622"/>
      <c r="FG183" s="625" t="s">
        <v>78</v>
      </c>
      <c r="FH183" s="625"/>
      <c r="FJ183" s="622"/>
      <c r="FK183" s="645" t="s">
        <v>79</v>
      </c>
      <c r="FL183" s="628"/>
      <c r="FM183" s="624" t="s">
        <v>77</v>
      </c>
      <c r="FN183" s="625"/>
      <c r="FQ183" s="620" t="str">
        <f>IF(FX187&gt;0,"Page 2 of 2","")</f>
        <v/>
      </c>
      <c r="FR183" s="622"/>
      <c r="FS183" s="625" t="s">
        <v>78</v>
      </c>
      <c r="FT183" s="625"/>
      <c r="FV183" s="622"/>
      <c r="FW183" s="645" t="s">
        <v>79</v>
      </c>
      <c r="FX183" s="628"/>
      <c r="FY183" s="619"/>
      <c r="FZ183" s="619"/>
      <c r="GA183" s="619"/>
      <c r="GB183" s="619"/>
      <c r="GC183" s="619"/>
      <c r="GD183" s="619"/>
      <c r="GE183" s="619"/>
      <c r="GF183" s="619"/>
      <c r="GG183" s="619"/>
      <c r="GH183" s="619"/>
      <c r="GI183" s="619"/>
      <c r="GJ183" s="619"/>
    </row>
    <row r="184" spans="1:192" ht="15.75" thickBot="1" x14ac:dyDescent="0.25">
      <c r="A184" s="744"/>
      <c r="B184" s="743"/>
      <c r="C184" s="743"/>
      <c r="D184" s="743"/>
      <c r="E184" s="743"/>
      <c r="F184" s="747"/>
      <c r="G184" s="743"/>
      <c r="H184" s="743"/>
      <c r="I184" s="743"/>
      <c r="J184" s="747"/>
      <c r="K184" s="631"/>
      <c r="L184" s="632"/>
      <c r="M184" s="744"/>
      <c r="N184" s="743"/>
      <c r="O184" s="743"/>
      <c r="P184" s="743"/>
      <c r="Q184" s="743"/>
      <c r="R184" s="747"/>
      <c r="S184" s="743"/>
      <c r="T184" s="743"/>
      <c r="U184" s="743"/>
      <c r="V184" s="747"/>
      <c r="W184" s="631"/>
      <c r="X184" s="632"/>
      <c r="Y184" s="744"/>
      <c r="Z184" s="743"/>
      <c r="AA184" s="743"/>
      <c r="AB184" s="743"/>
      <c r="AC184" s="743"/>
      <c r="AD184" s="747"/>
      <c r="AE184" s="743"/>
      <c r="AF184" s="743"/>
      <c r="AG184" s="743"/>
      <c r="AH184" s="747"/>
      <c r="AI184" s="631"/>
      <c r="AJ184" s="632"/>
      <c r="AK184" s="744"/>
      <c r="AL184" s="743"/>
      <c r="AM184" s="743"/>
      <c r="AN184" s="743"/>
      <c r="AO184" s="743"/>
      <c r="AP184" s="747"/>
      <c r="AQ184" s="743"/>
      <c r="AR184" s="743"/>
      <c r="AS184" s="743"/>
      <c r="AT184" s="747"/>
      <c r="AU184" s="631"/>
      <c r="AV184" s="632"/>
      <c r="AW184" s="744"/>
      <c r="AX184" s="743"/>
      <c r="AY184" s="743"/>
      <c r="AZ184" s="743"/>
      <c r="BA184" s="743"/>
      <c r="BB184" s="747"/>
      <c r="BC184" s="743"/>
      <c r="BD184" s="743"/>
      <c r="BE184" s="743"/>
      <c r="BF184" s="747"/>
      <c r="BG184" s="631"/>
      <c r="BH184" s="632"/>
      <c r="BI184" s="744"/>
      <c r="BJ184" s="743"/>
      <c r="BK184" s="743"/>
      <c r="BL184" s="743"/>
      <c r="BM184" s="743"/>
      <c r="BN184" s="747"/>
      <c r="BO184" s="743"/>
      <c r="BP184" s="743"/>
      <c r="BQ184" s="743"/>
      <c r="BR184" s="747"/>
      <c r="BS184" s="631"/>
      <c r="BT184" s="632"/>
      <c r="BU184" s="744"/>
      <c r="BV184" s="743"/>
      <c r="BW184" s="743"/>
      <c r="BX184" s="743"/>
      <c r="BY184" s="743"/>
      <c r="BZ184" s="747"/>
      <c r="CA184" s="743"/>
      <c r="CB184" s="743"/>
      <c r="CC184" s="743"/>
      <c r="CD184" s="747"/>
      <c r="CE184" s="631"/>
      <c r="CF184" s="632"/>
      <c r="CG184" s="744"/>
      <c r="CH184" s="743"/>
      <c r="CI184" s="743"/>
      <c r="CJ184" s="743"/>
      <c r="CK184" s="743"/>
      <c r="CL184" s="747"/>
      <c r="CM184" s="743"/>
      <c r="CN184" s="743"/>
      <c r="CO184" s="743"/>
      <c r="CP184" s="747"/>
      <c r="CQ184" s="631"/>
      <c r="CR184" s="632"/>
      <c r="CS184" s="744"/>
      <c r="CT184" s="743"/>
      <c r="CU184" s="743"/>
      <c r="CV184" s="743"/>
      <c r="CW184" s="743"/>
      <c r="CX184" s="747"/>
      <c r="CY184" s="743"/>
      <c r="CZ184" s="743"/>
      <c r="DA184" s="743"/>
      <c r="DB184" s="747"/>
      <c r="DC184" s="631"/>
      <c r="DD184" s="632"/>
      <c r="DE184" s="744"/>
      <c r="DF184" s="743"/>
      <c r="DG184" s="743"/>
      <c r="DH184" s="743"/>
      <c r="DI184" s="743"/>
      <c r="DJ184" s="747"/>
      <c r="DK184" s="743"/>
      <c r="DL184" s="743"/>
      <c r="DM184" s="743"/>
      <c r="DN184" s="747"/>
      <c r="DO184" s="631"/>
      <c r="DP184" s="632"/>
      <c r="DQ184" s="744"/>
      <c r="DR184" s="743"/>
      <c r="DS184" s="743"/>
      <c r="DT184" s="743"/>
      <c r="DU184" s="743"/>
      <c r="DV184" s="747"/>
      <c r="DW184" s="743"/>
      <c r="DX184" s="743"/>
      <c r="DY184" s="743"/>
      <c r="DZ184" s="747"/>
      <c r="EA184" s="631"/>
      <c r="EB184" s="632"/>
      <c r="EC184" s="744"/>
      <c r="ED184" s="743"/>
      <c r="EE184" s="743"/>
      <c r="EF184" s="743"/>
      <c r="EG184" s="743"/>
      <c r="EH184" s="747"/>
      <c r="EI184" s="743"/>
      <c r="EJ184" s="743"/>
      <c r="EK184" s="743"/>
      <c r="EL184" s="747"/>
      <c r="EM184" s="631"/>
      <c r="EN184" s="632"/>
      <c r="EO184" s="744"/>
      <c r="EP184" s="743"/>
      <c r="EQ184" s="743"/>
      <c r="ER184" s="743"/>
      <c r="ES184" s="743"/>
      <c r="ET184" s="747"/>
      <c r="EU184" s="743"/>
      <c r="EV184" s="743"/>
      <c r="EW184" s="743"/>
      <c r="EX184" s="747"/>
      <c r="EY184" s="631"/>
      <c r="EZ184" s="632"/>
      <c r="FA184" s="744"/>
      <c r="FB184" s="743"/>
      <c r="FC184" s="743"/>
      <c r="FD184" s="743"/>
      <c r="FE184" s="743"/>
      <c r="FF184" s="747"/>
      <c r="FG184" s="743"/>
      <c r="FH184" s="743"/>
      <c r="FI184" s="743"/>
      <c r="FJ184" s="747"/>
      <c r="FK184" s="631"/>
      <c r="FL184" s="632"/>
      <c r="FM184" s="744"/>
      <c r="FN184" s="743"/>
      <c r="FO184" s="743"/>
      <c r="FP184" s="743"/>
      <c r="FQ184" s="743"/>
      <c r="FR184" s="747"/>
      <c r="FS184" s="743"/>
      <c r="FT184" s="743"/>
      <c r="FU184" s="743"/>
      <c r="FV184" s="747"/>
      <c r="FW184" s="631"/>
      <c r="FX184" s="632"/>
      <c r="FY184" s="619"/>
      <c r="FZ184" s="619"/>
      <c r="GA184" s="619"/>
      <c r="GB184" s="619"/>
      <c r="GC184" s="619"/>
      <c r="GD184" s="619"/>
      <c r="GE184" s="619"/>
      <c r="GF184" s="619"/>
      <c r="GG184" s="619"/>
      <c r="GH184" s="619"/>
      <c r="GI184" s="619"/>
      <c r="GJ184" s="619"/>
    </row>
    <row r="185" spans="1:192" x14ac:dyDescent="0.2">
      <c r="A185" s="646" t="s">
        <v>80</v>
      </c>
      <c r="C185" s="625" t="s">
        <v>81</v>
      </c>
      <c r="G185" s="647"/>
      <c r="H185" s="648" t="s">
        <v>82</v>
      </c>
      <c r="I185" s="649" t="s">
        <v>83</v>
      </c>
      <c r="J185" s="649" t="s">
        <v>84</v>
      </c>
      <c r="K185" s="649" t="s">
        <v>84</v>
      </c>
      <c r="L185" s="650" t="s">
        <v>85</v>
      </c>
      <c r="M185" s="646" t="s">
        <v>80</v>
      </c>
      <c r="O185" s="625" t="s">
        <v>81</v>
      </c>
      <c r="S185" s="647"/>
      <c r="T185" s="648" t="s">
        <v>82</v>
      </c>
      <c r="U185" s="649" t="s">
        <v>83</v>
      </c>
      <c r="V185" s="649" t="s">
        <v>84</v>
      </c>
      <c r="W185" s="649" t="s">
        <v>84</v>
      </c>
      <c r="X185" s="650" t="s">
        <v>85</v>
      </c>
      <c r="Y185" s="646" t="s">
        <v>80</v>
      </c>
      <c r="AA185" s="625" t="s">
        <v>81</v>
      </c>
      <c r="AE185" s="647"/>
      <c r="AF185" s="648" t="s">
        <v>82</v>
      </c>
      <c r="AG185" s="649" t="s">
        <v>83</v>
      </c>
      <c r="AH185" s="649" t="s">
        <v>84</v>
      </c>
      <c r="AI185" s="649" t="s">
        <v>84</v>
      </c>
      <c r="AJ185" s="650" t="s">
        <v>85</v>
      </c>
      <c r="AK185" s="646" t="s">
        <v>80</v>
      </c>
      <c r="AM185" s="625" t="s">
        <v>81</v>
      </c>
      <c r="AQ185" s="647"/>
      <c r="AR185" s="648" t="s">
        <v>82</v>
      </c>
      <c r="AS185" s="649" t="s">
        <v>83</v>
      </c>
      <c r="AT185" s="649" t="s">
        <v>84</v>
      </c>
      <c r="AU185" s="649" t="s">
        <v>84</v>
      </c>
      <c r="AV185" s="650" t="s">
        <v>85</v>
      </c>
      <c r="AW185" s="646" t="s">
        <v>80</v>
      </c>
      <c r="AY185" s="625" t="s">
        <v>81</v>
      </c>
      <c r="BC185" s="647"/>
      <c r="BD185" s="648" t="s">
        <v>82</v>
      </c>
      <c r="BE185" s="649" t="s">
        <v>83</v>
      </c>
      <c r="BF185" s="649" t="s">
        <v>84</v>
      </c>
      <c r="BG185" s="649" t="s">
        <v>84</v>
      </c>
      <c r="BH185" s="650" t="s">
        <v>85</v>
      </c>
      <c r="BI185" s="646" t="s">
        <v>80</v>
      </c>
      <c r="BK185" s="625" t="s">
        <v>81</v>
      </c>
      <c r="BO185" s="647"/>
      <c r="BP185" s="648" t="s">
        <v>82</v>
      </c>
      <c r="BQ185" s="649" t="s">
        <v>83</v>
      </c>
      <c r="BR185" s="649" t="s">
        <v>84</v>
      </c>
      <c r="BS185" s="649" t="s">
        <v>84</v>
      </c>
      <c r="BT185" s="650" t="s">
        <v>85</v>
      </c>
      <c r="BU185" s="646" t="s">
        <v>80</v>
      </c>
      <c r="BW185" s="625" t="s">
        <v>81</v>
      </c>
      <c r="CA185" s="647"/>
      <c r="CB185" s="648" t="s">
        <v>82</v>
      </c>
      <c r="CC185" s="649" t="s">
        <v>83</v>
      </c>
      <c r="CD185" s="649" t="s">
        <v>84</v>
      </c>
      <c r="CE185" s="649" t="s">
        <v>84</v>
      </c>
      <c r="CF185" s="650" t="s">
        <v>85</v>
      </c>
      <c r="CG185" s="646" t="s">
        <v>80</v>
      </c>
      <c r="CI185" s="625" t="s">
        <v>81</v>
      </c>
      <c r="CM185" s="647"/>
      <c r="CN185" s="648" t="s">
        <v>82</v>
      </c>
      <c r="CO185" s="649" t="s">
        <v>83</v>
      </c>
      <c r="CP185" s="649" t="s">
        <v>84</v>
      </c>
      <c r="CQ185" s="649" t="s">
        <v>84</v>
      </c>
      <c r="CR185" s="650" t="s">
        <v>85</v>
      </c>
      <c r="CS185" s="646" t="s">
        <v>80</v>
      </c>
      <c r="CU185" s="625" t="s">
        <v>81</v>
      </c>
      <c r="CY185" s="647"/>
      <c r="CZ185" s="648" t="s">
        <v>82</v>
      </c>
      <c r="DA185" s="649" t="s">
        <v>83</v>
      </c>
      <c r="DB185" s="649" t="s">
        <v>84</v>
      </c>
      <c r="DC185" s="649" t="s">
        <v>84</v>
      </c>
      <c r="DD185" s="650" t="s">
        <v>85</v>
      </c>
      <c r="DE185" s="646" t="s">
        <v>80</v>
      </c>
      <c r="DG185" s="625" t="s">
        <v>81</v>
      </c>
      <c r="DK185" s="647"/>
      <c r="DL185" s="648" t="s">
        <v>82</v>
      </c>
      <c r="DM185" s="649" t="s">
        <v>83</v>
      </c>
      <c r="DN185" s="649" t="s">
        <v>84</v>
      </c>
      <c r="DO185" s="649" t="s">
        <v>84</v>
      </c>
      <c r="DP185" s="650" t="s">
        <v>85</v>
      </c>
      <c r="DQ185" s="646" t="s">
        <v>80</v>
      </c>
      <c r="DS185" s="625" t="s">
        <v>81</v>
      </c>
      <c r="DW185" s="647"/>
      <c r="DX185" s="648" t="s">
        <v>82</v>
      </c>
      <c r="DY185" s="649" t="s">
        <v>83</v>
      </c>
      <c r="DZ185" s="649" t="s">
        <v>84</v>
      </c>
      <c r="EA185" s="649" t="s">
        <v>84</v>
      </c>
      <c r="EB185" s="650" t="s">
        <v>85</v>
      </c>
      <c r="EC185" s="646" t="s">
        <v>80</v>
      </c>
      <c r="EE185" s="625" t="s">
        <v>81</v>
      </c>
      <c r="EI185" s="647"/>
      <c r="EJ185" s="648" t="s">
        <v>82</v>
      </c>
      <c r="EK185" s="649" t="s">
        <v>83</v>
      </c>
      <c r="EL185" s="649" t="s">
        <v>84</v>
      </c>
      <c r="EM185" s="649" t="s">
        <v>84</v>
      </c>
      <c r="EN185" s="650" t="s">
        <v>85</v>
      </c>
      <c r="EO185" s="646" t="s">
        <v>80</v>
      </c>
      <c r="EQ185" s="625" t="s">
        <v>81</v>
      </c>
      <c r="EU185" s="647"/>
      <c r="EV185" s="648" t="s">
        <v>82</v>
      </c>
      <c r="EW185" s="649" t="s">
        <v>83</v>
      </c>
      <c r="EX185" s="649" t="s">
        <v>84</v>
      </c>
      <c r="EY185" s="649" t="s">
        <v>84</v>
      </c>
      <c r="EZ185" s="650" t="s">
        <v>85</v>
      </c>
      <c r="FA185" s="646" t="s">
        <v>80</v>
      </c>
      <c r="FC185" s="625" t="s">
        <v>81</v>
      </c>
      <c r="FG185" s="647"/>
      <c r="FH185" s="648" t="s">
        <v>82</v>
      </c>
      <c r="FI185" s="649" t="s">
        <v>83</v>
      </c>
      <c r="FJ185" s="649" t="s">
        <v>84</v>
      </c>
      <c r="FK185" s="649" t="s">
        <v>84</v>
      </c>
      <c r="FL185" s="650" t="s">
        <v>85</v>
      </c>
      <c r="FM185" s="646" t="s">
        <v>80</v>
      </c>
      <c r="FO185" s="625" t="s">
        <v>81</v>
      </c>
      <c r="FS185" s="647"/>
      <c r="FT185" s="648" t="s">
        <v>82</v>
      </c>
      <c r="FU185" s="649" t="s">
        <v>83</v>
      </c>
      <c r="FV185" s="649" t="s">
        <v>84</v>
      </c>
      <c r="FW185" s="649" t="s">
        <v>84</v>
      </c>
      <c r="FX185" s="650" t="s">
        <v>85</v>
      </c>
      <c r="FY185" s="619"/>
      <c r="FZ185" s="619"/>
      <c r="GA185" s="619"/>
      <c r="GB185" s="619"/>
      <c r="GC185" s="619"/>
      <c r="GD185" s="619"/>
      <c r="GE185" s="619"/>
      <c r="GF185" s="619"/>
      <c r="GG185" s="619"/>
      <c r="GH185" s="619"/>
      <c r="GI185" s="619"/>
      <c r="GJ185" s="619"/>
    </row>
    <row r="186" spans="1:192" x14ac:dyDescent="0.2">
      <c r="A186" s="651"/>
      <c r="B186" s="635"/>
      <c r="C186" s="635"/>
      <c r="D186" s="635"/>
      <c r="E186" s="635"/>
      <c r="F186" s="635"/>
      <c r="G186" s="652"/>
      <c r="H186" s="652"/>
      <c r="I186" s="652"/>
      <c r="J186" s="652"/>
      <c r="K186" s="653" t="s">
        <v>86</v>
      </c>
      <c r="L186" s="644"/>
      <c r="M186" s="651"/>
      <c r="N186" s="635"/>
      <c r="O186" s="635"/>
      <c r="P186" s="635"/>
      <c r="Q186" s="635"/>
      <c r="R186" s="635"/>
      <c r="S186" s="652"/>
      <c r="T186" s="652"/>
      <c r="U186" s="652"/>
      <c r="V186" s="652"/>
      <c r="W186" s="653" t="s">
        <v>86</v>
      </c>
      <c r="X186" s="644"/>
      <c r="Y186" s="651"/>
      <c r="Z186" s="635"/>
      <c r="AA186" s="635"/>
      <c r="AB186" s="635"/>
      <c r="AC186" s="635"/>
      <c r="AD186" s="635"/>
      <c r="AE186" s="652"/>
      <c r="AF186" s="652"/>
      <c r="AG186" s="652"/>
      <c r="AH186" s="652"/>
      <c r="AI186" s="653" t="s">
        <v>86</v>
      </c>
      <c r="AJ186" s="644"/>
      <c r="AK186" s="651"/>
      <c r="AL186" s="635"/>
      <c r="AM186" s="635"/>
      <c r="AN186" s="635"/>
      <c r="AO186" s="635"/>
      <c r="AP186" s="635"/>
      <c r="AQ186" s="652"/>
      <c r="AR186" s="652"/>
      <c r="AS186" s="652"/>
      <c r="AT186" s="652"/>
      <c r="AU186" s="653" t="s">
        <v>86</v>
      </c>
      <c r="AV186" s="644"/>
      <c r="AW186" s="651"/>
      <c r="AX186" s="635"/>
      <c r="AY186" s="635"/>
      <c r="AZ186" s="635"/>
      <c r="BA186" s="635"/>
      <c r="BB186" s="635"/>
      <c r="BC186" s="652"/>
      <c r="BD186" s="652"/>
      <c r="BE186" s="652"/>
      <c r="BF186" s="652"/>
      <c r="BG186" s="653" t="s">
        <v>86</v>
      </c>
      <c r="BH186" s="644"/>
      <c r="BI186" s="651"/>
      <c r="BJ186" s="635"/>
      <c r="BK186" s="635"/>
      <c r="BL186" s="635"/>
      <c r="BM186" s="635"/>
      <c r="BN186" s="635"/>
      <c r="BO186" s="652"/>
      <c r="BP186" s="652"/>
      <c r="BQ186" s="652"/>
      <c r="BR186" s="652"/>
      <c r="BS186" s="653" t="s">
        <v>86</v>
      </c>
      <c r="BT186" s="644"/>
      <c r="BU186" s="651"/>
      <c r="BV186" s="635"/>
      <c r="BW186" s="635"/>
      <c r="BX186" s="635"/>
      <c r="BY186" s="635"/>
      <c r="BZ186" s="635"/>
      <c r="CA186" s="652"/>
      <c r="CB186" s="652"/>
      <c r="CC186" s="652"/>
      <c r="CD186" s="652"/>
      <c r="CE186" s="653" t="s">
        <v>86</v>
      </c>
      <c r="CF186" s="644"/>
      <c r="CG186" s="651"/>
      <c r="CH186" s="635"/>
      <c r="CI186" s="635"/>
      <c r="CJ186" s="635"/>
      <c r="CK186" s="635"/>
      <c r="CL186" s="635"/>
      <c r="CM186" s="652"/>
      <c r="CN186" s="652"/>
      <c r="CO186" s="652"/>
      <c r="CP186" s="652"/>
      <c r="CQ186" s="653" t="s">
        <v>86</v>
      </c>
      <c r="CR186" s="644"/>
      <c r="CS186" s="651"/>
      <c r="CT186" s="635"/>
      <c r="CU186" s="635"/>
      <c r="CV186" s="635"/>
      <c r="CW186" s="635"/>
      <c r="CX186" s="635"/>
      <c r="CY186" s="652"/>
      <c r="CZ186" s="652"/>
      <c r="DA186" s="652"/>
      <c r="DB186" s="652"/>
      <c r="DC186" s="653" t="s">
        <v>86</v>
      </c>
      <c r="DD186" s="644"/>
      <c r="DE186" s="651"/>
      <c r="DF186" s="635"/>
      <c r="DG186" s="635"/>
      <c r="DH186" s="635"/>
      <c r="DI186" s="635"/>
      <c r="DJ186" s="635"/>
      <c r="DK186" s="652"/>
      <c r="DL186" s="652"/>
      <c r="DM186" s="652"/>
      <c r="DN186" s="652"/>
      <c r="DO186" s="653" t="s">
        <v>86</v>
      </c>
      <c r="DP186" s="644"/>
      <c r="DQ186" s="651"/>
      <c r="DR186" s="635"/>
      <c r="DS186" s="635"/>
      <c r="DT186" s="635"/>
      <c r="DU186" s="635"/>
      <c r="DV186" s="635"/>
      <c r="DW186" s="652"/>
      <c r="DX186" s="652"/>
      <c r="DY186" s="652"/>
      <c r="DZ186" s="652"/>
      <c r="EA186" s="653" t="s">
        <v>86</v>
      </c>
      <c r="EB186" s="644"/>
      <c r="EC186" s="651"/>
      <c r="ED186" s="635"/>
      <c r="EE186" s="635"/>
      <c r="EF186" s="635"/>
      <c r="EG186" s="635"/>
      <c r="EH186" s="635"/>
      <c r="EI186" s="652"/>
      <c r="EJ186" s="652"/>
      <c r="EK186" s="652"/>
      <c r="EL186" s="652"/>
      <c r="EM186" s="653" t="s">
        <v>86</v>
      </c>
      <c r="EN186" s="644"/>
      <c r="EO186" s="651"/>
      <c r="EP186" s="635"/>
      <c r="EQ186" s="635"/>
      <c r="ER186" s="635"/>
      <c r="ES186" s="635"/>
      <c r="ET186" s="635"/>
      <c r="EU186" s="652"/>
      <c r="EV186" s="652"/>
      <c r="EW186" s="652"/>
      <c r="EX186" s="652"/>
      <c r="EY186" s="653" t="s">
        <v>86</v>
      </c>
      <c r="EZ186" s="644"/>
      <c r="FA186" s="651"/>
      <c r="FB186" s="635"/>
      <c r="FC186" s="635"/>
      <c r="FD186" s="635"/>
      <c r="FE186" s="635"/>
      <c r="FF186" s="635"/>
      <c r="FG186" s="652"/>
      <c r="FH186" s="652"/>
      <c r="FI186" s="652"/>
      <c r="FJ186" s="652"/>
      <c r="FK186" s="653" t="s">
        <v>86</v>
      </c>
      <c r="FL186" s="644"/>
      <c r="FM186" s="651"/>
      <c r="FN186" s="635"/>
      <c r="FO186" s="635"/>
      <c r="FP186" s="635"/>
      <c r="FQ186" s="635"/>
      <c r="FR186" s="635"/>
      <c r="FS186" s="652"/>
      <c r="FT186" s="652"/>
      <c r="FU186" s="652"/>
      <c r="FV186" s="652"/>
      <c r="FW186" s="653" t="s">
        <v>86</v>
      </c>
      <c r="FX186" s="644"/>
      <c r="FY186" s="619"/>
      <c r="FZ186" s="619"/>
      <c r="GA186" s="619"/>
      <c r="GB186" s="619"/>
      <c r="GC186" s="619"/>
      <c r="GD186" s="619"/>
      <c r="GE186" s="619"/>
      <c r="GF186" s="619"/>
      <c r="GG186" s="619"/>
      <c r="GH186" s="619"/>
      <c r="GI186" s="619"/>
      <c r="GJ186" s="619"/>
    </row>
    <row r="187" spans="1:192" ht="12" customHeight="1" x14ac:dyDescent="0.2">
      <c r="A187" s="654" t="str">
        <f>IF(AND(I187=0,K187=0,B187=""),"No Line Item",A166+1)</f>
        <v>No Line Item</v>
      </c>
      <c r="B187" s="1226"/>
      <c r="C187" s="1227"/>
      <c r="D187" s="1227"/>
      <c r="E187" s="1227"/>
      <c r="F187" s="1227"/>
      <c r="G187" s="1228"/>
      <c r="H187" s="90"/>
      <c r="I187" s="90"/>
      <c r="J187" s="656"/>
      <c r="K187" s="657"/>
      <c r="L187" s="658">
        <f>ROUND(I187*K187,2)</f>
        <v>0</v>
      </c>
      <c r="M187" s="654" t="str">
        <f>IF(AND(U187=0,W187=0,N187=""),"No Line Item",M166+1)</f>
        <v>No Line Item</v>
      </c>
      <c r="N187" s="1226"/>
      <c r="O187" s="1227"/>
      <c r="P187" s="1227"/>
      <c r="Q187" s="1227"/>
      <c r="R187" s="1227"/>
      <c r="S187" s="1228"/>
      <c r="T187" s="90"/>
      <c r="U187" s="90"/>
      <c r="V187" s="656"/>
      <c r="W187" s="657"/>
      <c r="X187" s="658">
        <f>ROUND(U187*W187,2)</f>
        <v>0</v>
      </c>
      <c r="Y187" s="654" t="str">
        <f>IF(AND(AG187=0,AI187=0,Z187=""),"No Line Item",Y166+1)</f>
        <v>No Line Item</v>
      </c>
      <c r="Z187" s="1226"/>
      <c r="AA187" s="1227"/>
      <c r="AB187" s="1227"/>
      <c r="AC187" s="1227"/>
      <c r="AD187" s="1227"/>
      <c r="AE187" s="1228"/>
      <c r="AF187" s="90"/>
      <c r="AG187" s="90"/>
      <c r="AH187" s="656"/>
      <c r="AI187" s="657"/>
      <c r="AJ187" s="658">
        <f>ROUND(AG187*AI187,2)</f>
        <v>0</v>
      </c>
      <c r="AK187" s="654" t="str">
        <f>IF(AND(AS187=0,AU187=0,AL187=""),"No Line Item",AK166+1)</f>
        <v>No Line Item</v>
      </c>
      <c r="AL187" s="1226"/>
      <c r="AM187" s="1227"/>
      <c r="AN187" s="1227"/>
      <c r="AO187" s="1227"/>
      <c r="AP187" s="1227"/>
      <c r="AQ187" s="1228"/>
      <c r="AR187" s="90"/>
      <c r="AS187" s="90"/>
      <c r="AT187" s="656"/>
      <c r="AU187" s="657"/>
      <c r="AV187" s="658">
        <f>ROUND(AS187*AU187,2)</f>
        <v>0</v>
      </c>
      <c r="AW187" s="654" t="str">
        <f>IF(AND(BE187=0,BG187=0,AX187=""),"No Line Item",AW166+1)</f>
        <v>No Line Item</v>
      </c>
      <c r="AX187" s="1226"/>
      <c r="AY187" s="1227"/>
      <c r="AZ187" s="1227"/>
      <c r="BA187" s="1227"/>
      <c r="BB187" s="1227"/>
      <c r="BC187" s="1228"/>
      <c r="BD187" s="90"/>
      <c r="BE187" s="90"/>
      <c r="BF187" s="656"/>
      <c r="BG187" s="657"/>
      <c r="BH187" s="658">
        <f>ROUND(BE187*BG187,2)</f>
        <v>0</v>
      </c>
      <c r="BI187" s="654" t="str">
        <f>IF(AND(BQ187=0,BS187=0,BJ187=""),"No Line Item",BI166+1)</f>
        <v>No Line Item</v>
      </c>
      <c r="BJ187" s="1226"/>
      <c r="BK187" s="1227"/>
      <c r="BL187" s="1227"/>
      <c r="BM187" s="1227"/>
      <c r="BN187" s="1227"/>
      <c r="BO187" s="1228"/>
      <c r="BP187" s="90"/>
      <c r="BQ187" s="90"/>
      <c r="BR187" s="656"/>
      <c r="BS187" s="657"/>
      <c r="BT187" s="658">
        <f>ROUND(BQ187*BS187,2)</f>
        <v>0</v>
      </c>
      <c r="BU187" s="654" t="str">
        <f>IF(AND(CC187=0,CE187=0,BV187=""),"No Line Item",BU166+1)</f>
        <v>No Line Item</v>
      </c>
      <c r="BV187" s="1226"/>
      <c r="BW187" s="1227"/>
      <c r="BX187" s="1227"/>
      <c r="BY187" s="1227"/>
      <c r="BZ187" s="1227"/>
      <c r="CA187" s="1228"/>
      <c r="CB187" s="90"/>
      <c r="CC187" s="90"/>
      <c r="CD187" s="656"/>
      <c r="CE187" s="657"/>
      <c r="CF187" s="658">
        <f>ROUND(CC187*CE187,2)</f>
        <v>0</v>
      </c>
      <c r="CG187" s="654" t="str">
        <f>IF(AND(CO187=0,CQ187=0,CH187=""),"No Line Item",CG166+1)</f>
        <v>No Line Item</v>
      </c>
      <c r="CH187" s="1226"/>
      <c r="CI187" s="1227"/>
      <c r="CJ187" s="1227"/>
      <c r="CK187" s="1227"/>
      <c r="CL187" s="1227"/>
      <c r="CM187" s="1228"/>
      <c r="CN187" s="90"/>
      <c r="CO187" s="90"/>
      <c r="CP187" s="656"/>
      <c r="CQ187" s="657"/>
      <c r="CR187" s="658">
        <f>ROUND(CO187*CQ187,2)</f>
        <v>0</v>
      </c>
      <c r="CS187" s="654" t="str">
        <f>IF(AND(DA187=0,DC187=0,CT187=""),"No Line Item",CS166+1)</f>
        <v>No Line Item</v>
      </c>
      <c r="CT187" s="1226"/>
      <c r="CU187" s="1227"/>
      <c r="CV187" s="1227"/>
      <c r="CW187" s="1227"/>
      <c r="CX187" s="1227"/>
      <c r="CY187" s="1228"/>
      <c r="CZ187" s="90"/>
      <c r="DA187" s="90"/>
      <c r="DB187" s="656"/>
      <c r="DC187" s="657"/>
      <c r="DD187" s="658">
        <f>ROUND(DA187*DC187,2)</f>
        <v>0</v>
      </c>
      <c r="DE187" s="654" t="str">
        <f>IF(AND(DM187=0,DO187=0,DF187=""),"No Line Item",DE166+1)</f>
        <v>No Line Item</v>
      </c>
      <c r="DF187" s="1226"/>
      <c r="DG187" s="1227"/>
      <c r="DH187" s="1227"/>
      <c r="DI187" s="1227"/>
      <c r="DJ187" s="1227"/>
      <c r="DK187" s="1228"/>
      <c r="DL187" s="90"/>
      <c r="DM187" s="90"/>
      <c r="DN187" s="656"/>
      <c r="DO187" s="657"/>
      <c r="DP187" s="658">
        <f>ROUND(DM187*DO187,2)</f>
        <v>0</v>
      </c>
      <c r="DQ187" s="654" t="str">
        <f>IF(AND(DY187=0,EA187=0,DR187=""),"No Line Item",DQ166+1)</f>
        <v>No Line Item</v>
      </c>
      <c r="DR187" s="1226"/>
      <c r="DS187" s="1227"/>
      <c r="DT187" s="1227"/>
      <c r="DU187" s="1227"/>
      <c r="DV187" s="1227"/>
      <c r="DW187" s="1228"/>
      <c r="DX187" s="90"/>
      <c r="DY187" s="90"/>
      <c r="DZ187" s="656"/>
      <c r="EA187" s="657"/>
      <c r="EB187" s="658">
        <f>ROUND(DY187*EA187,2)</f>
        <v>0</v>
      </c>
      <c r="EC187" s="654" t="str">
        <f>IF(AND(EK187=0,EM187=0,ED187=""),"No Line Item",EC166+1)</f>
        <v>No Line Item</v>
      </c>
      <c r="ED187" s="1226"/>
      <c r="EE187" s="1227"/>
      <c r="EF187" s="1227"/>
      <c r="EG187" s="1227"/>
      <c r="EH187" s="1227"/>
      <c r="EI187" s="1228"/>
      <c r="EJ187" s="90"/>
      <c r="EK187" s="90"/>
      <c r="EL187" s="656"/>
      <c r="EM187" s="657"/>
      <c r="EN187" s="658">
        <f>ROUND(EK187*EM187,2)</f>
        <v>0</v>
      </c>
      <c r="EO187" s="654" t="str">
        <f>IF(AND(EW187=0,EY187=0,EP187=""),"No Line Item",EO166+1)</f>
        <v>No Line Item</v>
      </c>
      <c r="EP187" s="1226"/>
      <c r="EQ187" s="1227"/>
      <c r="ER187" s="1227"/>
      <c r="ES187" s="1227"/>
      <c r="ET187" s="1227"/>
      <c r="EU187" s="1228"/>
      <c r="EV187" s="90"/>
      <c r="EW187" s="90"/>
      <c r="EX187" s="656"/>
      <c r="EY187" s="657"/>
      <c r="EZ187" s="658">
        <f>ROUND(EW187*EY187,2)</f>
        <v>0</v>
      </c>
      <c r="FA187" s="654" t="str">
        <f>IF(AND(FI187=0,FK187=0,FB187=""),"No Line Item",FA166+1)</f>
        <v>No Line Item</v>
      </c>
      <c r="FB187" s="1226"/>
      <c r="FC187" s="1227"/>
      <c r="FD187" s="1227"/>
      <c r="FE187" s="1227"/>
      <c r="FF187" s="1227"/>
      <c r="FG187" s="1228"/>
      <c r="FH187" s="90"/>
      <c r="FI187" s="90"/>
      <c r="FJ187" s="656"/>
      <c r="FK187" s="657"/>
      <c r="FL187" s="658">
        <f>ROUND(FI187*FK187,2)</f>
        <v>0</v>
      </c>
      <c r="FM187" s="654" t="str">
        <f>IF(AND(FU187=0,FW187=0,FN187=""),"No Line Item",FM166+1)</f>
        <v>No Line Item</v>
      </c>
      <c r="FN187" s="1226"/>
      <c r="FO187" s="1227"/>
      <c r="FP187" s="1227"/>
      <c r="FQ187" s="1227"/>
      <c r="FR187" s="1227"/>
      <c r="FS187" s="1228"/>
      <c r="FT187" s="90"/>
      <c r="FU187" s="90"/>
      <c r="FV187" s="656"/>
      <c r="FW187" s="657"/>
      <c r="FX187" s="658">
        <f>ROUND(FU187*FW187,2)</f>
        <v>0</v>
      </c>
      <c r="FY187" s="619"/>
      <c r="FZ187" s="619"/>
      <c r="GA187" s="619"/>
      <c r="GB187" s="619"/>
      <c r="GC187" s="619"/>
      <c r="GD187" s="619"/>
      <c r="GE187" s="619"/>
      <c r="GF187" s="619"/>
      <c r="GG187" s="619"/>
      <c r="GH187" s="619"/>
      <c r="GI187" s="619"/>
      <c r="GJ187" s="619"/>
    </row>
    <row r="188" spans="1:192" ht="12" customHeight="1" x14ac:dyDescent="0.2">
      <c r="A188" s="654" t="str">
        <f>IF(AND(I188=0,K188=0,B188=""),"No Line Item",A187+1)</f>
        <v>No Line Item</v>
      </c>
      <c r="B188" s="1226"/>
      <c r="C188" s="1227"/>
      <c r="D188" s="1227"/>
      <c r="E188" s="1227"/>
      <c r="F188" s="1227"/>
      <c r="G188" s="1228"/>
      <c r="H188" s="90"/>
      <c r="I188" s="90"/>
      <c r="J188" s="656"/>
      <c r="K188" s="657"/>
      <c r="L188" s="658">
        <f t="shared" ref="L188:L224" si="143">ROUND(I188*K188,2)</f>
        <v>0</v>
      </c>
      <c r="M188" s="654" t="str">
        <f>IF(AND(U188=0,W188=0,N188=""),"No Line Item",M187+1)</f>
        <v>No Line Item</v>
      </c>
      <c r="N188" s="1226"/>
      <c r="O188" s="1227"/>
      <c r="P188" s="1227"/>
      <c r="Q188" s="1227"/>
      <c r="R188" s="1227"/>
      <c r="S188" s="1228"/>
      <c r="T188" s="90"/>
      <c r="U188" s="90"/>
      <c r="V188" s="656"/>
      <c r="W188" s="657"/>
      <c r="X188" s="658">
        <f t="shared" ref="X188:X224" si="144">ROUND(U188*W188,2)</f>
        <v>0</v>
      </c>
      <c r="Y188" s="654" t="str">
        <f>IF(AND(AG188=0,AI188=0,Z188=""),"No Line Item",Y187+1)</f>
        <v>No Line Item</v>
      </c>
      <c r="Z188" s="1226"/>
      <c r="AA188" s="1227"/>
      <c r="AB188" s="1227"/>
      <c r="AC188" s="1227"/>
      <c r="AD188" s="1227"/>
      <c r="AE188" s="1228"/>
      <c r="AF188" s="90"/>
      <c r="AG188" s="90"/>
      <c r="AH188" s="656"/>
      <c r="AI188" s="657"/>
      <c r="AJ188" s="658">
        <f t="shared" ref="AJ188:AJ224" si="145">ROUND(AG188*AI188,2)</f>
        <v>0</v>
      </c>
      <c r="AK188" s="654" t="str">
        <f>IF(AND(AS188=0,AU188=0,AL188=""),"No Line Item",AK187+1)</f>
        <v>No Line Item</v>
      </c>
      <c r="AL188" s="1226"/>
      <c r="AM188" s="1227"/>
      <c r="AN188" s="1227"/>
      <c r="AO188" s="1227"/>
      <c r="AP188" s="1227"/>
      <c r="AQ188" s="1228"/>
      <c r="AR188" s="90"/>
      <c r="AS188" s="90"/>
      <c r="AT188" s="656"/>
      <c r="AU188" s="657"/>
      <c r="AV188" s="658">
        <f t="shared" ref="AV188:AV224" si="146">ROUND(AS188*AU188,2)</f>
        <v>0</v>
      </c>
      <c r="AW188" s="654" t="str">
        <f>IF(AND(BE188=0,BG188=0,AX188=""),"No Line Item",AW187+1)</f>
        <v>No Line Item</v>
      </c>
      <c r="AX188" s="1226"/>
      <c r="AY188" s="1227"/>
      <c r="AZ188" s="1227"/>
      <c r="BA188" s="1227"/>
      <c r="BB188" s="1227"/>
      <c r="BC188" s="1228"/>
      <c r="BD188" s="90"/>
      <c r="BE188" s="90"/>
      <c r="BF188" s="656"/>
      <c r="BG188" s="657"/>
      <c r="BH188" s="658">
        <f t="shared" ref="BH188:BH224" si="147">ROUND(BE188*BG188,2)</f>
        <v>0</v>
      </c>
      <c r="BI188" s="654" t="str">
        <f>IF(AND(BQ188=0,BS188=0,BJ188=""),"No Line Item",BI187+1)</f>
        <v>No Line Item</v>
      </c>
      <c r="BJ188" s="1226"/>
      <c r="BK188" s="1227"/>
      <c r="BL188" s="1227"/>
      <c r="BM188" s="1227"/>
      <c r="BN188" s="1227"/>
      <c r="BO188" s="1228"/>
      <c r="BP188" s="90"/>
      <c r="BQ188" s="90"/>
      <c r="BR188" s="656"/>
      <c r="BS188" s="657"/>
      <c r="BT188" s="658">
        <f t="shared" ref="BT188:BT224" si="148">ROUND(BQ188*BS188,2)</f>
        <v>0</v>
      </c>
      <c r="BU188" s="654" t="str">
        <f>IF(AND(CC188=0,CE188=0,BV188=""),"No Line Item",BU187+1)</f>
        <v>No Line Item</v>
      </c>
      <c r="BV188" s="1226"/>
      <c r="BW188" s="1227"/>
      <c r="BX188" s="1227"/>
      <c r="BY188" s="1227"/>
      <c r="BZ188" s="1227"/>
      <c r="CA188" s="1228"/>
      <c r="CB188" s="90"/>
      <c r="CC188" s="90"/>
      <c r="CD188" s="656"/>
      <c r="CE188" s="657"/>
      <c r="CF188" s="658">
        <f t="shared" ref="CF188:CF224" si="149">ROUND(CC188*CE188,2)</f>
        <v>0</v>
      </c>
      <c r="CG188" s="654" t="str">
        <f>IF(AND(CO188=0,CQ188=0,CH188=""),"No Line Item",CG187+1)</f>
        <v>No Line Item</v>
      </c>
      <c r="CH188" s="1226"/>
      <c r="CI188" s="1227"/>
      <c r="CJ188" s="1227"/>
      <c r="CK188" s="1227"/>
      <c r="CL188" s="1227"/>
      <c r="CM188" s="1228"/>
      <c r="CN188" s="90"/>
      <c r="CO188" s="90"/>
      <c r="CP188" s="656"/>
      <c r="CQ188" s="657"/>
      <c r="CR188" s="658">
        <f t="shared" ref="CR188:CR224" si="150">ROUND(CO188*CQ188,2)</f>
        <v>0</v>
      </c>
      <c r="CS188" s="654" t="str">
        <f>IF(AND(DA188=0,DC188=0,CT188=""),"No Line Item",CS187+1)</f>
        <v>No Line Item</v>
      </c>
      <c r="CT188" s="1226"/>
      <c r="CU188" s="1227"/>
      <c r="CV188" s="1227"/>
      <c r="CW188" s="1227"/>
      <c r="CX188" s="1227"/>
      <c r="CY188" s="1228"/>
      <c r="CZ188" s="90"/>
      <c r="DA188" s="90"/>
      <c r="DB188" s="656"/>
      <c r="DC188" s="657"/>
      <c r="DD188" s="658">
        <f t="shared" ref="DD188:DD224" si="151">ROUND(DA188*DC188,2)</f>
        <v>0</v>
      </c>
      <c r="DE188" s="654" t="str">
        <f>IF(AND(DM188=0,DO188=0,DF188=""),"No Line Item",DE187+1)</f>
        <v>No Line Item</v>
      </c>
      <c r="DF188" s="1226"/>
      <c r="DG188" s="1227"/>
      <c r="DH188" s="1227"/>
      <c r="DI188" s="1227"/>
      <c r="DJ188" s="1227"/>
      <c r="DK188" s="1228"/>
      <c r="DL188" s="90"/>
      <c r="DM188" s="90"/>
      <c r="DN188" s="656"/>
      <c r="DO188" s="657"/>
      <c r="DP188" s="658">
        <f t="shared" ref="DP188:DP224" si="152">ROUND(DM188*DO188,2)</f>
        <v>0</v>
      </c>
      <c r="DQ188" s="654" t="str">
        <f>IF(AND(DY188=0,EA188=0,DR188=""),"No Line Item",DQ187+1)</f>
        <v>No Line Item</v>
      </c>
      <c r="DR188" s="1226"/>
      <c r="DS188" s="1227"/>
      <c r="DT188" s="1227"/>
      <c r="DU188" s="1227"/>
      <c r="DV188" s="1227"/>
      <c r="DW188" s="1228"/>
      <c r="DX188" s="90"/>
      <c r="DY188" s="90"/>
      <c r="DZ188" s="656"/>
      <c r="EA188" s="657"/>
      <c r="EB188" s="658">
        <f t="shared" ref="EB188:EB224" si="153">ROUND(DY188*EA188,2)</f>
        <v>0</v>
      </c>
      <c r="EC188" s="654" t="str">
        <f>IF(AND(EK188=0,EM188=0,ED188=""),"No Line Item",EC187+1)</f>
        <v>No Line Item</v>
      </c>
      <c r="ED188" s="1226"/>
      <c r="EE188" s="1227"/>
      <c r="EF188" s="1227"/>
      <c r="EG188" s="1227"/>
      <c r="EH188" s="1227"/>
      <c r="EI188" s="1228"/>
      <c r="EJ188" s="90"/>
      <c r="EK188" s="90"/>
      <c r="EL188" s="656"/>
      <c r="EM188" s="657"/>
      <c r="EN188" s="658">
        <f t="shared" ref="EN188:EN224" si="154">ROUND(EK188*EM188,2)</f>
        <v>0</v>
      </c>
      <c r="EO188" s="654" t="str">
        <f>IF(AND(EW188=0,EY188=0,EP188=""),"No Line Item",EO187+1)</f>
        <v>No Line Item</v>
      </c>
      <c r="EP188" s="1226"/>
      <c r="EQ188" s="1227"/>
      <c r="ER188" s="1227"/>
      <c r="ES188" s="1227"/>
      <c r="ET188" s="1227"/>
      <c r="EU188" s="1228"/>
      <c r="EV188" s="90"/>
      <c r="EW188" s="90"/>
      <c r="EX188" s="656"/>
      <c r="EY188" s="657"/>
      <c r="EZ188" s="658">
        <f t="shared" ref="EZ188:EZ224" si="155">ROUND(EW188*EY188,2)</f>
        <v>0</v>
      </c>
      <c r="FA188" s="654" t="str">
        <f>IF(AND(FI188=0,FK188=0,FB188=""),"No Line Item",FA187+1)</f>
        <v>No Line Item</v>
      </c>
      <c r="FB188" s="1226"/>
      <c r="FC188" s="1227"/>
      <c r="FD188" s="1227"/>
      <c r="FE188" s="1227"/>
      <c r="FF188" s="1227"/>
      <c r="FG188" s="1228"/>
      <c r="FH188" s="90"/>
      <c r="FI188" s="90"/>
      <c r="FJ188" s="656"/>
      <c r="FK188" s="657"/>
      <c r="FL188" s="658">
        <f t="shared" ref="FL188:FL224" si="156">ROUND(FI188*FK188,2)</f>
        <v>0</v>
      </c>
      <c r="FM188" s="654" t="str">
        <f>IF(AND(FU188=0,FW188=0,FN188=""),"No Line Item",FM187+1)</f>
        <v>No Line Item</v>
      </c>
      <c r="FN188" s="1226"/>
      <c r="FO188" s="1227"/>
      <c r="FP188" s="1227"/>
      <c r="FQ188" s="1227"/>
      <c r="FR188" s="1227"/>
      <c r="FS188" s="1228"/>
      <c r="FT188" s="90"/>
      <c r="FU188" s="90"/>
      <c r="FV188" s="656"/>
      <c r="FW188" s="657"/>
      <c r="FX188" s="658">
        <f t="shared" ref="FX188:FX224" si="157">ROUND(FU188*FW188,2)</f>
        <v>0</v>
      </c>
      <c r="FY188" s="619"/>
      <c r="FZ188" s="619"/>
      <c r="GA188" s="619"/>
      <c r="GB188" s="619"/>
      <c r="GC188" s="619"/>
      <c r="GD188" s="619"/>
      <c r="GE188" s="619"/>
      <c r="GF188" s="619"/>
      <c r="GG188" s="619"/>
      <c r="GH188" s="619"/>
      <c r="GI188" s="619"/>
      <c r="GJ188" s="619"/>
    </row>
    <row r="189" spans="1:192" ht="12" customHeight="1" x14ac:dyDescent="0.2">
      <c r="A189" s="654" t="str">
        <f t="shared" ref="A189:A204" si="158">IF(AND(I189=0,K189=0,B189=""),"No Line Item",A188+1)</f>
        <v>No Line Item</v>
      </c>
      <c r="B189" s="1226"/>
      <c r="C189" s="1227"/>
      <c r="D189" s="1227"/>
      <c r="E189" s="1227"/>
      <c r="F189" s="1227"/>
      <c r="G189" s="1228"/>
      <c r="H189" s="90"/>
      <c r="I189" s="90"/>
      <c r="J189" s="656"/>
      <c r="K189" s="657"/>
      <c r="L189" s="658">
        <f t="shared" si="143"/>
        <v>0</v>
      </c>
      <c r="M189" s="654" t="str">
        <f t="shared" ref="M189:M204" si="159">IF(AND(U189=0,W189=0,N189=""),"No Line Item",M188+1)</f>
        <v>No Line Item</v>
      </c>
      <c r="N189" s="1226"/>
      <c r="O189" s="1227"/>
      <c r="P189" s="1227"/>
      <c r="Q189" s="1227"/>
      <c r="R189" s="1227"/>
      <c r="S189" s="1228"/>
      <c r="T189" s="90"/>
      <c r="U189" s="90"/>
      <c r="V189" s="656"/>
      <c r="W189" s="657"/>
      <c r="X189" s="658">
        <f t="shared" si="144"/>
        <v>0</v>
      </c>
      <c r="Y189" s="654" t="str">
        <f t="shared" ref="Y189:Y204" si="160">IF(AND(AG189=0,AI189=0,Z189=""),"No Line Item",Y188+1)</f>
        <v>No Line Item</v>
      </c>
      <c r="Z189" s="1226"/>
      <c r="AA189" s="1227"/>
      <c r="AB189" s="1227"/>
      <c r="AC189" s="1227"/>
      <c r="AD189" s="1227"/>
      <c r="AE189" s="1228"/>
      <c r="AF189" s="90"/>
      <c r="AG189" s="90"/>
      <c r="AH189" s="656"/>
      <c r="AI189" s="657"/>
      <c r="AJ189" s="658">
        <f t="shared" si="145"/>
        <v>0</v>
      </c>
      <c r="AK189" s="654" t="str">
        <f t="shared" ref="AK189:AK204" si="161">IF(AND(AS189=0,AU189=0,AL189=""),"No Line Item",AK188+1)</f>
        <v>No Line Item</v>
      </c>
      <c r="AL189" s="1226"/>
      <c r="AM189" s="1227"/>
      <c r="AN189" s="1227"/>
      <c r="AO189" s="1227"/>
      <c r="AP189" s="1227"/>
      <c r="AQ189" s="1228"/>
      <c r="AR189" s="90"/>
      <c r="AS189" s="90"/>
      <c r="AT189" s="656"/>
      <c r="AU189" s="657"/>
      <c r="AV189" s="658">
        <f t="shared" si="146"/>
        <v>0</v>
      </c>
      <c r="AW189" s="654" t="str">
        <f t="shared" ref="AW189:AW204" si="162">IF(AND(BE189=0,BG189=0,AX189=""),"No Line Item",AW188+1)</f>
        <v>No Line Item</v>
      </c>
      <c r="AX189" s="1226"/>
      <c r="AY189" s="1227"/>
      <c r="AZ189" s="1227"/>
      <c r="BA189" s="1227"/>
      <c r="BB189" s="1227"/>
      <c r="BC189" s="1228"/>
      <c r="BD189" s="90"/>
      <c r="BE189" s="90"/>
      <c r="BF189" s="656"/>
      <c r="BG189" s="657"/>
      <c r="BH189" s="658">
        <f t="shared" si="147"/>
        <v>0</v>
      </c>
      <c r="BI189" s="654" t="str">
        <f t="shared" ref="BI189:BI204" si="163">IF(AND(BQ189=0,BS189=0,BJ189=""),"No Line Item",BI188+1)</f>
        <v>No Line Item</v>
      </c>
      <c r="BJ189" s="1226"/>
      <c r="BK189" s="1227"/>
      <c r="BL189" s="1227"/>
      <c r="BM189" s="1227"/>
      <c r="BN189" s="1227"/>
      <c r="BO189" s="1228"/>
      <c r="BP189" s="90"/>
      <c r="BQ189" s="90"/>
      <c r="BR189" s="656"/>
      <c r="BS189" s="657"/>
      <c r="BT189" s="658">
        <f t="shared" si="148"/>
        <v>0</v>
      </c>
      <c r="BU189" s="654" t="str">
        <f t="shared" ref="BU189:BU204" si="164">IF(AND(CC189=0,CE189=0,BV189=""),"No Line Item",BU188+1)</f>
        <v>No Line Item</v>
      </c>
      <c r="BV189" s="1226"/>
      <c r="BW189" s="1227"/>
      <c r="BX189" s="1227"/>
      <c r="BY189" s="1227"/>
      <c r="BZ189" s="1227"/>
      <c r="CA189" s="1228"/>
      <c r="CB189" s="90"/>
      <c r="CC189" s="90"/>
      <c r="CD189" s="656"/>
      <c r="CE189" s="657"/>
      <c r="CF189" s="658">
        <f t="shared" si="149"/>
        <v>0</v>
      </c>
      <c r="CG189" s="654" t="str">
        <f t="shared" ref="CG189:CG204" si="165">IF(AND(CO189=0,CQ189=0,CH189=""),"No Line Item",CG188+1)</f>
        <v>No Line Item</v>
      </c>
      <c r="CH189" s="1226"/>
      <c r="CI189" s="1227"/>
      <c r="CJ189" s="1227"/>
      <c r="CK189" s="1227"/>
      <c r="CL189" s="1227"/>
      <c r="CM189" s="1228"/>
      <c r="CN189" s="90"/>
      <c r="CO189" s="90"/>
      <c r="CP189" s="656"/>
      <c r="CQ189" s="657"/>
      <c r="CR189" s="658">
        <f t="shared" si="150"/>
        <v>0</v>
      </c>
      <c r="CS189" s="654" t="str">
        <f t="shared" ref="CS189:CS204" si="166">IF(AND(DA189=0,DC189=0,CT189=""),"No Line Item",CS188+1)</f>
        <v>No Line Item</v>
      </c>
      <c r="CT189" s="1226"/>
      <c r="CU189" s="1227"/>
      <c r="CV189" s="1227"/>
      <c r="CW189" s="1227"/>
      <c r="CX189" s="1227"/>
      <c r="CY189" s="1228"/>
      <c r="CZ189" s="90"/>
      <c r="DA189" s="90"/>
      <c r="DB189" s="656"/>
      <c r="DC189" s="657"/>
      <c r="DD189" s="658">
        <f t="shared" si="151"/>
        <v>0</v>
      </c>
      <c r="DE189" s="654" t="str">
        <f t="shared" ref="DE189:DE204" si="167">IF(AND(DM189=0,DO189=0,DF189=""),"No Line Item",DE188+1)</f>
        <v>No Line Item</v>
      </c>
      <c r="DF189" s="1226"/>
      <c r="DG189" s="1227"/>
      <c r="DH189" s="1227"/>
      <c r="DI189" s="1227"/>
      <c r="DJ189" s="1227"/>
      <c r="DK189" s="1228"/>
      <c r="DL189" s="90"/>
      <c r="DM189" s="90"/>
      <c r="DN189" s="656"/>
      <c r="DO189" s="657"/>
      <c r="DP189" s="658">
        <f t="shared" si="152"/>
        <v>0</v>
      </c>
      <c r="DQ189" s="654" t="str">
        <f t="shared" ref="DQ189:DQ204" si="168">IF(AND(DY189=0,EA189=0,DR189=""),"No Line Item",DQ188+1)</f>
        <v>No Line Item</v>
      </c>
      <c r="DR189" s="1226"/>
      <c r="DS189" s="1227"/>
      <c r="DT189" s="1227"/>
      <c r="DU189" s="1227"/>
      <c r="DV189" s="1227"/>
      <c r="DW189" s="1228"/>
      <c r="DX189" s="90"/>
      <c r="DY189" s="90"/>
      <c r="DZ189" s="656"/>
      <c r="EA189" s="657"/>
      <c r="EB189" s="658">
        <f t="shared" si="153"/>
        <v>0</v>
      </c>
      <c r="EC189" s="654" t="str">
        <f t="shared" ref="EC189:EC204" si="169">IF(AND(EK189=0,EM189=0,ED189=""),"No Line Item",EC188+1)</f>
        <v>No Line Item</v>
      </c>
      <c r="ED189" s="1226"/>
      <c r="EE189" s="1227"/>
      <c r="EF189" s="1227"/>
      <c r="EG189" s="1227"/>
      <c r="EH189" s="1227"/>
      <c r="EI189" s="1228"/>
      <c r="EJ189" s="90"/>
      <c r="EK189" s="90"/>
      <c r="EL189" s="656"/>
      <c r="EM189" s="657"/>
      <c r="EN189" s="658">
        <f t="shared" si="154"/>
        <v>0</v>
      </c>
      <c r="EO189" s="654" t="str">
        <f t="shared" ref="EO189:EO204" si="170">IF(AND(EW189=0,EY189=0,EP189=""),"No Line Item",EO188+1)</f>
        <v>No Line Item</v>
      </c>
      <c r="EP189" s="1226"/>
      <c r="EQ189" s="1227"/>
      <c r="ER189" s="1227"/>
      <c r="ES189" s="1227"/>
      <c r="ET189" s="1227"/>
      <c r="EU189" s="1228"/>
      <c r="EV189" s="90"/>
      <c r="EW189" s="90"/>
      <c r="EX189" s="656"/>
      <c r="EY189" s="657"/>
      <c r="EZ189" s="658">
        <f t="shared" si="155"/>
        <v>0</v>
      </c>
      <c r="FA189" s="654" t="str">
        <f t="shared" ref="FA189:FA204" si="171">IF(AND(FI189=0,FK189=0,FB189=""),"No Line Item",FA188+1)</f>
        <v>No Line Item</v>
      </c>
      <c r="FB189" s="1226"/>
      <c r="FC189" s="1227"/>
      <c r="FD189" s="1227"/>
      <c r="FE189" s="1227"/>
      <c r="FF189" s="1227"/>
      <c r="FG189" s="1228"/>
      <c r="FH189" s="90"/>
      <c r="FI189" s="90"/>
      <c r="FJ189" s="656"/>
      <c r="FK189" s="657"/>
      <c r="FL189" s="658">
        <f t="shared" si="156"/>
        <v>0</v>
      </c>
      <c r="FM189" s="654" t="str">
        <f t="shared" ref="FM189:FM204" si="172">IF(AND(FU189=0,FW189=0,FN189=""),"No Line Item",FM188+1)</f>
        <v>No Line Item</v>
      </c>
      <c r="FN189" s="1226"/>
      <c r="FO189" s="1227"/>
      <c r="FP189" s="1227"/>
      <c r="FQ189" s="1227"/>
      <c r="FR189" s="1227"/>
      <c r="FS189" s="1228"/>
      <c r="FT189" s="90"/>
      <c r="FU189" s="90"/>
      <c r="FV189" s="656"/>
      <c r="FW189" s="657"/>
      <c r="FX189" s="658">
        <f t="shared" si="157"/>
        <v>0</v>
      </c>
      <c r="FY189" s="619"/>
      <c r="FZ189" s="619"/>
      <c r="GA189" s="619"/>
      <c r="GB189" s="619"/>
      <c r="GC189" s="619"/>
      <c r="GD189" s="619"/>
      <c r="GE189" s="619"/>
      <c r="GF189" s="619"/>
      <c r="GG189" s="619"/>
      <c r="GH189" s="619"/>
      <c r="GI189" s="619"/>
      <c r="GJ189" s="619"/>
    </row>
    <row r="190" spans="1:192" ht="12" customHeight="1" x14ac:dyDescent="0.2">
      <c r="A190" s="654" t="str">
        <f t="shared" si="158"/>
        <v>No Line Item</v>
      </c>
      <c r="B190" s="1226"/>
      <c r="C190" s="1227"/>
      <c r="D190" s="1227"/>
      <c r="E190" s="1227"/>
      <c r="F190" s="1227"/>
      <c r="G190" s="1228"/>
      <c r="H190" s="90"/>
      <c r="I190" s="90"/>
      <c r="J190" s="656"/>
      <c r="K190" s="657"/>
      <c r="L190" s="658">
        <f t="shared" si="143"/>
        <v>0</v>
      </c>
      <c r="M190" s="654" t="str">
        <f t="shared" si="159"/>
        <v>No Line Item</v>
      </c>
      <c r="N190" s="1226"/>
      <c r="O190" s="1227"/>
      <c r="P190" s="1227"/>
      <c r="Q190" s="1227"/>
      <c r="R190" s="1227"/>
      <c r="S190" s="1228"/>
      <c r="T190" s="90"/>
      <c r="U190" s="90"/>
      <c r="V190" s="656"/>
      <c r="W190" s="657"/>
      <c r="X190" s="658">
        <f t="shared" si="144"/>
        <v>0</v>
      </c>
      <c r="Y190" s="654" t="str">
        <f t="shared" si="160"/>
        <v>No Line Item</v>
      </c>
      <c r="Z190" s="1226"/>
      <c r="AA190" s="1227"/>
      <c r="AB190" s="1227"/>
      <c r="AC190" s="1227"/>
      <c r="AD190" s="1227"/>
      <c r="AE190" s="1228"/>
      <c r="AF190" s="90"/>
      <c r="AG190" s="90"/>
      <c r="AH190" s="656"/>
      <c r="AI190" s="657"/>
      <c r="AJ190" s="658">
        <f t="shared" si="145"/>
        <v>0</v>
      </c>
      <c r="AK190" s="654" t="str">
        <f t="shared" si="161"/>
        <v>No Line Item</v>
      </c>
      <c r="AL190" s="1226"/>
      <c r="AM190" s="1227"/>
      <c r="AN190" s="1227"/>
      <c r="AO190" s="1227"/>
      <c r="AP190" s="1227"/>
      <c r="AQ190" s="1228"/>
      <c r="AR190" s="90"/>
      <c r="AS190" s="90"/>
      <c r="AT190" s="656"/>
      <c r="AU190" s="657"/>
      <c r="AV190" s="658">
        <f t="shared" si="146"/>
        <v>0</v>
      </c>
      <c r="AW190" s="654" t="str">
        <f t="shared" si="162"/>
        <v>No Line Item</v>
      </c>
      <c r="AX190" s="1226"/>
      <c r="AY190" s="1227"/>
      <c r="AZ190" s="1227"/>
      <c r="BA190" s="1227"/>
      <c r="BB190" s="1227"/>
      <c r="BC190" s="1228"/>
      <c r="BD190" s="90"/>
      <c r="BE190" s="90"/>
      <c r="BF190" s="656"/>
      <c r="BG190" s="657"/>
      <c r="BH190" s="658">
        <f t="shared" si="147"/>
        <v>0</v>
      </c>
      <c r="BI190" s="654" t="str">
        <f t="shared" si="163"/>
        <v>No Line Item</v>
      </c>
      <c r="BJ190" s="1226"/>
      <c r="BK190" s="1227"/>
      <c r="BL190" s="1227"/>
      <c r="BM190" s="1227"/>
      <c r="BN190" s="1227"/>
      <c r="BO190" s="1228"/>
      <c r="BP190" s="90"/>
      <c r="BQ190" s="90"/>
      <c r="BR190" s="656"/>
      <c r="BS190" s="657"/>
      <c r="BT190" s="658">
        <f t="shared" si="148"/>
        <v>0</v>
      </c>
      <c r="BU190" s="654" t="str">
        <f t="shared" si="164"/>
        <v>No Line Item</v>
      </c>
      <c r="BV190" s="1226"/>
      <c r="BW190" s="1227"/>
      <c r="BX190" s="1227"/>
      <c r="BY190" s="1227"/>
      <c r="BZ190" s="1227"/>
      <c r="CA190" s="1228"/>
      <c r="CB190" s="90"/>
      <c r="CC190" s="90"/>
      <c r="CD190" s="656"/>
      <c r="CE190" s="657"/>
      <c r="CF190" s="658">
        <f t="shared" si="149"/>
        <v>0</v>
      </c>
      <c r="CG190" s="654" t="str">
        <f t="shared" si="165"/>
        <v>No Line Item</v>
      </c>
      <c r="CH190" s="1226"/>
      <c r="CI190" s="1227"/>
      <c r="CJ190" s="1227"/>
      <c r="CK190" s="1227"/>
      <c r="CL190" s="1227"/>
      <c r="CM190" s="1228"/>
      <c r="CN190" s="90"/>
      <c r="CO190" s="90"/>
      <c r="CP190" s="656"/>
      <c r="CQ190" s="657"/>
      <c r="CR190" s="658">
        <f t="shared" si="150"/>
        <v>0</v>
      </c>
      <c r="CS190" s="654" t="str">
        <f t="shared" si="166"/>
        <v>No Line Item</v>
      </c>
      <c r="CT190" s="1226"/>
      <c r="CU190" s="1227"/>
      <c r="CV190" s="1227"/>
      <c r="CW190" s="1227"/>
      <c r="CX190" s="1227"/>
      <c r="CY190" s="1228"/>
      <c r="CZ190" s="90"/>
      <c r="DA190" s="90"/>
      <c r="DB190" s="656"/>
      <c r="DC190" s="657"/>
      <c r="DD190" s="658">
        <f t="shared" si="151"/>
        <v>0</v>
      </c>
      <c r="DE190" s="654" t="str">
        <f t="shared" si="167"/>
        <v>No Line Item</v>
      </c>
      <c r="DF190" s="1226"/>
      <c r="DG190" s="1227"/>
      <c r="DH190" s="1227"/>
      <c r="DI190" s="1227"/>
      <c r="DJ190" s="1227"/>
      <c r="DK190" s="1228"/>
      <c r="DL190" s="90"/>
      <c r="DM190" s="90"/>
      <c r="DN190" s="656"/>
      <c r="DO190" s="657"/>
      <c r="DP190" s="658">
        <f t="shared" si="152"/>
        <v>0</v>
      </c>
      <c r="DQ190" s="654" t="str">
        <f t="shared" si="168"/>
        <v>No Line Item</v>
      </c>
      <c r="DR190" s="1226"/>
      <c r="DS190" s="1227"/>
      <c r="DT190" s="1227"/>
      <c r="DU190" s="1227"/>
      <c r="DV190" s="1227"/>
      <c r="DW190" s="1228"/>
      <c r="DX190" s="90"/>
      <c r="DY190" s="90"/>
      <c r="DZ190" s="656"/>
      <c r="EA190" s="657"/>
      <c r="EB190" s="658">
        <f t="shared" si="153"/>
        <v>0</v>
      </c>
      <c r="EC190" s="654" t="str">
        <f t="shared" si="169"/>
        <v>No Line Item</v>
      </c>
      <c r="ED190" s="1226"/>
      <c r="EE190" s="1227"/>
      <c r="EF190" s="1227"/>
      <c r="EG190" s="1227"/>
      <c r="EH190" s="1227"/>
      <c r="EI190" s="1228"/>
      <c r="EJ190" s="90"/>
      <c r="EK190" s="90"/>
      <c r="EL190" s="656"/>
      <c r="EM190" s="657"/>
      <c r="EN190" s="658">
        <f t="shared" si="154"/>
        <v>0</v>
      </c>
      <c r="EO190" s="654" t="str">
        <f t="shared" si="170"/>
        <v>No Line Item</v>
      </c>
      <c r="EP190" s="1226"/>
      <c r="EQ190" s="1227"/>
      <c r="ER190" s="1227"/>
      <c r="ES190" s="1227"/>
      <c r="ET190" s="1227"/>
      <c r="EU190" s="1228"/>
      <c r="EV190" s="90"/>
      <c r="EW190" s="90"/>
      <c r="EX190" s="656"/>
      <c r="EY190" s="657"/>
      <c r="EZ190" s="658">
        <f t="shared" si="155"/>
        <v>0</v>
      </c>
      <c r="FA190" s="654" t="str">
        <f t="shared" si="171"/>
        <v>No Line Item</v>
      </c>
      <c r="FB190" s="1226"/>
      <c r="FC190" s="1227"/>
      <c r="FD190" s="1227"/>
      <c r="FE190" s="1227"/>
      <c r="FF190" s="1227"/>
      <c r="FG190" s="1228"/>
      <c r="FH190" s="90"/>
      <c r="FI190" s="90"/>
      <c r="FJ190" s="656"/>
      <c r="FK190" s="657"/>
      <c r="FL190" s="658">
        <f t="shared" si="156"/>
        <v>0</v>
      </c>
      <c r="FM190" s="654" t="str">
        <f t="shared" si="172"/>
        <v>No Line Item</v>
      </c>
      <c r="FN190" s="1226"/>
      <c r="FO190" s="1227"/>
      <c r="FP190" s="1227"/>
      <c r="FQ190" s="1227"/>
      <c r="FR190" s="1227"/>
      <c r="FS190" s="1228"/>
      <c r="FT190" s="90"/>
      <c r="FU190" s="90"/>
      <c r="FV190" s="656"/>
      <c r="FW190" s="657"/>
      <c r="FX190" s="658">
        <f t="shared" si="157"/>
        <v>0</v>
      </c>
      <c r="FY190" s="619"/>
      <c r="FZ190" s="619"/>
      <c r="GA190" s="619"/>
      <c r="GB190" s="619"/>
      <c r="GC190" s="619"/>
      <c r="GD190" s="619"/>
      <c r="GE190" s="619"/>
      <c r="GF190" s="619"/>
      <c r="GG190" s="619"/>
      <c r="GH190" s="619"/>
      <c r="GI190" s="619"/>
      <c r="GJ190" s="619"/>
    </row>
    <row r="191" spans="1:192" ht="12" customHeight="1" x14ac:dyDescent="0.2">
      <c r="A191" s="654" t="str">
        <f t="shared" si="158"/>
        <v>No Line Item</v>
      </c>
      <c r="B191" s="1226"/>
      <c r="C191" s="1227"/>
      <c r="D191" s="1227"/>
      <c r="E191" s="1227"/>
      <c r="F191" s="1227"/>
      <c r="G191" s="1228"/>
      <c r="H191" s="90"/>
      <c r="I191" s="90"/>
      <c r="J191" s="656"/>
      <c r="K191" s="657"/>
      <c r="L191" s="658">
        <f t="shared" si="143"/>
        <v>0</v>
      </c>
      <c r="M191" s="654" t="str">
        <f t="shared" si="159"/>
        <v>No Line Item</v>
      </c>
      <c r="N191" s="1226"/>
      <c r="O191" s="1227"/>
      <c r="P191" s="1227"/>
      <c r="Q191" s="1227"/>
      <c r="R191" s="1227"/>
      <c r="S191" s="1228"/>
      <c r="T191" s="90"/>
      <c r="U191" s="90"/>
      <c r="V191" s="656"/>
      <c r="W191" s="657"/>
      <c r="X191" s="658">
        <f t="shared" si="144"/>
        <v>0</v>
      </c>
      <c r="Y191" s="654" t="str">
        <f t="shared" si="160"/>
        <v>No Line Item</v>
      </c>
      <c r="Z191" s="1226"/>
      <c r="AA191" s="1227"/>
      <c r="AB191" s="1227"/>
      <c r="AC191" s="1227"/>
      <c r="AD191" s="1227"/>
      <c r="AE191" s="1228"/>
      <c r="AF191" s="90"/>
      <c r="AG191" s="90"/>
      <c r="AH191" s="656"/>
      <c r="AI191" s="657"/>
      <c r="AJ191" s="658">
        <f t="shared" si="145"/>
        <v>0</v>
      </c>
      <c r="AK191" s="654" t="str">
        <f t="shared" si="161"/>
        <v>No Line Item</v>
      </c>
      <c r="AL191" s="1226"/>
      <c r="AM191" s="1227"/>
      <c r="AN191" s="1227"/>
      <c r="AO191" s="1227"/>
      <c r="AP191" s="1227"/>
      <c r="AQ191" s="1228"/>
      <c r="AR191" s="90"/>
      <c r="AS191" s="90"/>
      <c r="AT191" s="656"/>
      <c r="AU191" s="657"/>
      <c r="AV191" s="658">
        <f t="shared" si="146"/>
        <v>0</v>
      </c>
      <c r="AW191" s="654" t="str">
        <f t="shared" si="162"/>
        <v>No Line Item</v>
      </c>
      <c r="AX191" s="1226"/>
      <c r="AY191" s="1227"/>
      <c r="AZ191" s="1227"/>
      <c r="BA191" s="1227"/>
      <c r="BB191" s="1227"/>
      <c r="BC191" s="1228"/>
      <c r="BD191" s="90"/>
      <c r="BE191" s="90"/>
      <c r="BF191" s="656"/>
      <c r="BG191" s="657"/>
      <c r="BH191" s="658">
        <f t="shared" si="147"/>
        <v>0</v>
      </c>
      <c r="BI191" s="654" t="str">
        <f t="shared" si="163"/>
        <v>No Line Item</v>
      </c>
      <c r="BJ191" s="1226"/>
      <c r="BK191" s="1227"/>
      <c r="BL191" s="1227"/>
      <c r="BM191" s="1227"/>
      <c r="BN191" s="1227"/>
      <c r="BO191" s="1228"/>
      <c r="BP191" s="90"/>
      <c r="BQ191" s="90"/>
      <c r="BR191" s="656"/>
      <c r="BS191" s="657"/>
      <c r="BT191" s="658">
        <f t="shared" si="148"/>
        <v>0</v>
      </c>
      <c r="BU191" s="654" t="str">
        <f t="shared" si="164"/>
        <v>No Line Item</v>
      </c>
      <c r="BV191" s="1226"/>
      <c r="BW191" s="1227"/>
      <c r="BX191" s="1227"/>
      <c r="BY191" s="1227"/>
      <c r="BZ191" s="1227"/>
      <c r="CA191" s="1228"/>
      <c r="CB191" s="90"/>
      <c r="CC191" s="90"/>
      <c r="CD191" s="656"/>
      <c r="CE191" s="657"/>
      <c r="CF191" s="658">
        <f t="shared" si="149"/>
        <v>0</v>
      </c>
      <c r="CG191" s="654" t="str">
        <f t="shared" si="165"/>
        <v>No Line Item</v>
      </c>
      <c r="CH191" s="1226"/>
      <c r="CI191" s="1227"/>
      <c r="CJ191" s="1227"/>
      <c r="CK191" s="1227"/>
      <c r="CL191" s="1227"/>
      <c r="CM191" s="1228"/>
      <c r="CN191" s="90"/>
      <c r="CO191" s="90"/>
      <c r="CP191" s="656"/>
      <c r="CQ191" s="657"/>
      <c r="CR191" s="658">
        <f t="shared" si="150"/>
        <v>0</v>
      </c>
      <c r="CS191" s="654" t="str">
        <f t="shared" si="166"/>
        <v>No Line Item</v>
      </c>
      <c r="CT191" s="1226"/>
      <c r="CU191" s="1227"/>
      <c r="CV191" s="1227"/>
      <c r="CW191" s="1227"/>
      <c r="CX191" s="1227"/>
      <c r="CY191" s="1228"/>
      <c r="CZ191" s="90"/>
      <c r="DA191" s="90"/>
      <c r="DB191" s="656"/>
      <c r="DC191" s="657"/>
      <c r="DD191" s="658">
        <f t="shared" si="151"/>
        <v>0</v>
      </c>
      <c r="DE191" s="654" t="str">
        <f t="shared" si="167"/>
        <v>No Line Item</v>
      </c>
      <c r="DF191" s="1226"/>
      <c r="DG191" s="1227"/>
      <c r="DH191" s="1227"/>
      <c r="DI191" s="1227"/>
      <c r="DJ191" s="1227"/>
      <c r="DK191" s="1228"/>
      <c r="DL191" s="90"/>
      <c r="DM191" s="90"/>
      <c r="DN191" s="656"/>
      <c r="DO191" s="657"/>
      <c r="DP191" s="658">
        <f t="shared" si="152"/>
        <v>0</v>
      </c>
      <c r="DQ191" s="654" t="str">
        <f t="shared" si="168"/>
        <v>No Line Item</v>
      </c>
      <c r="DR191" s="1226"/>
      <c r="DS191" s="1227"/>
      <c r="DT191" s="1227"/>
      <c r="DU191" s="1227"/>
      <c r="DV191" s="1227"/>
      <c r="DW191" s="1228"/>
      <c r="DX191" s="90"/>
      <c r="DY191" s="90"/>
      <c r="DZ191" s="656"/>
      <c r="EA191" s="657"/>
      <c r="EB191" s="658">
        <f t="shared" si="153"/>
        <v>0</v>
      </c>
      <c r="EC191" s="654" t="str">
        <f t="shared" si="169"/>
        <v>No Line Item</v>
      </c>
      <c r="ED191" s="1226"/>
      <c r="EE191" s="1227"/>
      <c r="EF191" s="1227"/>
      <c r="EG191" s="1227"/>
      <c r="EH191" s="1227"/>
      <c r="EI191" s="1228"/>
      <c r="EJ191" s="90"/>
      <c r="EK191" s="90"/>
      <c r="EL191" s="656"/>
      <c r="EM191" s="657"/>
      <c r="EN191" s="658">
        <f t="shared" si="154"/>
        <v>0</v>
      </c>
      <c r="EO191" s="654" t="str">
        <f t="shared" si="170"/>
        <v>No Line Item</v>
      </c>
      <c r="EP191" s="1226"/>
      <c r="EQ191" s="1227"/>
      <c r="ER191" s="1227"/>
      <c r="ES191" s="1227"/>
      <c r="ET191" s="1227"/>
      <c r="EU191" s="1228"/>
      <c r="EV191" s="90"/>
      <c r="EW191" s="90"/>
      <c r="EX191" s="656"/>
      <c r="EY191" s="657"/>
      <c r="EZ191" s="658">
        <f t="shared" si="155"/>
        <v>0</v>
      </c>
      <c r="FA191" s="654" t="str">
        <f t="shared" si="171"/>
        <v>No Line Item</v>
      </c>
      <c r="FB191" s="1226"/>
      <c r="FC191" s="1227"/>
      <c r="FD191" s="1227"/>
      <c r="FE191" s="1227"/>
      <c r="FF191" s="1227"/>
      <c r="FG191" s="1228"/>
      <c r="FH191" s="90"/>
      <c r="FI191" s="90"/>
      <c r="FJ191" s="656"/>
      <c r="FK191" s="657"/>
      <c r="FL191" s="658">
        <f t="shared" si="156"/>
        <v>0</v>
      </c>
      <c r="FM191" s="654" t="str">
        <f t="shared" si="172"/>
        <v>No Line Item</v>
      </c>
      <c r="FN191" s="1226"/>
      <c r="FO191" s="1227"/>
      <c r="FP191" s="1227"/>
      <c r="FQ191" s="1227"/>
      <c r="FR191" s="1227"/>
      <c r="FS191" s="1228"/>
      <c r="FT191" s="90"/>
      <c r="FU191" s="90"/>
      <c r="FV191" s="656"/>
      <c r="FW191" s="657"/>
      <c r="FX191" s="658">
        <f t="shared" si="157"/>
        <v>0</v>
      </c>
      <c r="FY191" s="619"/>
      <c r="FZ191" s="619"/>
      <c r="GA191" s="619"/>
      <c r="GB191" s="619"/>
      <c r="GC191" s="619"/>
      <c r="GD191" s="619"/>
      <c r="GE191" s="619"/>
      <c r="GF191" s="619"/>
      <c r="GG191" s="619"/>
      <c r="GH191" s="619"/>
      <c r="GI191" s="619"/>
      <c r="GJ191" s="619"/>
    </row>
    <row r="192" spans="1:192" ht="12" customHeight="1" x14ac:dyDescent="0.2">
      <c r="A192" s="654" t="str">
        <f t="shared" si="158"/>
        <v>No Line Item</v>
      </c>
      <c r="B192" s="1226"/>
      <c r="C192" s="1227"/>
      <c r="D192" s="1227"/>
      <c r="E192" s="1227"/>
      <c r="F192" s="1227"/>
      <c r="G192" s="1228"/>
      <c r="H192" s="90"/>
      <c r="I192" s="90"/>
      <c r="J192" s="656"/>
      <c r="K192" s="657"/>
      <c r="L192" s="658">
        <f t="shared" si="143"/>
        <v>0</v>
      </c>
      <c r="M192" s="654" t="str">
        <f t="shared" si="159"/>
        <v>No Line Item</v>
      </c>
      <c r="N192" s="1226"/>
      <c r="O192" s="1227"/>
      <c r="P192" s="1227"/>
      <c r="Q192" s="1227"/>
      <c r="R192" s="1227"/>
      <c r="S192" s="1228"/>
      <c r="T192" s="90"/>
      <c r="U192" s="90"/>
      <c r="V192" s="656"/>
      <c r="W192" s="657"/>
      <c r="X192" s="658">
        <f t="shared" si="144"/>
        <v>0</v>
      </c>
      <c r="Y192" s="654" t="str">
        <f t="shared" si="160"/>
        <v>No Line Item</v>
      </c>
      <c r="Z192" s="1226"/>
      <c r="AA192" s="1227"/>
      <c r="AB192" s="1227"/>
      <c r="AC192" s="1227"/>
      <c r="AD192" s="1227"/>
      <c r="AE192" s="1228"/>
      <c r="AF192" s="90"/>
      <c r="AG192" s="90"/>
      <c r="AH192" s="656"/>
      <c r="AI192" s="657"/>
      <c r="AJ192" s="658">
        <f t="shared" si="145"/>
        <v>0</v>
      </c>
      <c r="AK192" s="654" t="str">
        <f t="shared" si="161"/>
        <v>No Line Item</v>
      </c>
      <c r="AL192" s="1226"/>
      <c r="AM192" s="1227"/>
      <c r="AN192" s="1227"/>
      <c r="AO192" s="1227"/>
      <c r="AP192" s="1227"/>
      <c r="AQ192" s="1228"/>
      <c r="AR192" s="90"/>
      <c r="AS192" s="90"/>
      <c r="AT192" s="656"/>
      <c r="AU192" s="657"/>
      <c r="AV192" s="658">
        <f t="shared" si="146"/>
        <v>0</v>
      </c>
      <c r="AW192" s="654" t="str">
        <f t="shared" si="162"/>
        <v>No Line Item</v>
      </c>
      <c r="AX192" s="1226"/>
      <c r="AY192" s="1227"/>
      <c r="AZ192" s="1227"/>
      <c r="BA192" s="1227"/>
      <c r="BB192" s="1227"/>
      <c r="BC192" s="1228"/>
      <c r="BD192" s="90"/>
      <c r="BE192" s="90"/>
      <c r="BF192" s="656"/>
      <c r="BG192" s="657"/>
      <c r="BH192" s="658">
        <f t="shared" si="147"/>
        <v>0</v>
      </c>
      <c r="BI192" s="654" t="str">
        <f t="shared" si="163"/>
        <v>No Line Item</v>
      </c>
      <c r="BJ192" s="1226"/>
      <c r="BK192" s="1227"/>
      <c r="BL192" s="1227"/>
      <c r="BM192" s="1227"/>
      <c r="BN192" s="1227"/>
      <c r="BO192" s="1228"/>
      <c r="BP192" s="90"/>
      <c r="BQ192" s="90"/>
      <c r="BR192" s="656"/>
      <c r="BS192" s="657"/>
      <c r="BT192" s="658">
        <f t="shared" si="148"/>
        <v>0</v>
      </c>
      <c r="BU192" s="654" t="str">
        <f t="shared" si="164"/>
        <v>No Line Item</v>
      </c>
      <c r="BV192" s="1226"/>
      <c r="BW192" s="1227"/>
      <c r="BX192" s="1227"/>
      <c r="BY192" s="1227"/>
      <c r="BZ192" s="1227"/>
      <c r="CA192" s="1228"/>
      <c r="CB192" s="90"/>
      <c r="CC192" s="90"/>
      <c r="CD192" s="656"/>
      <c r="CE192" s="657"/>
      <c r="CF192" s="658">
        <f t="shared" si="149"/>
        <v>0</v>
      </c>
      <c r="CG192" s="654" t="str">
        <f t="shared" si="165"/>
        <v>No Line Item</v>
      </c>
      <c r="CH192" s="1226"/>
      <c r="CI192" s="1227"/>
      <c r="CJ192" s="1227"/>
      <c r="CK192" s="1227"/>
      <c r="CL192" s="1227"/>
      <c r="CM192" s="1228"/>
      <c r="CN192" s="90"/>
      <c r="CO192" s="90"/>
      <c r="CP192" s="656"/>
      <c r="CQ192" s="657"/>
      <c r="CR192" s="658">
        <f t="shared" si="150"/>
        <v>0</v>
      </c>
      <c r="CS192" s="654" t="str">
        <f t="shared" si="166"/>
        <v>No Line Item</v>
      </c>
      <c r="CT192" s="1226"/>
      <c r="CU192" s="1227"/>
      <c r="CV192" s="1227"/>
      <c r="CW192" s="1227"/>
      <c r="CX192" s="1227"/>
      <c r="CY192" s="1228"/>
      <c r="CZ192" s="90"/>
      <c r="DA192" s="90"/>
      <c r="DB192" s="656"/>
      <c r="DC192" s="657"/>
      <c r="DD192" s="658">
        <f t="shared" si="151"/>
        <v>0</v>
      </c>
      <c r="DE192" s="654" t="str">
        <f t="shared" si="167"/>
        <v>No Line Item</v>
      </c>
      <c r="DF192" s="1226"/>
      <c r="DG192" s="1227"/>
      <c r="DH192" s="1227"/>
      <c r="DI192" s="1227"/>
      <c r="DJ192" s="1227"/>
      <c r="DK192" s="1228"/>
      <c r="DL192" s="90"/>
      <c r="DM192" s="90"/>
      <c r="DN192" s="656"/>
      <c r="DO192" s="657"/>
      <c r="DP192" s="658">
        <f t="shared" si="152"/>
        <v>0</v>
      </c>
      <c r="DQ192" s="654" t="str">
        <f t="shared" si="168"/>
        <v>No Line Item</v>
      </c>
      <c r="DR192" s="1226"/>
      <c r="DS192" s="1227"/>
      <c r="DT192" s="1227"/>
      <c r="DU192" s="1227"/>
      <c r="DV192" s="1227"/>
      <c r="DW192" s="1228"/>
      <c r="DX192" s="90"/>
      <c r="DY192" s="90"/>
      <c r="DZ192" s="656"/>
      <c r="EA192" s="657"/>
      <c r="EB192" s="658">
        <f t="shared" si="153"/>
        <v>0</v>
      </c>
      <c r="EC192" s="654" t="str">
        <f t="shared" si="169"/>
        <v>No Line Item</v>
      </c>
      <c r="ED192" s="1226"/>
      <c r="EE192" s="1227"/>
      <c r="EF192" s="1227"/>
      <c r="EG192" s="1227"/>
      <c r="EH192" s="1227"/>
      <c r="EI192" s="1228"/>
      <c r="EJ192" s="90"/>
      <c r="EK192" s="90"/>
      <c r="EL192" s="656"/>
      <c r="EM192" s="657"/>
      <c r="EN192" s="658">
        <f t="shared" si="154"/>
        <v>0</v>
      </c>
      <c r="EO192" s="654" t="str">
        <f t="shared" si="170"/>
        <v>No Line Item</v>
      </c>
      <c r="EP192" s="1226"/>
      <c r="EQ192" s="1227"/>
      <c r="ER192" s="1227"/>
      <c r="ES192" s="1227"/>
      <c r="ET192" s="1227"/>
      <c r="EU192" s="1228"/>
      <c r="EV192" s="90"/>
      <c r="EW192" s="90"/>
      <c r="EX192" s="656"/>
      <c r="EY192" s="657"/>
      <c r="EZ192" s="658">
        <f t="shared" si="155"/>
        <v>0</v>
      </c>
      <c r="FA192" s="654" t="str">
        <f t="shared" si="171"/>
        <v>No Line Item</v>
      </c>
      <c r="FB192" s="1226"/>
      <c r="FC192" s="1227"/>
      <c r="FD192" s="1227"/>
      <c r="FE192" s="1227"/>
      <c r="FF192" s="1227"/>
      <c r="FG192" s="1228"/>
      <c r="FH192" s="90"/>
      <c r="FI192" s="90"/>
      <c r="FJ192" s="656"/>
      <c r="FK192" s="657"/>
      <c r="FL192" s="658">
        <f t="shared" si="156"/>
        <v>0</v>
      </c>
      <c r="FM192" s="654" t="str">
        <f t="shared" si="172"/>
        <v>No Line Item</v>
      </c>
      <c r="FN192" s="1226"/>
      <c r="FO192" s="1227"/>
      <c r="FP192" s="1227"/>
      <c r="FQ192" s="1227"/>
      <c r="FR192" s="1227"/>
      <c r="FS192" s="1228"/>
      <c r="FT192" s="90"/>
      <c r="FU192" s="90"/>
      <c r="FV192" s="656"/>
      <c r="FW192" s="657"/>
      <c r="FX192" s="658">
        <f t="shared" si="157"/>
        <v>0</v>
      </c>
      <c r="FY192" s="619"/>
      <c r="FZ192" s="619"/>
      <c r="GA192" s="619"/>
      <c r="GB192" s="619"/>
      <c r="GC192" s="619"/>
      <c r="GD192" s="619"/>
      <c r="GE192" s="619"/>
      <c r="GF192" s="619"/>
      <c r="GG192" s="619"/>
      <c r="GH192" s="619"/>
      <c r="GI192" s="619"/>
      <c r="GJ192" s="619"/>
    </row>
    <row r="193" spans="1:192" ht="12" customHeight="1" x14ac:dyDescent="0.2">
      <c r="A193" s="654" t="str">
        <f t="shared" si="158"/>
        <v>No Line Item</v>
      </c>
      <c r="B193" s="1226"/>
      <c r="C193" s="1227"/>
      <c r="D193" s="1227"/>
      <c r="E193" s="1227"/>
      <c r="F193" s="1227"/>
      <c r="G193" s="1228"/>
      <c r="H193" s="90"/>
      <c r="I193" s="90"/>
      <c r="J193" s="656"/>
      <c r="K193" s="657"/>
      <c r="L193" s="658">
        <f t="shared" si="143"/>
        <v>0</v>
      </c>
      <c r="M193" s="654" t="str">
        <f t="shared" si="159"/>
        <v>No Line Item</v>
      </c>
      <c r="N193" s="1226"/>
      <c r="O193" s="1227"/>
      <c r="P193" s="1227"/>
      <c r="Q193" s="1227"/>
      <c r="R193" s="1227"/>
      <c r="S193" s="1228"/>
      <c r="T193" s="90"/>
      <c r="U193" s="90"/>
      <c r="V193" s="656"/>
      <c r="W193" s="657"/>
      <c r="X193" s="658">
        <f t="shared" si="144"/>
        <v>0</v>
      </c>
      <c r="Y193" s="654" t="str">
        <f t="shared" si="160"/>
        <v>No Line Item</v>
      </c>
      <c r="Z193" s="1226"/>
      <c r="AA193" s="1227"/>
      <c r="AB193" s="1227"/>
      <c r="AC193" s="1227"/>
      <c r="AD193" s="1227"/>
      <c r="AE193" s="1228"/>
      <c r="AF193" s="90"/>
      <c r="AG193" s="90"/>
      <c r="AH193" s="656"/>
      <c r="AI193" s="657"/>
      <c r="AJ193" s="658">
        <f t="shared" si="145"/>
        <v>0</v>
      </c>
      <c r="AK193" s="654" t="str">
        <f t="shared" si="161"/>
        <v>No Line Item</v>
      </c>
      <c r="AL193" s="1226"/>
      <c r="AM193" s="1227"/>
      <c r="AN193" s="1227"/>
      <c r="AO193" s="1227"/>
      <c r="AP193" s="1227"/>
      <c r="AQ193" s="1228"/>
      <c r="AR193" s="90"/>
      <c r="AS193" s="90"/>
      <c r="AT193" s="656"/>
      <c r="AU193" s="657"/>
      <c r="AV193" s="658">
        <f t="shared" si="146"/>
        <v>0</v>
      </c>
      <c r="AW193" s="654" t="str">
        <f t="shared" si="162"/>
        <v>No Line Item</v>
      </c>
      <c r="AX193" s="1226"/>
      <c r="AY193" s="1227"/>
      <c r="AZ193" s="1227"/>
      <c r="BA193" s="1227"/>
      <c r="BB193" s="1227"/>
      <c r="BC193" s="1228"/>
      <c r="BD193" s="90"/>
      <c r="BE193" s="90"/>
      <c r="BF193" s="656"/>
      <c r="BG193" s="657"/>
      <c r="BH193" s="658">
        <f t="shared" si="147"/>
        <v>0</v>
      </c>
      <c r="BI193" s="654" t="str">
        <f t="shared" si="163"/>
        <v>No Line Item</v>
      </c>
      <c r="BJ193" s="1226"/>
      <c r="BK193" s="1227"/>
      <c r="BL193" s="1227"/>
      <c r="BM193" s="1227"/>
      <c r="BN193" s="1227"/>
      <c r="BO193" s="1228"/>
      <c r="BP193" s="90"/>
      <c r="BQ193" s="90"/>
      <c r="BR193" s="656"/>
      <c r="BS193" s="657"/>
      <c r="BT193" s="658">
        <f t="shared" si="148"/>
        <v>0</v>
      </c>
      <c r="BU193" s="654" t="str">
        <f t="shared" si="164"/>
        <v>No Line Item</v>
      </c>
      <c r="BV193" s="1226"/>
      <c r="BW193" s="1227"/>
      <c r="BX193" s="1227"/>
      <c r="BY193" s="1227"/>
      <c r="BZ193" s="1227"/>
      <c r="CA193" s="1228"/>
      <c r="CB193" s="90"/>
      <c r="CC193" s="90"/>
      <c r="CD193" s="656"/>
      <c r="CE193" s="657"/>
      <c r="CF193" s="658">
        <f t="shared" si="149"/>
        <v>0</v>
      </c>
      <c r="CG193" s="654" t="str">
        <f t="shared" si="165"/>
        <v>No Line Item</v>
      </c>
      <c r="CH193" s="1226"/>
      <c r="CI193" s="1227"/>
      <c r="CJ193" s="1227"/>
      <c r="CK193" s="1227"/>
      <c r="CL193" s="1227"/>
      <c r="CM193" s="1228"/>
      <c r="CN193" s="90"/>
      <c r="CO193" s="90"/>
      <c r="CP193" s="656"/>
      <c r="CQ193" s="657"/>
      <c r="CR193" s="658">
        <f t="shared" si="150"/>
        <v>0</v>
      </c>
      <c r="CS193" s="654" t="str">
        <f t="shared" si="166"/>
        <v>No Line Item</v>
      </c>
      <c r="CT193" s="1226"/>
      <c r="CU193" s="1227"/>
      <c r="CV193" s="1227"/>
      <c r="CW193" s="1227"/>
      <c r="CX193" s="1227"/>
      <c r="CY193" s="1228"/>
      <c r="CZ193" s="90"/>
      <c r="DA193" s="90"/>
      <c r="DB193" s="656"/>
      <c r="DC193" s="657"/>
      <c r="DD193" s="658">
        <f t="shared" si="151"/>
        <v>0</v>
      </c>
      <c r="DE193" s="654" t="str">
        <f t="shared" si="167"/>
        <v>No Line Item</v>
      </c>
      <c r="DF193" s="1226"/>
      <c r="DG193" s="1227"/>
      <c r="DH193" s="1227"/>
      <c r="DI193" s="1227"/>
      <c r="DJ193" s="1227"/>
      <c r="DK193" s="1228"/>
      <c r="DL193" s="90"/>
      <c r="DM193" s="90"/>
      <c r="DN193" s="656"/>
      <c r="DO193" s="657"/>
      <c r="DP193" s="658">
        <f t="shared" si="152"/>
        <v>0</v>
      </c>
      <c r="DQ193" s="654" t="str">
        <f t="shared" si="168"/>
        <v>No Line Item</v>
      </c>
      <c r="DR193" s="1226"/>
      <c r="DS193" s="1227"/>
      <c r="DT193" s="1227"/>
      <c r="DU193" s="1227"/>
      <c r="DV193" s="1227"/>
      <c r="DW193" s="1228"/>
      <c r="DX193" s="90"/>
      <c r="DY193" s="90"/>
      <c r="DZ193" s="656"/>
      <c r="EA193" s="657"/>
      <c r="EB193" s="658">
        <f t="shared" si="153"/>
        <v>0</v>
      </c>
      <c r="EC193" s="654" t="str">
        <f t="shared" si="169"/>
        <v>No Line Item</v>
      </c>
      <c r="ED193" s="1226"/>
      <c r="EE193" s="1227"/>
      <c r="EF193" s="1227"/>
      <c r="EG193" s="1227"/>
      <c r="EH193" s="1227"/>
      <c r="EI193" s="1228"/>
      <c r="EJ193" s="90"/>
      <c r="EK193" s="90"/>
      <c r="EL193" s="656"/>
      <c r="EM193" s="657"/>
      <c r="EN193" s="658">
        <f t="shared" si="154"/>
        <v>0</v>
      </c>
      <c r="EO193" s="654" t="str">
        <f t="shared" si="170"/>
        <v>No Line Item</v>
      </c>
      <c r="EP193" s="1226"/>
      <c r="EQ193" s="1227"/>
      <c r="ER193" s="1227"/>
      <c r="ES193" s="1227"/>
      <c r="ET193" s="1227"/>
      <c r="EU193" s="1228"/>
      <c r="EV193" s="90"/>
      <c r="EW193" s="90"/>
      <c r="EX193" s="656"/>
      <c r="EY193" s="657"/>
      <c r="EZ193" s="658">
        <f t="shared" si="155"/>
        <v>0</v>
      </c>
      <c r="FA193" s="654" t="str">
        <f t="shared" si="171"/>
        <v>No Line Item</v>
      </c>
      <c r="FB193" s="1226"/>
      <c r="FC193" s="1227"/>
      <c r="FD193" s="1227"/>
      <c r="FE193" s="1227"/>
      <c r="FF193" s="1227"/>
      <c r="FG193" s="1228"/>
      <c r="FH193" s="90"/>
      <c r="FI193" s="90"/>
      <c r="FJ193" s="656"/>
      <c r="FK193" s="657"/>
      <c r="FL193" s="658">
        <f t="shared" si="156"/>
        <v>0</v>
      </c>
      <c r="FM193" s="654" t="str">
        <f t="shared" si="172"/>
        <v>No Line Item</v>
      </c>
      <c r="FN193" s="1226"/>
      <c r="FO193" s="1227"/>
      <c r="FP193" s="1227"/>
      <c r="FQ193" s="1227"/>
      <c r="FR193" s="1227"/>
      <c r="FS193" s="1228"/>
      <c r="FT193" s="90"/>
      <c r="FU193" s="90"/>
      <c r="FV193" s="656"/>
      <c r="FW193" s="657"/>
      <c r="FX193" s="658">
        <f t="shared" si="157"/>
        <v>0</v>
      </c>
      <c r="FY193" s="619"/>
      <c r="FZ193" s="619"/>
      <c r="GA193" s="619"/>
      <c r="GB193" s="619"/>
      <c r="GC193" s="619"/>
      <c r="GD193" s="619"/>
      <c r="GE193" s="619"/>
      <c r="GF193" s="619"/>
      <c r="GG193" s="619"/>
      <c r="GH193" s="619"/>
      <c r="GI193" s="619"/>
      <c r="GJ193" s="619"/>
    </row>
    <row r="194" spans="1:192" ht="12" customHeight="1" x14ac:dyDescent="0.2">
      <c r="A194" s="654" t="str">
        <f t="shared" si="158"/>
        <v>No Line Item</v>
      </c>
      <c r="B194" s="1226"/>
      <c r="C194" s="1227"/>
      <c r="D194" s="1227"/>
      <c r="E194" s="1227"/>
      <c r="F194" s="1227"/>
      <c r="G194" s="1228"/>
      <c r="H194" s="90"/>
      <c r="I194" s="90"/>
      <c r="J194" s="656"/>
      <c r="K194" s="657"/>
      <c r="L194" s="658">
        <f t="shared" si="143"/>
        <v>0</v>
      </c>
      <c r="M194" s="654" t="str">
        <f t="shared" si="159"/>
        <v>No Line Item</v>
      </c>
      <c r="N194" s="1226"/>
      <c r="O194" s="1227"/>
      <c r="P194" s="1227"/>
      <c r="Q194" s="1227"/>
      <c r="R194" s="1227"/>
      <c r="S194" s="1228"/>
      <c r="T194" s="90"/>
      <c r="U194" s="90"/>
      <c r="V194" s="656"/>
      <c r="W194" s="657"/>
      <c r="X194" s="658">
        <f t="shared" si="144"/>
        <v>0</v>
      </c>
      <c r="Y194" s="654" t="str">
        <f t="shared" si="160"/>
        <v>No Line Item</v>
      </c>
      <c r="Z194" s="1226"/>
      <c r="AA194" s="1227"/>
      <c r="AB194" s="1227"/>
      <c r="AC194" s="1227"/>
      <c r="AD194" s="1227"/>
      <c r="AE194" s="1228"/>
      <c r="AF194" s="90"/>
      <c r="AG194" s="90"/>
      <c r="AH194" s="656"/>
      <c r="AI194" s="657"/>
      <c r="AJ194" s="658">
        <f t="shared" si="145"/>
        <v>0</v>
      </c>
      <c r="AK194" s="654" t="str">
        <f t="shared" si="161"/>
        <v>No Line Item</v>
      </c>
      <c r="AL194" s="1226"/>
      <c r="AM194" s="1227"/>
      <c r="AN194" s="1227"/>
      <c r="AO194" s="1227"/>
      <c r="AP194" s="1227"/>
      <c r="AQ194" s="1228"/>
      <c r="AR194" s="90"/>
      <c r="AS194" s="90"/>
      <c r="AT194" s="656"/>
      <c r="AU194" s="657"/>
      <c r="AV194" s="658">
        <f t="shared" si="146"/>
        <v>0</v>
      </c>
      <c r="AW194" s="654" t="str">
        <f t="shared" si="162"/>
        <v>No Line Item</v>
      </c>
      <c r="AX194" s="1226"/>
      <c r="AY194" s="1227"/>
      <c r="AZ194" s="1227"/>
      <c r="BA194" s="1227"/>
      <c r="BB194" s="1227"/>
      <c r="BC194" s="1228"/>
      <c r="BD194" s="90"/>
      <c r="BE194" s="90"/>
      <c r="BF194" s="656"/>
      <c r="BG194" s="657"/>
      <c r="BH194" s="658">
        <f t="shared" si="147"/>
        <v>0</v>
      </c>
      <c r="BI194" s="654" t="str">
        <f t="shared" si="163"/>
        <v>No Line Item</v>
      </c>
      <c r="BJ194" s="1226"/>
      <c r="BK194" s="1227"/>
      <c r="BL194" s="1227"/>
      <c r="BM194" s="1227"/>
      <c r="BN194" s="1227"/>
      <c r="BO194" s="1228"/>
      <c r="BP194" s="90"/>
      <c r="BQ194" s="90"/>
      <c r="BR194" s="656"/>
      <c r="BS194" s="657"/>
      <c r="BT194" s="658">
        <f t="shared" si="148"/>
        <v>0</v>
      </c>
      <c r="BU194" s="654" t="str">
        <f t="shared" si="164"/>
        <v>No Line Item</v>
      </c>
      <c r="BV194" s="1226"/>
      <c r="BW194" s="1227"/>
      <c r="BX194" s="1227"/>
      <c r="BY194" s="1227"/>
      <c r="BZ194" s="1227"/>
      <c r="CA194" s="1228"/>
      <c r="CB194" s="90"/>
      <c r="CC194" s="90"/>
      <c r="CD194" s="656"/>
      <c r="CE194" s="657"/>
      <c r="CF194" s="658">
        <f t="shared" si="149"/>
        <v>0</v>
      </c>
      <c r="CG194" s="654" t="str">
        <f t="shared" si="165"/>
        <v>No Line Item</v>
      </c>
      <c r="CH194" s="1226"/>
      <c r="CI194" s="1227"/>
      <c r="CJ194" s="1227"/>
      <c r="CK194" s="1227"/>
      <c r="CL194" s="1227"/>
      <c r="CM194" s="1228"/>
      <c r="CN194" s="90"/>
      <c r="CO194" s="90"/>
      <c r="CP194" s="656"/>
      <c r="CQ194" s="657"/>
      <c r="CR194" s="658">
        <f t="shared" si="150"/>
        <v>0</v>
      </c>
      <c r="CS194" s="654" t="str">
        <f t="shared" si="166"/>
        <v>No Line Item</v>
      </c>
      <c r="CT194" s="1226"/>
      <c r="CU194" s="1227"/>
      <c r="CV194" s="1227"/>
      <c r="CW194" s="1227"/>
      <c r="CX194" s="1227"/>
      <c r="CY194" s="1228"/>
      <c r="CZ194" s="90"/>
      <c r="DA194" s="90"/>
      <c r="DB194" s="656"/>
      <c r="DC194" s="657"/>
      <c r="DD194" s="658">
        <f t="shared" si="151"/>
        <v>0</v>
      </c>
      <c r="DE194" s="654" t="str">
        <f t="shared" si="167"/>
        <v>No Line Item</v>
      </c>
      <c r="DF194" s="1226"/>
      <c r="DG194" s="1227"/>
      <c r="DH194" s="1227"/>
      <c r="DI194" s="1227"/>
      <c r="DJ194" s="1227"/>
      <c r="DK194" s="1228"/>
      <c r="DL194" s="90"/>
      <c r="DM194" s="90"/>
      <c r="DN194" s="656"/>
      <c r="DO194" s="657"/>
      <c r="DP194" s="658">
        <f t="shared" si="152"/>
        <v>0</v>
      </c>
      <c r="DQ194" s="654" t="str">
        <f t="shared" si="168"/>
        <v>No Line Item</v>
      </c>
      <c r="DR194" s="1226"/>
      <c r="DS194" s="1227"/>
      <c r="DT194" s="1227"/>
      <c r="DU194" s="1227"/>
      <c r="DV194" s="1227"/>
      <c r="DW194" s="1228"/>
      <c r="DX194" s="90"/>
      <c r="DY194" s="90"/>
      <c r="DZ194" s="656"/>
      <c r="EA194" s="657"/>
      <c r="EB194" s="658">
        <f t="shared" si="153"/>
        <v>0</v>
      </c>
      <c r="EC194" s="654" t="str">
        <f t="shared" si="169"/>
        <v>No Line Item</v>
      </c>
      <c r="ED194" s="1226"/>
      <c r="EE194" s="1227"/>
      <c r="EF194" s="1227"/>
      <c r="EG194" s="1227"/>
      <c r="EH194" s="1227"/>
      <c r="EI194" s="1228"/>
      <c r="EJ194" s="90"/>
      <c r="EK194" s="90"/>
      <c r="EL194" s="656"/>
      <c r="EM194" s="657"/>
      <c r="EN194" s="658">
        <f t="shared" si="154"/>
        <v>0</v>
      </c>
      <c r="EO194" s="654" t="str">
        <f t="shared" si="170"/>
        <v>No Line Item</v>
      </c>
      <c r="EP194" s="1226"/>
      <c r="EQ194" s="1227"/>
      <c r="ER194" s="1227"/>
      <c r="ES194" s="1227"/>
      <c r="ET194" s="1227"/>
      <c r="EU194" s="1228"/>
      <c r="EV194" s="90"/>
      <c r="EW194" s="90"/>
      <c r="EX194" s="656"/>
      <c r="EY194" s="657"/>
      <c r="EZ194" s="658">
        <f t="shared" si="155"/>
        <v>0</v>
      </c>
      <c r="FA194" s="654" t="str">
        <f t="shared" si="171"/>
        <v>No Line Item</v>
      </c>
      <c r="FB194" s="1226"/>
      <c r="FC194" s="1227"/>
      <c r="FD194" s="1227"/>
      <c r="FE194" s="1227"/>
      <c r="FF194" s="1227"/>
      <c r="FG194" s="1228"/>
      <c r="FH194" s="90"/>
      <c r="FI194" s="90"/>
      <c r="FJ194" s="656"/>
      <c r="FK194" s="657"/>
      <c r="FL194" s="658">
        <f t="shared" si="156"/>
        <v>0</v>
      </c>
      <c r="FM194" s="654" t="str">
        <f t="shared" si="172"/>
        <v>No Line Item</v>
      </c>
      <c r="FN194" s="1226"/>
      <c r="FO194" s="1227"/>
      <c r="FP194" s="1227"/>
      <c r="FQ194" s="1227"/>
      <c r="FR194" s="1227"/>
      <c r="FS194" s="1228"/>
      <c r="FT194" s="90"/>
      <c r="FU194" s="90"/>
      <c r="FV194" s="656"/>
      <c r="FW194" s="657"/>
      <c r="FX194" s="658">
        <f t="shared" si="157"/>
        <v>0</v>
      </c>
      <c r="FY194" s="619"/>
      <c r="FZ194" s="619"/>
      <c r="GA194" s="619"/>
      <c r="GB194" s="619"/>
      <c r="GC194" s="619"/>
      <c r="GD194" s="619"/>
      <c r="GE194" s="619"/>
      <c r="GF194" s="619"/>
      <c r="GG194" s="619"/>
      <c r="GH194" s="619"/>
      <c r="GI194" s="619"/>
      <c r="GJ194" s="619"/>
    </row>
    <row r="195" spans="1:192" ht="12" customHeight="1" x14ac:dyDescent="0.2">
      <c r="A195" s="654" t="str">
        <f t="shared" si="158"/>
        <v>No Line Item</v>
      </c>
      <c r="B195" s="1226"/>
      <c r="C195" s="1227"/>
      <c r="D195" s="1227"/>
      <c r="E195" s="1227"/>
      <c r="F195" s="1227"/>
      <c r="G195" s="1228"/>
      <c r="H195" s="90"/>
      <c r="I195" s="90"/>
      <c r="J195" s="656"/>
      <c r="K195" s="657"/>
      <c r="L195" s="658">
        <f t="shared" si="143"/>
        <v>0</v>
      </c>
      <c r="M195" s="654" t="str">
        <f t="shared" si="159"/>
        <v>No Line Item</v>
      </c>
      <c r="N195" s="1226"/>
      <c r="O195" s="1227"/>
      <c r="P195" s="1227"/>
      <c r="Q195" s="1227"/>
      <c r="R195" s="1227"/>
      <c r="S195" s="1228"/>
      <c r="T195" s="90"/>
      <c r="U195" s="90"/>
      <c r="V195" s="656"/>
      <c r="W195" s="657"/>
      <c r="X195" s="658">
        <f t="shared" si="144"/>
        <v>0</v>
      </c>
      <c r="Y195" s="654" t="str">
        <f t="shared" si="160"/>
        <v>No Line Item</v>
      </c>
      <c r="Z195" s="1226"/>
      <c r="AA195" s="1227"/>
      <c r="AB195" s="1227"/>
      <c r="AC195" s="1227"/>
      <c r="AD195" s="1227"/>
      <c r="AE195" s="1228"/>
      <c r="AF195" s="90"/>
      <c r="AG195" s="90"/>
      <c r="AH195" s="656"/>
      <c r="AI195" s="657"/>
      <c r="AJ195" s="658">
        <f t="shared" si="145"/>
        <v>0</v>
      </c>
      <c r="AK195" s="654" t="str">
        <f t="shared" si="161"/>
        <v>No Line Item</v>
      </c>
      <c r="AL195" s="1226"/>
      <c r="AM195" s="1227"/>
      <c r="AN195" s="1227"/>
      <c r="AO195" s="1227"/>
      <c r="AP195" s="1227"/>
      <c r="AQ195" s="1228"/>
      <c r="AR195" s="90"/>
      <c r="AS195" s="90"/>
      <c r="AT195" s="656"/>
      <c r="AU195" s="657"/>
      <c r="AV195" s="658">
        <f t="shared" si="146"/>
        <v>0</v>
      </c>
      <c r="AW195" s="654" t="str">
        <f t="shared" si="162"/>
        <v>No Line Item</v>
      </c>
      <c r="AX195" s="1226"/>
      <c r="AY195" s="1227"/>
      <c r="AZ195" s="1227"/>
      <c r="BA195" s="1227"/>
      <c r="BB195" s="1227"/>
      <c r="BC195" s="1228"/>
      <c r="BD195" s="90"/>
      <c r="BE195" s="90"/>
      <c r="BF195" s="656"/>
      <c r="BG195" s="657"/>
      <c r="BH195" s="658">
        <f t="shared" si="147"/>
        <v>0</v>
      </c>
      <c r="BI195" s="654" t="str">
        <f t="shared" si="163"/>
        <v>No Line Item</v>
      </c>
      <c r="BJ195" s="1226"/>
      <c r="BK195" s="1227"/>
      <c r="BL195" s="1227"/>
      <c r="BM195" s="1227"/>
      <c r="BN195" s="1227"/>
      <c r="BO195" s="1228"/>
      <c r="BP195" s="90"/>
      <c r="BQ195" s="90"/>
      <c r="BR195" s="656"/>
      <c r="BS195" s="657"/>
      <c r="BT195" s="658">
        <f t="shared" si="148"/>
        <v>0</v>
      </c>
      <c r="BU195" s="654" t="str">
        <f t="shared" si="164"/>
        <v>No Line Item</v>
      </c>
      <c r="BV195" s="1226"/>
      <c r="BW195" s="1227"/>
      <c r="BX195" s="1227"/>
      <c r="BY195" s="1227"/>
      <c r="BZ195" s="1227"/>
      <c r="CA195" s="1228"/>
      <c r="CB195" s="90"/>
      <c r="CC195" s="90"/>
      <c r="CD195" s="656"/>
      <c r="CE195" s="657"/>
      <c r="CF195" s="658">
        <f t="shared" si="149"/>
        <v>0</v>
      </c>
      <c r="CG195" s="654" t="str">
        <f t="shared" si="165"/>
        <v>No Line Item</v>
      </c>
      <c r="CH195" s="1226"/>
      <c r="CI195" s="1227"/>
      <c r="CJ195" s="1227"/>
      <c r="CK195" s="1227"/>
      <c r="CL195" s="1227"/>
      <c r="CM195" s="1228"/>
      <c r="CN195" s="90"/>
      <c r="CO195" s="90"/>
      <c r="CP195" s="656"/>
      <c r="CQ195" s="657"/>
      <c r="CR195" s="658">
        <f t="shared" si="150"/>
        <v>0</v>
      </c>
      <c r="CS195" s="654" t="str">
        <f t="shared" si="166"/>
        <v>No Line Item</v>
      </c>
      <c r="CT195" s="1226"/>
      <c r="CU195" s="1227"/>
      <c r="CV195" s="1227"/>
      <c r="CW195" s="1227"/>
      <c r="CX195" s="1227"/>
      <c r="CY195" s="1228"/>
      <c r="CZ195" s="90"/>
      <c r="DA195" s="90"/>
      <c r="DB195" s="656"/>
      <c r="DC195" s="657"/>
      <c r="DD195" s="658">
        <f t="shared" si="151"/>
        <v>0</v>
      </c>
      <c r="DE195" s="654" t="str">
        <f t="shared" si="167"/>
        <v>No Line Item</v>
      </c>
      <c r="DF195" s="1226"/>
      <c r="DG195" s="1227"/>
      <c r="DH195" s="1227"/>
      <c r="DI195" s="1227"/>
      <c r="DJ195" s="1227"/>
      <c r="DK195" s="1228"/>
      <c r="DL195" s="90"/>
      <c r="DM195" s="90"/>
      <c r="DN195" s="656"/>
      <c r="DO195" s="657"/>
      <c r="DP195" s="658">
        <f t="shared" si="152"/>
        <v>0</v>
      </c>
      <c r="DQ195" s="654" t="str">
        <f t="shared" si="168"/>
        <v>No Line Item</v>
      </c>
      <c r="DR195" s="1226"/>
      <c r="DS195" s="1227"/>
      <c r="DT195" s="1227"/>
      <c r="DU195" s="1227"/>
      <c r="DV195" s="1227"/>
      <c r="DW195" s="1228"/>
      <c r="DX195" s="90"/>
      <c r="DY195" s="90"/>
      <c r="DZ195" s="656"/>
      <c r="EA195" s="657"/>
      <c r="EB195" s="658">
        <f t="shared" si="153"/>
        <v>0</v>
      </c>
      <c r="EC195" s="654" t="str">
        <f t="shared" si="169"/>
        <v>No Line Item</v>
      </c>
      <c r="ED195" s="1226"/>
      <c r="EE195" s="1227"/>
      <c r="EF195" s="1227"/>
      <c r="EG195" s="1227"/>
      <c r="EH195" s="1227"/>
      <c r="EI195" s="1228"/>
      <c r="EJ195" s="90"/>
      <c r="EK195" s="90"/>
      <c r="EL195" s="656"/>
      <c r="EM195" s="657"/>
      <c r="EN195" s="658">
        <f t="shared" si="154"/>
        <v>0</v>
      </c>
      <c r="EO195" s="654" t="str">
        <f t="shared" si="170"/>
        <v>No Line Item</v>
      </c>
      <c r="EP195" s="1226"/>
      <c r="EQ195" s="1227"/>
      <c r="ER195" s="1227"/>
      <c r="ES195" s="1227"/>
      <c r="ET195" s="1227"/>
      <c r="EU195" s="1228"/>
      <c r="EV195" s="90"/>
      <c r="EW195" s="90"/>
      <c r="EX195" s="656"/>
      <c r="EY195" s="657"/>
      <c r="EZ195" s="658">
        <f t="shared" si="155"/>
        <v>0</v>
      </c>
      <c r="FA195" s="654" t="str">
        <f t="shared" si="171"/>
        <v>No Line Item</v>
      </c>
      <c r="FB195" s="1226"/>
      <c r="FC195" s="1227"/>
      <c r="FD195" s="1227"/>
      <c r="FE195" s="1227"/>
      <c r="FF195" s="1227"/>
      <c r="FG195" s="1228"/>
      <c r="FH195" s="90"/>
      <c r="FI195" s="90"/>
      <c r="FJ195" s="656"/>
      <c r="FK195" s="657"/>
      <c r="FL195" s="658">
        <f t="shared" si="156"/>
        <v>0</v>
      </c>
      <c r="FM195" s="654" t="str">
        <f t="shared" si="172"/>
        <v>No Line Item</v>
      </c>
      <c r="FN195" s="1226"/>
      <c r="FO195" s="1227"/>
      <c r="FP195" s="1227"/>
      <c r="FQ195" s="1227"/>
      <c r="FR195" s="1227"/>
      <c r="FS195" s="1228"/>
      <c r="FT195" s="90"/>
      <c r="FU195" s="90"/>
      <c r="FV195" s="656"/>
      <c r="FW195" s="657"/>
      <c r="FX195" s="658">
        <f t="shared" si="157"/>
        <v>0</v>
      </c>
      <c r="FY195" s="619"/>
      <c r="FZ195" s="619"/>
      <c r="GA195" s="619"/>
      <c r="GB195" s="619"/>
      <c r="GC195" s="619"/>
      <c r="GD195" s="619"/>
      <c r="GE195" s="619"/>
      <c r="GF195" s="619"/>
      <c r="GG195" s="619"/>
      <c r="GH195" s="619"/>
      <c r="GI195" s="619"/>
      <c r="GJ195" s="619"/>
    </row>
    <row r="196" spans="1:192" ht="12" customHeight="1" x14ac:dyDescent="0.2">
      <c r="A196" s="654" t="str">
        <f t="shared" si="158"/>
        <v>No Line Item</v>
      </c>
      <c r="B196" s="1226"/>
      <c r="C196" s="1227"/>
      <c r="D196" s="1227"/>
      <c r="E196" s="1227"/>
      <c r="F196" s="1227"/>
      <c r="G196" s="1228"/>
      <c r="H196" s="90"/>
      <c r="I196" s="90"/>
      <c r="J196" s="656"/>
      <c r="K196" s="657"/>
      <c r="L196" s="658">
        <f t="shared" si="143"/>
        <v>0</v>
      </c>
      <c r="M196" s="654" t="str">
        <f t="shared" si="159"/>
        <v>No Line Item</v>
      </c>
      <c r="N196" s="1226"/>
      <c r="O196" s="1227"/>
      <c r="P196" s="1227"/>
      <c r="Q196" s="1227"/>
      <c r="R196" s="1227"/>
      <c r="S196" s="1228"/>
      <c r="T196" s="90"/>
      <c r="U196" s="90"/>
      <c r="V196" s="656"/>
      <c r="W196" s="657"/>
      <c r="X196" s="658">
        <f t="shared" si="144"/>
        <v>0</v>
      </c>
      <c r="Y196" s="654" t="str">
        <f t="shared" si="160"/>
        <v>No Line Item</v>
      </c>
      <c r="Z196" s="1226"/>
      <c r="AA196" s="1227"/>
      <c r="AB196" s="1227"/>
      <c r="AC196" s="1227"/>
      <c r="AD196" s="1227"/>
      <c r="AE196" s="1228"/>
      <c r="AF196" s="90"/>
      <c r="AG196" s="90"/>
      <c r="AH196" s="656"/>
      <c r="AI196" s="657"/>
      <c r="AJ196" s="658">
        <f t="shared" si="145"/>
        <v>0</v>
      </c>
      <c r="AK196" s="654" t="str">
        <f t="shared" si="161"/>
        <v>No Line Item</v>
      </c>
      <c r="AL196" s="1226"/>
      <c r="AM196" s="1227"/>
      <c r="AN196" s="1227"/>
      <c r="AO196" s="1227"/>
      <c r="AP196" s="1227"/>
      <c r="AQ196" s="1228"/>
      <c r="AR196" s="90"/>
      <c r="AS196" s="90"/>
      <c r="AT196" s="656"/>
      <c r="AU196" s="657"/>
      <c r="AV196" s="658">
        <f t="shared" si="146"/>
        <v>0</v>
      </c>
      <c r="AW196" s="654" t="str">
        <f t="shared" si="162"/>
        <v>No Line Item</v>
      </c>
      <c r="AX196" s="1226"/>
      <c r="AY196" s="1227"/>
      <c r="AZ196" s="1227"/>
      <c r="BA196" s="1227"/>
      <c r="BB196" s="1227"/>
      <c r="BC196" s="1228"/>
      <c r="BD196" s="90"/>
      <c r="BE196" s="90"/>
      <c r="BF196" s="656"/>
      <c r="BG196" s="657"/>
      <c r="BH196" s="658">
        <f t="shared" si="147"/>
        <v>0</v>
      </c>
      <c r="BI196" s="654" t="str">
        <f t="shared" si="163"/>
        <v>No Line Item</v>
      </c>
      <c r="BJ196" s="1226"/>
      <c r="BK196" s="1227"/>
      <c r="BL196" s="1227"/>
      <c r="BM196" s="1227"/>
      <c r="BN196" s="1227"/>
      <c r="BO196" s="1228"/>
      <c r="BP196" s="90"/>
      <c r="BQ196" s="90"/>
      <c r="BR196" s="656"/>
      <c r="BS196" s="657"/>
      <c r="BT196" s="658">
        <f t="shared" si="148"/>
        <v>0</v>
      </c>
      <c r="BU196" s="654" t="str">
        <f t="shared" si="164"/>
        <v>No Line Item</v>
      </c>
      <c r="BV196" s="1226"/>
      <c r="BW196" s="1227"/>
      <c r="BX196" s="1227"/>
      <c r="BY196" s="1227"/>
      <c r="BZ196" s="1227"/>
      <c r="CA196" s="1228"/>
      <c r="CB196" s="90"/>
      <c r="CC196" s="90"/>
      <c r="CD196" s="656"/>
      <c r="CE196" s="657"/>
      <c r="CF196" s="658">
        <f t="shared" si="149"/>
        <v>0</v>
      </c>
      <c r="CG196" s="654" t="str">
        <f t="shared" si="165"/>
        <v>No Line Item</v>
      </c>
      <c r="CH196" s="1226"/>
      <c r="CI196" s="1227"/>
      <c r="CJ196" s="1227"/>
      <c r="CK196" s="1227"/>
      <c r="CL196" s="1227"/>
      <c r="CM196" s="1228"/>
      <c r="CN196" s="90"/>
      <c r="CO196" s="90"/>
      <c r="CP196" s="656"/>
      <c r="CQ196" s="657"/>
      <c r="CR196" s="658">
        <f t="shared" si="150"/>
        <v>0</v>
      </c>
      <c r="CS196" s="654" t="str">
        <f t="shared" si="166"/>
        <v>No Line Item</v>
      </c>
      <c r="CT196" s="1226"/>
      <c r="CU196" s="1227"/>
      <c r="CV196" s="1227"/>
      <c r="CW196" s="1227"/>
      <c r="CX196" s="1227"/>
      <c r="CY196" s="1228"/>
      <c r="CZ196" s="90"/>
      <c r="DA196" s="90"/>
      <c r="DB196" s="656"/>
      <c r="DC196" s="657"/>
      <c r="DD196" s="658">
        <f t="shared" si="151"/>
        <v>0</v>
      </c>
      <c r="DE196" s="654" t="str">
        <f t="shared" si="167"/>
        <v>No Line Item</v>
      </c>
      <c r="DF196" s="1226"/>
      <c r="DG196" s="1227"/>
      <c r="DH196" s="1227"/>
      <c r="DI196" s="1227"/>
      <c r="DJ196" s="1227"/>
      <c r="DK196" s="1228"/>
      <c r="DL196" s="90"/>
      <c r="DM196" s="90"/>
      <c r="DN196" s="656"/>
      <c r="DO196" s="657"/>
      <c r="DP196" s="658">
        <f t="shared" si="152"/>
        <v>0</v>
      </c>
      <c r="DQ196" s="654" t="str">
        <f t="shared" si="168"/>
        <v>No Line Item</v>
      </c>
      <c r="DR196" s="1226"/>
      <c r="DS196" s="1227"/>
      <c r="DT196" s="1227"/>
      <c r="DU196" s="1227"/>
      <c r="DV196" s="1227"/>
      <c r="DW196" s="1228"/>
      <c r="DX196" s="90"/>
      <c r="DY196" s="90"/>
      <c r="DZ196" s="656"/>
      <c r="EA196" s="657"/>
      <c r="EB196" s="658">
        <f t="shared" si="153"/>
        <v>0</v>
      </c>
      <c r="EC196" s="654" t="str">
        <f t="shared" si="169"/>
        <v>No Line Item</v>
      </c>
      <c r="ED196" s="1226"/>
      <c r="EE196" s="1227"/>
      <c r="EF196" s="1227"/>
      <c r="EG196" s="1227"/>
      <c r="EH196" s="1227"/>
      <c r="EI196" s="1228"/>
      <c r="EJ196" s="90"/>
      <c r="EK196" s="90"/>
      <c r="EL196" s="656"/>
      <c r="EM196" s="657"/>
      <c r="EN196" s="658">
        <f t="shared" si="154"/>
        <v>0</v>
      </c>
      <c r="EO196" s="654" t="str">
        <f t="shared" si="170"/>
        <v>No Line Item</v>
      </c>
      <c r="EP196" s="1226"/>
      <c r="EQ196" s="1227"/>
      <c r="ER196" s="1227"/>
      <c r="ES196" s="1227"/>
      <c r="ET196" s="1227"/>
      <c r="EU196" s="1228"/>
      <c r="EV196" s="90"/>
      <c r="EW196" s="90"/>
      <c r="EX196" s="656"/>
      <c r="EY196" s="657"/>
      <c r="EZ196" s="658">
        <f t="shared" si="155"/>
        <v>0</v>
      </c>
      <c r="FA196" s="654" t="str">
        <f t="shared" si="171"/>
        <v>No Line Item</v>
      </c>
      <c r="FB196" s="1226"/>
      <c r="FC196" s="1227"/>
      <c r="FD196" s="1227"/>
      <c r="FE196" s="1227"/>
      <c r="FF196" s="1227"/>
      <c r="FG196" s="1228"/>
      <c r="FH196" s="90"/>
      <c r="FI196" s="90"/>
      <c r="FJ196" s="656"/>
      <c r="FK196" s="657"/>
      <c r="FL196" s="658">
        <f t="shared" si="156"/>
        <v>0</v>
      </c>
      <c r="FM196" s="654" t="str">
        <f t="shared" si="172"/>
        <v>No Line Item</v>
      </c>
      <c r="FN196" s="1226"/>
      <c r="FO196" s="1227"/>
      <c r="FP196" s="1227"/>
      <c r="FQ196" s="1227"/>
      <c r="FR196" s="1227"/>
      <c r="FS196" s="1228"/>
      <c r="FT196" s="90"/>
      <c r="FU196" s="90"/>
      <c r="FV196" s="656"/>
      <c r="FW196" s="657"/>
      <c r="FX196" s="658">
        <f t="shared" si="157"/>
        <v>0</v>
      </c>
      <c r="FY196" s="619"/>
      <c r="FZ196" s="619"/>
      <c r="GA196" s="619"/>
      <c r="GB196" s="619"/>
      <c r="GC196" s="619"/>
      <c r="GD196" s="619"/>
      <c r="GE196" s="619"/>
      <c r="GF196" s="619"/>
      <c r="GG196" s="619"/>
      <c r="GH196" s="619"/>
      <c r="GI196" s="619"/>
      <c r="GJ196" s="619"/>
    </row>
    <row r="197" spans="1:192" ht="12" customHeight="1" x14ac:dyDescent="0.2">
      <c r="A197" s="654" t="str">
        <f t="shared" si="158"/>
        <v>No Line Item</v>
      </c>
      <c r="B197" s="1226"/>
      <c r="C197" s="1227"/>
      <c r="D197" s="1227"/>
      <c r="E197" s="1227"/>
      <c r="F197" s="1227"/>
      <c r="G197" s="1228"/>
      <c r="H197" s="90"/>
      <c r="I197" s="90"/>
      <c r="J197" s="656"/>
      <c r="K197" s="657"/>
      <c r="L197" s="658">
        <f t="shared" si="143"/>
        <v>0</v>
      </c>
      <c r="M197" s="654" t="str">
        <f t="shared" si="159"/>
        <v>No Line Item</v>
      </c>
      <c r="N197" s="1226"/>
      <c r="O197" s="1227"/>
      <c r="P197" s="1227"/>
      <c r="Q197" s="1227"/>
      <c r="R197" s="1227"/>
      <c r="S197" s="1228"/>
      <c r="T197" s="90"/>
      <c r="U197" s="90"/>
      <c r="V197" s="656"/>
      <c r="W197" s="657"/>
      <c r="X197" s="658">
        <f t="shared" si="144"/>
        <v>0</v>
      </c>
      <c r="Y197" s="654" t="str">
        <f t="shared" si="160"/>
        <v>No Line Item</v>
      </c>
      <c r="Z197" s="1226"/>
      <c r="AA197" s="1227"/>
      <c r="AB197" s="1227"/>
      <c r="AC197" s="1227"/>
      <c r="AD197" s="1227"/>
      <c r="AE197" s="1228"/>
      <c r="AF197" s="90"/>
      <c r="AG197" s="90"/>
      <c r="AH197" s="656"/>
      <c r="AI197" s="657"/>
      <c r="AJ197" s="658">
        <f t="shared" si="145"/>
        <v>0</v>
      </c>
      <c r="AK197" s="654" t="str">
        <f t="shared" si="161"/>
        <v>No Line Item</v>
      </c>
      <c r="AL197" s="1226"/>
      <c r="AM197" s="1227"/>
      <c r="AN197" s="1227"/>
      <c r="AO197" s="1227"/>
      <c r="AP197" s="1227"/>
      <c r="AQ197" s="1228"/>
      <c r="AR197" s="90"/>
      <c r="AS197" s="90"/>
      <c r="AT197" s="656"/>
      <c r="AU197" s="657"/>
      <c r="AV197" s="658">
        <f t="shared" si="146"/>
        <v>0</v>
      </c>
      <c r="AW197" s="654" t="str">
        <f t="shared" si="162"/>
        <v>No Line Item</v>
      </c>
      <c r="AX197" s="1226"/>
      <c r="AY197" s="1227"/>
      <c r="AZ197" s="1227"/>
      <c r="BA197" s="1227"/>
      <c r="BB197" s="1227"/>
      <c r="BC197" s="1228"/>
      <c r="BD197" s="90"/>
      <c r="BE197" s="90"/>
      <c r="BF197" s="656"/>
      <c r="BG197" s="657"/>
      <c r="BH197" s="658">
        <f t="shared" si="147"/>
        <v>0</v>
      </c>
      <c r="BI197" s="654" t="str">
        <f t="shared" si="163"/>
        <v>No Line Item</v>
      </c>
      <c r="BJ197" s="1226"/>
      <c r="BK197" s="1227"/>
      <c r="BL197" s="1227"/>
      <c r="BM197" s="1227"/>
      <c r="BN197" s="1227"/>
      <c r="BO197" s="1228"/>
      <c r="BP197" s="90"/>
      <c r="BQ197" s="90"/>
      <c r="BR197" s="656"/>
      <c r="BS197" s="657"/>
      <c r="BT197" s="658">
        <f t="shared" si="148"/>
        <v>0</v>
      </c>
      <c r="BU197" s="654" t="str">
        <f t="shared" si="164"/>
        <v>No Line Item</v>
      </c>
      <c r="BV197" s="1226"/>
      <c r="BW197" s="1227"/>
      <c r="BX197" s="1227"/>
      <c r="BY197" s="1227"/>
      <c r="BZ197" s="1227"/>
      <c r="CA197" s="1228"/>
      <c r="CB197" s="90"/>
      <c r="CC197" s="90"/>
      <c r="CD197" s="656"/>
      <c r="CE197" s="657"/>
      <c r="CF197" s="658">
        <f t="shared" si="149"/>
        <v>0</v>
      </c>
      <c r="CG197" s="654" t="str">
        <f t="shared" si="165"/>
        <v>No Line Item</v>
      </c>
      <c r="CH197" s="1226"/>
      <c r="CI197" s="1227"/>
      <c r="CJ197" s="1227"/>
      <c r="CK197" s="1227"/>
      <c r="CL197" s="1227"/>
      <c r="CM197" s="1228"/>
      <c r="CN197" s="90"/>
      <c r="CO197" s="90"/>
      <c r="CP197" s="656"/>
      <c r="CQ197" s="657"/>
      <c r="CR197" s="658">
        <f t="shared" si="150"/>
        <v>0</v>
      </c>
      <c r="CS197" s="654" t="str">
        <f t="shared" si="166"/>
        <v>No Line Item</v>
      </c>
      <c r="CT197" s="1226"/>
      <c r="CU197" s="1227"/>
      <c r="CV197" s="1227"/>
      <c r="CW197" s="1227"/>
      <c r="CX197" s="1227"/>
      <c r="CY197" s="1228"/>
      <c r="CZ197" s="90"/>
      <c r="DA197" s="90"/>
      <c r="DB197" s="656"/>
      <c r="DC197" s="657"/>
      <c r="DD197" s="658">
        <f t="shared" si="151"/>
        <v>0</v>
      </c>
      <c r="DE197" s="654" t="str">
        <f t="shared" si="167"/>
        <v>No Line Item</v>
      </c>
      <c r="DF197" s="1226"/>
      <c r="DG197" s="1227"/>
      <c r="DH197" s="1227"/>
      <c r="DI197" s="1227"/>
      <c r="DJ197" s="1227"/>
      <c r="DK197" s="1228"/>
      <c r="DL197" s="90"/>
      <c r="DM197" s="90"/>
      <c r="DN197" s="656"/>
      <c r="DO197" s="657"/>
      <c r="DP197" s="658">
        <f t="shared" si="152"/>
        <v>0</v>
      </c>
      <c r="DQ197" s="654" t="str">
        <f t="shared" si="168"/>
        <v>No Line Item</v>
      </c>
      <c r="DR197" s="1226"/>
      <c r="DS197" s="1227"/>
      <c r="DT197" s="1227"/>
      <c r="DU197" s="1227"/>
      <c r="DV197" s="1227"/>
      <c r="DW197" s="1228"/>
      <c r="DX197" s="90"/>
      <c r="DY197" s="90"/>
      <c r="DZ197" s="656"/>
      <c r="EA197" s="657"/>
      <c r="EB197" s="658">
        <f t="shared" si="153"/>
        <v>0</v>
      </c>
      <c r="EC197" s="654" t="str">
        <f t="shared" si="169"/>
        <v>No Line Item</v>
      </c>
      <c r="ED197" s="1226"/>
      <c r="EE197" s="1227"/>
      <c r="EF197" s="1227"/>
      <c r="EG197" s="1227"/>
      <c r="EH197" s="1227"/>
      <c r="EI197" s="1228"/>
      <c r="EJ197" s="90"/>
      <c r="EK197" s="90"/>
      <c r="EL197" s="656"/>
      <c r="EM197" s="657"/>
      <c r="EN197" s="658">
        <f t="shared" si="154"/>
        <v>0</v>
      </c>
      <c r="EO197" s="654" t="str">
        <f t="shared" si="170"/>
        <v>No Line Item</v>
      </c>
      <c r="EP197" s="1226"/>
      <c r="EQ197" s="1227"/>
      <c r="ER197" s="1227"/>
      <c r="ES197" s="1227"/>
      <c r="ET197" s="1227"/>
      <c r="EU197" s="1228"/>
      <c r="EV197" s="90"/>
      <c r="EW197" s="90"/>
      <c r="EX197" s="656"/>
      <c r="EY197" s="657"/>
      <c r="EZ197" s="658">
        <f t="shared" si="155"/>
        <v>0</v>
      </c>
      <c r="FA197" s="654" t="str">
        <f t="shared" si="171"/>
        <v>No Line Item</v>
      </c>
      <c r="FB197" s="1226"/>
      <c r="FC197" s="1227"/>
      <c r="FD197" s="1227"/>
      <c r="FE197" s="1227"/>
      <c r="FF197" s="1227"/>
      <c r="FG197" s="1228"/>
      <c r="FH197" s="90"/>
      <c r="FI197" s="90"/>
      <c r="FJ197" s="656"/>
      <c r="FK197" s="657"/>
      <c r="FL197" s="658">
        <f t="shared" si="156"/>
        <v>0</v>
      </c>
      <c r="FM197" s="654" t="str">
        <f t="shared" si="172"/>
        <v>No Line Item</v>
      </c>
      <c r="FN197" s="1226"/>
      <c r="FO197" s="1227"/>
      <c r="FP197" s="1227"/>
      <c r="FQ197" s="1227"/>
      <c r="FR197" s="1227"/>
      <c r="FS197" s="1228"/>
      <c r="FT197" s="90"/>
      <c r="FU197" s="90"/>
      <c r="FV197" s="656"/>
      <c r="FW197" s="657"/>
      <c r="FX197" s="658">
        <f t="shared" si="157"/>
        <v>0</v>
      </c>
      <c r="FY197" s="619"/>
      <c r="FZ197" s="619"/>
      <c r="GA197" s="619"/>
      <c r="GB197" s="619"/>
      <c r="GC197" s="619"/>
      <c r="GD197" s="619"/>
      <c r="GE197" s="619"/>
      <c r="GF197" s="619"/>
      <c r="GG197" s="619"/>
      <c r="GH197" s="619"/>
      <c r="GI197" s="619"/>
      <c r="GJ197" s="619"/>
    </row>
    <row r="198" spans="1:192" ht="12" customHeight="1" x14ac:dyDescent="0.2">
      <c r="A198" s="654" t="str">
        <f t="shared" si="158"/>
        <v>No Line Item</v>
      </c>
      <c r="B198" s="1226"/>
      <c r="C198" s="1227"/>
      <c r="D198" s="1227"/>
      <c r="E198" s="1227"/>
      <c r="F198" s="1227"/>
      <c r="G198" s="1228"/>
      <c r="H198" s="90"/>
      <c r="I198" s="90"/>
      <c r="J198" s="656"/>
      <c r="K198" s="657"/>
      <c r="L198" s="658">
        <f t="shared" si="143"/>
        <v>0</v>
      </c>
      <c r="M198" s="654" t="str">
        <f t="shared" si="159"/>
        <v>No Line Item</v>
      </c>
      <c r="N198" s="1226"/>
      <c r="O198" s="1227"/>
      <c r="P198" s="1227"/>
      <c r="Q198" s="1227"/>
      <c r="R198" s="1227"/>
      <c r="S198" s="1228"/>
      <c r="T198" s="90"/>
      <c r="U198" s="90"/>
      <c r="V198" s="656"/>
      <c r="W198" s="657"/>
      <c r="X198" s="658">
        <f t="shared" si="144"/>
        <v>0</v>
      </c>
      <c r="Y198" s="654" t="str">
        <f t="shared" si="160"/>
        <v>No Line Item</v>
      </c>
      <c r="Z198" s="1226"/>
      <c r="AA198" s="1227"/>
      <c r="AB198" s="1227"/>
      <c r="AC198" s="1227"/>
      <c r="AD198" s="1227"/>
      <c r="AE198" s="1228"/>
      <c r="AF198" s="90"/>
      <c r="AG198" s="90"/>
      <c r="AH198" s="656"/>
      <c r="AI198" s="657"/>
      <c r="AJ198" s="658">
        <f t="shared" si="145"/>
        <v>0</v>
      </c>
      <c r="AK198" s="654" t="str">
        <f t="shared" si="161"/>
        <v>No Line Item</v>
      </c>
      <c r="AL198" s="1226"/>
      <c r="AM198" s="1227"/>
      <c r="AN198" s="1227"/>
      <c r="AO198" s="1227"/>
      <c r="AP198" s="1227"/>
      <c r="AQ198" s="1228"/>
      <c r="AR198" s="90"/>
      <c r="AS198" s="90"/>
      <c r="AT198" s="656"/>
      <c r="AU198" s="657"/>
      <c r="AV198" s="658">
        <f t="shared" si="146"/>
        <v>0</v>
      </c>
      <c r="AW198" s="654" t="str">
        <f t="shared" si="162"/>
        <v>No Line Item</v>
      </c>
      <c r="AX198" s="1226"/>
      <c r="AY198" s="1227"/>
      <c r="AZ198" s="1227"/>
      <c r="BA198" s="1227"/>
      <c r="BB198" s="1227"/>
      <c r="BC198" s="1228"/>
      <c r="BD198" s="90"/>
      <c r="BE198" s="90"/>
      <c r="BF198" s="656"/>
      <c r="BG198" s="657"/>
      <c r="BH198" s="658">
        <f t="shared" si="147"/>
        <v>0</v>
      </c>
      <c r="BI198" s="654" t="str">
        <f t="shared" si="163"/>
        <v>No Line Item</v>
      </c>
      <c r="BJ198" s="1226"/>
      <c r="BK198" s="1227"/>
      <c r="BL198" s="1227"/>
      <c r="BM198" s="1227"/>
      <c r="BN198" s="1227"/>
      <c r="BO198" s="1228"/>
      <c r="BP198" s="90"/>
      <c r="BQ198" s="90"/>
      <c r="BR198" s="656"/>
      <c r="BS198" s="657"/>
      <c r="BT198" s="658">
        <f t="shared" si="148"/>
        <v>0</v>
      </c>
      <c r="BU198" s="654" t="str">
        <f t="shared" si="164"/>
        <v>No Line Item</v>
      </c>
      <c r="BV198" s="1226"/>
      <c r="BW198" s="1227"/>
      <c r="BX198" s="1227"/>
      <c r="BY198" s="1227"/>
      <c r="BZ198" s="1227"/>
      <c r="CA198" s="1228"/>
      <c r="CB198" s="90"/>
      <c r="CC198" s="90"/>
      <c r="CD198" s="656"/>
      <c r="CE198" s="657"/>
      <c r="CF198" s="658">
        <f t="shared" si="149"/>
        <v>0</v>
      </c>
      <c r="CG198" s="654" t="str">
        <f t="shared" si="165"/>
        <v>No Line Item</v>
      </c>
      <c r="CH198" s="1226"/>
      <c r="CI198" s="1227"/>
      <c r="CJ198" s="1227"/>
      <c r="CK198" s="1227"/>
      <c r="CL198" s="1227"/>
      <c r="CM198" s="1228"/>
      <c r="CN198" s="90"/>
      <c r="CO198" s="90"/>
      <c r="CP198" s="656"/>
      <c r="CQ198" s="657"/>
      <c r="CR198" s="658">
        <f t="shared" si="150"/>
        <v>0</v>
      </c>
      <c r="CS198" s="654" t="str">
        <f t="shared" si="166"/>
        <v>No Line Item</v>
      </c>
      <c r="CT198" s="1226"/>
      <c r="CU198" s="1227"/>
      <c r="CV198" s="1227"/>
      <c r="CW198" s="1227"/>
      <c r="CX198" s="1227"/>
      <c r="CY198" s="1228"/>
      <c r="CZ198" s="90"/>
      <c r="DA198" s="90"/>
      <c r="DB198" s="656"/>
      <c r="DC198" s="657"/>
      <c r="DD198" s="658">
        <f t="shared" si="151"/>
        <v>0</v>
      </c>
      <c r="DE198" s="654" t="str">
        <f t="shared" si="167"/>
        <v>No Line Item</v>
      </c>
      <c r="DF198" s="1226"/>
      <c r="DG198" s="1227"/>
      <c r="DH198" s="1227"/>
      <c r="DI198" s="1227"/>
      <c r="DJ198" s="1227"/>
      <c r="DK198" s="1228"/>
      <c r="DL198" s="90"/>
      <c r="DM198" s="90"/>
      <c r="DN198" s="656"/>
      <c r="DO198" s="657"/>
      <c r="DP198" s="658">
        <f t="shared" si="152"/>
        <v>0</v>
      </c>
      <c r="DQ198" s="654" t="str">
        <f t="shared" si="168"/>
        <v>No Line Item</v>
      </c>
      <c r="DR198" s="1226"/>
      <c r="DS198" s="1227"/>
      <c r="DT198" s="1227"/>
      <c r="DU198" s="1227"/>
      <c r="DV198" s="1227"/>
      <c r="DW198" s="1228"/>
      <c r="DX198" s="90"/>
      <c r="DY198" s="90"/>
      <c r="DZ198" s="656"/>
      <c r="EA198" s="657"/>
      <c r="EB198" s="658">
        <f t="shared" si="153"/>
        <v>0</v>
      </c>
      <c r="EC198" s="654" t="str">
        <f t="shared" si="169"/>
        <v>No Line Item</v>
      </c>
      <c r="ED198" s="1226"/>
      <c r="EE198" s="1227"/>
      <c r="EF198" s="1227"/>
      <c r="EG198" s="1227"/>
      <c r="EH198" s="1227"/>
      <c r="EI198" s="1228"/>
      <c r="EJ198" s="90"/>
      <c r="EK198" s="90"/>
      <c r="EL198" s="656"/>
      <c r="EM198" s="657"/>
      <c r="EN198" s="658">
        <f t="shared" si="154"/>
        <v>0</v>
      </c>
      <c r="EO198" s="654" t="str">
        <f t="shared" si="170"/>
        <v>No Line Item</v>
      </c>
      <c r="EP198" s="1226"/>
      <c r="EQ198" s="1227"/>
      <c r="ER198" s="1227"/>
      <c r="ES198" s="1227"/>
      <c r="ET198" s="1227"/>
      <c r="EU198" s="1228"/>
      <c r="EV198" s="90"/>
      <c r="EW198" s="90"/>
      <c r="EX198" s="656"/>
      <c r="EY198" s="657"/>
      <c r="EZ198" s="658">
        <f t="shared" si="155"/>
        <v>0</v>
      </c>
      <c r="FA198" s="654" t="str">
        <f t="shared" si="171"/>
        <v>No Line Item</v>
      </c>
      <c r="FB198" s="1226"/>
      <c r="FC198" s="1227"/>
      <c r="FD198" s="1227"/>
      <c r="FE198" s="1227"/>
      <c r="FF198" s="1227"/>
      <c r="FG198" s="1228"/>
      <c r="FH198" s="90"/>
      <c r="FI198" s="90"/>
      <c r="FJ198" s="656"/>
      <c r="FK198" s="657"/>
      <c r="FL198" s="658">
        <f t="shared" si="156"/>
        <v>0</v>
      </c>
      <c r="FM198" s="654" t="str">
        <f t="shared" si="172"/>
        <v>No Line Item</v>
      </c>
      <c r="FN198" s="1226"/>
      <c r="FO198" s="1227"/>
      <c r="FP198" s="1227"/>
      <c r="FQ198" s="1227"/>
      <c r="FR198" s="1227"/>
      <c r="FS198" s="1228"/>
      <c r="FT198" s="90"/>
      <c r="FU198" s="90"/>
      <c r="FV198" s="656"/>
      <c r="FW198" s="657"/>
      <c r="FX198" s="658">
        <f t="shared" si="157"/>
        <v>0</v>
      </c>
      <c r="FY198" s="619"/>
      <c r="FZ198" s="619"/>
      <c r="GA198" s="619"/>
      <c r="GB198" s="619"/>
      <c r="GC198" s="619"/>
      <c r="GD198" s="619"/>
      <c r="GE198" s="619"/>
      <c r="GF198" s="619"/>
      <c r="GG198" s="619"/>
      <c r="GH198" s="619"/>
      <c r="GI198" s="619"/>
      <c r="GJ198" s="619"/>
    </row>
    <row r="199" spans="1:192" ht="12" customHeight="1" x14ac:dyDescent="0.2">
      <c r="A199" s="654" t="str">
        <f t="shared" si="158"/>
        <v>No Line Item</v>
      </c>
      <c r="B199" s="1226"/>
      <c r="C199" s="1227"/>
      <c r="D199" s="1227"/>
      <c r="E199" s="1227"/>
      <c r="F199" s="1227"/>
      <c r="G199" s="1228"/>
      <c r="H199" s="90"/>
      <c r="I199" s="90"/>
      <c r="J199" s="656"/>
      <c r="K199" s="657"/>
      <c r="L199" s="658">
        <f t="shared" si="143"/>
        <v>0</v>
      </c>
      <c r="M199" s="654" t="str">
        <f t="shared" si="159"/>
        <v>No Line Item</v>
      </c>
      <c r="N199" s="1226"/>
      <c r="O199" s="1227"/>
      <c r="P199" s="1227"/>
      <c r="Q199" s="1227"/>
      <c r="R199" s="1227"/>
      <c r="S199" s="1228"/>
      <c r="T199" s="90"/>
      <c r="U199" s="90"/>
      <c r="V199" s="656"/>
      <c r="W199" s="657"/>
      <c r="X199" s="658">
        <f t="shared" si="144"/>
        <v>0</v>
      </c>
      <c r="Y199" s="654" t="str">
        <f t="shared" si="160"/>
        <v>No Line Item</v>
      </c>
      <c r="Z199" s="1226"/>
      <c r="AA199" s="1227"/>
      <c r="AB199" s="1227"/>
      <c r="AC199" s="1227"/>
      <c r="AD199" s="1227"/>
      <c r="AE199" s="1228"/>
      <c r="AF199" s="90"/>
      <c r="AG199" s="90"/>
      <c r="AH199" s="656"/>
      <c r="AI199" s="657"/>
      <c r="AJ199" s="658">
        <f t="shared" si="145"/>
        <v>0</v>
      </c>
      <c r="AK199" s="654" t="str">
        <f t="shared" si="161"/>
        <v>No Line Item</v>
      </c>
      <c r="AL199" s="1226"/>
      <c r="AM199" s="1227"/>
      <c r="AN199" s="1227"/>
      <c r="AO199" s="1227"/>
      <c r="AP199" s="1227"/>
      <c r="AQ199" s="1228"/>
      <c r="AR199" s="90"/>
      <c r="AS199" s="90"/>
      <c r="AT199" s="656"/>
      <c r="AU199" s="657"/>
      <c r="AV199" s="658">
        <f t="shared" si="146"/>
        <v>0</v>
      </c>
      <c r="AW199" s="654" t="str">
        <f t="shared" si="162"/>
        <v>No Line Item</v>
      </c>
      <c r="AX199" s="1226"/>
      <c r="AY199" s="1227"/>
      <c r="AZ199" s="1227"/>
      <c r="BA199" s="1227"/>
      <c r="BB199" s="1227"/>
      <c r="BC199" s="1228"/>
      <c r="BD199" s="90"/>
      <c r="BE199" s="90"/>
      <c r="BF199" s="656"/>
      <c r="BG199" s="657"/>
      <c r="BH199" s="658">
        <f t="shared" si="147"/>
        <v>0</v>
      </c>
      <c r="BI199" s="654" t="str">
        <f t="shared" si="163"/>
        <v>No Line Item</v>
      </c>
      <c r="BJ199" s="1226"/>
      <c r="BK199" s="1227"/>
      <c r="BL199" s="1227"/>
      <c r="BM199" s="1227"/>
      <c r="BN199" s="1227"/>
      <c r="BO199" s="1228"/>
      <c r="BP199" s="90"/>
      <c r="BQ199" s="90"/>
      <c r="BR199" s="656"/>
      <c r="BS199" s="657"/>
      <c r="BT199" s="658">
        <f t="shared" si="148"/>
        <v>0</v>
      </c>
      <c r="BU199" s="654" t="str">
        <f t="shared" si="164"/>
        <v>No Line Item</v>
      </c>
      <c r="BV199" s="1226"/>
      <c r="BW199" s="1227"/>
      <c r="BX199" s="1227"/>
      <c r="BY199" s="1227"/>
      <c r="BZ199" s="1227"/>
      <c r="CA199" s="1228"/>
      <c r="CB199" s="90"/>
      <c r="CC199" s="90"/>
      <c r="CD199" s="656"/>
      <c r="CE199" s="657"/>
      <c r="CF199" s="658">
        <f t="shared" si="149"/>
        <v>0</v>
      </c>
      <c r="CG199" s="654" t="str">
        <f t="shared" si="165"/>
        <v>No Line Item</v>
      </c>
      <c r="CH199" s="1226"/>
      <c r="CI199" s="1227"/>
      <c r="CJ199" s="1227"/>
      <c r="CK199" s="1227"/>
      <c r="CL199" s="1227"/>
      <c r="CM199" s="1228"/>
      <c r="CN199" s="90"/>
      <c r="CO199" s="90"/>
      <c r="CP199" s="656"/>
      <c r="CQ199" s="657"/>
      <c r="CR199" s="658">
        <f t="shared" si="150"/>
        <v>0</v>
      </c>
      <c r="CS199" s="654" t="str">
        <f t="shared" si="166"/>
        <v>No Line Item</v>
      </c>
      <c r="CT199" s="1226"/>
      <c r="CU199" s="1227"/>
      <c r="CV199" s="1227"/>
      <c r="CW199" s="1227"/>
      <c r="CX199" s="1227"/>
      <c r="CY199" s="1228"/>
      <c r="CZ199" s="90"/>
      <c r="DA199" s="90"/>
      <c r="DB199" s="656"/>
      <c r="DC199" s="657"/>
      <c r="DD199" s="658">
        <f t="shared" si="151"/>
        <v>0</v>
      </c>
      <c r="DE199" s="654" t="str">
        <f t="shared" si="167"/>
        <v>No Line Item</v>
      </c>
      <c r="DF199" s="1226"/>
      <c r="DG199" s="1227"/>
      <c r="DH199" s="1227"/>
      <c r="DI199" s="1227"/>
      <c r="DJ199" s="1227"/>
      <c r="DK199" s="1228"/>
      <c r="DL199" s="90"/>
      <c r="DM199" s="90"/>
      <c r="DN199" s="656"/>
      <c r="DO199" s="657"/>
      <c r="DP199" s="658">
        <f t="shared" si="152"/>
        <v>0</v>
      </c>
      <c r="DQ199" s="654" t="str">
        <f t="shared" si="168"/>
        <v>No Line Item</v>
      </c>
      <c r="DR199" s="1226"/>
      <c r="DS199" s="1227"/>
      <c r="DT199" s="1227"/>
      <c r="DU199" s="1227"/>
      <c r="DV199" s="1227"/>
      <c r="DW199" s="1228"/>
      <c r="DX199" s="90"/>
      <c r="DY199" s="90"/>
      <c r="DZ199" s="656"/>
      <c r="EA199" s="657"/>
      <c r="EB199" s="658">
        <f t="shared" si="153"/>
        <v>0</v>
      </c>
      <c r="EC199" s="654" t="str">
        <f t="shared" si="169"/>
        <v>No Line Item</v>
      </c>
      <c r="ED199" s="1226"/>
      <c r="EE199" s="1227"/>
      <c r="EF199" s="1227"/>
      <c r="EG199" s="1227"/>
      <c r="EH199" s="1227"/>
      <c r="EI199" s="1228"/>
      <c r="EJ199" s="90"/>
      <c r="EK199" s="90"/>
      <c r="EL199" s="656"/>
      <c r="EM199" s="657"/>
      <c r="EN199" s="658">
        <f t="shared" si="154"/>
        <v>0</v>
      </c>
      <c r="EO199" s="654" t="str">
        <f t="shared" si="170"/>
        <v>No Line Item</v>
      </c>
      <c r="EP199" s="1226"/>
      <c r="EQ199" s="1227"/>
      <c r="ER199" s="1227"/>
      <c r="ES199" s="1227"/>
      <c r="ET199" s="1227"/>
      <c r="EU199" s="1228"/>
      <c r="EV199" s="90"/>
      <c r="EW199" s="90"/>
      <c r="EX199" s="656"/>
      <c r="EY199" s="657"/>
      <c r="EZ199" s="658">
        <f t="shared" si="155"/>
        <v>0</v>
      </c>
      <c r="FA199" s="654" t="str">
        <f t="shared" si="171"/>
        <v>No Line Item</v>
      </c>
      <c r="FB199" s="1226"/>
      <c r="FC199" s="1227"/>
      <c r="FD199" s="1227"/>
      <c r="FE199" s="1227"/>
      <c r="FF199" s="1227"/>
      <c r="FG199" s="1228"/>
      <c r="FH199" s="90"/>
      <c r="FI199" s="90"/>
      <c r="FJ199" s="656"/>
      <c r="FK199" s="657"/>
      <c r="FL199" s="658">
        <f t="shared" si="156"/>
        <v>0</v>
      </c>
      <c r="FM199" s="654" t="str">
        <f t="shared" si="172"/>
        <v>No Line Item</v>
      </c>
      <c r="FN199" s="1226"/>
      <c r="FO199" s="1227"/>
      <c r="FP199" s="1227"/>
      <c r="FQ199" s="1227"/>
      <c r="FR199" s="1227"/>
      <c r="FS199" s="1228"/>
      <c r="FT199" s="90"/>
      <c r="FU199" s="90"/>
      <c r="FV199" s="656"/>
      <c r="FW199" s="657"/>
      <c r="FX199" s="658">
        <f t="shared" si="157"/>
        <v>0</v>
      </c>
      <c r="FY199" s="619"/>
      <c r="FZ199" s="619"/>
      <c r="GA199" s="619"/>
      <c r="GB199" s="619"/>
      <c r="GC199" s="619"/>
      <c r="GD199" s="619"/>
      <c r="GE199" s="619"/>
      <c r="GF199" s="619"/>
      <c r="GG199" s="619"/>
      <c r="GH199" s="619"/>
      <c r="GI199" s="619"/>
      <c r="GJ199" s="619"/>
    </row>
    <row r="200" spans="1:192" ht="12" customHeight="1" x14ac:dyDescent="0.2">
      <c r="A200" s="654" t="str">
        <f t="shared" si="158"/>
        <v>No Line Item</v>
      </c>
      <c r="B200" s="1226"/>
      <c r="C200" s="1227"/>
      <c r="D200" s="1227"/>
      <c r="E200" s="1227"/>
      <c r="F200" s="1227"/>
      <c r="G200" s="1228"/>
      <c r="H200" s="90"/>
      <c r="I200" s="90"/>
      <c r="J200" s="656"/>
      <c r="K200" s="657"/>
      <c r="L200" s="658">
        <f t="shared" si="143"/>
        <v>0</v>
      </c>
      <c r="M200" s="654" t="str">
        <f t="shared" si="159"/>
        <v>No Line Item</v>
      </c>
      <c r="N200" s="1226"/>
      <c r="O200" s="1227"/>
      <c r="P200" s="1227"/>
      <c r="Q200" s="1227"/>
      <c r="R200" s="1227"/>
      <c r="S200" s="1228"/>
      <c r="T200" s="90"/>
      <c r="U200" s="90"/>
      <c r="V200" s="656"/>
      <c r="W200" s="657"/>
      <c r="X200" s="658">
        <f t="shared" si="144"/>
        <v>0</v>
      </c>
      <c r="Y200" s="654" t="str">
        <f t="shared" si="160"/>
        <v>No Line Item</v>
      </c>
      <c r="Z200" s="1226"/>
      <c r="AA200" s="1227"/>
      <c r="AB200" s="1227"/>
      <c r="AC200" s="1227"/>
      <c r="AD200" s="1227"/>
      <c r="AE200" s="1228"/>
      <c r="AF200" s="90"/>
      <c r="AG200" s="90"/>
      <c r="AH200" s="656"/>
      <c r="AI200" s="657"/>
      <c r="AJ200" s="658">
        <f t="shared" si="145"/>
        <v>0</v>
      </c>
      <c r="AK200" s="654" t="str">
        <f t="shared" si="161"/>
        <v>No Line Item</v>
      </c>
      <c r="AL200" s="1226"/>
      <c r="AM200" s="1227"/>
      <c r="AN200" s="1227"/>
      <c r="AO200" s="1227"/>
      <c r="AP200" s="1227"/>
      <c r="AQ200" s="1228"/>
      <c r="AR200" s="90"/>
      <c r="AS200" s="90"/>
      <c r="AT200" s="656"/>
      <c r="AU200" s="657"/>
      <c r="AV200" s="658">
        <f t="shared" si="146"/>
        <v>0</v>
      </c>
      <c r="AW200" s="654" t="str">
        <f t="shared" si="162"/>
        <v>No Line Item</v>
      </c>
      <c r="AX200" s="1226"/>
      <c r="AY200" s="1227"/>
      <c r="AZ200" s="1227"/>
      <c r="BA200" s="1227"/>
      <c r="BB200" s="1227"/>
      <c r="BC200" s="1228"/>
      <c r="BD200" s="90"/>
      <c r="BE200" s="90"/>
      <c r="BF200" s="656"/>
      <c r="BG200" s="657"/>
      <c r="BH200" s="658">
        <f t="shared" si="147"/>
        <v>0</v>
      </c>
      <c r="BI200" s="654" t="str">
        <f t="shared" si="163"/>
        <v>No Line Item</v>
      </c>
      <c r="BJ200" s="1226"/>
      <c r="BK200" s="1227"/>
      <c r="BL200" s="1227"/>
      <c r="BM200" s="1227"/>
      <c r="BN200" s="1227"/>
      <c r="BO200" s="1228"/>
      <c r="BP200" s="90"/>
      <c r="BQ200" s="90"/>
      <c r="BR200" s="656"/>
      <c r="BS200" s="657"/>
      <c r="BT200" s="658">
        <f t="shared" si="148"/>
        <v>0</v>
      </c>
      <c r="BU200" s="654" t="str">
        <f t="shared" si="164"/>
        <v>No Line Item</v>
      </c>
      <c r="BV200" s="1226"/>
      <c r="BW200" s="1227"/>
      <c r="BX200" s="1227"/>
      <c r="BY200" s="1227"/>
      <c r="BZ200" s="1227"/>
      <c r="CA200" s="1228"/>
      <c r="CB200" s="90"/>
      <c r="CC200" s="90"/>
      <c r="CD200" s="656"/>
      <c r="CE200" s="657"/>
      <c r="CF200" s="658">
        <f t="shared" si="149"/>
        <v>0</v>
      </c>
      <c r="CG200" s="654" t="str">
        <f t="shared" si="165"/>
        <v>No Line Item</v>
      </c>
      <c r="CH200" s="1226"/>
      <c r="CI200" s="1227"/>
      <c r="CJ200" s="1227"/>
      <c r="CK200" s="1227"/>
      <c r="CL200" s="1227"/>
      <c r="CM200" s="1228"/>
      <c r="CN200" s="90"/>
      <c r="CO200" s="90"/>
      <c r="CP200" s="656"/>
      <c r="CQ200" s="657"/>
      <c r="CR200" s="658">
        <f t="shared" si="150"/>
        <v>0</v>
      </c>
      <c r="CS200" s="654" t="str">
        <f t="shared" si="166"/>
        <v>No Line Item</v>
      </c>
      <c r="CT200" s="1226"/>
      <c r="CU200" s="1227"/>
      <c r="CV200" s="1227"/>
      <c r="CW200" s="1227"/>
      <c r="CX200" s="1227"/>
      <c r="CY200" s="1228"/>
      <c r="CZ200" s="90"/>
      <c r="DA200" s="90"/>
      <c r="DB200" s="656"/>
      <c r="DC200" s="657"/>
      <c r="DD200" s="658">
        <f t="shared" si="151"/>
        <v>0</v>
      </c>
      <c r="DE200" s="654" t="str">
        <f t="shared" si="167"/>
        <v>No Line Item</v>
      </c>
      <c r="DF200" s="1226"/>
      <c r="DG200" s="1227"/>
      <c r="DH200" s="1227"/>
      <c r="DI200" s="1227"/>
      <c r="DJ200" s="1227"/>
      <c r="DK200" s="1228"/>
      <c r="DL200" s="90"/>
      <c r="DM200" s="90"/>
      <c r="DN200" s="656"/>
      <c r="DO200" s="657"/>
      <c r="DP200" s="658">
        <f t="shared" si="152"/>
        <v>0</v>
      </c>
      <c r="DQ200" s="654" t="str">
        <f t="shared" si="168"/>
        <v>No Line Item</v>
      </c>
      <c r="DR200" s="1226"/>
      <c r="DS200" s="1227"/>
      <c r="DT200" s="1227"/>
      <c r="DU200" s="1227"/>
      <c r="DV200" s="1227"/>
      <c r="DW200" s="1228"/>
      <c r="DX200" s="90"/>
      <c r="DY200" s="90"/>
      <c r="DZ200" s="656"/>
      <c r="EA200" s="657"/>
      <c r="EB200" s="658">
        <f t="shared" si="153"/>
        <v>0</v>
      </c>
      <c r="EC200" s="654" t="str">
        <f t="shared" si="169"/>
        <v>No Line Item</v>
      </c>
      <c r="ED200" s="1226"/>
      <c r="EE200" s="1227"/>
      <c r="EF200" s="1227"/>
      <c r="EG200" s="1227"/>
      <c r="EH200" s="1227"/>
      <c r="EI200" s="1228"/>
      <c r="EJ200" s="90"/>
      <c r="EK200" s="90"/>
      <c r="EL200" s="656"/>
      <c r="EM200" s="657"/>
      <c r="EN200" s="658">
        <f t="shared" si="154"/>
        <v>0</v>
      </c>
      <c r="EO200" s="654" t="str">
        <f t="shared" si="170"/>
        <v>No Line Item</v>
      </c>
      <c r="EP200" s="1226"/>
      <c r="EQ200" s="1227"/>
      <c r="ER200" s="1227"/>
      <c r="ES200" s="1227"/>
      <c r="ET200" s="1227"/>
      <c r="EU200" s="1228"/>
      <c r="EV200" s="90"/>
      <c r="EW200" s="90"/>
      <c r="EX200" s="656"/>
      <c r="EY200" s="657"/>
      <c r="EZ200" s="658">
        <f t="shared" si="155"/>
        <v>0</v>
      </c>
      <c r="FA200" s="654" t="str">
        <f t="shared" si="171"/>
        <v>No Line Item</v>
      </c>
      <c r="FB200" s="1226"/>
      <c r="FC200" s="1227"/>
      <c r="FD200" s="1227"/>
      <c r="FE200" s="1227"/>
      <c r="FF200" s="1227"/>
      <c r="FG200" s="1228"/>
      <c r="FH200" s="90"/>
      <c r="FI200" s="90"/>
      <c r="FJ200" s="656"/>
      <c r="FK200" s="657"/>
      <c r="FL200" s="658">
        <f t="shared" si="156"/>
        <v>0</v>
      </c>
      <c r="FM200" s="654" t="str">
        <f t="shared" si="172"/>
        <v>No Line Item</v>
      </c>
      <c r="FN200" s="1226"/>
      <c r="FO200" s="1227"/>
      <c r="FP200" s="1227"/>
      <c r="FQ200" s="1227"/>
      <c r="FR200" s="1227"/>
      <c r="FS200" s="1228"/>
      <c r="FT200" s="90"/>
      <c r="FU200" s="90"/>
      <c r="FV200" s="656"/>
      <c r="FW200" s="657"/>
      <c r="FX200" s="658">
        <f t="shared" si="157"/>
        <v>0</v>
      </c>
      <c r="FY200" s="619"/>
      <c r="FZ200" s="619"/>
      <c r="GA200" s="619"/>
      <c r="GB200" s="619"/>
      <c r="GC200" s="619"/>
      <c r="GD200" s="619"/>
      <c r="GE200" s="619"/>
      <c r="GF200" s="619"/>
      <c r="GG200" s="619"/>
      <c r="GH200" s="619"/>
      <c r="GI200" s="619"/>
      <c r="GJ200" s="619"/>
    </row>
    <row r="201" spans="1:192" ht="12" customHeight="1" x14ac:dyDescent="0.2">
      <c r="A201" s="654" t="str">
        <f t="shared" si="158"/>
        <v>No Line Item</v>
      </c>
      <c r="B201" s="1226"/>
      <c r="C201" s="1227"/>
      <c r="D201" s="1227"/>
      <c r="E201" s="1227"/>
      <c r="F201" s="1227"/>
      <c r="G201" s="1228"/>
      <c r="H201" s="90"/>
      <c r="I201" s="90"/>
      <c r="J201" s="656"/>
      <c r="K201" s="657"/>
      <c r="L201" s="658">
        <f t="shared" si="143"/>
        <v>0</v>
      </c>
      <c r="M201" s="654" t="str">
        <f t="shared" si="159"/>
        <v>No Line Item</v>
      </c>
      <c r="N201" s="1226"/>
      <c r="O201" s="1227"/>
      <c r="P201" s="1227"/>
      <c r="Q201" s="1227"/>
      <c r="R201" s="1227"/>
      <c r="S201" s="1228"/>
      <c r="T201" s="90"/>
      <c r="U201" s="90"/>
      <c r="V201" s="656"/>
      <c r="W201" s="657"/>
      <c r="X201" s="658">
        <f t="shared" si="144"/>
        <v>0</v>
      </c>
      <c r="Y201" s="654" t="str">
        <f t="shared" si="160"/>
        <v>No Line Item</v>
      </c>
      <c r="Z201" s="1226"/>
      <c r="AA201" s="1227"/>
      <c r="AB201" s="1227"/>
      <c r="AC201" s="1227"/>
      <c r="AD201" s="1227"/>
      <c r="AE201" s="1228"/>
      <c r="AF201" s="90"/>
      <c r="AG201" s="90"/>
      <c r="AH201" s="656"/>
      <c r="AI201" s="657"/>
      <c r="AJ201" s="658">
        <f t="shared" si="145"/>
        <v>0</v>
      </c>
      <c r="AK201" s="654" t="str">
        <f t="shared" si="161"/>
        <v>No Line Item</v>
      </c>
      <c r="AL201" s="1226"/>
      <c r="AM201" s="1227"/>
      <c r="AN201" s="1227"/>
      <c r="AO201" s="1227"/>
      <c r="AP201" s="1227"/>
      <c r="AQ201" s="1228"/>
      <c r="AR201" s="90"/>
      <c r="AS201" s="90"/>
      <c r="AT201" s="656"/>
      <c r="AU201" s="657"/>
      <c r="AV201" s="658">
        <f t="shared" si="146"/>
        <v>0</v>
      </c>
      <c r="AW201" s="654" t="str">
        <f t="shared" si="162"/>
        <v>No Line Item</v>
      </c>
      <c r="AX201" s="1226"/>
      <c r="AY201" s="1227"/>
      <c r="AZ201" s="1227"/>
      <c r="BA201" s="1227"/>
      <c r="BB201" s="1227"/>
      <c r="BC201" s="1228"/>
      <c r="BD201" s="90"/>
      <c r="BE201" s="90"/>
      <c r="BF201" s="656"/>
      <c r="BG201" s="657"/>
      <c r="BH201" s="658">
        <f t="shared" si="147"/>
        <v>0</v>
      </c>
      <c r="BI201" s="654" t="str">
        <f t="shared" si="163"/>
        <v>No Line Item</v>
      </c>
      <c r="BJ201" s="1226"/>
      <c r="BK201" s="1227"/>
      <c r="BL201" s="1227"/>
      <c r="BM201" s="1227"/>
      <c r="BN201" s="1227"/>
      <c r="BO201" s="1228"/>
      <c r="BP201" s="90"/>
      <c r="BQ201" s="90"/>
      <c r="BR201" s="656"/>
      <c r="BS201" s="657"/>
      <c r="BT201" s="658">
        <f t="shared" si="148"/>
        <v>0</v>
      </c>
      <c r="BU201" s="654" t="str">
        <f t="shared" si="164"/>
        <v>No Line Item</v>
      </c>
      <c r="BV201" s="1226"/>
      <c r="BW201" s="1227"/>
      <c r="BX201" s="1227"/>
      <c r="BY201" s="1227"/>
      <c r="BZ201" s="1227"/>
      <c r="CA201" s="1228"/>
      <c r="CB201" s="90"/>
      <c r="CC201" s="90"/>
      <c r="CD201" s="656"/>
      <c r="CE201" s="657"/>
      <c r="CF201" s="658">
        <f t="shared" si="149"/>
        <v>0</v>
      </c>
      <c r="CG201" s="654" t="str">
        <f t="shared" si="165"/>
        <v>No Line Item</v>
      </c>
      <c r="CH201" s="1226"/>
      <c r="CI201" s="1227"/>
      <c r="CJ201" s="1227"/>
      <c r="CK201" s="1227"/>
      <c r="CL201" s="1227"/>
      <c r="CM201" s="1228"/>
      <c r="CN201" s="90"/>
      <c r="CO201" s="90"/>
      <c r="CP201" s="656"/>
      <c r="CQ201" s="657"/>
      <c r="CR201" s="658">
        <f t="shared" si="150"/>
        <v>0</v>
      </c>
      <c r="CS201" s="654" t="str">
        <f t="shared" si="166"/>
        <v>No Line Item</v>
      </c>
      <c r="CT201" s="1226"/>
      <c r="CU201" s="1227"/>
      <c r="CV201" s="1227"/>
      <c r="CW201" s="1227"/>
      <c r="CX201" s="1227"/>
      <c r="CY201" s="1228"/>
      <c r="CZ201" s="90"/>
      <c r="DA201" s="90"/>
      <c r="DB201" s="656"/>
      <c r="DC201" s="657"/>
      <c r="DD201" s="658">
        <f t="shared" si="151"/>
        <v>0</v>
      </c>
      <c r="DE201" s="654" t="str">
        <f t="shared" si="167"/>
        <v>No Line Item</v>
      </c>
      <c r="DF201" s="1226"/>
      <c r="DG201" s="1227"/>
      <c r="DH201" s="1227"/>
      <c r="DI201" s="1227"/>
      <c r="DJ201" s="1227"/>
      <c r="DK201" s="1228"/>
      <c r="DL201" s="90"/>
      <c r="DM201" s="90"/>
      <c r="DN201" s="656"/>
      <c r="DO201" s="657"/>
      <c r="DP201" s="658">
        <f t="shared" si="152"/>
        <v>0</v>
      </c>
      <c r="DQ201" s="654" t="str">
        <f t="shared" si="168"/>
        <v>No Line Item</v>
      </c>
      <c r="DR201" s="1226"/>
      <c r="DS201" s="1227"/>
      <c r="DT201" s="1227"/>
      <c r="DU201" s="1227"/>
      <c r="DV201" s="1227"/>
      <c r="DW201" s="1228"/>
      <c r="DX201" s="90"/>
      <c r="DY201" s="90"/>
      <c r="DZ201" s="656"/>
      <c r="EA201" s="657"/>
      <c r="EB201" s="658">
        <f t="shared" si="153"/>
        <v>0</v>
      </c>
      <c r="EC201" s="654" t="str">
        <f t="shared" si="169"/>
        <v>No Line Item</v>
      </c>
      <c r="ED201" s="1226"/>
      <c r="EE201" s="1227"/>
      <c r="EF201" s="1227"/>
      <c r="EG201" s="1227"/>
      <c r="EH201" s="1227"/>
      <c r="EI201" s="1228"/>
      <c r="EJ201" s="90"/>
      <c r="EK201" s="90"/>
      <c r="EL201" s="656"/>
      <c r="EM201" s="657"/>
      <c r="EN201" s="658">
        <f t="shared" si="154"/>
        <v>0</v>
      </c>
      <c r="EO201" s="654" t="str">
        <f t="shared" si="170"/>
        <v>No Line Item</v>
      </c>
      <c r="EP201" s="1226"/>
      <c r="EQ201" s="1227"/>
      <c r="ER201" s="1227"/>
      <c r="ES201" s="1227"/>
      <c r="ET201" s="1227"/>
      <c r="EU201" s="1228"/>
      <c r="EV201" s="90"/>
      <c r="EW201" s="90"/>
      <c r="EX201" s="656"/>
      <c r="EY201" s="657"/>
      <c r="EZ201" s="658">
        <f t="shared" si="155"/>
        <v>0</v>
      </c>
      <c r="FA201" s="654" t="str">
        <f t="shared" si="171"/>
        <v>No Line Item</v>
      </c>
      <c r="FB201" s="1226"/>
      <c r="FC201" s="1227"/>
      <c r="FD201" s="1227"/>
      <c r="FE201" s="1227"/>
      <c r="FF201" s="1227"/>
      <c r="FG201" s="1228"/>
      <c r="FH201" s="90"/>
      <c r="FI201" s="90"/>
      <c r="FJ201" s="656"/>
      <c r="FK201" s="657"/>
      <c r="FL201" s="658">
        <f t="shared" si="156"/>
        <v>0</v>
      </c>
      <c r="FM201" s="654" t="str">
        <f t="shared" si="172"/>
        <v>No Line Item</v>
      </c>
      <c r="FN201" s="1226"/>
      <c r="FO201" s="1227"/>
      <c r="FP201" s="1227"/>
      <c r="FQ201" s="1227"/>
      <c r="FR201" s="1227"/>
      <c r="FS201" s="1228"/>
      <c r="FT201" s="90"/>
      <c r="FU201" s="90"/>
      <c r="FV201" s="656"/>
      <c r="FW201" s="657"/>
      <c r="FX201" s="658">
        <f t="shared" si="157"/>
        <v>0</v>
      </c>
      <c r="FY201" s="619"/>
      <c r="FZ201" s="619"/>
      <c r="GA201" s="619"/>
      <c r="GB201" s="619"/>
      <c r="GC201" s="619"/>
      <c r="GD201" s="619"/>
      <c r="GE201" s="619"/>
      <c r="GF201" s="619"/>
      <c r="GG201" s="619"/>
      <c r="GH201" s="619"/>
      <c r="GI201" s="619"/>
      <c r="GJ201" s="619"/>
    </row>
    <row r="202" spans="1:192" ht="12" customHeight="1" x14ac:dyDescent="0.2">
      <c r="A202" s="654" t="str">
        <f t="shared" si="158"/>
        <v>No Line Item</v>
      </c>
      <c r="B202" s="1226"/>
      <c r="C202" s="1227"/>
      <c r="D202" s="1227"/>
      <c r="E202" s="1227"/>
      <c r="F202" s="1227"/>
      <c r="G202" s="1228"/>
      <c r="H202" s="90"/>
      <c r="I202" s="90"/>
      <c r="J202" s="656"/>
      <c r="K202" s="657"/>
      <c r="L202" s="658">
        <f t="shared" si="143"/>
        <v>0</v>
      </c>
      <c r="M202" s="654" t="str">
        <f t="shared" si="159"/>
        <v>No Line Item</v>
      </c>
      <c r="N202" s="1226"/>
      <c r="O202" s="1227"/>
      <c r="P202" s="1227"/>
      <c r="Q202" s="1227"/>
      <c r="R202" s="1227"/>
      <c r="S202" s="1228"/>
      <c r="T202" s="90"/>
      <c r="U202" s="90"/>
      <c r="V202" s="656"/>
      <c r="W202" s="657"/>
      <c r="X202" s="658">
        <f t="shared" si="144"/>
        <v>0</v>
      </c>
      <c r="Y202" s="654" t="str">
        <f t="shared" si="160"/>
        <v>No Line Item</v>
      </c>
      <c r="Z202" s="1226"/>
      <c r="AA202" s="1227"/>
      <c r="AB202" s="1227"/>
      <c r="AC202" s="1227"/>
      <c r="AD202" s="1227"/>
      <c r="AE202" s="1228"/>
      <c r="AF202" s="90"/>
      <c r="AG202" s="90"/>
      <c r="AH202" s="656"/>
      <c r="AI202" s="657"/>
      <c r="AJ202" s="658">
        <f t="shared" si="145"/>
        <v>0</v>
      </c>
      <c r="AK202" s="654" t="str">
        <f t="shared" si="161"/>
        <v>No Line Item</v>
      </c>
      <c r="AL202" s="1226"/>
      <c r="AM202" s="1227"/>
      <c r="AN202" s="1227"/>
      <c r="AO202" s="1227"/>
      <c r="AP202" s="1227"/>
      <c r="AQ202" s="1228"/>
      <c r="AR202" s="90"/>
      <c r="AS202" s="90"/>
      <c r="AT202" s="656"/>
      <c r="AU202" s="657"/>
      <c r="AV202" s="658">
        <f t="shared" si="146"/>
        <v>0</v>
      </c>
      <c r="AW202" s="654" t="str">
        <f t="shared" si="162"/>
        <v>No Line Item</v>
      </c>
      <c r="AX202" s="1226"/>
      <c r="AY202" s="1227"/>
      <c r="AZ202" s="1227"/>
      <c r="BA202" s="1227"/>
      <c r="BB202" s="1227"/>
      <c r="BC202" s="1228"/>
      <c r="BD202" s="90"/>
      <c r="BE202" s="90"/>
      <c r="BF202" s="656"/>
      <c r="BG202" s="657"/>
      <c r="BH202" s="658">
        <f t="shared" si="147"/>
        <v>0</v>
      </c>
      <c r="BI202" s="654" t="str">
        <f t="shared" si="163"/>
        <v>No Line Item</v>
      </c>
      <c r="BJ202" s="1226"/>
      <c r="BK202" s="1227"/>
      <c r="BL202" s="1227"/>
      <c r="BM202" s="1227"/>
      <c r="BN202" s="1227"/>
      <c r="BO202" s="1228"/>
      <c r="BP202" s="90"/>
      <c r="BQ202" s="90"/>
      <c r="BR202" s="656"/>
      <c r="BS202" s="657"/>
      <c r="BT202" s="658">
        <f t="shared" si="148"/>
        <v>0</v>
      </c>
      <c r="BU202" s="654" t="str">
        <f t="shared" si="164"/>
        <v>No Line Item</v>
      </c>
      <c r="BV202" s="1226"/>
      <c r="BW202" s="1227"/>
      <c r="BX202" s="1227"/>
      <c r="BY202" s="1227"/>
      <c r="BZ202" s="1227"/>
      <c r="CA202" s="1228"/>
      <c r="CB202" s="90"/>
      <c r="CC202" s="90"/>
      <c r="CD202" s="656"/>
      <c r="CE202" s="657"/>
      <c r="CF202" s="658">
        <f t="shared" si="149"/>
        <v>0</v>
      </c>
      <c r="CG202" s="654" t="str">
        <f t="shared" si="165"/>
        <v>No Line Item</v>
      </c>
      <c r="CH202" s="1226"/>
      <c r="CI202" s="1227"/>
      <c r="CJ202" s="1227"/>
      <c r="CK202" s="1227"/>
      <c r="CL202" s="1227"/>
      <c r="CM202" s="1228"/>
      <c r="CN202" s="90"/>
      <c r="CO202" s="90"/>
      <c r="CP202" s="656"/>
      <c r="CQ202" s="657"/>
      <c r="CR202" s="658">
        <f t="shared" si="150"/>
        <v>0</v>
      </c>
      <c r="CS202" s="654" t="str">
        <f t="shared" si="166"/>
        <v>No Line Item</v>
      </c>
      <c r="CT202" s="1226"/>
      <c r="CU202" s="1227"/>
      <c r="CV202" s="1227"/>
      <c r="CW202" s="1227"/>
      <c r="CX202" s="1227"/>
      <c r="CY202" s="1228"/>
      <c r="CZ202" s="90"/>
      <c r="DA202" s="90"/>
      <c r="DB202" s="656"/>
      <c r="DC202" s="657"/>
      <c r="DD202" s="658">
        <f t="shared" si="151"/>
        <v>0</v>
      </c>
      <c r="DE202" s="654" t="str">
        <f t="shared" si="167"/>
        <v>No Line Item</v>
      </c>
      <c r="DF202" s="1226"/>
      <c r="DG202" s="1227"/>
      <c r="DH202" s="1227"/>
      <c r="DI202" s="1227"/>
      <c r="DJ202" s="1227"/>
      <c r="DK202" s="1228"/>
      <c r="DL202" s="90"/>
      <c r="DM202" s="90"/>
      <c r="DN202" s="656"/>
      <c r="DO202" s="657"/>
      <c r="DP202" s="658">
        <f t="shared" si="152"/>
        <v>0</v>
      </c>
      <c r="DQ202" s="654" t="str">
        <f t="shared" si="168"/>
        <v>No Line Item</v>
      </c>
      <c r="DR202" s="1226"/>
      <c r="DS202" s="1227"/>
      <c r="DT202" s="1227"/>
      <c r="DU202" s="1227"/>
      <c r="DV202" s="1227"/>
      <c r="DW202" s="1228"/>
      <c r="DX202" s="90"/>
      <c r="DY202" s="90"/>
      <c r="DZ202" s="656"/>
      <c r="EA202" s="657"/>
      <c r="EB202" s="658">
        <f t="shared" si="153"/>
        <v>0</v>
      </c>
      <c r="EC202" s="654" t="str">
        <f t="shared" si="169"/>
        <v>No Line Item</v>
      </c>
      <c r="ED202" s="1226"/>
      <c r="EE202" s="1227"/>
      <c r="EF202" s="1227"/>
      <c r="EG202" s="1227"/>
      <c r="EH202" s="1227"/>
      <c r="EI202" s="1228"/>
      <c r="EJ202" s="90"/>
      <c r="EK202" s="90"/>
      <c r="EL202" s="656"/>
      <c r="EM202" s="657"/>
      <c r="EN202" s="658">
        <f t="shared" si="154"/>
        <v>0</v>
      </c>
      <c r="EO202" s="654" t="str">
        <f t="shared" si="170"/>
        <v>No Line Item</v>
      </c>
      <c r="EP202" s="1226"/>
      <c r="EQ202" s="1227"/>
      <c r="ER202" s="1227"/>
      <c r="ES202" s="1227"/>
      <c r="ET202" s="1227"/>
      <c r="EU202" s="1228"/>
      <c r="EV202" s="90"/>
      <c r="EW202" s="90"/>
      <c r="EX202" s="656"/>
      <c r="EY202" s="657"/>
      <c r="EZ202" s="658">
        <f t="shared" si="155"/>
        <v>0</v>
      </c>
      <c r="FA202" s="654" t="str">
        <f t="shared" si="171"/>
        <v>No Line Item</v>
      </c>
      <c r="FB202" s="1226"/>
      <c r="FC202" s="1227"/>
      <c r="FD202" s="1227"/>
      <c r="FE202" s="1227"/>
      <c r="FF202" s="1227"/>
      <c r="FG202" s="1228"/>
      <c r="FH202" s="90"/>
      <c r="FI202" s="90"/>
      <c r="FJ202" s="656"/>
      <c r="FK202" s="657"/>
      <c r="FL202" s="658">
        <f t="shared" si="156"/>
        <v>0</v>
      </c>
      <c r="FM202" s="654" t="str">
        <f t="shared" si="172"/>
        <v>No Line Item</v>
      </c>
      <c r="FN202" s="1226"/>
      <c r="FO202" s="1227"/>
      <c r="FP202" s="1227"/>
      <c r="FQ202" s="1227"/>
      <c r="FR202" s="1227"/>
      <c r="FS202" s="1228"/>
      <c r="FT202" s="90"/>
      <c r="FU202" s="90"/>
      <c r="FV202" s="656"/>
      <c r="FW202" s="657"/>
      <c r="FX202" s="658">
        <f t="shared" si="157"/>
        <v>0</v>
      </c>
      <c r="FY202" s="619"/>
      <c r="FZ202" s="619"/>
      <c r="GA202" s="619"/>
      <c r="GB202" s="619"/>
      <c r="GC202" s="619"/>
      <c r="GD202" s="619"/>
      <c r="GE202" s="619"/>
      <c r="GF202" s="619"/>
      <c r="GG202" s="619"/>
      <c r="GH202" s="619"/>
      <c r="GI202" s="619"/>
      <c r="GJ202" s="619"/>
    </row>
    <row r="203" spans="1:192" ht="12" customHeight="1" x14ac:dyDescent="0.2">
      <c r="A203" s="654" t="str">
        <f t="shared" si="158"/>
        <v>No Line Item</v>
      </c>
      <c r="B203" s="1226"/>
      <c r="C203" s="1227"/>
      <c r="D203" s="1227"/>
      <c r="E203" s="1227"/>
      <c r="F203" s="1227"/>
      <c r="G203" s="1228"/>
      <c r="H203" s="90"/>
      <c r="I203" s="90"/>
      <c r="J203" s="656"/>
      <c r="K203" s="657"/>
      <c r="L203" s="658">
        <f t="shared" si="143"/>
        <v>0</v>
      </c>
      <c r="M203" s="654" t="str">
        <f t="shared" si="159"/>
        <v>No Line Item</v>
      </c>
      <c r="N203" s="1226"/>
      <c r="O203" s="1227"/>
      <c r="P203" s="1227"/>
      <c r="Q203" s="1227"/>
      <c r="R203" s="1227"/>
      <c r="S203" s="1228"/>
      <c r="T203" s="90"/>
      <c r="U203" s="90"/>
      <c r="V203" s="656"/>
      <c r="W203" s="657"/>
      <c r="X203" s="658">
        <f t="shared" si="144"/>
        <v>0</v>
      </c>
      <c r="Y203" s="654" t="str">
        <f t="shared" si="160"/>
        <v>No Line Item</v>
      </c>
      <c r="Z203" s="1226"/>
      <c r="AA203" s="1227"/>
      <c r="AB203" s="1227"/>
      <c r="AC203" s="1227"/>
      <c r="AD203" s="1227"/>
      <c r="AE203" s="1228"/>
      <c r="AF203" s="90"/>
      <c r="AG203" s="90"/>
      <c r="AH203" s="656"/>
      <c r="AI203" s="657"/>
      <c r="AJ203" s="658">
        <f t="shared" si="145"/>
        <v>0</v>
      </c>
      <c r="AK203" s="654" t="str">
        <f t="shared" si="161"/>
        <v>No Line Item</v>
      </c>
      <c r="AL203" s="1226"/>
      <c r="AM203" s="1227"/>
      <c r="AN203" s="1227"/>
      <c r="AO203" s="1227"/>
      <c r="AP203" s="1227"/>
      <c r="AQ203" s="1228"/>
      <c r="AR203" s="90"/>
      <c r="AS203" s="90"/>
      <c r="AT203" s="656"/>
      <c r="AU203" s="657"/>
      <c r="AV203" s="658">
        <f t="shared" si="146"/>
        <v>0</v>
      </c>
      <c r="AW203" s="654" t="str">
        <f t="shared" si="162"/>
        <v>No Line Item</v>
      </c>
      <c r="AX203" s="1226"/>
      <c r="AY203" s="1227"/>
      <c r="AZ203" s="1227"/>
      <c r="BA203" s="1227"/>
      <c r="BB203" s="1227"/>
      <c r="BC203" s="1228"/>
      <c r="BD203" s="90"/>
      <c r="BE203" s="90"/>
      <c r="BF203" s="656"/>
      <c r="BG203" s="657"/>
      <c r="BH203" s="658">
        <f t="shared" si="147"/>
        <v>0</v>
      </c>
      <c r="BI203" s="654" t="str">
        <f t="shared" si="163"/>
        <v>No Line Item</v>
      </c>
      <c r="BJ203" s="1226"/>
      <c r="BK203" s="1227"/>
      <c r="BL203" s="1227"/>
      <c r="BM203" s="1227"/>
      <c r="BN203" s="1227"/>
      <c r="BO203" s="1228"/>
      <c r="BP203" s="90"/>
      <c r="BQ203" s="90"/>
      <c r="BR203" s="656"/>
      <c r="BS203" s="657"/>
      <c r="BT203" s="658">
        <f t="shared" si="148"/>
        <v>0</v>
      </c>
      <c r="BU203" s="654" t="str">
        <f t="shared" si="164"/>
        <v>No Line Item</v>
      </c>
      <c r="BV203" s="1226"/>
      <c r="BW203" s="1227"/>
      <c r="BX203" s="1227"/>
      <c r="BY203" s="1227"/>
      <c r="BZ203" s="1227"/>
      <c r="CA203" s="1228"/>
      <c r="CB203" s="90"/>
      <c r="CC203" s="90"/>
      <c r="CD203" s="656"/>
      <c r="CE203" s="657"/>
      <c r="CF203" s="658">
        <f t="shared" si="149"/>
        <v>0</v>
      </c>
      <c r="CG203" s="654" t="str">
        <f t="shared" si="165"/>
        <v>No Line Item</v>
      </c>
      <c r="CH203" s="1226"/>
      <c r="CI203" s="1227"/>
      <c r="CJ203" s="1227"/>
      <c r="CK203" s="1227"/>
      <c r="CL203" s="1227"/>
      <c r="CM203" s="1228"/>
      <c r="CN203" s="90"/>
      <c r="CO203" s="90"/>
      <c r="CP203" s="656"/>
      <c r="CQ203" s="657"/>
      <c r="CR203" s="658">
        <f t="shared" si="150"/>
        <v>0</v>
      </c>
      <c r="CS203" s="654" t="str">
        <f t="shared" si="166"/>
        <v>No Line Item</v>
      </c>
      <c r="CT203" s="1226"/>
      <c r="CU203" s="1227"/>
      <c r="CV203" s="1227"/>
      <c r="CW203" s="1227"/>
      <c r="CX203" s="1227"/>
      <c r="CY203" s="1228"/>
      <c r="CZ203" s="90"/>
      <c r="DA203" s="90"/>
      <c r="DB203" s="656"/>
      <c r="DC203" s="657"/>
      <c r="DD203" s="658">
        <f t="shared" si="151"/>
        <v>0</v>
      </c>
      <c r="DE203" s="654" t="str">
        <f t="shared" si="167"/>
        <v>No Line Item</v>
      </c>
      <c r="DF203" s="1226"/>
      <c r="DG203" s="1227"/>
      <c r="DH203" s="1227"/>
      <c r="DI203" s="1227"/>
      <c r="DJ203" s="1227"/>
      <c r="DK203" s="1228"/>
      <c r="DL203" s="90"/>
      <c r="DM203" s="90"/>
      <c r="DN203" s="656"/>
      <c r="DO203" s="657"/>
      <c r="DP203" s="658">
        <f t="shared" si="152"/>
        <v>0</v>
      </c>
      <c r="DQ203" s="654" t="str">
        <f t="shared" si="168"/>
        <v>No Line Item</v>
      </c>
      <c r="DR203" s="1226"/>
      <c r="DS203" s="1227"/>
      <c r="DT203" s="1227"/>
      <c r="DU203" s="1227"/>
      <c r="DV203" s="1227"/>
      <c r="DW203" s="1228"/>
      <c r="DX203" s="90"/>
      <c r="DY203" s="90"/>
      <c r="DZ203" s="656"/>
      <c r="EA203" s="657"/>
      <c r="EB203" s="658">
        <f t="shared" si="153"/>
        <v>0</v>
      </c>
      <c r="EC203" s="654" t="str">
        <f t="shared" si="169"/>
        <v>No Line Item</v>
      </c>
      <c r="ED203" s="1226"/>
      <c r="EE203" s="1227"/>
      <c r="EF203" s="1227"/>
      <c r="EG203" s="1227"/>
      <c r="EH203" s="1227"/>
      <c r="EI203" s="1228"/>
      <c r="EJ203" s="90"/>
      <c r="EK203" s="90"/>
      <c r="EL203" s="656"/>
      <c r="EM203" s="657"/>
      <c r="EN203" s="658">
        <f t="shared" si="154"/>
        <v>0</v>
      </c>
      <c r="EO203" s="654" t="str">
        <f t="shared" si="170"/>
        <v>No Line Item</v>
      </c>
      <c r="EP203" s="1226"/>
      <c r="EQ203" s="1227"/>
      <c r="ER203" s="1227"/>
      <c r="ES203" s="1227"/>
      <c r="ET203" s="1227"/>
      <c r="EU203" s="1228"/>
      <c r="EV203" s="90"/>
      <c r="EW203" s="90"/>
      <c r="EX203" s="656"/>
      <c r="EY203" s="657"/>
      <c r="EZ203" s="658">
        <f t="shared" si="155"/>
        <v>0</v>
      </c>
      <c r="FA203" s="654" t="str">
        <f t="shared" si="171"/>
        <v>No Line Item</v>
      </c>
      <c r="FB203" s="1226"/>
      <c r="FC203" s="1227"/>
      <c r="FD203" s="1227"/>
      <c r="FE203" s="1227"/>
      <c r="FF203" s="1227"/>
      <c r="FG203" s="1228"/>
      <c r="FH203" s="90"/>
      <c r="FI203" s="90"/>
      <c r="FJ203" s="656"/>
      <c r="FK203" s="657"/>
      <c r="FL203" s="658">
        <f t="shared" si="156"/>
        <v>0</v>
      </c>
      <c r="FM203" s="654" t="str">
        <f t="shared" si="172"/>
        <v>No Line Item</v>
      </c>
      <c r="FN203" s="1226"/>
      <c r="FO203" s="1227"/>
      <c r="FP203" s="1227"/>
      <c r="FQ203" s="1227"/>
      <c r="FR203" s="1227"/>
      <c r="FS203" s="1228"/>
      <c r="FT203" s="90"/>
      <c r="FU203" s="90"/>
      <c r="FV203" s="656"/>
      <c r="FW203" s="657"/>
      <c r="FX203" s="658">
        <f t="shared" si="157"/>
        <v>0</v>
      </c>
      <c r="FY203" s="619"/>
      <c r="FZ203" s="619"/>
      <c r="GA203" s="619"/>
      <c r="GB203" s="619"/>
      <c r="GC203" s="619"/>
      <c r="GD203" s="619"/>
      <c r="GE203" s="619"/>
      <c r="GF203" s="619"/>
      <c r="GG203" s="619"/>
      <c r="GH203" s="619"/>
      <c r="GI203" s="619"/>
      <c r="GJ203" s="619"/>
    </row>
    <row r="204" spans="1:192" ht="12" customHeight="1" x14ac:dyDescent="0.2">
      <c r="A204" s="654" t="str">
        <f t="shared" si="158"/>
        <v>No Line Item</v>
      </c>
      <c r="B204" s="1226"/>
      <c r="C204" s="1227"/>
      <c r="D204" s="1227"/>
      <c r="E204" s="1227"/>
      <c r="F204" s="1227"/>
      <c r="G204" s="1228"/>
      <c r="H204" s="90"/>
      <c r="I204" s="90"/>
      <c r="J204" s="656"/>
      <c r="K204" s="657"/>
      <c r="L204" s="658">
        <f t="shared" si="143"/>
        <v>0</v>
      </c>
      <c r="M204" s="654" t="str">
        <f t="shared" si="159"/>
        <v>No Line Item</v>
      </c>
      <c r="N204" s="1226"/>
      <c r="O204" s="1227"/>
      <c r="P204" s="1227"/>
      <c r="Q204" s="1227"/>
      <c r="R204" s="1227"/>
      <c r="S204" s="1228"/>
      <c r="T204" s="90"/>
      <c r="U204" s="90"/>
      <c r="V204" s="656"/>
      <c r="W204" s="657"/>
      <c r="X204" s="658">
        <f t="shared" si="144"/>
        <v>0</v>
      </c>
      <c r="Y204" s="654" t="str">
        <f t="shared" si="160"/>
        <v>No Line Item</v>
      </c>
      <c r="Z204" s="1226"/>
      <c r="AA204" s="1227"/>
      <c r="AB204" s="1227"/>
      <c r="AC204" s="1227"/>
      <c r="AD204" s="1227"/>
      <c r="AE204" s="1228"/>
      <c r="AF204" s="90"/>
      <c r="AG204" s="90"/>
      <c r="AH204" s="656"/>
      <c r="AI204" s="657"/>
      <c r="AJ204" s="658">
        <f t="shared" si="145"/>
        <v>0</v>
      </c>
      <c r="AK204" s="654" t="str">
        <f t="shared" si="161"/>
        <v>No Line Item</v>
      </c>
      <c r="AL204" s="1226"/>
      <c r="AM204" s="1227"/>
      <c r="AN204" s="1227"/>
      <c r="AO204" s="1227"/>
      <c r="AP204" s="1227"/>
      <c r="AQ204" s="1228"/>
      <c r="AR204" s="90"/>
      <c r="AS204" s="90"/>
      <c r="AT204" s="656"/>
      <c r="AU204" s="657"/>
      <c r="AV204" s="658">
        <f t="shared" si="146"/>
        <v>0</v>
      </c>
      <c r="AW204" s="654" t="str">
        <f t="shared" si="162"/>
        <v>No Line Item</v>
      </c>
      <c r="AX204" s="1226"/>
      <c r="AY204" s="1227"/>
      <c r="AZ204" s="1227"/>
      <c r="BA204" s="1227"/>
      <c r="BB204" s="1227"/>
      <c r="BC204" s="1228"/>
      <c r="BD204" s="90"/>
      <c r="BE204" s="90"/>
      <c r="BF204" s="656"/>
      <c r="BG204" s="657"/>
      <c r="BH204" s="658">
        <f t="shared" si="147"/>
        <v>0</v>
      </c>
      <c r="BI204" s="654" t="str">
        <f t="shared" si="163"/>
        <v>No Line Item</v>
      </c>
      <c r="BJ204" s="1226"/>
      <c r="BK204" s="1227"/>
      <c r="BL204" s="1227"/>
      <c r="BM204" s="1227"/>
      <c r="BN204" s="1227"/>
      <c r="BO204" s="1228"/>
      <c r="BP204" s="90"/>
      <c r="BQ204" s="90"/>
      <c r="BR204" s="656"/>
      <c r="BS204" s="657"/>
      <c r="BT204" s="658">
        <f t="shared" si="148"/>
        <v>0</v>
      </c>
      <c r="BU204" s="654" t="str">
        <f t="shared" si="164"/>
        <v>No Line Item</v>
      </c>
      <c r="BV204" s="1226"/>
      <c r="BW204" s="1227"/>
      <c r="BX204" s="1227"/>
      <c r="BY204" s="1227"/>
      <c r="BZ204" s="1227"/>
      <c r="CA204" s="1228"/>
      <c r="CB204" s="90"/>
      <c r="CC204" s="90"/>
      <c r="CD204" s="656"/>
      <c r="CE204" s="657"/>
      <c r="CF204" s="658">
        <f t="shared" si="149"/>
        <v>0</v>
      </c>
      <c r="CG204" s="654" t="str">
        <f t="shared" si="165"/>
        <v>No Line Item</v>
      </c>
      <c r="CH204" s="1226"/>
      <c r="CI204" s="1227"/>
      <c r="CJ204" s="1227"/>
      <c r="CK204" s="1227"/>
      <c r="CL204" s="1227"/>
      <c r="CM204" s="1228"/>
      <c r="CN204" s="90"/>
      <c r="CO204" s="90"/>
      <c r="CP204" s="656"/>
      <c r="CQ204" s="657"/>
      <c r="CR204" s="658">
        <f t="shared" si="150"/>
        <v>0</v>
      </c>
      <c r="CS204" s="654" t="str">
        <f t="shared" si="166"/>
        <v>No Line Item</v>
      </c>
      <c r="CT204" s="1226"/>
      <c r="CU204" s="1227"/>
      <c r="CV204" s="1227"/>
      <c r="CW204" s="1227"/>
      <c r="CX204" s="1227"/>
      <c r="CY204" s="1228"/>
      <c r="CZ204" s="90"/>
      <c r="DA204" s="90"/>
      <c r="DB204" s="656"/>
      <c r="DC204" s="657"/>
      <c r="DD204" s="658">
        <f t="shared" si="151"/>
        <v>0</v>
      </c>
      <c r="DE204" s="654" t="str">
        <f t="shared" si="167"/>
        <v>No Line Item</v>
      </c>
      <c r="DF204" s="1226"/>
      <c r="DG204" s="1227"/>
      <c r="DH204" s="1227"/>
      <c r="DI204" s="1227"/>
      <c r="DJ204" s="1227"/>
      <c r="DK204" s="1228"/>
      <c r="DL204" s="90"/>
      <c r="DM204" s="90"/>
      <c r="DN204" s="656"/>
      <c r="DO204" s="657"/>
      <c r="DP204" s="658">
        <f t="shared" si="152"/>
        <v>0</v>
      </c>
      <c r="DQ204" s="654" t="str">
        <f t="shared" si="168"/>
        <v>No Line Item</v>
      </c>
      <c r="DR204" s="1226"/>
      <c r="DS204" s="1227"/>
      <c r="DT204" s="1227"/>
      <c r="DU204" s="1227"/>
      <c r="DV204" s="1227"/>
      <c r="DW204" s="1228"/>
      <c r="DX204" s="90"/>
      <c r="DY204" s="90"/>
      <c r="DZ204" s="656"/>
      <c r="EA204" s="657"/>
      <c r="EB204" s="658">
        <f t="shared" si="153"/>
        <v>0</v>
      </c>
      <c r="EC204" s="654" t="str">
        <f t="shared" si="169"/>
        <v>No Line Item</v>
      </c>
      <c r="ED204" s="1226"/>
      <c r="EE204" s="1227"/>
      <c r="EF204" s="1227"/>
      <c r="EG204" s="1227"/>
      <c r="EH204" s="1227"/>
      <c r="EI204" s="1228"/>
      <c r="EJ204" s="90"/>
      <c r="EK204" s="90"/>
      <c r="EL204" s="656"/>
      <c r="EM204" s="657"/>
      <c r="EN204" s="658">
        <f t="shared" si="154"/>
        <v>0</v>
      </c>
      <c r="EO204" s="654" t="str">
        <f t="shared" si="170"/>
        <v>No Line Item</v>
      </c>
      <c r="EP204" s="1226"/>
      <c r="EQ204" s="1227"/>
      <c r="ER204" s="1227"/>
      <c r="ES204" s="1227"/>
      <c r="ET204" s="1227"/>
      <c r="EU204" s="1228"/>
      <c r="EV204" s="90"/>
      <c r="EW204" s="90"/>
      <c r="EX204" s="656"/>
      <c r="EY204" s="657"/>
      <c r="EZ204" s="658">
        <f t="shared" si="155"/>
        <v>0</v>
      </c>
      <c r="FA204" s="654" t="str">
        <f t="shared" si="171"/>
        <v>No Line Item</v>
      </c>
      <c r="FB204" s="1226"/>
      <c r="FC204" s="1227"/>
      <c r="FD204" s="1227"/>
      <c r="FE204" s="1227"/>
      <c r="FF204" s="1227"/>
      <c r="FG204" s="1228"/>
      <c r="FH204" s="90"/>
      <c r="FI204" s="90"/>
      <c r="FJ204" s="656"/>
      <c r="FK204" s="657"/>
      <c r="FL204" s="658">
        <f t="shared" si="156"/>
        <v>0</v>
      </c>
      <c r="FM204" s="654" t="str">
        <f t="shared" si="172"/>
        <v>No Line Item</v>
      </c>
      <c r="FN204" s="1226"/>
      <c r="FO204" s="1227"/>
      <c r="FP204" s="1227"/>
      <c r="FQ204" s="1227"/>
      <c r="FR204" s="1227"/>
      <c r="FS204" s="1228"/>
      <c r="FT204" s="90"/>
      <c r="FU204" s="90"/>
      <c r="FV204" s="656"/>
      <c r="FW204" s="657"/>
      <c r="FX204" s="658">
        <f t="shared" si="157"/>
        <v>0</v>
      </c>
      <c r="FY204" s="619"/>
      <c r="FZ204" s="619"/>
      <c r="GA204" s="619"/>
      <c r="GB204" s="619"/>
      <c r="GC204" s="619"/>
      <c r="GD204" s="619"/>
      <c r="GE204" s="619"/>
      <c r="GF204" s="619"/>
      <c r="GG204" s="619"/>
      <c r="GH204" s="619"/>
      <c r="GI204" s="619"/>
      <c r="GJ204" s="619"/>
    </row>
    <row r="205" spans="1:192" ht="12" customHeight="1" x14ac:dyDescent="0.2">
      <c r="A205" s="654" t="str">
        <f t="shared" ref="A205:A220" si="173">IF(AND(I205=0,K205=0,B205=""),"No Line Item",A204+1)</f>
        <v>No Line Item</v>
      </c>
      <c r="B205" s="1226"/>
      <c r="C205" s="1227"/>
      <c r="D205" s="1227"/>
      <c r="E205" s="1227"/>
      <c r="F205" s="1227"/>
      <c r="G205" s="1228"/>
      <c r="H205" s="90"/>
      <c r="I205" s="90"/>
      <c r="J205" s="656"/>
      <c r="K205" s="657"/>
      <c r="L205" s="658">
        <f t="shared" si="143"/>
        <v>0</v>
      </c>
      <c r="M205" s="654" t="str">
        <f t="shared" ref="M205:M220" si="174">IF(AND(U205=0,W205=0,N205=""),"No Line Item",M204+1)</f>
        <v>No Line Item</v>
      </c>
      <c r="N205" s="1226"/>
      <c r="O205" s="1227"/>
      <c r="P205" s="1227"/>
      <c r="Q205" s="1227"/>
      <c r="R205" s="1227"/>
      <c r="S205" s="1228"/>
      <c r="T205" s="90"/>
      <c r="U205" s="90"/>
      <c r="V205" s="656"/>
      <c r="W205" s="657"/>
      <c r="X205" s="658">
        <f t="shared" si="144"/>
        <v>0</v>
      </c>
      <c r="Y205" s="654" t="str">
        <f t="shared" ref="Y205:Y220" si="175">IF(AND(AG205=0,AI205=0,Z205=""),"No Line Item",Y204+1)</f>
        <v>No Line Item</v>
      </c>
      <c r="Z205" s="1226"/>
      <c r="AA205" s="1227"/>
      <c r="AB205" s="1227"/>
      <c r="AC205" s="1227"/>
      <c r="AD205" s="1227"/>
      <c r="AE205" s="1228"/>
      <c r="AF205" s="90"/>
      <c r="AG205" s="90"/>
      <c r="AH205" s="656"/>
      <c r="AI205" s="657"/>
      <c r="AJ205" s="658">
        <f t="shared" si="145"/>
        <v>0</v>
      </c>
      <c r="AK205" s="654" t="str">
        <f t="shared" ref="AK205:AK220" si="176">IF(AND(AS205=0,AU205=0,AL205=""),"No Line Item",AK204+1)</f>
        <v>No Line Item</v>
      </c>
      <c r="AL205" s="1226"/>
      <c r="AM205" s="1227"/>
      <c r="AN205" s="1227"/>
      <c r="AO205" s="1227"/>
      <c r="AP205" s="1227"/>
      <c r="AQ205" s="1228"/>
      <c r="AR205" s="90"/>
      <c r="AS205" s="90"/>
      <c r="AT205" s="656"/>
      <c r="AU205" s="657"/>
      <c r="AV205" s="658">
        <f t="shared" si="146"/>
        <v>0</v>
      </c>
      <c r="AW205" s="654" t="str">
        <f t="shared" ref="AW205:AW220" si="177">IF(AND(BE205=0,BG205=0,AX205=""),"No Line Item",AW204+1)</f>
        <v>No Line Item</v>
      </c>
      <c r="AX205" s="1226"/>
      <c r="AY205" s="1227"/>
      <c r="AZ205" s="1227"/>
      <c r="BA205" s="1227"/>
      <c r="BB205" s="1227"/>
      <c r="BC205" s="1228"/>
      <c r="BD205" s="90"/>
      <c r="BE205" s="90"/>
      <c r="BF205" s="656"/>
      <c r="BG205" s="657"/>
      <c r="BH205" s="658">
        <f t="shared" si="147"/>
        <v>0</v>
      </c>
      <c r="BI205" s="654" t="str">
        <f t="shared" ref="BI205:BI220" si="178">IF(AND(BQ205=0,BS205=0,BJ205=""),"No Line Item",BI204+1)</f>
        <v>No Line Item</v>
      </c>
      <c r="BJ205" s="1226"/>
      <c r="BK205" s="1227"/>
      <c r="BL205" s="1227"/>
      <c r="BM205" s="1227"/>
      <c r="BN205" s="1227"/>
      <c r="BO205" s="1228"/>
      <c r="BP205" s="90"/>
      <c r="BQ205" s="90"/>
      <c r="BR205" s="656"/>
      <c r="BS205" s="657"/>
      <c r="BT205" s="658">
        <f t="shared" si="148"/>
        <v>0</v>
      </c>
      <c r="BU205" s="654" t="str">
        <f t="shared" ref="BU205:BU220" si="179">IF(AND(CC205=0,CE205=0,BV205=""),"No Line Item",BU204+1)</f>
        <v>No Line Item</v>
      </c>
      <c r="BV205" s="1226"/>
      <c r="BW205" s="1227"/>
      <c r="BX205" s="1227"/>
      <c r="BY205" s="1227"/>
      <c r="BZ205" s="1227"/>
      <c r="CA205" s="1228"/>
      <c r="CB205" s="90"/>
      <c r="CC205" s="90"/>
      <c r="CD205" s="656"/>
      <c r="CE205" s="657"/>
      <c r="CF205" s="658">
        <f t="shared" si="149"/>
        <v>0</v>
      </c>
      <c r="CG205" s="654" t="str">
        <f t="shared" ref="CG205:CG220" si="180">IF(AND(CO205=0,CQ205=0,CH205=""),"No Line Item",CG204+1)</f>
        <v>No Line Item</v>
      </c>
      <c r="CH205" s="1226"/>
      <c r="CI205" s="1227"/>
      <c r="CJ205" s="1227"/>
      <c r="CK205" s="1227"/>
      <c r="CL205" s="1227"/>
      <c r="CM205" s="1228"/>
      <c r="CN205" s="90"/>
      <c r="CO205" s="90"/>
      <c r="CP205" s="656"/>
      <c r="CQ205" s="657"/>
      <c r="CR205" s="658">
        <f t="shared" si="150"/>
        <v>0</v>
      </c>
      <c r="CS205" s="654" t="str">
        <f t="shared" ref="CS205:CS220" si="181">IF(AND(DA205=0,DC205=0,CT205=""),"No Line Item",CS204+1)</f>
        <v>No Line Item</v>
      </c>
      <c r="CT205" s="1226"/>
      <c r="CU205" s="1227"/>
      <c r="CV205" s="1227"/>
      <c r="CW205" s="1227"/>
      <c r="CX205" s="1227"/>
      <c r="CY205" s="1228"/>
      <c r="CZ205" s="90"/>
      <c r="DA205" s="90"/>
      <c r="DB205" s="656"/>
      <c r="DC205" s="657"/>
      <c r="DD205" s="658">
        <f t="shared" si="151"/>
        <v>0</v>
      </c>
      <c r="DE205" s="654" t="str">
        <f t="shared" ref="DE205:DE220" si="182">IF(AND(DM205=0,DO205=0,DF205=""),"No Line Item",DE204+1)</f>
        <v>No Line Item</v>
      </c>
      <c r="DF205" s="1226"/>
      <c r="DG205" s="1227"/>
      <c r="DH205" s="1227"/>
      <c r="DI205" s="1227"/>
      <c r="DJ205" s="1227"/>
      <c r="DK205" s="1228"/>
      <c r="DL205" s="90"/>
      <c r="DM205" s="90"/>
      <c r="DN205" s="656"/>
      <c r="DO205" s="657"/>
      <c r="DP205" s="658">
        <f t="shared" si="152"/>
        <v>0</v>
      </c>
      <c r="DQ205" s="654" t="str">
        <f t="shared" ref="DQ205:DQ220" si="183">IF(AND(DY205=0,EA205=0,DR205=""),"No Line Item",DQ204+1)</f>
        <v>No Line Item</v>
      </c>
      <c r="DR205" s="1226"/>
      <c r="DS205" s="1227"/>
      <c r="DT205" s="1227"/>
      <c r="DU205" s="1227"/>
      <c r="DV205" s="1227"/>
      <c r="DW205" s="1228"/>
      <c r="DX205" s="90"/>
      <c r="DY205" s="90"/>
      <c r="DZ205" s="656"/>
      <c r="EA205" s="657"/>
      <c r="EB205" s="658">
        <f t="shared" si="153"/>
        <v>0</v>
      </c>
      <c r="EC205" s="654" t="str">
        <f t="shared" ref="EC205:EC220" si="184">IF(AND(EK205=0,EM205=0,ED205=""),"No Line Item",EC204+1)</f>
        <v>No Line Item</v>
      </c>
      <c r="ED205" s="1226"/>
      <c r="EE205" s="1227"/>
      <c r="EF205" s="1227"/>
      <c r="EG205" s="1227"/>
      <c r="EH205" s="1227"/>
      <c r="EI205" s="1228"/>
      <c r="EJ205" s="90"/>
      <c r="EK205" s="90"/>
      <c r="EL205" s="656"/>
      <c r="EM205" s="657"/>
      <c r="EN205" s="658">
        <f t="shared" si="154"/>
        <v>0</v>
      </c>
      <c r="EO205" s="654" t="str">
        <f t="shared" ref="EO205:EO220" si="185">IF(AND(EW205=0,EY205=0,EP205=""),"No Line Item",EO204+1)</f>
        <v>No Line Item</v>
      </c>
      <c r="EP205" s="1226"/>
      <c r="EQ205" s="1227"/>
      <c r="ER205" s="1227"/>
      <c r="ES205" s="1227"/>
      <c r="ET205" s="1227"/>
      <c r="EU205" s="1228"/>
      <c r="EV205" s="90"/>
      <c r="EW205" s="90"/>
      <c r="EX205" s="656"/>
      <c r="EY205" s="657"/>
      <c r="EZ205" s="658">
        <f t="shared" si="155"/>
        <v>0</v>
      </c>
      <c r="FA205" s="654" t="str">
        <f t="shared" ref="FA205:FA220" si="186">IF(AND(FI205=0,FK205=0,FB205=""),"No Line Item",FA204+1)</f>
        <v>No Line Item</v>
      </c>
      <c r="FB205" s="1226"/>
      <c r="FC205" s="1227"/>
      <c r="FD205" s="1227"/>
      <c r="FE205" s="1227"/>
      <c r="FF205" s="1227"/>
      <c r="FG205" s="1228"/>
      <c r="FH205" s="90"/>
      <c r="FI205" s="90"/>
      <c r="FJ205" s="656"/>
      <c r="FK205" s="657"/>
      <c r="FL205" s="658">
        <f t="shared" si="156"/>
        <v>0</v>
      </c>
      <c r="FM205" s="654" t="str">
        <f t="shared" ref="FM205:FM220" si="187">IF(AND(FU205=0,FW205=0,FN205=""),"No Line Item",FM204+1)</f>
        <v>No Line Item</v>
      </c>
      <c r="FN205" s="1226"/>
      <c r="FO205" s="1227"/>
      <c r="FP205" s="1227"/>
      <c r="FQ205" s="1227"/>
      <c r="FR205" s="1227"/>
      <c r="FS205" s="1228"/>
      <c r="FT205" s="90"/>
      <c r="FU205" s="90"/>
      <c r="FV205" s="656"/>
      <c r="FW205" s="657"/>
      <c r="FX205" s="658">
        <f t="shared" si="157"/>
        <v>0</v>
      </c>
      <c r="FY205" s="619"/>
      <c r="FZ205" s="619"/>
      <c r="GA205" s="619"/>
      <c r="GB205" s="619"/>
      <c r="GC205" s="619"/>
      <c r="GD205" s="619"/>
      <c r="GE205" s="619"/>
      <c r="GF205" s="619"/>
      <c r="GG205" s="619"/>
      <c r="GH205" s="619"/>
      <c r="GI205" s="619"/>
      <c r="GJ205" s="619"/>
    </row>
    <row r="206" spans="1:192" ht="12" customHeight="1" x14ac:dyDescent="0.2">
      <c r="A206" s="654" t="str">
        <f t="shared" si="173"/>
        <v>No Line Item</v>
      </c>
      <c r="B206" s="1226"/>
      <c r="C206" s="1227"/>
      <c r="D206" s="1227"/>
      <c r="E206" s="1227"/>
      <c r="F206" s="1227"/>
      <c r="G206" s="1228"/>
      <c r="H206" s="90"/>
      <c r="I206" s="90"/>
      <c r="J206" s="656"/>
      <c r="K206" s="657"/>
      <c r="L206" s="658">
        <f t="shared" si="143"/>
        <v>0</v>
      </c>
      <c r="M206" s="654" t="str">
        <f t="shared" si="174"/>
        <v>No Line Item</v>
      </c>
      <c r="N206" s="1226"/>
      <c r="O206" s="1227"/>
      <c r="P206" s="1227"/>
      <c r="Q206" s="1227"/>
      <c r="R206" s="1227"/>
      <c r="S206" s="1228"/>
      <c r="T206" s="90"/>
      <c r="U206" s="90"/>
      <c r="V206" s="656"/>
      <c r="W206" s="657"/>
      <c r="X206" s="658">
        <f t="shared" si="144"/>
        <v>0</v>
      </c>
      <c r="Y206" s="654" t="str">
        <f t="shared" si="175"/>
        <v>No Line Item</v>
      </c>
      <c r="Z206" s="1226"/>
      <c r="AA206" s="1227"/>
      <c r="AB206" s="1227"/>
      <c r="AC206" s="1227"/>
      <c r="AD206" s="1227"/>
      <c r="AE206" s="1228"/>
      <c r="AF206" s="90"/>
      <c r="AG206" s="90"/>
      <c r="AH206" s="656"/>
      <c r="AI206" s="657"/>
      <c r="AJ206" s="658">
        <f t="shared" si="145"/>
        <v>0</v>
      </c>
      <c r="AK206" s="654" t="str">
        <f t="shared" si="176"/>
        <v>No Line Item</v>
      </c>
      <c r="AL206" s="1226"/>
      <c r="AM206" s="1227"/>
      <c r="AN206" s="1227"/>
      <c r="AO206" s="1227"/>
      <c r="AP206" s="1227"/>
      <c r="AQ206" s="1228"/>
      <c r="AR206" s="90"/>
      <c r="AS206" s="90"/>
      <c r="AT206" s="656"/>
      <c r="AU206" s="657"/>
      <c r="AV206" s="658">
        <f t="shared" si="146"/>
        <v>0</v>
      </c>
      <c r="AW206" s="654" t="str">
        <f t="shared" si="177"/>
        <v>No Line Item</v>
      </c>
      <c r="AX206" s="1226"/>
      <c r="AY206" s="1227"/>
      <c r="AZ206" s="1227"/>
      <c r="BA206" s="1227"/>
      <c r="BB206" s="1227"/>
      <c r="BC206" s="1228"/>
      <c r="BD206" s="90"/>
      <c r="BE206" s="90"/>
      <c r="BF206" s="656"/>
      <c r="BG206" s="657"/>
      <c r="BH206" s="658">
        <f t="shared" si="147"/>
        <v>0</v>
      </c>
      <c r="BI206" s="654" t="str">
        <f t="shared" si="178"/>
        <v>No Line Item</v>
      </c>
      <c r="BJ206" s="1226"/>
      <c r="BK206" s="1227"/>
      <c r="BL206" s="1227"/>
      <c r="BM206" s="1227"/>
      <c r="BN206" s="1227"/>
      <c r="BO206" s="1228"/>
      <c r="BP206" s="90"/>
      <c r="BQ206" s="90"/>
      <c r="BR206" s="656"/>
      <c r="BS206" s="657"/>
      <c r="BT206" s="658">
        <f t="shared" si="148"/>
        <v>0</v>
      </c>
      <c r="BU206" s="654" t="str">
        <f t="shared" si="179"/>
        <v>No Line Item</v>
      </c>
      <c r="BV206" s="1226"/>
      <c r="BW206" s="1227"/>
      <c r="BX206" s="1227"/>
      <c r="BY206" s="1227"/>
      <c r="BZ206" s="1227"/>
      <c r="CA206" s="1228"/>
      <c r="CB206" s="90"/>
      <c r="CC206" s="90"/>
      <c r="CD206" s="656"/>
      <c r="CE206" s="657"/>
      <c r="CF206" s="658">
        <f t="shared" si="149"/>
        <v>0</v>
      </c>
      <c r="CG206" s="654" t="str">
        <f t="shared" si="180"/>
        <v>No Line Item</v>
      </c>
      <c r="CH206" s="1226"/>
      <c r="CI206" s="1227"/>
      <c r="CJ206" s="1227"/>
      <c r="CK206" s="1227"/>
      <c r="CL206" s="1227"/>
      <c r="CM206" s="1228"/>
      <c r="CN206" s="90"/>
      <c r="CO206" s="90"/>
      <c r="CP206" s="656"/>
      <c r="CQ206" s="657"/>
      <c r="CR206" s="658">
        <f t="shared" si="150"/>
        <v>0</v>
      </c>
      <c r="CS206" s="654" t="str">
        <f t="shared" si="181"/>
        <v>No Line Item</v>
      </c>
      <c r="CT206" s="1226"/>
      <c r="CU206" s="1227"/>
      <c r="CV206" s="1227"/>
      <c r="CW206" s="1227"/>
      <c r="CX206" s="1227"/>
      <c r="CY206" s="1228"/>
      <c r="CZ206" s="90"/>
      <c r="DA206" s="90"/>
      <c r="DB206" s="656"/>
      <c r="DC206" s="657"/>
      <c r="DD206" s="658">
        <f t="shared" si="151"/>
        <v>0</v>
      </c>
      <c r="DE206" s="654" t="str">
        <f t="shared" si="182"/>
        <v>No Line Item</v>
      </c>
      <c r="DF206" s="1226"/>
      <c r="DG206" s="1227"/>
      <c r="DH206" s="1227"/>
      <c r="DI206" s="1227"/>
      <c r="DJ206" s="1227"/>
      <c r="DK206" s="1228"/>
      <c r="DL206" s="90"/>
      <c r="DM206" s="90"/>
      <c r="DN206" s="656"/>
      <c r="DO206" s="657"/>
      <c r="DP206" s="658">
        <f t="shared" si="152"/>
        <v>0</v>
      </c>
      <c r="DQ206" s="654" t="str">
        <f t="shared" si="183"/>
        <v>No Line Item</v>
      </c>
      <c r="DR206" s="1226"/>
      <c r="DS206" s="1227"/>
      <c r="DT206" s="1227"/>
      <c r="DU206" s="1227"/>
      <c r="DV206" s="1227"/>
      <c r="DW206" s="1228"/>
      <c r="DX206" s="90"/>
      <c r="DY206" s="90"/>
      <c r="DZ206" s="656"/>
      <c r="EA206" s="657"/>
      <c r="EB206" s="658">
        <f t="shared" si="153"/>
        <v>0</v>
      </c>
      <c r="EC206" s="654" t="str">
        <f t="shared" si="184"/>
        <v>No Line Item</v>
      </c>
      <c r="ED206" s="1226"/>
      <c r="EE206" s="1227"/>
      <c r="EF206" s="1227"/>
      <c r="EG206" s="1227"/>
      <c r="EH206" s="1227"/>
      <c r="EI206" s="1228"/>
      <c r="EJ206" s="90"/>
      <c r="EK206" s="90"/>
      <c r="EL206" s="656"/>
      <c r="EM206" s="657"/>
      <c r="EN206" s="658">
        <f t="shared" si="154"/>
        <v>0</v>
      </c>
      <c r="EO206" s="654" t="str">
        <f t="shared" si="185"/>
        <v>No Line Item</v>
      </c>
      <c r="EP206" s="1226"/>
      <c r="EQ206" s="1227"/>
      <c r="ER206" s="1227"/>
      <c r="ES206" s="1227"/>
      <c r="ET206" s="1227"/>
      <c r="EU206" s="1228"/>
      <c r="EV206" s="90"/>
      <c r="EW206" s="90"/>
      <c r="EX206" s="656"/>
      <c r="EY206" s="657"/>
      <c r="EZ206" s="658">
        <f t="shared" si="155"/>
        <v>0</v>
      </c>
      <c r="FA206" s="654" t="str">
        <f t="shared" si="186"/>
        <v>No Line Item</v>
      </c>
      <c r="FB206" s="1226"/>
      <c r="FC206" s="1227"/>
      <c r="FD206" s="1227"/>
      <c r="FE206" s="1227"/>
      <c r="FF206" s="1227"/>
      <c r="FG206" s="1228"/>
      <c r="FH206" s="90"/>
      <c r="FI206" s="90"/>
      <c r="FJ206" s="656"/>
      <c r="FK206" s="657"/>
      <c r="FL206" s="658">
        <f t="shared" si="156"/>
        <v>0</v>
      </c>
      <c r="FM206" s="654" t="str">
        <f t="shared" si="187"/>
        <v>No Line Item</v>
      </c>
      <c r="FN206" s="1226"/>
      <c r="FO206" s="1227"/>
      <c r="FP206" s="1227"/>
      <c r="FQ206" s="1227"/>
      <c r="FR206" s="1227"/>
      <c r="FS206" s="1228"/>
      <c r="FT206" s="90"/>
      <c r="FU206" s="90"/>
      <c r="FV206" s="656"/>
      <c r="FW206" s="657"/>
      <c r="FX206" s="658">
        <f t="shared" si="157"/>
        <v>0</v>
      </c>
      <c r="FY206" s="619"/>
      <c r="FZ206" s="619"/>
      <c r="GA206" s="619"/>
      <c r="GB206" s="619"/>
      <c r="GC206" s="619"/>
      <c r="GD206" s="619"/>
      <c r="GE206" s="619"/>
      <c r="GF206" s="619"/>
      <c r="GG206" s="619"/>
      <c r="GH206" s="619"/>
      <c r="GI206" s="619"/>
      <c r="GJ206" s="619"/>
    </row>
    <row r="207" spans="1:192" ht="12" customHeight="1" x14ac:dyDescent="0.2">
      <c r="A207" s="654" t="str">
        <f t="shared" si="173"/>
        <v>No Line Item</v>
      </c>
      <c r="B207" s="1226"/>
      <c r="C207" s="1227"/>
      <c r="D207" s="1227"/>
      <c r="E207" s="1227"/>
      <c r="F207" s="1227"/>
      <c r="G207" s="1228"/>
      <c r="H207" s="90"/>
      <c r="I207" s="90"/>
      <c r="J207" s="656"/>
      <c r="K207" s="657"/>
      <c r="L207" s="658">
        <f t="shared" si="143"/>
        <v>0</v>
      </c>
      <c r="M207" s="654" t="str">
        <f t="shared" si="174"/>
        <v>No Line Item</v>
      </c>
      <c r="N207" s="1226"/>
      <c r="O207" s="1227"/>
      <c r="P207" s="1227"/>
      <c r="Q207" s="1227"/>
      <c r="R207" s="1227"/>
      <c r="S207" s="1228"/>
      <c r="T207" s="90"/>
      <c r="U207" s="90"/>
      <c r="V207" s="656"/>
      <c r="W207" s="657"/>
      <c r="X207" s="658">
        <f t="shared" si="144"/>
        <v>0</v>
      </c>
      <c r="Y207" s="654" t="str">
        <f t="shared" si="175"/>
        <v>No Line Item</v>
      </c>
      <c r="Z207" s="1226"/>
      <c r="AA207" s="1227"/>
      <c r="AB207" s="1227"/>
      <c r="AC207" s="1227"/>
      <c r="AD207" s="1227"/>
      <c r="AE207" s="1228"/>
      <c r="AF207" s="90"/>
      <c r="AG207" s="90"/>
      <c r="AH207" s="656"/>
      <c r="AI207" s="657"/>
      <c r="AJ207" s="658">
        <f t="shared" si="145"/>
        <v>0</v>
      </c>
      <c r="AK207" s="654" t="str">
        <f t="shared" si="176"/>
        <v>No Line Item</v>
      </c>
      <c r="AL207" s="1226"/>
      <c r="AM207" s="1227"/>
      <c r="AN207" s="1227"/>
      <c r="AO207" s="1227"/>
      <c r="AP207" s="1227"/>
      <c r="AQ207" s="1228"/>
      <c r="AR207" s="90"/>
      <c r="AS207" s="90"/>
      <c r="AT207" s="656"/>
      <c r="AU207" s="657"/>
      <c r="AV207" s="658">
        <f t="shared" si="146"/>
        <v>0</v>
      </c>
      <c r="AW207" s="654" t="str">
        <f t="shared" si="177"/>
        <v>No Line Item</v>
      </c>
      <c r="AX207" s="1226"/>
      <c r="AY207" s="1227"/>
      <c r="AZ207" s="1227"/>
      <c r="BA207" s="1227"/>
      <c r="BB207" s="1227"/>
      <c r="BC207" s="1228"/>
      <c r="BD207" s="90"/>
      <c r="BE207" s="90"/>
      <c r="BF207" s="656"/>
      <c r="BG207" s="657"/>
      <c r="BH207" s="658">
        <f t="shared" si="147"/>
        <v>0</v>
      </c>
      <c r="BI207" s="654" t="str">
        <f t="shared" si="178"/>
        <v>No Line Item</v>
      </c>
      <c r="BJ207" s="1226"/>
      <c r="BK207" s="1227"/>
      <c r="BL207" s="1227"/>
      <c r="BM207" s="1227"/>
      <c r="BN207" s="1227"/>
      <c r="BO207" s="1228"/>
      <c r="BP207" s="90"/>
      <c r="BQ207" s="90"/>
      <c r="BR207" s="656"/>
      <c r="BS207" s="657"/>
      <c r="BT207" s="658">
        <f t="shared" si="148"/>
        <v>0</v>
      </c>
      <c r="BU207" s="654" t="str">
        <f t="shared" si="179"/>
        <v>No Line Item</v>
      </c>
      <c r="BV207" s="1226"/>
      <c r="BW207" s="1227"/>
      <c r="BX207" s="1227"/>
      <c r="BY207" s="1227"/>
      <c r="BZ207" s="1227"/>
      <c r="CA207" s="1228"/>
      <c r="CB207" s="90"/>
      <c r="CC207" s="90"/>
      <c r="CD207" s="656"/>
      <c r="CE207" s="657"/>
      <c r="CF207" s="658">
        <f t="shared" si="149"/>
        <v>0</v>
      </c>
      <c r="CG207" s="654" t="str">
        <f t="shared" si="180"/>
        <v>No Line Item</v>
      </c>
      <c r="CH207" s="1226"/>
      <c r="CI207" s="1227"/>
      <c r="CJ207" s="1227"/>
      <c r="CK207" s="1227"/>
      <c r="CL207" s="1227"/>
      <c r="CM207" s="1228"/>
      <c r="CN207" s="90"/>
      <c r="CO207" s="90"/>
      <c r="CP207" s="656"/>
      <c r="CQ207" s="657"/>
      <c r="CR207" s="658">
        <f t="shared" si="150"/>
        <v>0</v>
      </c>
      <c r="CS207" s="654" t="str">
        <f t="shared" si="181"/>
        <v>No Line Item</v>
      </c>
      <c r="CT207" s="1226"/>
      <c r="CU207" s="1227"/>
      <c r="CV207" s="1227"/>
      <c r="CW207" s="1227"/>
      <c r="CX207" s="1227"/>
      <c r="CY207" s="1228"/>
      <c r="CZ207" s="90"/>
      <c r="DA207" s="90"/>
      <c r="DB207" s="656"/>
      <c r="DC207" s="657"/>
      <c r="DD207" s="658">
        <f t="shared" si="151"/>
        <v>0</v>
      </c>
      <c r="DE207" s="654" t="str">
        <f t="shared" si="182"/>
        <v>No Line Item</v>
      </c>
      <c r="DF207" s="1226"/>
      <c r="DG207" s="1227"/>
      <c r="DH207" s="1227"/>
      <c r="DI207" s="1227"/>
      <c r="DJ207" s="1227"/>
      <c r="DK207" s="1228"/>
      <c r="DL207" s="90"/>
      <c r="DM207" s="90"/>
      <c r="DN207" s="656"/>
      <c r="DO207" s="657"/>
      <c r="DP207" s="658">
        <f t="shared" si="152"/>
        <v>0</v>
      </c>
      <c r="DQ207" s="654" t="str">
        <f t="shared" si="183"/>
        <v>No Line Item</v>
      </c>
      <c r="DR207" s="1226"/>
      <c r="DS207" s="1227"/>
      <c r="DT207" s="1227"/>
      <c r="DU207" s="1227"/>
      <c r="DV207" s="1227"/>
      <c r="DW207" s="1228"/>
      <c r="DX207" s="90"/>
      <c r="DY207" s="90"/>
      <c r="DZ207" s="656"/>
      <c r="EA207" s="657"/>
      <c r="EB207" s="658">
        <f t="shared" si="153"/>
        <v>0</v>
      </c>
      <c r="EC207" s="654" t="str">
        <f t="shared" si="184"/>
        <v>No Line Item</v>
      </c>
      <c r="ED207" s="1226"/>
      <c r="EE207" s="1227"/>
      <c r="EF207" s="1227"/>
      <c r="EG207" s="1227"/>
      <c r="EH207" s="1227"/>
      <c r="EI207" s="1228"/>
      <c r="EJ207" s="90"/>
      <c r="EK207" s="90"/>
      <c r="EL207" s="656"/>
      <c r="EM207" s="657"/>
      <c r="EN207" s="658">
        <f t="shared" si="154"/>
        <v>0</v>
      </c>
      <c r="EO207" s="654" t="str">
        <f t="shared" si="185"/>
        <v>No Line Item</v>
      </c>
      <c r="EP207" s="1226"/>
      <c r="EQ207" s="1227"/>
      <c r="ER207" s="1227"/>
      <c r="ES207" s="1227"/>
      <c r="ET207" s="1227"/>
      <c r="EU207" s="1228"/>
      <c r="EV207" s="90"/>
      <c r="EW207" s="90"/>
      <c r="EX207" s="656"/>
      <c r="EY207" s="657"/>
      <c r="EZ207" s="658">
        <f t="shared" si="155"/>
        <v>0</v>
      </c>
      <c r="FA207" s="654" t="str">
        <f t="shared" si="186"/>
        <v>No Line Item</v>
      </c>
      <c r="FB207" s="1226"/>
      <c r="FC207" s="1227"/>
      <c r="FD207" s="1227"/>
      <c r="FE207" s="1227"/>
      <c r="FF207" s="1227"/>
      <c r="FG207" s="1228"/>
      <c r="FH207" s="90"/>
      <c r="FI207" s="90"/>
      <c r="FJ207" s="656"/>
      <c r="FK207" s="657"/>
      <c r="FL207" s="658">
        <f t="shared" si="156"/>
        <v>0</v>
      </c>
      <c r="FM207" s="654" t="str">
        <f t="shared" si="187"/>
        <v>No Line Item</v>
      </c>
      <c r="FN207" s="1226"/>
      <c r="FO207" s="1227"/>
      <c r="FP207" s="1227"/>
      <c r="FQ207" s="1227"/>
      <c r="FR207" s="1227"/>
      <c r="FS207" s="1228"/>
      <c r="FT207" s="90"/>
      <c r="FU207" s="90"/>
      <c r="FV207" s="656"/>
      <c r="FW207" s="657"/>
      <c r="FX207" s="658">
        <f t="shared" si="157"/>
        <v>0</v>
      </c>
      <c r="FY207" s="619"/>
      <c r="FZ207" s="619"/>
      <c r="GA207" s="619"/>
      <c r="GB207" s="619"/>
      <c r="GC207" s="619"/>
      <c r="GD207" s="619"/>
      <c r="GE207" s="619"/>
      <c r="GF207" s="619"/>
      <c r="GG207" s="619"/>
      <c r="GH207" s="619"/>
      <c r="GI207" s="619"/>
      <c r="GJ207" s="619"/>
    </row>
    <row r="208" spans="1:192" ht="12" customHeight="1" x14ac:dyDescent="0.2">
      <c r="A208" s="654" t="str">
        <f t="shared" si="173"/>
        <v>No Line Item</v>
      </c>
      <c r="B208" s="1226"/>
      <c r="C208" s="1227"/>
      <c r="D208" s="1227"/>
      <c r="E208" s="1227"/>
      <c r="F208" s="1227"/>
      <c r="G208" s="1228"/>
      <c r="H208" s="90"/>
      <c r="I208" s="90"/>
      <c r="J208" s="656"/>
      <c r="K208" s="657"/>
      <c r="L208" s="658">
        <f t="shared" si="143"/>
        <v>0</v>
      </c>
      <c r="M208" s="654" t="str">
        <f t="shared" si="174"/>
        <v>No Line Item</v>
      </c>
      <c r="N208" s="1226"/>
      <c r="O208" s="1227"/>
      <c r="P208" s="1227"/>
      <c r="Q208" s="1227"/>
      <c r="R208" s="1227"/>
      <c r="S208" s="1228"/>
      <c r="T208" s="90"/>
      <c r="U208" s="90"/>
      <c r="V208" s="656"/>
      <c r="W208" s="657"/>
      <c r="X208" s="658">
        <f t="shared" si="144"/>
        <v>0</v>
      </c>
      <c r="Y208" s="654" t="str">
        <f t="shared" si="175"/>
        <v>No Line Item</v>
      </c>
      <c r="Z208" s="1226"/>
      <c r="AA208" s="1227"/>
      <c r="AB208" s="1227"/>
      <c r="AC208" s="1227"/>
      <c r="AD208" s="1227"/>
      <c r="AE208" s="1228"/>
      <c r="AF208" s="90"/>
      <c r="AG208" s="90"/>
      <c r="AH208" s="656"/>
      <c r="AI208" s="657"/>
      <c r="AJ208" s="658">
        <f t="shared" si="145"/>
        <v>0</v>
      </c>
      <c r="AK208" s="654" t="str">
        <f t="shared" si="176"/>
        <v>No Line Item</v>
      </c>
      <c r="AL208" s="1226"/>
      <c r="AM208" s="1227"/>
      <c r="AN208" s="1227"/>
      <c r="AO208" s="1227"/>
      <c r="AP208" s="1227"/>
      <c r="AQ208" s="1228"/>
      <c r="AR208" s="90"/>
      <c r="AS208" s="90"/>
      <c r="AT208" s="656"/>
      <c r="AU208" s="657"/>
      <c r="AV208" s="658">
        <f t="shared" si="146"/>
        <v>0</v>
      </c>
      <c r="AW208" s="654" t="str">
        <f t="shared" si="177"/>
        <v>No Line Item</v>
      </c>
      <c r="AX208" s="1226"/>
      <c r="AY208" s="1227"/>
      <c r="AZ208" s="1227"/>
      <c r="BA208" s="1227"/>
      <c r="BB208" s="1227"/>
      <c r="BC208" s="1228"/>
      <c r="BD208" s="90"/>
      <c r="BE208" s="90"/>
      <c r="BF208" s="656"/>
      <c r="BG208" s="657"/>
      <c r="BH208" s="658">
        <f t="shared" si="147"/>
        <v>0</v>
      </c>
      <c r="BI208" s="654" t="str">
        <f t="shared" si="178"/>
        <v>No Line Item</v>
      </c>
      <c r="BJ208" s="1226"/>
      <c r="BK208" s="1227"/>
      <c r="BL208" s="1227"/>
      <c r="BM208" s="1227"/>
      <c r="BN208" s="1227"/>
      <c r="BO208" s="1228"/>
      <c r="BP208" s="90"/>
      <c r="BQ208" s="90"/>
      <c r="BR208" s="656"/>
      <c r="BS208" s="657"/>
      <c r="BT208" s="658">
        <f t="shared" si="148"/>
        <v>0</v>
      </c>
      <c r="BU208" s="654" t="str">
        <f t="shared" si="179"/>
        <v>No Line Item</v>
      </c>
      <c r="BV208" s="1226"/>
      <c r="BW208" s="1227"/>
      <c r="BX208" s="1227"/>
      <c r="BY208" s="1227"/>
      <c r="BZ208" s="1227"/>
      <c r="CA208" s="1228"/>
      <c r="CB208" s="90"/>
      <c r="CC208" s="90"/>
      <c r="CD208" s="656"/>
      <c r="CE208" s="657"/>
      <c r="CF208" s="658">
        <f t="shared" si="149"/>
        <v>0</v>
      </c>
      <c r="CG208" s="654" t="str">
        <f t="shared" si="180"/>
        <v>No Line Item</v>
      </c>
      <c r="CH208" s="1226"/>
      <c r="CI208" s="1227"/>
      <c r="CJ208" s="1227"/>
      <c r="CK208" s="1227"/>
      <c r="CL208" s="1227"/>
      <c r="CM208" s="1228"/>
      <c r="CN208" s="90"/>
      <c r="CO208" s="90"/>
      <c r="CP208" s="656"/>
      <c r="CQ208" s="657"/>
      <c r="CR208" s="658">
        <f t="shared" si="150"/>
        <v>0</v>
      </c>
      <c r="CS208" s="654" t="str">
        <f t="shared" si="181"/>
        <v>No Line Item</v>
      </c>
      <c r="CT208" s="1226"/>
      <c r="CU208" s="1227"/>
      <c r="CV208" s="1227"/>
      <c r="CW208" s="1227"/>
      <c r="CX208" s="1227"/>
      <c r="CY208" s="1228"/>
      <c r="CZ208" s="90"/>
      <c r="DA208" s="90"/>
      <c r="DB208" s="656"/>
      <c r="DC208" s="657"/>
      <c r="DD208" s="658">
        <f t="shared" si="151"/>
        <v>0</v>
      </c>
      <c r="DE208" s="654" t="str">
        <f t="shared" si="182"/>
        <v>No Line Item</v>
      </c>
      <c r="DF208" s="1226"/>
      <c r="DG208" s="1227"/>
      <c r="DH208" s="1227"/>
      <c r="DI208" s="1227"/>
      <c r="DJ208" s="1227"/>
      <c r="DK208" s="1228"/>
      <c r="DL208" s="90"/>
      <c r="DM208" s="90"/>
      <c r="DN208" s="656"/>
      <c r="DO208" s="657"/>
      <c r="DP208" s="658">
        <f t="shared" si="152"/>
        <v>0</v>
      </c>
      <c r="DQ208" s="654" t="str">
        <f t="shared" si="183"/>
        <v>No Line Item</v>
      </c>
      <c r="DR208" s="1226"/>
      <c r="DS208" s="1227"/>
      <c r="DT208" s="1227"/>
      <c r="DU208" s="1227"/>
      <c r="DV208" s="1227"/>
      <c r="DW208" s="1228"/>
      <c r="DX208" s="90"/>
      <c r="DY208" s="90"/>
      <c r="DZ208" s="656"/>
      <c r="EA208" s="657"/>
      <c r="EB208" s="658">
        <f t="shared" si="153"/>
        <v>0</v>
      </c>
      <c r="EC208" s="654" t="str">
        <f t="shared" si="184"/>
        <v>No Line Item</v>
      </c>
      <c r="ED208" s="1226"/>
      <c r="EE208" s="1227"/>
      <c r="EF208" s="1227"/>
      <c r="EG208" s="1227"/>
      <c r="EH208" s="1227"/>
      <c r="EI208" s="1228"/>
      <c r="EJ208" s="90"/>
      <c r="EK208" s="90"/>
      <c r="EL208" s="656"/>
      <c r="EM208" s="657"/>
      <c r="EN208" s="658">
        <f t="shared" si="154"/>
        <v>0</v>
      </c>
      <c r="EO208" s="654" t="str">
        <f t="shared" si="185"/>
        <v>No Line Item</v>
      </c>
      <c r="EP208" s="1226"/>
      <c r="EQ208" s="1227"/>
      <c r="ER208" s="1227"/>
      <c r="ES208" s="1227"/>
      <c r="ET208" s="1227"/>
      <c r="EU208" s="1228"/>
      <c r="EV208" s="90"/>
      <c r="EW208" s="90"/>
      <c r="EX208" s="656"/>
      <c r="EY208" s="657"/>
      <c r="EZ208" s="658">
        <f t="shared" si="155"/>
        <v>0</v>
      </c>
      <c r="FA208" s="654" t="str">
        <f t="shared" si="186"/>
        <v>No Line Item</v>
      </c>
      <c r="FB208" s="1226"/>
      <c r="FC208" s="1227"/>
      <c r="FD208" s="1227"/>
      <c r="FE208" s="1227"/>
      <c r="FF208" s="1227"/>
      <c r="FG208" s="1228"/>
      <c r="FH208" s="90"/>
      <c r="FI208" s="90"/>
      <c r="FJ208" s="656"/>
      <c r="FK208" s="657"/>
      <c r="FL208" s="658">
        <f t="shared" si="156"/>
        <v>0</v>
      </c>
      <c r="FM208" s="654" t="str">
        <f t="shared" si="187"/>
        <v>No Line Item</v>
      </c>
      <c r="FN208" s="1226"/>
      <c r="FO208" s="1227"/>
      <c r="FP208" s="1227"/>
      <c r="FQ208" s="1227"/>
      <c r="FR208" s="1227"/>
      <c r="FS208" s="1228"/>
      <c r="FT208" s="90"/>
      <c r="FU208" s="90"/>
      <c r="FV208" s="656"/>
      <c r="FW208" s="657"/>
      <c r="FX208" s="658">
        <f t="shared" si="157"/>
        <v>0</v>
      </c>
      <c r="FY208" s="619"/>
      <c r="FZ208" s="619"/>
      <c r="GA208" s="619"/>
      <c r="GB208" s="619"/>
      <c r="GC208" s="619"/>
      <c r="GD208" s="619"/>
      <c r="GE208" s="619"/>
      <c r="GF208" s="619"/>
      <c r="GG208" s="619"/>
      <c r="GH208" s="619"/>
      <c r="GI208" s="619"/>
      <c r="GJ208" s="619"/>
    </row>
    <row r="209" spans="1:192" ht="12" customHeight="1" x14ac:dyDescent="0.2">
      <c r="A209" s="654" t="str">
        <f t="shared" si="173"/>
        <v>No Line Item</v>
      </c>
      <c r="B209" s="1226"/>
      <c r="C209" s="1227"/>
      <c r="D209" s="1227"/>
      <c r="E209" s="1227"/>
      <c r="F209" s="1227"/>
      <c r="G209" s="1228"/>
      <c r="H209" s="90"/>
      <c r="I209" s="90"/>
      <c r="J209" s="656"/>
      <c r="K209" s="657"/>
      <c r="L209" s="658">
        <f t="shared" si="143"/>
        <v>0</v>
      </c>
      <c r="M209" s="654" t="str">
        <f t="shared" si="174"/>
        <v>No Line Item</v>
      </c>
      <c r="N209" s="1226"/>
      <c r="O209" s="1227"/>
      <c r="P209" s="1227"/>
      <c r="Q209" s="1227"/>
      <c r="R209" s="1227"/>
      <c r="S209" s="1228"/>
      <c r="T209" s="90"/>
      <c r="U209" s="90"/>
      <c r="V209" s="656"/>
      <c r="W209" s="657"/>
      <c r="X209" s="658">
        <f t="shared" si="144"/>
        <v>0</v>
      </c>
      <c r="Y209" s="654" t="str">
        <f t="shared" si="175"/>
        <v>No Line Item</v>
      </c>
      <c r="Z209" s="1226"/>
      <c r="AA209" s="1227"/>
      <c r="AB209" s="1227"/>
      <c r="AC209" s="1227"/>
      <c r="AD209" s="1227"/>
      <c r="AE209" s="1228"/>
      <c r="AF209" s="90"/>
      <c r="AG209" s="90"/>
      <c r="AH209" s="656"/>
      <c r="AI209" s="657"/>
      <c r="AJ209" s="658">
        <f t="shared" si="145"/>
        <v>0</v>
      </c>
      <c r="AK209" s="654" t="str">
        <f t="shared" si="176"/>
        <v>No Line Item</v>
      </c>
      <c r="AL209" s="1226"/>
      <c r="AM209" s="1227"/>
      <c r="AN209" s="1227"/>
      <c r="AO209" s="1227"/>
      <c r="AP209" s="1227"/>
      <c r="AQ209" s="1228"/>
      <c r="AR209" s="90"/>
      <c r="AS209" s="90"/>
      <c r="AT209" s="656"/>
      <c r="AU209" s="657"/>
      <c r="AV209" s="658">
        <f t="shared" si="146"/>
        <v>0</v>
      </c>
      <c r="AW209" s="654" t="str">
        <f t="shared" si="177"/>
        <v>No Line Item</v>
      </c>
      <c r="AX209" s="1226"/>
      <c r="AY209" s="1227"/>
      <c r="AZ209" s="1227"/>
      <c r="BA209" s="1227"/>
      <c r="BB209" s="1227"/>
      <c r="BC209" s="1228"/>
      <c r="BD209" s="90"/>
      <c r="BE209" s="90"/>
      <c r="BF209" s="656"/>
      <c r="BG209" s="657"/>
      <c r="BH209" s="658">
        <f t="shared" si="147"/>
        <v>0</v>
      </c>
      <c r="BI209" s="654" t="str">
        <f t="shared" si="178"/>
        <v>No Line Item</v>
      </c>
      <c r="BJ209" s="1226"/>
      <c r="BK209" s="1227"/>
      <c r="BL209" s="1227"/>
      <c r="BM209" s="1227"/>
      <c r="BN209" s="1227"/>
      <c r="BO209" s="1228"/>
      <c r="BP209" s="90"/>
      <c r="BQ209" s="90"/>
      <c r="BR209" s="656"/>
      <c r="BS209" s="657"/>
      <c r="BT209" s="658">
        <f t="shared" si="148"/>
        <v>0</v>
      </c>
      <c r="BU209" s="654" t="str">
        <f t="shared" si="179"/>
        <v>No Line Item</v>
      </c>
      <c r="BV209" s="1226"/>
      <c r="BW209" s="1227"/>
      <c r="BX209" s="1227"/>
      <c r="BY209" s="1227"/>
      <c r="BZ209" s="1227"/>
      <c r="CA209" s="1228"/>
      <c r="CB209" s="90"/>
      <c r="CC209" s="90"/>
      <c r="CD209" s="656"/>
      <c r="CE209" s="657"/>
      <c r="CF209" s="658">
        <f t="shared" si="149"/>
        <v>0</v>
      </c>
      <c r="CG209" s="654" t="str">
        <f t="shared" si="180"/>
        <v>No Line Item</v>
      </c>
      <c r="CH209" s="1226"/>
      <c r="CI209" s="1227"/>
      <c r="CJ209" s="1227"/>
      <c r="CK209" s="1227"/>
      <c r="CL209" s="1227"/>
      <c r="CM209" s="1228"/>
      <c r="CN209" s="90"/>
      <c r="CO209" s="90"/>
      <c r="CP209" s="656"/>
      <c r="CQ209" s="657"/>
      <c r="CR209" s="658">
        <f t="shared" si="150"/>
        <v>0</v>
      </c>
      <c r="CS209" s="654" t="str">
        <f t="shared" si="181"/>
        <v>No Line Item</v>
      </c>
      <c r="CT209" s="1226"/>
      <c r="CU209" s="1227"/>
      <c r="CV209" s="1227"/>
      <c r="CW209" s="1227"/>
      <c r="CX209" s="1227"/>
      <c r="CY209" s="1228"/>
      <c r="CZ209" s="90"/>
      <c r="DA209" s="90"/>
      <c r="DB209" s="656"/>
      <c r="DC209" s="657"/>
      <c r="DD209" s="658">
        <f t="shared" si="151"/>
        <v>0</v>
      </c>
      <c r="DE209" s="654" t="str">
        <f t="shared" si="182"/>
        <v>No Line Item</v>
      </c>
      <c r="DF209" s="1226"/>
      <c r="DG209" s="1227"/>
      <c r="DH209" s="1227"/>
      <c r="DI209" s="1227"/>
      <c r="DJ209" s="1227"/>
      <c r="DK209" s="1228"/>
      <c r="DL209" s="90"/>
      <c r="DM209" s="90"/>
      <c r="DN209" s="656"/>
      <c r="DO209" s="657"/>
      <c r="DP209" s="658">
        <f t="shared" si="152"/>
        <v>0</v>
      </c>
      <c r="DQ209" s="654" t="str">
        <f t="shared" si="183"/>
        <v>No Line Item</v>
      </c>
      <c r="DR209" s="1226"/>
      <c r="DS209" s="1227"/>
      <c r="DT209" s="1227"/>
      <c r="DU209" s="1227"/>
      <c r="DV209" s="1227"/>
      <c r="DW209" s="1228"/>
      <c r="DX209" s="90"/>
      <c r="DY209" s="90"/>
      <c r="DZ209" s="656"/>
      <c r="EA209" s="657"/>
      <c r="EB209" s="658">
        <f t="shared" si="153"/>
        <v>0</v>
      </c>
      <c r="EC209" s="654" t="str">
        <f t="shared" si="184"/>
        <v>No Line Item</v>
      </c>
      <c r="ED209" s="1226"/>
      <c r="EE209" s="1227"/>
      <c r="EF209" s="1227"/>
      <c r="EG209" s="1227"/>
      <c r="EH209" s="1227"/>
      <c r="EI209" s="1228"/>
      <c r="EJ209" s="90"/>
      <c r="EK209" s="90"/>
      <c r="EL209" s="656"/>
      <c r="EM209" s="657"/>
      <c r="EN209" s="658">
        <f t="shared" si="154"/>
        <v>0</v>
      </c>
      <c r="EO209" s="654" t="str">
        <f t="shared" si="185"/>
        <v>No Line Item</v>
      </c>
      <c r="EP209" s="1226"/>
      <c r="EQ209" s="1227"/>
      <c r="ER209" s="1227"/>
      <c r="ES209" s="1227"/>
      <c r="ET209" s="1227"/>
      <c r="EU209" s="1228"/>
      <c r="EV209" s="90"/>
      <c r="EW209" s="90"/>
      <c r="EX209" s="656"/>
      <c r="EY209" s="657"/>
      <c r="EZ209" s="658">
        <f t="shared" si="155"/>
        <v>0</v>
      </c>
      <c r="FA209" s="654" t="str">
        <f t="shared" si="186"/>
        <v>No Line Item</v>
      </c>
      <c r="FB209" s="1226"/>
      <c r="FC209" s="1227"/>
      <c r="FD209" s="1227"/>
      <c r="FE209" s="1227"/>
      <c r="FF209" s="1227"/>
      <c r="FG209" s="1228"/>
      <c r="FH209" s="90"/>
      <c r="FI209" s="90"/>
      <c r="FJ209" s="656"/>
      <c r="FK209" s="657"/>
      <c r="FL209" s="658">
        <f t="shared" si="156"/>
        <v>0</v>
      </c>
      <c r="FM209" s="654" t="str">
        <f t="shared" si="187"/>
        <v>No Line Item</v>
      </c>
      <c r="FN209" s="1226"/>
      <c r="FO209" s="1227"/>
      <c r="FP209" s="1227"/>
      <c r="FQ209" s="1227"/>
      <c r="FR209" s="1227"/>
      <c r="FS209" s="1228"/>
      <c r="FT209" s="90"/>
      <c r="FU209" s="90"/>
      <c r="FV209" s="656"/>
      <c r="FW209" s="657"/>
      <c r="FX209" s="658">
        <f t="shared" si="157"/>
        <v>0</v>
      </c>
      <c r="FY209" s="619"/>
      <c r="FZ209" s="619"/>
      <c r="GA209" s="619"/>
      <c r="GB209" s="619"/>
      <c r="GC209" s="619"/>
      <c r="GD209" s="619"/>
      <c r="GE209" s="619"/>
      <c r="GF209" s="619"/>
      <c r="GG209" s="619"/>
      <c r="GH209" s="619"/>
      <c r="GI209" s="619"/>
      <c r="GJ209" s="619"/>
    </row>
    <row r="210" spans="1:192" ht="12" customHeight="1" x14ac:dyDescent="0.2">
      <c r="A210" s="654" t="str">
        <f t="shared" si="173"/>
        <v>No Line Item</v>
      </c>
      <c r="B210" s="1226"/>
      <c r="C210" s="1227"/>
      <c r="D210" s="1227"/>
      <c r="E210" s="1227"/>
      <c r="F210" s="1227"/>
      <c r="G210" s="1228"/>
      <c r="H210" s="90"/>
      <c r="I210" s="90"/>
      <c r="J210" s="656"/>
      <c r="K210" s="657"/>
      <c r="L210" s="658">
        <f t="shared" si="143"/>
        <v>0</v>
      </c>
      <c r="M210" s="654" t="str">
        <f t="shared" si="174"/>
        <v>No Line Item</v>
      </c>
      <c r="N210" s="1226"/>
      <c r="O210" s="1227"/>
      <c r="P210" s="1227"/>
      <c r="Q210" s="1227"/>
      <c r="R210" s="1227"/>
      <c r="S210" s="1228"/>
      <c r="T210" s="90"/>
      <c r="U210" s="90"/>
      <c r="V210" s="656"/>
      <c r="W210" s="657"/>
      <c r="X210" s="658">
        <f t="shared" si="144"/>
        <v>0</v>
      </c>
      <c r="Y210" s="654" t="str">
        <f t="shared" si="175"/>
        <v>No Line Item</v>
      </c>
      <c r="Z210" s="1226"/>
      <c r="AA210" s="1227"/>
      <c r="AB210" s="1227"/>
      <c r="AC210" s="1227"/>
      <c r="AD210" s="1227"/>
      <c r="AE210" s="1228"/>
      <c r="AF210" s="90"/>
      <c r="AG210" s="90"/>
      <c r="AH210" s="656"/>
      <c r="AI210" s="657"/>
      <c r="AJ210" s="658">
        <f t="shared" si="145"/>
        <v>0</v>
      </c>
      <c r="AK210" s="654" t="str">
        <f t="shared" si="176"/>
        <v>No Line Item</v>
      </c>
      <c r="AL210" s="1226"/>
      <c r="AM210" s="1227"/>
      <c r="AN210" s="1227"/>
      <c r="AO210" s="1227"/>
      <c r="AP210" s="1227"/>
      <c r="AQ210" s="1228"/>
      <c r="AR210" s="90"/>
      <c r="AS210" s="90"/>
      <c r="AT210" s="656"/>
      <c r="AU210" s="657"/>
      <c r="AV210" s="658">
        <f t="shared" si="146"/>
        <v>0</v>
      </c>
      <c r="AW210" s="654" t="str">
        <f t="shared" si="177"/>
        <v>No Line Item</v>
      </c>
      <c r="AX210" s="1226"/>
      <c r="AY210" s="1227"/>
      <c r="AZ210" s="1227"/>
      <c r="BA210" s="1227"/>
      <c r="BB210" s="1227"/>
      <c r="BC210" s="1228"/>
      <c r="BD210" s="90"/>
      <c r="BE210" s="90"/>
      <c r="BF210" s="656"/>
      <c r="BG210" s="657"/>
      <c r="BH210" s="658">
        <f t="shared" si="147"/>
        <v>0</v>
      </c>
      <c r="BI210" s="654" t="str">
        <f t="shared" si="178"/>
        <v>No Line Item</v>
      </c>
      <c r="BJ210" s="1226"/>
      <c r="BK210" s="1227"/>
      <c r="BL210" s="1227"/>
      <c r="BM210" s="1227"/>
      <c r="BN210" s="1227"/>
      <c r="BO210" s="1228"/>
      <c r="BP210" s="90"/>
      <c r="BQ210" s="90"/>
      <c r="BR210" s="656"/>
      <c r="BS210" s="657"/>
      <c r="BT210" s="658">
        <f t="shared" si="148"/>
        <v>0</v>
      </c>
      <c r="BU210" s="654" t="str">
        <f t="shared" si="179"/>
        <v>No Line Item</v>
      </c>
      <c r="BV210" s="1226"/>
      <c r="BW210" s="1227"/>
      <c r="BX210" s="1227"/>
      <c r="BY210" s="1227"/>
      <c r="BZ210" s="1227"/>
      <c r="CA210" s="1228"/>
      <c r="CB210" s="90"/>
      <c r="CC210" s="90"/>
      <c r="CD210" s="656"/>
      <c r="CE210" s="657"/>
      <c r="CF210" s="658">
        <f t="shared" si="149"/>
        <v>0</v>
      </c>
      <c r="CG210" s="654" t="str">
        <f t="shared" si="180"/>
        <v>No Line Item</v>
      </c>
      <c r="CH210" s="1226"/>
      <c r="CI210" s="1227"/>
      <c r="CJ210" s="1227"/>
      <c r="CK210" s="1227"/>
      <c r="CL210" s="1227"/>
      <c r="CM210" s="1228"/>
      <c r="CN210" s="90"/>
      <c r="CO210" s="90"/>
      <c r="CP210" s="656"/>
      <c r="CQ210" s="657"/>
      <c r="CR210" s="658">
        <f t="shared" si="150"/>
        <v>0</v>
      </c>
      <c r="CS210" s="654" t="str">
        <f t="shared" si="181"/>
        <v>No Line Item</v>
      </c>
      <c r="CT210" s="1226"/>
      <c r="CU210" s="1227"/>
      <c r="CV210" s="1227"/>
      <c r="CW210" s="1227"/>
      <c r="CX210" s="1227"/>
      <c r="CY210" s="1228"/>
      <c r="CZ210" s="90"/>
      <c r="DA210" s="90"/>
      <c r="DB210" s="656"/>
      <c r="DC210" s="657"/>
      <c r="DD210" s="658">
        <f t="shared" si="151"/>
        <v>0</v>
      </c>
      <c r="DE210" s="654" t="str">
        <f t="shared" si="182"/>
        <v>No Line Item</v>
      </c>
      <c r="DF210" s="1226"/>
      <c r="DG210" s="1227"/>
      <c r="DH210" s="1227"/>
      <c r="DI210" s="1227"/>
      <c r="DJ210" s="1227"/>
      <c r="DK210" s="1228"/>
      <c r="DL210" s="90"/>
      <c r="DM210" s="90"/>
      <c r="DN210" s="656"/>
      <c r="DO210" s="657"/>
      <c r="DP210" s="658">
        <f t="shared" si="152"/>
        <v>0</v>
      </c>
      <c r="DQ210" s="654" t="str">
        <f t="shared" si="183"/>
        <v>No Line Item</v>
      </c>
      <c r="DR210" s="1226"/>
      <c r="DS210" s="1227"/>
      <c r="DT210" s="1227"/>
      <c r="DU210" s="1227"/>
      <c r="DV210" s="1227"/>
      <c r="DW210" s="1228"/>
      <c r="DX210" s="90"/>
      <c r="DY210" s="90"/>
      <c r="DZ210" s="656"/>
      <c r="EA210" s="657"/>
      <c r="EB210" s="658">
        <f t="shared" si="153"/>
        <v>0</v>
      </c>
      <c r="EC210" s="654" t="str">
        <f t="shared" si="184"/>
        <v>No Line Item</v>
      </c>
      <c r="ED210" s="1226"/>
      <c r="EE210" s="1227"/>
      <c r="EF210" s="1227"/>
      <c r="EG210" s="1227"/>
      <c r="EH210" s="1227"/>
      <c r="EI210" s="1228"/>
      <c r="EJ210" s="90"/>
      <c r="EK210" s="90"/>
      <c r="EL210" s="656"/>
      <c r="EM210" s="657"/>
      <c r="EN210" s="658">
        <f t="shared" si="154"/>
        <v>0</v>
      </c>
      <c r="EO210" s="654" t="str">
        <f t="shared" si="185"/>
        <v>No Line Item</v>
      </c>
      <c r="EP210" s="1226"/>
      <c r="EQ210" s="1227"/>
      <c r="ER210" s="1227"/>
      <c r="ES210" s="1227"/>
      <c r="ET210" s="1227"/>
      <c r="EU210" s="1228"/>
      <c r="EV210" s="90"/>
      <c r="EW210" s="90"/>
      <c r="EX210" s="656"/>
      <c r="EY210" s="657"/>
      <c r="EZ210" s="658">
        <f t="shared" si="155"/>
        <v>0</v>
      </c>
      <c r="FA210" s="654" t="str">
        <f t="shared" si="186"/>
        <v>No Line Item</v>
      </c>
      <c r="FB210" s="1226"/>
      <c r="FC210" s="1227"/>
      <c r="FD210" s="1227"/>
      <c r="FE210" s="1227"/>
      <c r="FF210" s="1227"/>
      <c r="FG210" s="1228"/>
      <c r="FH210" s="90"/>
      <c r="FI210" s="90"/>
      <c r="FJ210" s="656"/>
      <c r="FK210" s="657"/>
      <c r="FL210" s="658">
        <f t="shared" si="156"/>
        <v>0</v>
      </c>
      <c r="FM210" s="654" t="str">
        <f t="shared" si="187"/>
        <v>No Line Item</v>
      </c>
      <c r="FN210" s="1226"/>
      <c r="FO210" s="1227"/>
      <c r="FP210" s="1227"/>
      <c r="FQ210" s="1227"/>
      <c r="FR210" s="1227"/>
      <c r="FS210" s="1228"/>
      <c r="FT210" s="90"/>
      <c r="FU210" s="90"/>
      <c r="FV210" s="656"/>
      <c r="FW210" s="657"/>
      <c r="FX210" s="658">
        <f t="shared" si="157"/>
        <v>0</v>
      </c>
      <c r="FY210" s="619"/>
      <c r="FZ210" s="619"/>
      <c r="GA210" s="619"/>
      <c r="GB210" s="619"/>
      <c r="GC210" s="619"/>
      <c r="GD210" s="619"/>
      <c r="GE210" s="619"/>
      <c r="GF210" s="619"/>
      <c r="GG210" s="619"/>
      <c r="GH210" s="619"/>
      <c r="GI210" s="619"/>
      <c r="GJ210" s="619"/>
    </row>
    <row r="211" spans="1:192" ht="12" customHeight="1" x14ac:dyDescent="0.2">
      <c r="A211" s="654" t="str">
        <f t="shared" si="173"/>
        <v>No Line Item</v>
      </c>
      <c r="B211" s="1226"/>
      <c r="C211" s="1227"/>
      <c r="D211" s="1227"/>
      <c r="E211" s="1227"/>
      <c r="F211" s="1227"/>
      <c r="G211" s="1228"/>
      <c r="H211" s="90"/>
      <c r="I211" s="90"/>
      <c r="J211" s="656"/>
      <c r="K211" s="657"/>
      <c r="L211" s="658">
        <f t="shared" si="143"/>
        <v>0</v>
      </c>
      <c r="M211" s="654" t="str">
        <f t="shared" si="174"/>
        <v>No Line Item</v>
      </c>
      <c r="N211" s="1226"/>
      <c r="O211" s="1227"/>
      <c r="P211" s="1227"/>
      <c r="Q211" s="1227"/>
      <c r="R211" s="1227"/>
      <c r="S211" s="1228"/>
      <c r="T211" s="90"/>
      <c r="U211" s="90"/>
      <c r="V211" s="656"/>
      <c r="W211" s="657"/>
      <c r="X211" s="658">
        <f t="shared" si="144"/>
        <v>0</v>
      </c>
      <c r="Y211" s="654" t="str">
        <f t="shared" si="175"/>
        <v>No Line Item</v>
      </c>
      <c r="Z211" s="1226"/>
      <c r="AA211" s="1227"/>
      <c r="AB211" s="1227"/>
      <c r="AC211" s="1227"/>
      <c r="AD211" s="1227"/>
      <c r="AE211" s="1228"/>
      <c r="AF211" s="90"/>
      <c r="AG211" s="90"/>
      <c r="AH211" s="656"/>
      <c r="AI211" s="657"/>
      <c r="AJ211" s="658">
        <f t="shared" si="145"/>
        <v>0</v>
      </c>
      <c r="AK211" s="654" t="str">
        <f t="shared" si="176"/>
        <v>No Line Item</v>
      </c>
      <c r="AL211" s="1226"/>
      <c r="AM211" s="1227"/>
      <c r="AN211" s="1227"/>
      <c r="AO211" s="1227"/>
      <c r="AP211" s="1227"/>
      <c r="AQ211" s="1228"/>
      <c r="AR211" s="90"/>
      <c r="AS211" s="90"/>
      <c r="AT211" s="656"/>
      <c r="AU211" s="657"/>
      <c r="AV211" s="658">
        <f t="shared" si="146"/>
        <v>0</v>
      </c>
      <c r="AW211" s="654" t="str">
        <f t="shared" si="177"/>
        <v>No Line Item</v>
      </c>
      <c r="AX211" s="1226"/>
      <c r="AY211" s="1227"/>
      <c r="AZ211" s="1227"/>
      <c r="BA211" s="1227"/>
      <c r="BB211" s="1227"/>
      <c r="BC211" s="1228"/>
      <c r="BD211" s="90"/>
      <c r="BE211" s="90"/>
      <c r="BF211" s="656"/>
      <c r="BG211" s="657"/>
      <c r="BH211" s="658">
        <f t="shared" si="147"/>
        <v>0</v>
      </c>
      <c r="BI211" s="654" t="str">
        <f t="shared" si="178"/>
        <v>No Line Item</v>
      </c>
      <c r="BJ211" s="1226"/>
      <c r="BK211" s="1227"/>
      <c r="BL211" s="1227"/>
      <c r="BM211" s="1227"/>
      <c r="BN211" s="1227"/>
      <c r="BO211" s="1228"/>
      <c r="BP211" s="90"/>
      <c r="BQ211" s="90"/>
      <c r="BR211" s="656"/>
      <c r="BS211" s="657"/>
      <c r="BT211" s="658">
        <f t="shared" si="148"/>
        <v>0</v>
      </c>
      <c r="BU211" s="654" t="str">
        <f t="shared" si="179"/>
        <v>No Line Item</v>
      </c>
      <c r="BV211" s="1226"/>
      <c r="BW211" s="1227"/>
      <c r="BX211" s="1227"/>
      <c r="BY211" s="1227"/>
      <c r="BZ211" s="1227"/>
      <c r="CA211" s="1228"/>
      <c r="CB211" s="90"/>
      <c r="CC211" s="90"/>
      <c r="CD211" s="656"/>
      <c r="CE211" s="657"/>
      <c r="CF211" s="658">
        <f t="shared" si="149"/>
        <v>0</v>
      </c>
      <c r="CG211" s="654" t="str">
        <f t="shared" si="180"/>
        <v>No Line Item</v>
      </c>
      <c r="CH211" s="1226"/>
      <c r="CI211" s="1227"/>
      <c r="CJ211" s="1227"/>
      <c r="CK211" s="1227"/>
      <c r="CL211" s="1227"/>
      <c r="CM211" s="1228"/>
      <c r="CN211" s="90"/>
      <c r="CO211" s="90"/>
      <c r="CP211" s="656"/>
      <c r="CQ211" s="657"/>
      <c r="CR211" s="658">
        <f t="shared" si="150"/>
        <v>0</v>
      </c>
      <c r="CS211" s="654" t="str">
        <f t="shared" si="181"/>
        <v>No Line Item</v>
      </c>
      <c r="CT211" s="1226"/>
      <c r="CU211" s="1227"/>
      <c r="CV211" s="1227"/>
      <c r="CW211" s="1227"/>
      <c r="CX211" s="1227"/>
      <c r="CY211" s="1228"/>
      <c r="CZ211" s="90"/>
      <c r="DA211" s="90"/>
      <c r="DB211" s="656"/>
      <c r="DC211" s="657"/>
      <c r="DD211" s="658">
        <f t="shared" si="151"/>
        <v>0</v>
      </c>
      <c r="DE211" s="654" t="str">
        <f t="shared" si="182"/>
        <v>No Line Item</v>
      </c>
      <c r="DF211" s="1226"/>
      <c r="DG211" s="1227"/>
      <c r="DH211" s="1227"/>
      <c r="DI211" s="1227"/>
      <c r="DJ211" s="1227"/>
      <c r="DK211" s="1228"/>
      <c r="DL211" s="90"/>
      <c r="DM211" s="90"/>
      <c r="DN211" s="656"/>
      <c r="DO211" s="657"/>
      <c r="DP211" s="658">
        <f t="shared" si="152"/>
        <v>0</v>
      </c>
      <c r="DQ211" s="654" t="str">
        <f t="shared" si="183"/>
        <v>No Line Item</v>
      </c>
      <c r="DR211" s="1226"/>
      <c r="DS211" s="1227"/>
      <c r="DT211" s="1227"/>
      <c r="DU211" s="1227"/>
      <c r="DV211" s="1227"/>
      <c r="DW211" s="1228"/>
      <c r="DX211" s="90"/>
      <c r="DY211" s="90"/>
      <c r="DZ211" s="656"/>
      <c r="EA211" s="657"/>
      <c r="EB211" s="658">
        <f t="shared" si="153"/>
        <v>0</v>
      </c>
      <c r="EC211" s="654" t="str">
        <f t="shared" si="184"/>
        <v>No Line Item</v>
      </c>
      <c r="ED211" s="1226"/>
      <c r="EE211" s="1227"/>
      <c r="EF211" s="1227"/>
      <c r="EG211" s="1227"/>
      <c r="EH211" s="1227"/>
      <c r="EI211" s="1228"/>
      <c r="EJ211" s="90"/>
      <c r="EK211" s="90"/>
      <c r="EL211" s="656"/>
      <c r="EM211" s="657"/>
      <c r="EN211" s="658">
        <f t="shared" si="154"/>
        <v>0</v>
      </c>
      <c r="EO211" s="654" t="str">
        <f t="shared" si="185"/>
        <v>No Line Item</v>
      </c>
      <c r="EP211" s="1226"/>
      <c r="EQ211" s="1227"/>
      <c r="ER211" s="1227"/>
      <c r="ES211" s="1227"/>
      <c r="ET211" s="1227"/>
      <c r="EU211" s="1228"/>
      <c r="EV211" s="90"/>
      <c r="EW211" s="90"/>
      <c r="EX211" s="656"/>
      <c r="EY211" s="657"/>
      <c r="EZ211" s="658">
        <f t="shared" si="155"/>
        <v>0</v>
      </c>
      <c r="FA211" s="654" t="str">
        <f t="shared" si="186"/>
        <v>No Line Item</v>
      </c>
      <c r="FB211" s="1226"/>
      <c r="FC211" s="1227"/>
      <c r="FD211" s="1227"/>
      <c r="FE211" s="1227"/>
      <c r="FF211" s="1227"/>
      <c r="FG211" s="1228"/>
      <c r="FH211" s="90"/>
      <c r="FI211" s="90"/>
      <c r="FJ211" s="656"/>
      <c r="FK211" s="657"/>
      <c r="FL211" s="658">
        <f t="shared" si="156"/>
        <v>0</v>
      </c>
      <c r="FM211" s="654" t="str">
        <f t="shared" si="187"/>
        <v>No Line Item</v>
      </c>
      <c r="FN211" s="1226"/>
      <c r="FO211" s="1227"/>
      <c r="FP211" s="1227"/>
      <c r="FQ211" s="1227"/>
      <c r="FR211" s="1227"/>
      <c r="FS211" s="1228"/>
      <c r="FT211" s="90"/>
      <c r="FU211" s="90"/>
      <c r="FV211" s="656"/>
      <c r="FW211" s="657"/>
      <c r="FX211" s="658">
        <f t="shared" si="157"/>
        <v>0</v>
      </c>
      <c r="FY211" s="619"/>
      <c r="FZ211" s="619"/>
      <c r="GA211" s="619"/>
      <c r="GB211" s="619"/>
      <c r="GC211" s="619"/>
      <c r="GD211" s="619"/>
      <c r="GE211" s="619"/>
      <c r="GF211" s="619"/>
      <c r="GG211" s="619"/>
      <c r="GH211" s="619"/>
      <c r="GI211" s="619"/>
      <c r="GJ211" s="619"/>
    </row>
    <row r="212" spans="1:192" ht="12" customHeight="1" x14ac:dyDescent="0.2">
      <c r="A212" s="654" t="str">
        <f t="shared" si="173"/>
        <v>No Line Item</v>
      </c>
      <c r="B212" s="1226"/>
      <c r="C212" s="1227"/>
      <c r="D212" s="1227"/>
      <c r="E212" s="1227"/>
      <c r="F212" s="1227"/>
      <c r="G212" s="1228"/>
      <c r="H212" s="90"/>
      <c r="I212" s="90"/>
      <c r="J212" s="656"/>
      <c r="K212" s="657"/>
      <c r="L212" s="658">
        <f t="shared" si="143"/>
        <v>0</v>
      </c>
      <c r="M212" s="654" t="str">
        <f t="shared" si="174"/>
        <v>No Line Item</v>
      </c>
      <c r="N212" s="1226"/>
      <c r="O212" s="1227"/>
      <c r="P212" s="1227"/>
      <c r="Q212" s="1227"/>
      <c r="R212" s="1227"/>
      <c r="S212" s="1228"/>
      <c r="T212" s="90"/>
      <c r="U212" s="90"/>
      <c r="V212" s="656"/>
      <c r="W212" s="657"/>
      <c r="X212" s="658">
        <f t="shared" si="144"/>
        <v>0</v>
      </c>
      <c r="Y212" s="654" t="str">
        <f t="shared" si="175"/>
        <v>No Line Item</v>
      </c>
      <c r="Z212" s="1226"/>
      <c r="AA212" s="1227"/>
      <c r="AB212" s="1227"/>
      <c r="AC212" s="1227"/>
      <c r="AD212" s="1227"/>
      <c r="AE212" s="1228"/>
      <c r="AF212" s="90"/>
      <c r="AG212" s="90"/>
      <c r="AH212" s="656"/>
      <c r="AI212" s="657"/>
      <c r="AJ212" s="658">
        <f t="shared" si="145"/>
        <v>0</v>
      </c>
      <c r="AK212" s="654" t="str">
        <f t="shared" si="176"/>
        <v>No Line Item</v>
      </c>
      <c r="AL212" s="1226"/>
      <c r="AM212" s="1227"/>
      <c r="AN212" s="1227"/>
      <c r="AO212" s="1227"/>
      <c r="AP212" s="1227"/>
      <c r="AQ212" s="1228"/>
      <c r="AR212" s="90"/>
      <c r="AS212" s="90"/>
      <c r="AT212" s="656"/>
      <c r="AU212" s="657"/>
      <c r="AV212" s="658">
        <f t="shared" si="146"/>
        <v>0</v>
      </c>
      <c r="AW212" s="654" t="str">
        <f t="shared" si="177"/>
        <v>No Line Item</v>
      </c>
      <c r="AX212" s="1226"/>
      <c r="AY212" s="1227"/>
      <c r="AZ212" s="1227"/>
      <c r="BA212" s="1227"/>
      <c r="BB212" s="1227"/>
      <c r="BC212" s="1228"/>
      <c r="BD212" s="90"/>
      <c r="BE212" s="90"/>
      <c r="BF212" s="656"/>
      <c r="BG212" s="657"/>
      <c r="BH212" s="658">
        <f t="shared" si="147"/>
        <v>0</v>
      </c>
      <c r="BI212" s="654" t="str">
        <f t="shared" si="178"/>
        <v>No Line Item</v>
      </c>
      <c r="BJ212" s="1226"/>
      <c r="BK212" s="1227"/>
      <c r="BL212" s="1227"/>
      <c r="BM212" s="1227"/>
      <c r="BN212" s="1227"/>
      <c r="BO212" s="1228"/>
      <c r="BP212" s="90"/>
      <c r="BQ212" s="90"/>
      <c r="BR212" s="656"/>
      <c r="BS212" s="657"/>
      <c r="BT212" s="658">
        <f t="shared" si="148"/>
        <v>0</v>
      </c>
      <c r="BU212" s="654" t="str">
        <f t="shared" si="179"/>
        <v>No Line Item</v>
      </c>
      <c r="BV212" s="1226"/>
      <c r="BW212" s="1227"/>
      <c r="BX212" s="1227"/>
      <c r="BY212" s="1227"/>
      <c r="BZ212" s="1227"/>
      <c r="CA212" s="1228"/>
      <c r="CB212" s="90"/>
      <c r="CC212" s="90"/>
      <c r="CD212" s="656"/>
      <c r="CE212" s="657"/>
      <c r="CF212" s="658">
        <f t="shared" si="149"/>
        <v>0</v>
      </c>
      <c r="CG212" s="654" t="str">
        <f t="shared" si="180"/>
        <v>No Line Item</v>
      </c>
      <c r="CH212" s="1226"/>
      <c r="CI212" s="1227"/>
      <c r="CJ212" s="1227"/>
      <c r="CK212" s="1227"/>
      <c r="CL212" s="1227"/>
      <c r="CM212" s="1228"/>
      <c r="CN212" s="90"/>
      <c r="CO212" s="90"/>
      <c r="CP212" s="656"/>
      <c r="CQ212" s="657"/>
      <c r="CR212" s="658">
        <f t="shared" si="150"/>
        <v>0</v>
      </c>
      <c r="CS212" s="654" t="str">
        <f t="shared" si="181"/>
        <v>No Line Item</v>
      </c>
      <c r="CT212" s="1226"/>
      <c r="CU212" s="1227"/>
      <c r="CV212" s="1227"/>
      <c r="CW212" s="1227"/>
      <c r="CX212" s="1227"/>
      <c r="CY212" s="1228"/>
      <c r="CZ212" s="90"/>
      <c r="DA212" s="90"/>
      <c r="DB212" s="656"/>
      <c r="DC212" s="657"/>
      <c r="DD212" s="658">
        <f t="shared" si="151"/>
        <v>0</v>
      </c>
      <c r="DE212" s="654" t="str">
        <f t="shared" si="182"/>
        <v>No Line Item</v>
      </c>
      <c r="DF212" s="1226"/>
      <c r="DG212" s="1227"/>
      <c r="DH212" s="1227"/>
      <c r="DI212" s="1227"/>
      <c r="DJ212" s="1227"/>
      <c r="DK212" s="1228"/>
      <c r="DL212" s="90"/>
      <c r="DM212" s="90"/>
      <c r="DN212" s="656"/>
      <c r="DO212" s="657"/>
      <c r="DP212" s="658">
        <f t="shared" si="152"/>
        <v>0</v>
      </c>
      <c r="DQ212" s="654" t="str">
        <f t="shared" si="183"/>
        <v>No Line Item</v>
      </c>
      <c r="DR212" s="1226"/>
      <c r="DS212" s="1227"/>
      <c r="DT212" s="1227"/>
      <c r="DU212" s="1227"/>
      <c r="DV212" s="1227"/>
      <c r="DW212" s="1228"/>
      <c r="DX212" s="90"/>
      <c r="DY212" s="90"/>
      <c r="DZ212" s="656"/>
      <c r="EA212" s="657"/>
      <c r="EB212" s="658">
        <f t="shared" si="153"/>
        <v>0</v>
      </c>
      <c r="EC212" s="654" t="str">
        <f t="shared" si="184"/>
        <v>No Line Item</v>
      </c>
      <c r="ED212" s="1226"/>
      <c r="EE212" s="1227"/>
      <c r="EF212" s="1227"/>
      <c r="EG212" s="1227"/>
      <c r="EH212" s="1227"/>
      <c r="EI212" s="1228"/>
      <c r="EJ212" s="90"/>
      <c r="EK212" s="90"/>
      <c r="EL212" s="656"/>
      <c r="EM212" s="657"/>
      <c r="EN212" s="658">
        <f t="shared" si="154"/>
        <v>0</v>
      </c>
      <c r="EO212" s="654" t="str">
        <f t="shared" si="185"/>
        <v>No Line Item</v>
      </c>
      <c r="EP212" s="1226"/>
      <c r="EQ212" s="1227"/>
      <c r="ER212" s="1227"/>
      <c r="ES212" s="1227"/>
      <c r="ET212" s="1227"/>
      <c r="EU212" s="1228"/>
      <c r="EV212" s="90"/>
      <c r="EW212" s="90"/>
      <c r="EX212" s="656"/>
      <c r="EY212" s="657"/>
      <c r="EZ212" s="658">
        <f t="shared" si="155"/>
        <v>0</v>
      </c>
      <c r="FA212" s="654" t="str">
        <f t="shared" si="186"/>
        <v>No Line Item</v>
      </c>
      <c r="FB212" s="1226"/>
      <c r="FC212" s="1227"/>
      <c r="FD212" s="1227"/>
      <c r="FE212" s="1227"/>
      <c r="FF212" s="1227"/>
      <c r="FG212" s="1228"/>
      <c r="FH212" s="90"/>
      <c r="FI212" s="90"/>
      <c r="FJ212" s="656"/>
      <c r="FK212" s="657"/>
      <c r="FL212" s="658">
        <f t="shared" si="156"/>
        <v>0</v>
      </c>
      <c r="FM212" s="654" t="str">
        <f t="shared" si="187"/>
        <v>No Line Item</v>
      </c>
      <c r="FN212" s="1226"/>
      <c r="FO212" s="1227"/>
      <c r="FP212" s="1227"/>
      <c r="FQ212" s="1227"/>
      <c r="FR212" s="1227"/>
      <c r="FS212" s="1228"/>
      <c r="FT212" s="90"/>
      <c r="FU212" s="90"/>
      <c r="FV212" s="656"/>
      <c r="FW212" s="657"/>
      <c r="FX212" s="658">
        <f t="shared" si="157"/>
        <v>0</v>
      </c>
      <c r="FY212" s="619"/>
      <c r="FZ212" s="619"/>
      <c r="GA212" s="619"/>
      <c r="GB212" s="619"/>
      <c r="GC212" s="619"/>
      <c r="GD212" s="619"/>
      <c r="GE212" s="619"/>
      <c r="GF212" s="619"/>
      <c r="GG212" s="619"/>
      <c r="GH212" s="619"/>
      <c r="GI212" s="619"/>
      <c r="GJ212" s="619"/>
    </row>
    <row r="213" spans="1:192" ht="12" customHeight="1" x14ac:dyDescent="0.2">
      <c r="A213" s="654" t="str">
        <f t="shared" si="173"/>
        <v>No Line Item</v>
      </c>
      <c r="B213" s="1226"/>
      <c r="C213" s="1227"/>
      <c r="D213" s="1227"/>
      <c r="E213" s="1227"/>
      <c r="F213" s="1227"/>
      <c r="G213" s="1228"/>
      <c r="H213" s="90"/>
      <c r="I213" s="90"/>
      <c r="J213" s="656"/>
      <c r="K213" s="657"/>
      <c r="L213" s="658">
        <f t="shared" si="143"/>
        <v>0</v>
      </c>
      <c r="M213" s="654" t="str">
        <f t="shared" si="174"/>
        <v>No Line Item</v>
      </c>
      <c r="N213" s="1226"/>
      <c r="O213" s="1227"/>
      <c r="P213" s="1227"/>
      <c r="Q213" s="1227"/>
      <c r="R213" s="1227"/>
      <c r="S213" s="1228"/>
      <c r="T213" s="90"/>
      <c r="U213" s="90"/>
      <c r="V213" s="656"/>
      <c r="W213" s="657"/>
      <c r="X213" s="658">
        <f t="shared" si="144"/>
        <v>0</v>
      </c>
      <c r="Y213" s="654" t="str">
        <f t="shared" si="175"/>
        <v>No Line Item</v>
      </c>
      <c r="Z213" s="1226"/>
      <c r="AA213" s="1227"/>
      <c r="AB213" s="1227"/>
      <c r="AC213" s="1227"/>
      <c r="AD213" s="1227"/>
      <c r="AE213" s="1228"/>
      <c r="AF213" s="90"/>
      <c r="AG213" s="90"/>
      <c r="AH213" s="656"/>
      <c r="AI213" s="657"/>
      <c r="AJ213" s="658">
        <f t="shared" si="145"/>
        <v>0</v>
      </c>
      <c r="AK213" s="654" t="str">
        <f t="shared" si="176"/>
        <v>No Line Item</v>
      </c>
      <c r="AL213" s="1226"/>
      <c r="AM213" s="1227"/>
      <c r="AN213" s="1227"/>
      <c r="AO213" s="1227"/>
      <c r="AP213" s="1227"/>
      <c r="AQ213" s="1228"/>
      <c r="AR213" s="90"/>
      <c r="AS213" s="90"/>
      <c r="AT213" s="656"/>
      <c r="AU213" s="657"/>
      <c r="AV213" s="658">
        <f t="shared" si="146"/>
        <v>0</v>
      </c>
      <c r="AW213" s="654" t="str">
        <f t="shared" si="177"/>
        <v>No Line Item</v>
      </c>
      <c r="AX213" s="1226"/>
      <c r="AY213" s="1227"/>
      <c r="AZ213" s="1227"/>
      <c r="BA213" s="1227"/>
      <c r="BB213" s="1227"/>
      <c r="BC213" s="1228"/>
      <c r="BD213" s="90"/>
      <c r="BE213" s="90"/>
      <c r="BF213" s="656"/>
      <c r="BG213" s="657"/>
      <c r="BH213" s="658">
        <f t="shared" si="147"/>
        <v>0</v>
      </c>
      <c r="BI213" s="654" t="str">
        <f t="shared" si="178"/>
        <v>No Line Item</v>
      </c>
      <c r="BJ213" s="1226"/>
      <c r="BK213" s="1227"/>
      <c r="BL213" s="1227"/>
      <c r="BM213" s="1227"/>
      <c r="BN213" s="1227"/>
      <c r="BO213" s="1228"/>
      <c r="BP213" s="90"/>
      <c r="BQ213" s="90"/>
      <c r="BR213" s="656"/>
      <c r="BS213" s="657"/>
      <c r="BT213" s="658">
        <f t="shared" si="148"/>
        <v>0</v>
      </c>
      <c r="BU213" s="654" t="str">
        <f t="shared" si="179"/>
        <v>No Line Item</v>
      </c>
      <c r="BV213" s="1226"/>
      <c r="BW213" s="1227"/>
      <c r="BX213" s="1227"/>
      <c r="BY213" s="1227"/>
      <c r="BZ213" s="1227"/>
      <c r="CA213" s="1228"/>
      <c r="CB213" s="90"/>
      <c r="CC213" s="90"/>
      <c r="CD213" s="656"/>
      <c r="CE213" s="657"/>
      <c r="CF213" s="658">
        <f t="shared" si="149"/>
        <v>0</v>
      </c>
      <c r="CG213" s="654" t="str">
        <f t="shared" si="180"/>
        <v>No Line Item</v>
      </c>
      <c r="CH213" s="1226"/>
      <c r="CI213" s="1227"/>
      <c r="CJ213" s="1227"/>
      <c r="CK213" s="1227"/>
      <c r="CL213" s="1227"/>
      <c r="CM213" s="1228"/>
      <c r="CN213" s="90"/>
      <c r="CO213" s="90"/>
      <c r="CP213" s="656"/>
      <c r="CQ213" s="657"/>
      <c r="CR213" s="658">
        <f t="shared" si="150"/>
        <v>0</v>
      </c>
      <c r="CS213" s="654" t="str">
        <f t="shared" si="181"/>
        <v>No Line Item</v>
      </c>
      <c r="CT213" s="1226"/>
      <c r="CU213" s="1227"/>
      <c r="CV213" s="1227"/>
      <c r="CW213" s="1227"/>
      <c r="CX213" s="1227"/>
      <c r="CY213" s="1228"/>
      <c r="CZ213" s="90"/>
      <c r="DA213" s="90"/>
      <c r="DB213" s="656"/>
      <c r="DC213" s="657"/>
      <c r="DD213" s="658">
        <f t="shared" si="151"/>
        <v>0</v>
      </c>
      <c r="DE213" s="654" t="str">
        <f t="shared" si="182"/>
        <v>No Line Item</v>
      </c>
      <c r="DF213" s="1226"/>
      <c r="DG213" s="1227"/>
      <c r="DH213" s="1227"/>
      <c r="DI213" s="1227"/>
      <c r="DJ213" s="1227"/>
      <c r="DK213" s="1228"/>
      <c r="DL213" s="90"/>
      <c r="DM213" s="90"/>
      <c r="DN213" s="656"/>
      <c r="DO213" s="657"/>
      <c r="DP213" s="658">
        <f t="shared" si="152"/>
        <v>0</v>
      </c>
      <c r="DQ213" s="654" t="str">
        <f t="shared" si="183"/>
        <v>No Line Item</v>
      </c>
      <c r="DR213" s="1226"/>
      <c r="DS213" s="1227"/>
      <c r="DT213" s="1227"/>
      <c r="DU213" s="1227"/>
      <c r="DV213" s="1227"/>
      <c r="DW213" s="1228"/>
      <c r="DX213" s="90"/>
      <c r="DY213" s="90"/>
      <c r="DZ213" s="656"/>
      <c r="EA213" s="657"/>
      <c r="EB213" s="658">
        <f t="shared" si="153"/>
        <v>0</v>
      </c>
      <c r="EC213" s="654" t="str">
        <f t="shared" si="184"/>
        <v>No Line Item</v>
      </c>
      <c r="ED213" s="1226"/>
      <c r="EE213" s="1227"/>
      <c r="EF213" s="1227"/>
      <c r="EG213" s="1227"/>
      <c r="EH213" s="1227"/>
      <c r="EI213" s="1228"/>
      <c r="EJ213" s="90"/>
      <c r="EK213" s="90"/>
      <c r="EL213" s="656"/>
      <c r="EM213" s="657"/>
      <c r="EN213" s="658">
        <f t="shared" si="154"/>
        <v>0</v>
      </c>
      <c r="EO213" s="654" t="str">
        <f t="shared" si="185"/>
        <v>No Line Item</v>
      </c>
      <c r="EP213" s="1226"/>
      <c r="EQ213" s="1227"/>
      <c r="ER213" s="1227"/>
      <c r="ES213" s="1227"/>
      <c r="ET213" s="1227"/>
      <c r="EU213" s="1228"/>
      <c r="EV213" s="90"/>
      <c r="EW213" s="90"/>
      <c r="EX213" s="656"/>
      <c r="EY213" s="657"/>
      <c r="EZ213" s="658">
        <f t="shared" si="155"/>
        <v>0</v>
      </c>
      <c r="FA213" s="654" t="str">
        <f t="shared" si="186"/>
        <v>No Line Item</v>
      </c>
      <c r="FB213" s="1226"/>
      <c r="FC213" s="1227"/>
      <c r="FD213" s="1227"/>
      <c r="FE213" s="1227"/>
      <c r="FF213" s="1227"/>
      <c r="FG213" s="1228"/>
      <c r="FH213" s="90"/>
      <c r="FI213" s="90"/>
      <c r="FJ213" s="656"/>
      <c r="FK213" s="657"/>
      <c r="FL213" s="658">
        <f t="shared" si="156"/>
        <v>0</v>
      </c>
      <c r="FM213" s="654" t="str">
        <f t="shared" si="187"/>
        <v>No Line Item</v>
      </c>
      <c r="FN213" s="1226"/>
      <c r="FO213" s="1227"/>
      <c r="FP213" s="1227"/>
      <c r="FQ213" s="1227"/>
      <c r="FR213" s="1227"/>
      <c r="FS213" s="1228"/>
      <c r="FT213" s="90"/>
      <c r="FU213" s="90"/>
      <c r="FV213" s="656"/>
      <c r="FW213" s="657"/>
      <c r="FX213" s="658">
        <f t="shared" si="157"/>
        <v>0</v>
      </c>
      <c r="FY213" s="619"/>
      <c r="FZ213" s="619"/>
      <c r="GA213" s="619"/>
      <c r="GB213" s="619"/>
      <c r="GC213" s="619"/>
      <c r="GD213" s="619"/>
      <c r="GE213" s="619"/>
      <c r="GF213" s="619"/>
      <c r="GG213" s="619"/>
      <c r="GH213" s="619"/>
      <c r="GI213" s="619"/>
      <c r="GJ213" s="619"/>
    </row>
    <row r="214" spans="1:192" ht="12" customHeight="1" x14ac:dyDescent="0.2">
      <c r="A214" s="654" t="str">
        <f t="shared" si="173"/>
        <v>No Line Item</v>
      </c>
      <c r="B214" s="1226"/>
      <c r="C214" s="1227"/>
      <c r="D214" s="1227"/>
      <c r="E214" s="1227"/>
      <c r="F214" s="1227"/>
      <c r="G214" s="1228"/>
      <c r="H214" s="90"/>
      <c r="I214" s="90"/>
      <c r="J214" s="656"/>
      <c r="K214" s="657"/>
      <c r="L214" s="658">
        <f t="shared" si="143"/>
        <v>0</v>
      </c>
      <c r="M214" s="654" t="str">
        <f t="shared" si="174"/>
        <v>No Line Item</v>
      </c>
      <c r="N214" s="1226"/>
      <c r="O214" s="1227"/>
      <c r="P214" s="1227"/>
      <c r="Q214" s="1227"/>
      <c r="R214" s="1227"/>
      <c r="S214" s="1228"/>
      <c r="T214" s="90"/>
      <c r="U214" s="90"/>
      <c r="V214" s="656"/>
      <c r="W214" s="657"/>
      <c r="X214" s="658">
        <f t="shared" si="144"/>
        <v>0</v>
      </c>
      <c r="Y214" s="654" t="str">
        <f t="shared" si="175"/>
        <v>No Line Item</v>
      </c>
      <c r="Z214" s="1226"/>
      <c r="AA214" s="1227"/>
      <c r="AB214" s="1227"/>
      <c r="AC214" s="1227"/>
      <c r="AD214" s="1227"/>
      <c r="AE214" s="1228"/>
      <c r="AF214" s="90"/>
      <c r="AG214" s="90"/>
      <c r="AH214" s="656"/>
      <c r="AI214" s="657"/>
      <c r="AJ214" s="658">
        <f t="shared" si="145"/>
        <v>0</v>
      </c>
      <c r="AK214" s="654" t="str">
        <f t="shared" si="176"/>
        <v>No Line Item</v>
      </c>
      <c r="AL214" s="1226"/>
      <c r="AM214" s="1227"/>
      <c r="AN214" s="1227"/>
      <c r="AO214" s="1227"/>
      <c r="AP214" s="1227"/>
      <c r="AQ214" s="1228"/>
      <c r="AR214" s="90"/>
      <c r="AS214" s="90"/>
      <c r="AT214" s="656"/>
      <c r="AU214" s="657"/>
      <c r="AV214" s="658">
        <f t="shared" si="146"/>
        <v>0</v>
      </c>
      <c r="AW214" s="654" t="str">
        <f t="shared" si="177"/>
        <v>No Line Item</v>
      </c>
      <c r="AX214" s="1226"/>
      <c r="AY214" s="1227"/>
      <c r="AZ214" s="1227"/>
      <c r="BA214" s="1227"/>
      <c r="BB214" s="1227"/>
      <c r="BC214" s="1228"/>
      <c r="BD214" s="90"/>
      <c r="BE214" s="90"/>
      <c r="BF214" s="656"/>
      <c r="BG214" s="657"/>
      <c r="BH214" s="658">
        <f t="shared" si="147"/>
        <v>0</v>
      </c>
      <c r="BI214" s="654" t="str">
        <f t="shared" si="178"/>
        <v>No Line Item</v>
      </c>
      <c r="BJ214" s="1226"/>
      <c r="BK214" s="1227"/>
      <c r="BL214" s="1227"/>
      <c r="BM214" s="1227"/>
      <c r="BN214" s="1227"/>
      <c r="BO214" s="1228"/>
      <c r="BP214" s="90"/>
      <c r="BQ214" s="90"/>
      <c r="BR214" s="656"/>
      <c r="BS214" s="657"/>
      <c r="BT214" s="658">
        <f t="shared" si="148"/>
        <v>0</v>
      </c>
      <c r="BU214" s="654" t="str">
        <f t="shared" si="179"/>
        <v>No Line Item</v>
      </c>
      <c r="BV214" s="1226"/>
      <c r="BW214" s="1227"/>
      <c r="BX214" s="1227"/>
      <c r="BY214" s="1227"/>
      <c r="BZ214" s="1227"/>
      <c r="CA214" s="1228"/>
      <c r="CB214" s="90"/>
      <c r="CC214" s="90"/>
      <c r="CD214" s="656"/>
      <c r="CE214" s="657"/>
      <c r="CF214" s="658">
        <f t="shared" si="149"/>
        <v>0</v>
      </c>
      <c r="CG214" s="654" t="str">
        <f t="shared" si="180"/>
        <v>No Line Item</v>
      </c>
      <c r="CH214" s="1226"/>
      <c r="CI214" s="1227"/>
      <c r="CJ214" s="1227"/>
      <c r="CK214" s="1227"/>
      <c r="CL214" s="1227"/>
      <c r="CM214" s="1228"/>
      <c r="CN214" s="90"/>
      <c r="CO214" s="90"/>
      <c r="CP214" s="656"/>
      <c r="CQ214" s="657"/>
      <c r="CR214" s="658">
        <f t="shared" si="150"/>
        <v>0</v>
      </c>
      <c r="CS214" s="654" t="str">
        <f t="shared" si="181"/>
        <v>No Line Item</v>
      </c>
      <c r="CT214" s="1226"/>
      <c r="CU214" s="1227"/>
      <c r="CV214" s="1227"/>
      <c r="CW214" s="1227"/>
      <c r="CX214" s="1227"/>
      <c r="CY214" s="1228"/>
      <c r="CZ214" s="90"/>
      <c r="DA214" s="90"/>
      <c r="DB214" s="656"/>
      <c r="DC214" s="657"/>
      <c r="DD214" s="658">
        <f t="shared" si="151"/>
        <v>0</v>
      </c>
      <c r="DE214" s="654" t="str">
        <f t="shared" si="182"/>
        <v>No Line Item</v>
      </c>
      <c r="DF214" s="1226"/>
      <c r="DG214" s="1227"/>
      <c r="DH214" s="1227"/>
      <c r="DI214" s="1227"/>
      <c r="DJ214" s="1227"/>
      <c r="DK214" s="1228"/>
      <c r="DL214" s="90"/>
      <c r="DM214" s="90"/>
      <c r="DN214" s="656"/>
      <c r="DO214" s="657"/>
      <c r="DP214" s="658">
        <f t="shared" si="152"/>
        <v>0</v>
      </c>
      <c r="DQ214" s="654" t="str">
        <f t="shared" si="183"/>
        <v>No Line Item</v>
      </c>
      <c r="DR214" s="1226"/>
      <c r="DS214" s="1227"/>
      <c r="DT214" s="1227"/>
      <c r="DU214" s="1227"/>
      <c r="DV214" s="1227"/>
      <c r="DW214" s="1228"/>
      <c r="DX214" s="90"/>
      <c r="DY214" s="90"/>
      <c r="DZ214" s="656"/>
      <c r="EA214" s="657"/>
      <c r="EB214" s="658">
        <f t="shared" si="153"/>
        <v>0</v>
      </c>
      <c r="EC214" s="654" t="str">
        <f t="shared" si="184"/>
        <v>No Line Item</v>
      </c>
      <c r="ED214" s="1226"/>
      <c r="EE214" s="1227"/>
      <c r="EF214" s="1227"/>
      <c r="EG214" s="1227"/>
      <c r="EH214" s="1227"/>
      <c r="EI214" s="1228"/>
      <c r="EJ214" s="90"/>
      <c r="EK214" s="90"/>
      <c r="EL214" s="656"/>
      <c r="EM214" s="657"/>
      <c r="EN214" s="658">
        <f t="shared" si="154"/>
        <v>0</v>
      </c>
      <c r="EO214" s="654" t="str">
        <f t="shared" si="185"/>
        <v>No Line Item</v>
      </c>
      <c r="EP214" s="1226"/>
      <c r="EQ214" s="1227"/>
      <c r="ER214" s="1227"/>
      <c r="ES214" s="1227"/>
      <c r="ET214" s="1227"/>
      <c r="EU214" s="1228"/>
      <c r="EV214" s="90"/>
      <c r="EW214" s="90"/>
      <c r="EX214" s="656"/>
      <c r="EY214" s="657"/>
      <c r="EZ214" s="658">
        <f t="shared" si="155"/>
        <v>0</v>
      </c>
      <c r="FA214" s="654" t="str">
        <f t="shared" si="186"/>
        <v>No Line Item</v>
      </c>
      <c r="FB214" s="1226"/>
      <c r="FC214" s="1227"/>
      <c r="FD214" s="1227"/>
      <c r="FE214" s="1227"/>
      <c r="FF214" s="1227"/>
      <c r="FG214" s="1228"/>
      <c r="FH214" s="90"/>
      <c r="FI214" s="90"/>
      <c r="FJ214" s="656"/>
      <c r="FK214" s="657"/>
      <c r="FL214" s="658">
        <f t="shared" si="156"/>
        <v>0</v>
      </c>
      <c r="FM214" s="654" t="str">
        <f t="shared" si="187"/>
        <v>No Line Item</v>
      </c>
      <c r="FN214" s="1226"/>
      <c r="FO214" s="1227"/>
      <c r="FP214" s="1227"/>
      <c r="FQ214" s="1227"/>
      <c r="FR214" s="1227"/>
      <c r="FS214" s="1228"/>
      <c r="FT214" s="90"/>
      <c r="FU214" s="90"/>
      <c r="FV214" s="656"/>
      <c r="FW214" s="657"/>
      <c r="FX214" s="658">
        <f t="shared" si="157"/>
        <v>0</v>
      </c>
      <c r="FY214" s="619"/>
      <c r="FZ214" s="619"/>
      <c r="GA214" s="619"/>
      <c r="GB214" s="619"/>
      <c r="GC214" s="619"/>
      <c r="GD214" s="619"/>
      <c r="GE214" s="619"/>
      <c r="GF214" s="619"/>
      <c r="GG214" s="619"/>
      <c r="GH214" s="619"/>
      <c r="GI214" s="619"/>
      <c r="GJ214" s="619"/>
    </row>
    <row r="215" spans="1:192" ht="12" customHeight="1" x14ac:dyDescent="0.2">
      <c r="A215" s="654" t="str">
        <f t="shared" si="173"/>
        <v>No Line Item</v>
      </c>
      <c r="B215" s="1226"/>
      <c r="C215" s="1227"/>
      <c r="D215" s="1227"/>
      <c r="E215" s="1227"/>
      <c r="F215" s="1227"/>
      <c r="G215" s="1228"/>
      <c r="H215" s="90"/>
      <c r="I215" s="90"/>
      <c r="J215" s="656"/>
      <c r="K215" s="657"/>
      <c r="L215" s="658">
        <f t="shared" si="143"/>
        <v>0</v>
      </c>
      <c r="M215" s="654" t="str">
        <f t="shared" si="174"/>
        <v>No Line Item</v>
      </c>
      <c r="N215" s="1226"/>
      <c r="O215" s="1227"/>
      <c r="P215" s="1227"/>
      <c r="Q215" s="1227"/>
      <c r="R215" s="1227"/>
      <c r="S215" s="1228"/>
      <c r="T215" s="90"/>
      <c r="U215" s="90"/>
      <c r="V215" s="656"/>
      <c r="W215" s="657"/>
      <c r="X215" s="658">
        <f t="shared" si="144"/>
        <v>0</v>
      </c>
      <c r="Y215" s="654" t="str">
        <f t="shared" si="175"/>
        <v>No Line Item</v>
      </c>
      <c r="Z215" s="1226"/>
      <c r="AA215" s="1227"/>
      <c r="AB215" s="1227"/>
      <c r="AC215" s="1227"/>
      <c r="AD215" s="1227"/>
      <c r="AE215" s="1228"/>
      <c r="AF215" s="90"/>
      <c r="AG215" s="90"/>
      <c r="AH215" s="656"/>
      <c r="AI215" s="657"/>
      <c r="AJ215" s="658">
        <f t="shared" si="145"/>
        <v>0</v>
      </c>
      <c r="AK215" s="654" t="str">
        <f t="shared" si="176"/>
        <v>No Line Item</v>
      </c>
      <c r="AL215" s="1226"/>
      <c r="AM215" s="1227"/>
      <c r="AN215" s="1227"/>
      <c r="AO215" s="1227"/>
      <c r="AP215" s="1227"/>
      <c r="AQ215" s="1228"/>
      <c r="AR215" s="90"/>
      <c r="AS215" s="90"/>
      <c r="AT215" s="656"/>
      <c r="AU215" s="657"/>
      <c r="AV215" s="658">
        <f t="shared" si="146"/>
        <v>0</v>
      </c>
      <c r="AW215" s="654" t="str">
        <f t="shared" si="177"/>
        <v>No Line Item</v>
      </c>
      <c r="AX215" s="1226"/>
      <c r="AY215" s="1227"/>
      <c r="AZ215" s="1227"/>
      <c r="BA215" s="1227"/>
      <c r="BB215" s="1227"/>
      <c r="BC215" s="1228"/>
      <c r="BD215" s="90"/>
      <c r="BE215" s="90"/>
      <c r="BF215" s="656"/>
      <c r="BG215" s="657"/>
      <c r="BH215" s="658">
        <f t="shared" si="147"/>
        <v>0</v>
      </c>
      <c r="BI215" s="654" t="str">
        <f t="shared" si="178"/>
        <v>No Line Item</v>
      </c>
      <c r="BJ215" s="1226"/>
      <c r="BK215" s="1227"/>
      <c r="BL215" s="1227"/>
      <c r="BM215" s="1227"/>
      <c r="BN215" s="1227"/>
      <c r="BO215" s="1228"/>
      <c r="BP215" s="90"/>
      <c r="BQ215" s="90"/>
      <c r="BR215" s="656"/>
      <c r="BS215" s="657"/>
      <c r="BT215" s="658">
        <f t="shared" si="148"/>
        <v>0</v>
      </c>
      <c r="BU215" s="654" t="str">
        <f t="shared" si="179"/>
        <v>No Line Item</v>
      </c>
      <c r="BV215" s="1226"/>
      <c r="BW215" s="1227"/>
      <c r="BX215" s="1227"/>
      <c r="BY215" s="1227"/>
      <c r="BZ215" s="1227"/>
      <c r="CA215" s="1228"/>
      <c r="CB215" s="90"/>
      <c r="CC215" s="90"/>
      <c r="CD215" s="656"/>
      <c r="CE215" s="657"/>
      <c r="CF215" s="658">
        <f t="shared" si="149"/>
        <v>0</v>
      </c>
      <c r="CG215" s="654" t="str">
        <f t="shared" si="180"/>
        <v>No Line Item</v>
      </c>
      <c r="CH215" s="1226"/>
      <c r="CI215" s="1227"/>
      <c r="CJ215" s="1227"/>
      <c r="CK215" s="1227"/>
      <c r="CL215" s="1227"/>
      <c r="CM215" s="1228"/>
      <c r="CN215" s="90"/>
      <c r="CO215" s="90"/>
      <c r="CP215" s="656"/>
      <c r="CQ215" s="657"/>
      <c r="CR215" s="658">
        <f t="shared" si="150"/>
        <v>0</v>
      </c>
      <c r="CS215" s="654" t="str">
        <f t="shared" si="181"/>
        <v>No Line Item</v>
      </c>
      <c r="CT215" s="1226"/>
      <c r="CU215" s="1227"/>
      <c r="CV215" s="1227"/>
      <c r="CW215" s="1227"/>
      <c r="CX215" s="1227"/>
      <c r="CY215" s="1228"/>
      <c r="CZ215" s="90"/>
      <c r="DA215" s="90"/>
      <c r="DB215" s="656"/>
      <c r="DC215" s="657"/>
      <c r="DD215" s="658">
        <f t="shared" si="151"/>
        <v>0</v>
      </c>
      <c r="DE215" s="654" t="str">
        <f t="shared" si="182"/>
        <v>No Line Item</v>
      </c>
      <c r="DF215" s="1226"/>
      <c r="DG215" s="1227"/>
      <c r="DH215" s="1227"/>
      <c r="DI215" s="1227"/>
      <c r="DJ215" s="1227"/>
      <c r="DK215" s="1228"/>
      <c r="DL215" s="90"/>
      <c r="DM215" s="90"/>
      <c r="DN215" s="656"/>
      <c r="DO215" s="657"/>
      <c r="DP215" s="658">
        <f t="shared" si="152"/>
        <v>0</v>
      </c>
      <c r="DQ215" s="654" t="str">
        <f t="shared" si="183"/>
        <v>No Line Item</v>
      </c>
      <c r="DR215" s="1226"/>
      <c r="DS215" s="1227"/>
      <c r="DT215" s="1227"/>
      <c r="DU215" s="1227"/>
      <c r="DV215" s="1227"/>
      <c r="DW215" s="1228"/>
      <c r="DX215" s="90"/>
      <c r="DY215" s="90"/>
      <c r="DZ215" s="656"/>
      <c r="EA215" s="657"/>
      <c r="EB215" s="658">
        <f t="shared" si="153"/>
        <v>0</v>
      </c>
      <c r="EC215" s="654" t="str">
        <f t="shared" si="184"/>
        <v>No Line Item</v>
      </c>
      <c r="ED215" s="1226"/>
      <c r="EE215" s="1227"/>
      <c r="EF215" s="1227"/>
      <c r="EG215" s="1227"/>
      <c r="EH215" s="1227"/>
      <c r="EI215" s="1228"/>
      <c r="EJ215" s="90"/>
      <c r="EK215" s="90"/>
      <c r="EL215" s="656"/>
      <c r="EM215" s="657"/>
      <c r="EN215" s="658">
        <f t="shared" si="154"/>
        <v>0</v>
      </c>
      <c r="EO215" s="654" t="str">
        <f t="shared" si="185"/>
        <v>No Line Item</v>
      </c>
      <c r="EP215" s="1226"/>
      <c r="EQ215" s="1227"/>
      <c r="ER215" s="1227"/>
      <c r="ES215" s="1227"/>
      <c r="ET215" s="1227"/>
      <c r="EU215" s="1228"/>
      <c r="EV215" s="90"/>
      <c r="EW215" s="90"/>
      <c r="EX215" s="656"/>
      <c r="EY215" s="657"/>
      <c r="EZ215" s="658">
        <f t="shared" si="155"/>
        <v>0</v>
      </c>
      <c r="FA215" s="654" t="str">
        <f t="shared" si="186"/>
        <v>No Line Item</v>
      </c>
      <c r="FB215" s="1226"/>
      <c r="FC215" s="1227"/>
      <c r="FD215" s="1227"/>
      <c r="FE215" s="1227"/>
      <c r="FF215" s="1227"/>
      <c r="FG215" s="1228"/>
      <c r="FH215" s="90"/>
      <c r="FI215" s="90"/>
      <c r="FJ215" s="656"/>
      <c r="FK215" s="657"/>
      <c r="FL215" s="658">
        <f t="shared" si="156"/>
        <v>0</v>
      </c>
      <c r="FM215" s="654" t="str">
        <f t="shared" si="187"/>
        <v>No Line Item</v>
      </c>
      <c r="FN215" s="1226"/>
      <c r="FO215" s="1227"/>
      <c r="FP215" s="1227"/>
      <c r="FQ215" s="1227"/>
      <c r="FR215" s="1227"/>
      <c r="FS215" s="1228"/>
      <c r="FT215" s="90"/>
      <c r="FU215" s="90"/>
      <c r="FV215" s="656"/>
      <c r="FW215" s="657"/>
      <c r="FX215" s="658">
        <f t="shared" si="157"/>
        <v>0</v>
      </c>
      <c r="FY215" s="619"/>
      <c r="FZ215" s="619"/>
      <c r="GA215" s="619"/>
      <c r="GB215" s="619"/>
      <c r="GC215" s="619"/>
      <c r="GD215" s="619"/>
      <c r="GE215" s="619"/>
      <c r="GF215" s="619"/>
      <c r="GG215" s="619"/>
      <c r="GH215" s="619"/>
      <c r="GI215" s="619"/>
      <c r="GJ215" s="619"/>
    </row>
    <row r="216" spans="1:192" ht="12" customHeight="1" x14ac:dyDescent="0.2">
      <c r="A216" s="654" t="str">
        <f t="shared" si="173"/>
        <v>No Line Item</v>
      </c>
      <c r="B216" s="1226"/>
      <c r="C216" s="1227"/>
      <c r="D216" s="1227"/>
      <c r="E216" s="1227"/>
      <c r="F216" s="1227"/>
      <c r="G216" s="1228"/>
      <c r="H216" s="90"/>
      <c r="I216" s="90"/>
      <c r="J216" s="656"/>
      <c r="K216" s="657"/>
      <c r="L216" s="658">
        <f t="shared" si="143"/>
        <v>0</v>
      </c>
      <c r="M216" s="654" t="str">
        <f t="shared" si="174"/>
        <v>No Line Item</v>
      </c>
      <c r="N216" s="1226"/>
      <c r="O216" s="1227"/>
      <c r="P216" s="1227"/>
      <c r="Q216" s="1227"/>
      <c r="R216" s="1227"/>
      <c r="S216" s="1228"/>
      <c r="T216" s="90"/>
      <c r="U216" s="90"/>
      <c r="V216" s="656"/>
      <c r="W216" s="657"/>
      <c r="X216" s="658">
        <f t="shared" si="144"/>
        <v>0</v>
      </c>
      <c r="Y216" s="654" t="str">
        <f t="shared" si="175"/>
        <v>No Line Item</v>
      </c>
      <c r="Z216" s="1226"/>
      <c r="AA216" s="1227"/>
      <c r="AB216" s="1227"/>
      <c r="AC216" s="1227"/>
      <c r="AD216" s="1227"/>
      <c r="AE216" s="1228"/>
      <c r="AF216" s="90"/>
      <c r="AG216" s="90"/>
      <c r="AH216" s="656"/>
      <c r="AI216" s="657"/>
      <c r="AJ216" s="658">
        <f t="shared" si="145"/>
        <v>0</v>
      </c>
      <c r="AK216" s="654" t="str">
        <f t="shared" si="176"/>
        <v>No Line Item</v>
      </c>
      <c r="AL216" s="1226"/>
      <c r="AM216" s="1227"/>
      <c r="AN216" s="1227"/>
      <c r="AO216" s="1227"/>
      <c r="AP216" s="1227"/>
      <c r="AQ216" s="1228"/>
      <c r="AR216" s="90"/>
      <c r="AS216" s="90"/>
      <c r="AT216" s="656"/>
      <c r="AU216" s="657"/>
      <c r="AV216" s="658">
        <f t="shared" si="146"/>
        <v>0</v>
      </c>
      <c r="AW216" s="654" t="str">
        <f t="shared" si="177"/>
        <v>No Line Item</v>
      </c>
      <c r="AX216" s="1226"/>
      <c r="AY216" s="1227"/>
      <c r="AZ216" s="1227"/>
      <c r="BA216" s="1227"/>
      <c r="BB216" s="1227"/>
      <c r="BC216" s="1228"/>
      <c r="BD216" s="90"/>
      <c r="BE216" s="90"/>
      <c r="BF216" s="656"/>
      <c r="BG216" s="657"/>
      <c r="BH216" s="658">
        <f t="shared" si="147"/>
        <v>0</v>
      </c>
      <c r="BI216" s="654" t="str">
        <f t="shared" si="178"/>
        <v>No Line Item</v>
      </c>
      <c r="BJ216" s="1226"/>
      <c r="BK216" s="1227"/>
      <c r="BL216" s="1227"/>
      <c r="BM216" s="1227"/>
      <c r="BN216" s="1227"/>
      <c r="BO216" s="1228"/>
      <c r="BP216" s="90"/>
      <c r="BQ216" s="90"/>
      <c r="BR216" s="656"/>
      <c r="BS216" s="657"/>
      <c r="BT216" s="658">
        <f t="shared" si="148"/>
        <v>0</v>
      </c>
      <c r="BU216" s="654" t="str">
        <f t="shared" si="179"/>
        <v>No Line Item</v>
      </c>
      <c r="BV216" s="1226"/>
      <c r="BW216" s="1227"/>
      <c r="BX216" s="1227"/>
      <c r="BY216" s="1227"/>
      <c r="BZ216" s="1227"/>
      <c r="CA216" s="1228"/>
      <c r="CB216" s="90"/>
      <c r="CC216" s="90"/>
      <c r="CD216" s="656"/>
      <c r="CE216" s="657"/>
      <c r="CF216" s="658">
        <f t="shared" si="149"/>
        <v>0</v>
      </c>
      <c r="CG216" s="654" t="str">
        <f t="shared" si="180"/>
        <v>No Line Item</v>
      </c>
      <c r="CH216" s="1226"/>
      <c r="CI216" s="1227"/>
      <c r="CJ216" s="1227"/>
      <c r="CK216" s="1227"/>
      <c r="CL216" s="1227"/>
      <c r="CM216" s="1228"/>
      <c r="CN216" s="90"/>
      <c r="CO216" s="90"/>
      <c r="CP216" s="656"/>
      <c r="CQ216" s="657"/>
      <c r="CR216" s="658">
        <f t="shared" si="150"/>
        <v>0</v>
      </c>
      <c r="CS216" s="654" t="str">
        <f t="shared" si="181"/>
        <v>No Line Item</v>
      </c>
      <c r="CT216" s="1226"/>
      <c r="CU216" s="1227"/>
      <c r="CV216" s="1227"/>
      <c r="CW216" s="1227"/>
      <c r="CX216" s="1227"/>
      <c r="CY216" s="1228"/>
      <c r="CZ216" s="90"/>
      <c r="DA216" s="90"/>
      <c r="DB216" s="656"/>
      <c r="DC216" s="657"/>
      <c r="DD216" s="658">
        <f t="shared" si="151"/>
        <v>0</v>
      </c>
      <c r="DE216" s="654" t="str">
        <f t="shared" si="182"/>
        <v>No Line Item</v>
      </c>
      <c r="DF216" s="1226"/>
      <c r="DG216" s="1227"/>
      <c r="DH216" s="1227"/>
      <c r="DI216" s="1227"/>
      <c r="DJ216" s="1227"/>
      <c r="DK216" s="1228"/>
      <c r="DL216" s="90"/>
      <c r="DM216" s="90"/>
      <c r="DN216" s="656"/>
      <c r="DO216" s="657"/>
      <c r="DP216" s="658">
        <f t="shared" si="152"/>
        <v>0</v>
      </c>
      <c r="DQ216" s="654" t="str">
        <f t="shared" si="183"/>
        <v>No Line Item</v>
      </c>
      <c r="DR216" s="1226"/>
      <c r="DS216" s="1227"/>
      <c r="DT216" s="1227"/>
      <c r="DU216" s="1227"/>
      <c r="DV216" s="1227"/>
      <c r="DW216" s="1228"/>
      <c r="DX216" s="90"/>
      <c r="DY216" s="90"/>
      <c r="DZ216" s="656"/>
      <c r="EA216" s="657"/>
      <c r="EB216" s="658">
        <f t="shared" si="153"/>
        <v>0</v>
      </c>
      <c r="EC216" s="654" t="str">
        <f t="shared" si="184"/>
        <v>No Line Item</v>
      </c>
      <c r="ED216" s="1226"/>
      <c r="EE216" s="1227"/>
      <c r="EF216" s="1227"/>
      <c r="EG216" s="1227"/>
      <c r="EH216" s="1227"/>
      <c r="EI216" s="1228"/>
      <c r="EJ216" s="90"/>
      <c r="EK216" s="90"/>
      <c r="EL216" s="656"/>
      <c r="EM216" s="657"/>
      <c r="EN216" s="658">
        <f t="shared" si="154"/>
        <v>0</v>
      </c>
      <c r="EO216" s="654" t="str">
        <f t="shared" si="185"/>
        <v>No Line Item</v>
      </c>
      <c r="EP216" s="1226"/>
      <c r="EQ216" s="1227"/>
      <c r="ER216" s="1227"/>
      <c r="ES216" s="1227"/>
      <c r="ET216" s="1227"/>
      <c r="EU216" s="1228"/>
      <c r="EV216" s="90"/>
      <c r="EW216" s="90"/>
      <c r="EX216" s="656"/>
      <c r="EY216" s="657"/>
      <c r="EZ216" s="658">
        <f t="shared" si="155"/>
        <v>0</v>
      </c>
      <c r="FA216" s="654" t="str">
        <f t="shared" si="186"/>
        <v>No Line Item</v>
      </c>
      <c r="FB216" s="1226"/>
      <c r="FC216" s="1227"/>
      <c r="FD216" s="1227"/>
      <c r="FE216" s="1227"/>
      <c r="FF216" s="1227"/>
      <c r="FG216" s="1228"/>
      <c r="FH216" s="90"/>
      <c r="FI216" s="90"/>
      <c r="FJ216" s="656"/>
      <c r="FK216" s="657"/>
      <c r="FL216" s="658">
        <f t="shared" si="156"/>
        <v>0</v>
      </c>
      <c r="FM216" s="654" t="str">
        <f t="shared" si="187"/>
        <v>No Line Item</v>
      </c>
      <c r="FN216" s="1226"/>
      <c r="FO216" s="1227"/>
      <c r="FP216" s="1227"/>
      <c r="FQ216" s="1227"/>
      <c r="FR216" s="1227"/>
      <c r="FS216" s="1228"/>
      <c r="FT216" s="90"/>
      <c r="FU216" s="90"/>
      <c r="FV216" s="656"/>
      <c r="FW216" s="657"/>
      <c r="FX216" s="658">
        <f t="shared" si="157"/>
        <v>0</v>
      </c>
      <c r="FY216" s="619"/>
      <c r="FZ216" s="619"/>
      <c r="GA216" s="619"/>
      <c r="GB216" s="619"/>
      <c r="GC216" s="619"/>
      <c r="GD216" s="619"/>
      <c r="GE216" s="619"/>
      <c r="GF216" s="619"/>
      <c r="GG216" s="619"/>
      <c r="GH216" s="619"/>
      <c r="GI216" s="619"/>
      <c r="GJ216" s="619"/>
    </row>
    <row r="217" spans="1:192" ht="12" customHeight="1" x14ac:dyDescent="0.2">
      <c r="A217" s="654" t="str">
        <f t="shared" si="173"/>
        <v>No Line Item</v>
      </c>
      <c r="B217" s="1226"/>
      <c r="C217" s="1227"/>
      <c r="D217" s="1227"/>
      <c r="E217" s="1227"/>
      <c r="F217" s="1227"/>
      <c r="G217" s="1228"/>
      <c r="H217" s="90"/>
      <c r="I217" s="90"/>
      <c r="J217" s="656"/>
      <c r="K217" s="657"/>
      <c r="L217" s="658">
        <f t="shared" si="143"/>
        <v>0</v>
      </c>
      <c r="M217" s="654" t="str">
        <f t="shared" si="174"/>
        <v>No Line Item</v>
      </c>
      <c r="N217" s="1226"/>
      <c r="O217" s="1227"/>
      <c r="P217" s="1227"/>
      <c r="Q217" s="1227"/>
      <c r="R217" s="1227"/>
      <c r="S217" s="1228"/>
      <c r="T217" s="90"/>
      <c r="U217" s="90"/>
      <c r="V217" s="656"/>
      <c r="W217" s="657"/>
      <c r="X217" s="658">
        <f t="shared" si="144"/>
        <v>0</v>
      </c>
      <c r="Y217" s="654" t="str">
        <f t="shared" si="175"/>
        <v>No Line Item</v>
      </c>
      <c r="Z217" s="1226"/>
      <c r="AA217" s="1227"/>
      <c r="AB217" s="1227"/>
      <c r="AC217" s="1227"/>
      <c r="AD217" s="1227"/>
      <c r="AE217" s="1228"/>
      <c r="AF217" s="90"/>
      <c r="AG217" s="90"/>
      <c r="AH217" s="656"/>
      <c r="AI217" s="657"/>
      <c r="AJ217" s="658">
        <f t="shared" si="145"/>
        <v>0</v>
      </c>
      <c r="AK217" s="654" t="str">
        <f t="shared" si="176"/>
        <v>No Line Item</v>
      </c>
      <c r="AL217" s="1226"/>
      <c r="AM217" s="1227"/>
      <c r="AN217" s="1227"/>
      <c r="AO217" s="1227"/>
      <c r="AP217" s="1227"/>
      <c r="AQ217" s="1228"/>
      <c r="AR217" s="90"/>
      <c r="AS217" s="90"/>
      <c r="AT217" s="656"/>
      <c r="AU217" s="657"/>
      <c r="AV217" s="658">
        <f t="shared" si="146"/>
        <v>0</v>
      </c>
      <c r="AW217" s="654" t="str">
        <f t="shared" si="177"/>
        <v>No Line Item</v>
      </c>
      <c r="AX217" s="1226"/>
      <c r="AY217" s="1227"/>
      <c r="AZ217" s="1227"/>
      <c r="BA217" s="1227"/>
      <c r="BB217" s="1227"/>
      <c r="BC217" s="1228"/>
      <c r="BD217" s="90"/>
      <c r="BE217" s="90"/>
      <c r="BF217" s="656"/>
      <c r="BG217" s="657"/>
      <c r="BH217" s="658">
        <f t="shared" si="147"/>
        <v>0</v>
      </c>
      <c r="BI217" s="654" t="str">
        <f t="shared" si="178"/>
        <v>No Line Item</v>
      </c>
      <c r="BJ217" s="1226"/>
      <c r="BK217" s="1227"/>
      <c r="BL217" s="1227"/>
      <c r="BM217" s="1227"/>
      <c r="BN217" s="1227"/>
      <c r="BO217" s="1228"/>
      <c r="BP217" s="90"/>
      <c r="BQ217" s="90"/>
      <c r="BR217" s="656"/>
      <c r="BS217" s="657"/>
      <c r="BT217" s="658">
        <f t="shared" si="148"/>
        <v>0</v>
      </c>
      <c r="BU217" s="654" t="str">
        <f t="shared" si="179"/>
        <v>No Line Item</v>
      </c>
      <c r="BV217" s="1226"/>
      <c r="BW217" s="1227"/>
      <c r="BX217" s="1227"/>
      <c r="BY217" s="1227"/>
      <c r="BZ217" s="1227"/>
      <c r="CA217" s="1228"/>
      <c r="CB217" s="90"/>
      <c r="CC217" s="90"/>
      <c r="CD217" s="656"/>
      <c r="CE217" s="657"/>
      <c r="CF217" s="658">
        <f t="shared" si="149"/>
        <v>0</v>
      </c>
      <c r="CG217" s="654" t="str">
        <f t="shared" si="180"/>
        <v>No Line Item</v>
      </c>
      <c r="CH217" s="1226"/>
      <c r="CI217" s="1227"/>
      <c r="CJ217" s="1227"/>
      <c r="CK217" s="1227"/>
      <c r="CL217" s="1227"/>
      <c r="CM217" s="1228"/>
      <c r="CN217" s="90"/>
      <c r="CO217" s="90"/>
      <c r="CP217" s="656"/>
      <c r="CQ217" s="657"/>
      <c r="CR217" s="658">
        <f t="shared" si="150"/>
        <v>0</v>
      </c>
      <c r="CS217" s="654" t="str">
        <f t="shared" si="181"/>
        <v>No Line Item</v>
      </c>
      <c r="CT217" s="1226"/>
      <c r="CU217" s="1227"/>
      <c r="CV217" s="1227"/>
      <c r="CW217" s="1227"/>
      <c r="CX217" s="1227"/>
      <c r="CY217" s="1228"/>
      <c r="CZ217" s="90"/>
      <c r="DA217" s="90"/>
      <c r="DB217" s="656"/>
      <c r="DC217" s="657"/>
      <c r="DD217" s="658">
        <f t="shared" si="151"/>
        <v>0</v>
      </c>
      <c r="DE217" s="654" t="str">
        <f t="shared" si="182"/>
        <v>No Line Item</v>
      </c>
      <c r="DF217" s="1226"/>
      <c r="DG217" s="1227"/>
      <c r="DH217" s="1227"/>
      <c r="DI217" s="1227"/>
      <c r="DJ217" s="1227"/>
      <c r="DK217" s="1228"/>
      <c r="DL217" s="90"/>
      <c r="DM217" s="90"/>
      <c r="DN217" s="656"/>
      <c r="DO217" s="657"/>
      <c r="DP217" s="658">
        <f t="shared" si="152"/>
        <v>0</v>
      </c>
      <c r="DQ217" s="654" t="str">
        <f t="shared" si="183"/>
        <v>No Line Item</v>
      </c>
      <c r="DR217" s="1226"/>
      <c r="DS217" s="1227"/>
      <c r="DT217" s="1227"/>
      <c r="DU217" s="1227"/>
      <c r="DV217" s="1227"/>
      <c r="DW217" s="1228"/>
      <c r="DX217" s="90"/>
      <c r="DY217" s="90"/>
      <c r="DZ217" s="656"/>
      <c r="EA217" s="657"/>
      <c r="EB217" s="658">
        <f t="shared" si="153"/>
        <v>0</v>
      </c>
      <c r="EC217" s="654" t="str">
        <f t="shared" si="184"/>
        <v>No Line Item</v>
      </c>
      <c r="ED217" s="1226"/>
      <c r="EE217" s="1227"/>
      <c r="EF217" s="1227"/>
      <c r="EG217" s="1227"/>
      <c r="EH217" s="1227"/>
      <c r="EI217" s="1228"/>
      <c r="EJ217" s="90"/>
      <c r="EK217" s="90"/>
      <c r="EL217" s="656"/>
      <c r="EM217" s="657"/>
      <c r="EN217" s="658">
        <f t="shared" si="154"/>
        <v>0</v>
      </c>
      <c r="EO217" s="654" t="str">
        <f t="shared" si="185"/>
        <v>No Line Item</v>
      </c>
      <c r="EP217" s="1226"/>
      <c r="EQ217" s="1227"/>
      <c r="ER217" s="1227"/>
      <c r="ES217" s="1227"/>
      <c r="ET217" s="1227"/>
      <c r="EU217" s="1228"/>
      <c r="EV217" s="90"/>
      <c r="EW217" s="90"/>
      <c r="EX217" s="656"/>
      <c r="EY217" s="657"/>
      <c r="EZ217" s="658">
        <f t="shared" si="155"/>
        <v>0</v>
      </c>
      <c r="FA217" s="654" t="str">
        <f t="shared" si="186"/>
        <v>No Line Item</v>
      </c>
      <c r="FB217" s="1226"/>
      <c r="FC217" s="1227"/>
      <c r="FD217" s="1227"/>
      <c r="FE217" s="1227"/>
      <c r="FF217" s="1227"/>
      <c r="FG217" s="1228"/>
      <c r="FH217" s="90"/>
      <c r="FI217" s="90"/>
      <c r="FJ217" s="656"/>
      <c r="FK217" s="657"/>
      <c r="FL217" s="658">
        <f t="shared" si="156"/>
        <v>0</v>
      </c>
      <c r="FM217" s="654" t="str">
        <f t="shared" si="187"/>
        <v>No Line Item</v>
      </c>
      <c r="FN217" s="1226"/>
      <c r="FO217" s="1227"/>
      <c r="FP217" s="1227"/>
      <c r="FQ217" s="1227"/>
      <c r="FR217" s="1227"/>
      <c r="FS217" s="1228"/>
      <c r="FT217" s="90"/>
      <c r="FU217" s="90"/>
      <c r="FV217" s="656"/>
      <c r="FW217" s="657"/>
      <c r="FX217" s="658">
        <f t="shared" si="157"/>
        <v>0</v>
      </c>
      <c r="FY217" s="619"/>
      <c r="FZ217" s="619"/>
      <c r="GA217" s="619"/>
      <c r="GB217" s="619"/>
      <c r="GC217" s="619"/>
      <c r="GD217" s="619"/>
      <c r="GE217" s="619"/>
      <c r="GF217" s="619"/>
      <c r="GG217" s="619"/>
      <c r="GH217" s="619"/>
      <c r="GI217" s="619"/>
      <c r="GJ217" s="619"/>
    </row>
    <row r="218" spans="1:192" ht="12" customHeight="1" x14ac:dyDescent="0.2">
      <c r="A218" s="654" t="str">
        <f t="shared" si="173"/>
        <v>No Line Item</v>
      </c>
      <c r="B218" s="1226"/>
      <c r="C218" s="1227"/>
      <c r="D218" s="1227"/>
      <c r="E218" s="1227"/>
      <c r="F218" s="1227"/>
      <c r="G218" s="1228"/>
      <c r="H218" s="90"/>
      <c r="I218" s="90"/>
      <c r="J218" s="656"/>
      <c r="K218" s="657"/>
      <c r="L218" s="658">
        <f t="shared" si="143"/>
        <v>0</v>
      </c>
      <c r="M218" s="654" t="str">
        <f t="shared" si="174"/>
        <v>No Line Item</v>
      </c>
      <c r="N218" s="1226"/>
      <c r="O218" s="1227"/>
      <c r="P218" s="1227"/>
      <c r="Q218" s="1227"/>
      <c r="R218" s="1227"/>
      <c r="S218" s="1228"/>
      <c r="T218" s="90"/>
      <c r="U218" s="90"/>
      <c r="V218" s="656"/>
      <c r="W218" s="657"/>
      <c r="X218" s="658">
        <f t="shared" si="144"/>
        <v>0</v>
      </c>
      <c r="Y218" s="654" t="str">
        <f t="shared" si="175"/>
        <v>No Line Item</v>
      </c>
      <c r="Z218" s="1226"/>
      <c r="AA218" s="1227"/>
      <c r="AB218" s="1227"/>
      <c r="AC218" s="1227"/>
      <c r="AD218" s="1227"/>
      <c r="AE218" s="1228"/>
      <c r="AF218" s="90"/>
      <c r="AG218" s="90"/>
      <c r="AH218" s="656"/>
      <c r="AI218" s="657"/>
      <c r="AJ218" s="658">
        <f t="shared" si="145"/>
        <v>0</v>
      </c>
      <c r="AK218" s="654" t="str">
        <f t="shared" si="176"/>
        <v>No Line Item</v>
      </c>
      <c r="AL218" s="1226"/>
      <c r="AM218" s="1227"/>
      <c r="AN218" s="1227"/>
      <c r="AO218" s="1227"/>
      <c r="AP218" s="1227"/>
      <c r="AQ218" s="1228"/>
      <c r="AR218" s="90"/>
      <c r="AS218" s="90"/>
      <c r="AT218" s="656"/>
      <c r="AU218" s="657"/>
      <c r="AV218" s="658">
        <f t="shared" si="146"/>
        <v>0</v>
      </c>
      <c r="AW218" s="654" t="str">
        <f t="shared" si="177"/>
        <v>No Line Item</v>
      </c>
      <c r="AX218" s="1226"/>
      <c r="AY218" s="1227"/>
      <c r="AZ218" s="1227"/>
      <c r="BA218" s="1227"/>
      <c r="BB218" s="1227"/>
      <c r="BC218" s="1228"/>
      <c r="BD218" s="90"/>
      <c r="BE218" s="90"/>
      <c r="BF218" s="656"/>
      <c r="BG218" s="657"/>
      <c r="BH218" s="658">
        <f t="shared" si="147"/>
        <v>0</v>
      </c>
      <c r="BI218" s="654" t="str">
        <f t="shared" si="178"/>
        <v>No Line Item</v>
      </c>
      <c r="BJ218" s="1226"/>
      <c r="BK218" s="1227"/>
      <c r="BL218" s="1227"/>
      <c r="BM218" s="1227"/>
      <c r="BN218" s="1227"/>
      <c r="BO218" s="1228"/>
      <c r="BP218" s="90"/>
      <c r="BQ218" s="90"/>
      <c r="BR218" s="656"/>
      <c r="BS218" s="657"/>
      <c r="BT218" s="658">
        <f t="shared" si="148"/>
        <v>0</v>
      </c>
      <c r="BU218" s="654" t="str">
        <f t="shared" si="179"/>
        <v>No Line Item</v>
      </c>
      <c r="BV218" s="1226"/>
      <c r="BW218" s="1227"/>
      <c r="BX218" s="1227"/>
      <c r="BY218" s="1227"/>
      <c r="BZ218" s="1227"/>
      <c r="CA218" s="1228"/>
      <c r="CB218" s="90"/>
      <c r="CC218" s="90"/>
      <c r="CD218" s="656"/>
      <c r="CE218" s="657"/>
      <c r="CF218" s="658">
        <f t="shared" si="149"/>
        <v>0</v>
      </c>
      <c r="CG218" s="654" t="str">
        <f t="shared" si="180"/>
        <v>No Line Item</v>
      </c>
      <c r="CH218" s="1226"/>
      <c r="CI218" s="1227"/>
      <c r="CJ218" s="1227"/>
      <c r="CK218" s="1227"/>
      <c r="CL218" s="1227"/>
      <c r="CM218" s="1228"/>
      <c r="CN218" s="90"/>
      <c r="CO218" s="90"/>
      <c r="CP218" s="656"/>
      <c r="CQ218" s="657"/>
      <c r="CR218" s="658">
        <f t="shared" si="150"/>
        <v>0</v>
      </c>
      <c r="CS218" s="654" t="str">
        <f t="shared" si="181"/>
        <v>No Line Item</v>
      </c>
      <c r="CT218" s="1226"/>
      <c r="CU218" s="1227"/>
      <c r="CV218" s="1227"/>
      <c r="CW218" s="1227"/>
      <c r="CX218" s="1227"/>
      <c r="CY218" s="1228"/>
      <c r="CZ218" s="90"/>
      <c r="DA218" s="90"/>
      <c r="DB218" s="656"/>
      <c r="DC218" s="657"/>
      <c r="DD218" s="658">
        <f t="shared" si="151"/>
        <v>0</v>
      </c>
      <c r="DE218" s="654" t="str">
        <f t="shared" si="182"/>
        <v>No Line Item</v>
      </c>
      <c r="DF218" s="1226"/>
      <c r="DG218" s="1227"/>
      <c r="DH218" s="1227"/>
      <c r="DI218" s="1227"/>
      <c r="DJ218" s="1227"/>
      <c r="DK218" s="1228"/>
      <c r="DL218" s="90"/>
      <c r="DM218" s="90"/>
      <c r="DN218" s="656"/>
      <c r="DO218" s="657"/>
      <c r="DP218" s="658">
        <f t="shared" si="152"/>
        <v>0</v>
      </c>
      <c r="DQ218" s="654" t="str">
        <f t="shared" si="183"/>
        <v>No Line Item</v>
      </c>
      <c r="DR218" s="1226"/>
      <c r="DS218" s="1227"/>
      <c r="DT218" s="1227"/>
      <c r="DU218" s="1227"/>
      <c r="DV218" s="1227"/>
      <c r="DW218" s="1228"/>
      <c r="DX218" s="90"/>
      <c r="DY218" s="90"/>
      <c r="DZ218" s="656"/>
      <c r="EA218" s="657"/>
      <c r="EB218" s="658">
        <f t="shared" si="153"/>
        <v>0</v>
      </c>
      <c r="EC218" s="654" t="str">
        <f t="shared" si="184"/>
        <v>No Line Item</v>
      </c>
      <c r="ED218" s="1226"/>
      <c r="EE218" s="1227"/>
      <c r="EF218" s="1227"/>
      <c r="EG218" s="1227"/>
      <c r="EH218" s="1227"/>
      <c r="EI218" s="1228"/>
      <c r="EJ218" s="90"/>
      <c r="EK218" s="90"/>
      <c r="EL218" s="656"/>
      <c r="EM218" s="657"/>
      <c r="EN218" s="658">
        <f t="shared" si="154"/>
        <v>0</v>
      </c>
      <c r="EO218" s="654" t="str">
        <f t="shared" si="185"/>
        <v>No Line Item</v>
      </c>
      <c r="EP218" s="1226"/>
      <c r="EQ218" s="1227"/>
      <c r="ER218" s="1227"/>
      <c r="ES218" s="1227"/>
      <c r="ET218" s="1227"/>
      <c r="EU218" s="1228"/>
      <c r="EV218" s="90"/>
      <c r="EW218" s="90"/>
      <c r="EX218" s="656"/>
      <c r="EY218" s="657"/>
      <c r="EZ218" s="658">
        <f t="shared" si="155"/>
        <v>0</v>
      </c>
      <c r="FA218" s="654" t="str">
        <f t="shared" si="186"/>
        <v>No Line Item</v>
      </c>
      <c r="FB218" s="1226"/>
      <c r="FC218" s="1227"/>
      <c r="FD218" s="1227"/>
      <c r="FE218" s="1227"/>
      <c r="FF218" s="1227"/>
      <c r="FG218" s="1228"/>
      <c r="FH218" s="90"/>
      <c r="FI218" s="90"/>
      <c r="FJ218" s="656"/>
      <c r="FK218" s="657"/>
      <c r="FL218" s="658">
        <f t="shared" si="156"/>
        <v>0</v>
      </c>
      <c r="FM218" s="654" t="str">
        <f t="shared" si="187"/>
        <v>No Line Item</v>
      </c>
      <c r="FN218" s="1226"/>
      <c r="FO218" s="1227"/>
      <c r="FP218" s="1227"/>
      <c r="FQ218" s="1227"/>
      <c r="FR218" s="1227"/>
      <c r="FS218" s="1228"/>
      <c r="FT218" s="90"/>
      <c r="FU218" s="90"/>
      <c r="FV218" s="656"/>
      <c r="FW218" s="657"/>
      <c r="FX218" s="658">
        <f t="shared" si="157"/>
        <v>0</v>
      </c>
      <c r="FY218" s="619"/>
      <c r="FZ218" s="619"/>
      <c r="GA218" s="619"/>
      <c r="GB218" s="619"/>
      <c r="GC218" s="619"/>
      <c r="GD218" s="619"/>
      <c r="GE218" s="619"/>
      <c r="GF218" s="619"/>
      <c r="GG218" s="619"/>
      <c r="GH218" s="619"/>
      <c r="GI218" s="619"/>
      <c r="GJ218" s="619"/>
    </row>
    <row r="219" spans="1:192" ht="12" customHeight="1" x14ac:dyDescent="0.2">
      <c r="A219" s="654" t="str">
        <f t="shared" si="173"/>
        <v>No Line Item</v>
      </c>
      <c r="B219" s="1226"/>
      <c r="C219" s="1227"/>
      <c r="D219" s="1227"/>
      <c r="E219" s="1227"/>
      <c r="F219" s="1227"/>
      <c r="G219" s="1228"/>
      <c r="H219" s="90"/>
      <c r="I219" s="90"/>
      <c r="J219" s="656"/>
      <c r="K219" s="657"/>
      <c r="L219" s="658">
        <f t="shared" si="143"/>
        <v>0</v>
      </c>
      <c r="M219" s="654" t="str">
        <f t="shared" si="174"/>
        <v>No Line Item</v>
      </c>
      <c r="N219" s="1226"/>
      <c r="O219" s="1227"/>
      <c r="P219" s="1227"/>
      <c r="Q219" s="1227"/>
      <c r="R219" s="1227"/>
      <c r="S219" s="1228"/>
      <c r="T219" s="90"/>
      <c r="U219" s="90"/>
      <c r="V219" s="656"/>
      <c r="W219" s="657"/>
      <c r="X219" s="658">
        <f t="shared" si="144"/>
        <v>0</v>
      </c>
      <c r="Y219" s="654" t="str">
        <f t="shared" si="175"/>
        <v>No Line Item</v>
      </c>
      <c r="Z219" s="1226"/>
      <c r="AA219" s="1227"/>
      <c r="AB219" s="1227"/>
      <c r="AC219" s="1227"/>
      <c r="AD219" s="1227"/>
      <c r="AE219" s="1228"/>
      <c r="AF219" s="90"/>
      <c r="AG219" s="90"/>
      <c r="AH219" s="656"/>
      <c r="AI219" s="657"/>
      <c r="AJ219" s="658">
        <f t="shared" si="145"/>
        <v>0</v>
      </c>
      <c r="AK219" s="654" t="str">
        <f t="shared" si="176"/>
        <v>No Line Item</v>
      </c>
      <c r="AL219" s="1226"/>
      <c r="AM219" s="1227"/>
      <c r="AN219" s="1227"/>
      <c r="AO219" s="1227"/>
      <c r="AP219" s="1227"/>
      <c r="AQ219" s="1228"/>
      <c r="AR219" s="90"/>
      <c r="AS219" s="90"/>
      <c r="AT219" s="656"/>
      <c r="AU219" s="657"/>
      <c r="AV219" s="658">
        <f t="shared" si="146"/>
        <v>0</v>
      </c>
      <c r="AW219" s="654" t="str">
        <f t="shared" si="177"/>
        <v>No Line Item</v>
      </c>
      <c r="AX219" s="1226"/>
      <c r="AY219" s="1227"/>
      <c r="AZ219" s="1227"/>
      <c r="BA219" s="1227"/>
      <c r="BB219" s="1227"/>
      <c r="BC219" s="1228"/>
      <c r="BD219" s="90"/>
      <c r="BE219" s="90"/>
      <c r="BF219" s="656"/>
      <c r="BG219" s="657"/>
      <c r="BH219" s="658">
        <f t="shared" si="147"/>
        <v>0</v>
      </c>
      <c r="BI219" s="654" t="str">
        <f t="shared" si="178"/>
        <v>No Line Item</v>
      </c>
      <c r="BJ219" s="1226"/>
      <c r="BK219" s="1227"/>
      <c r="BL219" s="1227"/>
      <c r="BM219" s="1227"/>
      <c r="BN219" s="1227"/>
      <c r="BO219" s="1228"/>
      <c r="BP219" s="90"/>
      <c r="BQ219" s="90"/>
      <c r="BR219" s="656"/>
      <c r="BS219" s="657"/>
      <c r="BT219" s="658">
        <f t="shared" si="148"/>
        <v>0</v>
      </c>
      <c r="BU219" s="654" t="str">
        <f t="shared" si="179"/>
        <v>No Line Item</v>
      </c>
      <c r="BV219" s="1226"/>
      <c r="BW219" s="1227"/>
      <c r="BX219" s="1227"/>
      <c r="BY219" s="1227"/>
      <c r="BZ219" s="1227"/>
      <c r="CA219" s="1228"/>
      <c r="CB219" s="90"/>
      <c r="CC219" s="90"/>
      <c r="CD219" s="656"/>
      <c r="CE219" s="657"/>
      <c r="CF219" s="658">
        <f t="shared" si="149"/>
        <v>0</v>
      </c>
      <c r="CG219" s="654" t="str">
        <f t="shared" si="180"/>
        <v>No Line Item</v>
      </c>
      <c r="CH219" s="1226"/>
      <c r="CI219" s="1227"/>
      <c r="CJ219" s="1227"/>
      <c r="CK219" s="1227"/>
      <c r="CL219" s="1227"/>
      <c r="CM219" s="1228"/>
      <c r="CN219" s="90"/>
      <c r="CO219" s="90"/>
      <c r="CP219" s="656"/>
      <c r="CQ219" s="657"/>
      <c r="CR219" s="658">
        <f t="shared" si="150"/>
        <v>0</v>
      </c>
      <c r="CS219" s="654" t="str">
        <f t="shared" si="181"/>
        <v>No Line Item</v>
      </c>
      <c r="CT219" s="1226"/>
      <c r="CU219" s="1227"/>
      <c r="CV219" s="1227"/>
      <c r="CW219" s="1227"/>
      <c r="CX219" s="1227"/>
      <c r="CY219" s="1228"/>
      <c r="CZ219" s="90"/>
      <c r="DA219" s="90"/>
      <c r="DB219" s="656"/>
      <c r="DC219" s="657"/>
      <c r="DD219" s="658">
        <f t="shared" si="151"/>
        <v>0</v>
      </c>
      <c r="DE219" s="654" t="str">
        <f t="shared" si="182"/>
        <v>No Line Item</v>
      </c>
      <c r="DF219" s="1226"/>
      <c r="DG219" s="1227"/>
      <c r="DH219" s="1227"/>
      <c r="DI219" s="1227"/>
      <c r="DJ219" s="1227"/>
      <c r="DK219" s="1228"/>
      <c r="DL219" s="90"/>
      <c r="DM219" s="90"/>
      <c r="DN219" s="656"/>
      <c r="DO219" s="657"/>
      <c r="DP219" s="658">
        <f t="shared" si="152"/>
        <v>0</v>
      </c>
      <c r="DQ219" s="654" t="str">
        <f t="shared" si="183"/>
        <v>No Line Item</v>
      </c>
      <c r="DR219" s="1226"/>
      <c r="DS219" s="1227"/>
      <c r="DT219" s="1227"/>
      <c r="DU219" s="1227"/>
      <c r="DV219" s="1227"/>
      <c r="DW219" s="1228"/>
      <c r="DX219" s="90"/>
      <c r="DY219" s="90"/>
      <c r="DZ219" s="656"/>
      <c r="EA219" s="657"/>
      <c r="EB219" s="658">
        <f t="shared" si="153"/>
        <v>0</v>
      </c>
      <c r="EC219" s="654" t="str">
        <f t="shared" si="184"/>
        <v>No Line Item</v>
      </c>
      <c r="ED219" s="1226"/>
      <c r="EE219" s="1227"/>
      <c r="EF219" s="1227"/>
      <c r="EG219" s="1227"/>
      <c r="EH219" s="1227"/>
      <c r="EI219" s="1228"/>
      <c r="EJ219" s="90"/>
      <c r="EK219" s="90"/>
      <c r="EL219" s="656"/>
      <c r="EM219" s="657"/>
      <c r="EN219" s="658">
        <f t="shared" si="154"/>
        <v>0</v>
      </c>
      <c r="EO219" s="654" t="str">
        <f t="shared" si="185"/>
        <v>No Line Item</v>
      </c>
      <c r="EP219" s="1226"/>
      <c r="EQ219" s="1227"/>
      <c r="ER219" s="1227"/>
      <c r="ES219" s="1227"/>
      <c r="ET219" s="1227"/>
      <c r="EU219" s="1228"/>
      <c r="EV219" s="90"/>
      <c r="EW219" s="90"/>
      <c r="EX219" s="656"/>
      <c r="EY219" s="657"/>
      <c r="EZ219" s="658">
        <f t="shared" si="155"/>
        <v>0</v>
      </c>
      <c r="FA219" s="654" t="str">
        <f t="shared" si="186"/>
        <v>No Line Item</v>
      </c>
      <c r="FB219" s="1226"/>
      <c r="FC219" s="1227"/>
      <c r="FD219" s="1227"/>
      <c r="FE219" s="1227"/>
      <c r="FF219" s="1227"/>
      <c r="FG219" s="1228"/>
      <c r="FH219" s="90"/>
      <c r="FI219" s="90"/>
      <c r="FJ219" s="656"/>
      <c r="FK219" s="657"/>
      <c r="FL219" s="658">
        <f t="shared" si="156"/>
        <v>0</v>
      </c>
      <c r="FM219" s="654" t="str">
        <f t="shared" si="187"/>
        <v>No Line Item</v>
      </c>
      <c r="FN219" s="1226"/>
      <c r="FO219" s="1227"/>
      <c r="FP219" s="1227"/>
      <c r="FQ219" s="1227"/>
      <c r="FR219" s="1227"/>
      <c r="FS219" s="1228"/>
      <c r="FT219" s="90"/>
      <c r="FU219" s="90"/>
      <c r="FV219" s="656"/>
      <c r="FW219" s="657"/>
      <c r="FX219" s="658">
        <f t="shared" si="157"/>
        <v>0</v>
      </c>
      <c r="FY219" s="619"/>
      <c r="FZ219" s="619"/>
      <c r="GA219" s="619"/>
      <c r="GB219" s="619"/>
      <c r="GC219" s="619"/>
      <c r="GD219" s="619"/>
      <c r="GE219" s="619"/>
      <c r="GF219" s="619"/>
      <c r="GG219" s="619"/>
      <c r="GH219" s="619"/>
      <c r="GI219" s="619"/>
      <c r="GJ219" s="619"/>
    </row>
    <row r="220" spans="1:192" ht="12" customHeight="1" x14ac:dyDescent="0.2">
      <c r="A220" s="654" t="str">
        <f t="shared" si="173"/>
        <v>No Line Item</v>
      </c>
      <c r="B220" s="1226"/>
      <c r="C220" s="1227"/>
      <c r="D220" s="1227"/>
      <c r="E220" s="1227"/>
      <c r="F220" s="1227"/>
      <c r="G220" s="1228"/>
      <c r="H220" s="90"/>
      <c r="I220" s="90"/>
      <c r="J220" s="656"/>
      <c r="K220" s="657"/>
      <c r="L220" s="658">
        <f t="shared" si="143"/>
        <v>0</v>
      </c>
      <c r="M220" s="654" t="str">
        <f t="shared" si="174"/>
        <v>No Line Item</v>
      </c>
      <c r="N220" s="1226"/>
      <c r="O220" s="1227"/>
      <c r="P220" s="1227"/>
      <c r="Q220" s="1227"/>
      <c r="R220" s="1227"/>
      <c r="S220" s="1228"/>
      <c r="T220" s="90"/>
      <c r="U220" s="90"/>
      <c r="V220" s="656"/>
      <c r="W220" s="657"/>
      <c r="X220" s="658">
        <f t="shared" si="144"/>
        <v>0</v>
      </c>
      <c r="Y220" s="654" t="str">
        <f t="shared" si="175"/>
        <v>No Line Item</v>
      </c>
      <c r="Z220" s="1226"/>
      <c r="AA220" s="1227"/>
      <c r="AB220" s="1227"/>
      <c r="AC220" s="1227"/>
      <c r="AD220" s="1227"/>
      <c r="AE220" s="1228"/>
      <c r="AF220" s="90"/>
      <c r="AG220" s="90"/>
      <c r="AH220" s="656"/>
      <c r="AI220" s="657"/>
      <c r="AJ220" s="658">
        <f t="shared" si="145"/>
        <v>0</v>
      </c>
      <c r="AK220" s="654" t="str">
        <f t="shared" si="176"/>
        <v>No Line Item</v>
      </c>
      <c r="AL220" s="1226"/>
      <c r="AM220" s="1227"/>
      <c r="AN220" s="1227"/>
      <c r="AO220" s="1227"/>
      <c r="AP220" s="1227"/>
      <c r="AQ220" s="1228"/>
      <c r="AR220" s="90"/>
      <c r="AS220" s="90"/>
      <c r="AT220" s="656"/>
      <c r="AU220" s="657"/>
      <c r="AV220" s="658">
        <f t="shared" si="146"/>
        <v>0</v>
      </c>
      <c r="AW220" s="654" t="str">
        <f t="shared" si="177"/>
        <v>No Line Item</v>
      </c>
      <c r="AX220" s="1226"/>
      <c r="AY220" s="1227"/>
      <c r="AZ220" s="1227"/>
      <c r="BA220" s="1227"/>
      <c r="BB220" s="1227"/>
      <c r="BC220" s="1228"/>
      <c r="BD220" s="90"/>
      <c r="BE220" s="90"/>
      <c r="BF220" s="656"/>
      <c r="BG220" s="657"/>
      <c r="BH220" s="658">
        <f t="shared" si="147"/>
        <v>0</v>
      </c>
      <c r="BI220" s="654" t="str">
        <f t="shared" si="178"/>
        <v>No Line Item</v>
      </c>
      <c r="BJ220" s="1226"/>
      <c r="BK220" s="1227"/>
      <c r="BL220" s="1227"/>
      <c r="BM220" s="1227"/>
      <c r="BN220" s="1227"/>
      <c r="BO220" s="1228"/>
      <c r="BP220" s="90"/>
      <c r="BQ220" s="90"/>
      <c r="BR220" s="656"/>
      <c r="BS220" s="657"/>
      <c r="BT220" s="658">
        <f t="shared" si="148"/>
        <v>0</v>
      </c>
      <c r="BU220" s="654" t="str">
        <f t="shared" si="179"/>
        <v>No Line Item</v>
      </c>
      <c r="BV220" s="1226"/>
      <c r="BW220" s="1227"/>
      <c r="BX220" s="1227"/>
      <c r="BY220" s="1227"/>
      <c r="BZ220" s="1227"/>
      <c r="CA220" s="1228"/>
      <c r="CB220" s="90"/>
      <c r="CC220" s="90"/>
      <c r="CD220" s="656"/>
      <c r="CE220" s="657"/>
      <c r="CF220" s="658">
        <f t="shared" si="149"/>
        <v>0</v>
      </c>
      <c r="CG220" s="654" t="str">
        <f t="shared" si="180"/>
        <v>No Line Item</v>
      </c>
      <c r="CH220" s="1226"/>
      <c r="CI220" s="1227"/>
      <c r="CJ220" s="1227"/>
      <c r="CK220" s="1227"/>
      <c r="CL220" s="1227"/>
      <c r="CM220" s="1228"/>
      <c r="CN220" s="90"/>
      <c r="CO220" s="90"/>
      <c r="CP220" s="656"/>
      <c r="CQ220" s="657"/>
      <c r="CR220" s="658">
        <f t="shared" si="150"/>
        <v>0</v>
      </c>
      <c r="CS220" s="654" t="str">
        <f t="shared" si="181"/>
        <v>No Line Item</v>
      </c>
      <c r="CT220" s="1226"/>
      <c r="CU220" s="1227"/>
      <c r="CV220" s="1227"/>
      <c r="CW220" s="1227"/>
      <c r="CX220" s="1227"/>
      <c r="CY220" s="1228"/>
      <c r="CZ220" s="90"/>
      <c r="DA220" s="90"/>
      <c r="DB220" s="656"/>
      <c r="DC220" s="657"/>
      <c r="DD220" s="658">
        <f t="shared" si="151"/>
        <v>0</v>
      </c>
      <c r="DE220" s="654" t="str">
        <f t="shared" si="182"/>
        <v>No Line Item</v>
      </c>
      <c r="DF220" s="1226"/>
      <c r="DG220" s="1227"/>
      <c r="DH220" s="1227"/>
      <c r="DI220" s="1227"/>
      <c r="DJ220" s="1227"/>
      <c r="DK220" s="1228"/>
      <c r="DL220" s="90"/>
      <c r="DM220" s="90"/>
      <c r="DN220" s="656"/>
      <c r="DO220" s="657"/>
      <c r="DP220" s="658">
        <f t="shared" si="152"/>
        <v>0</v>
      </c>
      <c r="DQ220" s="654" t="str">
        <f t="shared" si="183"/>
        <v>No Line Item</v>
      </c>
      <c r="DR220" s="1226"/>
      <c r="DS220" s="1227"/>
      <c r="DT220" s="1227"/>
      <c r="DU220" s="1227"/>
      <c r="DV220" s="1227"/>
      <c r="DW220" s="1228"/>
      <c r="DX220" s="90"/>
      <c r="DY220" s="90"/>
      <c r="DZ220" s="656"/>
      <c r="EA220" s="657"/>
      <c r="EB220" s="658">
        <f t="shared" si="153"/>
        <v>0</v>
      </c>
      <c r="EC220" s="654" t="str">
        <f t="shared" si="184"/>
        <v>No Line Item</v>
      </c>
      <c r="ED220" s="1226"/>
      <c r="EE220" s="1227"/>
      <c r="EF220" s="1227"/>
      <c r="EG220" s="1227"/>
      <c r="EH220" s="1227"/>
      <c r="EI220" s="1228"/>
      <c r="EJ220" s="90"/>
      <c r="EK220" s="90"/>
      <c r="EL220" s="656"/>
      <c r="EM220" s="657"/>
      <c r="EN220" s="658">
        <f t="shared" si="154"/>
        <v>0</v>
      </c>
      <c r="EO220" s="654" t="str">
        <f t="shared" si="185"/>
        <v>No Line Item</v>
      </c>
      <c r="EP220" s="1226"/>
      <c r="EQ220" s="1227"/>
      <c r="ER220" s="1227"/>
      <c r="ES220" s="1227"/>
      <c r="ET220" s="1227"/>
      <c r="EU220" s="1228"/>
      <c r="EV220" s="90"/>
      <c r="EW220" s="90"/>
      <c r="EX220" s="656"/>
      <c r="EY220" s="657"/>
      <c r="EZ220" s="658">
        <f t="shared" si="155"/>
        <v>0</v>
      </c>
      <c r="FA220" s="654" t="str">
        <f t="shared" si="186"/>
        <v>No Line Item</v>
      </c>
      <c r="FB220" s="1226"/>
      <c r="FC220" s="1227"/>
      <c r="FD220" s="1227"/>
      <c r="FE220" s="1227"/>
      <c r="FF220" s="1227"/>
      <c r="FG220" s="1228"/>
      <c r="FH220" s="90"/>
      <c r="FI220" s="90"/>
      <c r="FJ220" s="656"/>
      <c r="FK220" s="657"/>
      <c r="FL220" s="658">
        <f t="shared" si="156"/>
        <v>0</v>
      </c>
      <c r="FM220" s="654" t="str">
        <f t="shared" si="187"/>
        <v>No Line Item</v>
      </c>
      <c r="FN220" s="1226"/>
      <c r="FO220" s="1227"/>
      <c r="FP220" s="1227"/>
      <c r="FQ220" s="1227"/>
      <c r="FR220" s="1227"/>
      <c r="FS220" s="1228"/>
      <c r="FT220" s="90"/>
      <c r="FU220" s="90"/>
      <c r="FV220" s="656"/>
      <c r="FW220" s="657"/>
      <c r="FX220" s="658">
        <f t="shared" si="157"/>
        <v>0</v>
      </c>
      <c r="FY220" s="619"/>
      <c r="FZ220" s="619"/>
      <c r="GA220" s="619"/>
      <c r="GB220" s="619"/>
      <c r="GC220" s="619"/>
      <c r="GD220" s="619"/>
      <c r="GE220" s="619"/>
      <c r="GF220" s="619"/>
      <c r="GG220" s="619"/>
      <c r="GH220" s="619"/>
      <c r="GI220" s="619"/>
      <c r="GJ220" s="619"/>
    </row>
    <row r="221" spans="1:192" ht="12" customHeight="1" x14ac:dyDescent="0.2">
      <c r="A221" s="654" t="str">
        <f>IF(AND(I221=0,K221=0,B221=""),"No Line Item",A220+1)</f>
        <v>No Line Item</v>
      </c>
      <c r="B221" s="1226"/>
      <c r="C221" s="1227"/>
      <c r="D221" s="1227"/>
      <c r="E221" s="1227"/>
      <c r="F221" s="1227"/>
      <c r="G221" s="1228"/>
      <c r="H221" s="90"/>
      <c r="I221" s="90"/>
      <c r="J221" s="656"/>
      <c r="K221" s="657"/>
      <c r="L221" s="658">
        <f t="shared" si="143"/>
        <v>0</v>
      </c>
      <c r="M221" s="654" t="str">
        <f>IF(AND(U221=0,W221=0,N221=""),"No Line Item",M220+1)</f>
        <v>No Line Item</v>
      </c>
      <c r="N221" s="1226"/>
      <c r="O221" s="1227"/>
      <c r="P221" s="1227"/>
      <c r="Q221" s="1227"/>
      <c r="R221" s="1227"/>
      <c r="S221" s="1228"/>
      <c r="T221" s="90"/>
      <c r="U221" s="90"/>
      <c r="V221" s="656"/>
      <c r="W221" s="657"/>
      <c r="X221" s="658">
        <f t="shared" si="144"/>
        <v>0</v>
      </c>
      <c r="Y221" s="654" t="str">
        <f>IF(AND(AG221=0,AI221=0,Z221=""),"No Line Item",Y220+1)</f>
        <v>No Line Item</v>
      </c>
      <c r="Z221" s="1226"/>
      <c r="AA221" s="1227"/>
      <c r="AB221" s="1227"/>
      <c r="AC221" s="1227"/>
      <c r="AD221" s="1227"/>
      <c r="AE221" s="1228"/>
      <c r="AF221" s="90"/>
      <c r="AG221" s="90"/>
      <c r="AH221" s="656"/>
      <c r="AI221" s="657"/>
      <c r="AJ221" s="658">
        <f t="shared" si="145"/>
        <v>0</v>
      </c>
      <c r="AK221" s="654" t="str">
        <f>IF(AND(AS221=0,AU221=0,AL221=""),"No Line Item",AK220+1)</f>
        <v>No Line Item</v>
      </c>
      <c r="AL221" s="1226"/>
      <c r="AM221" s="1227"/>
      <c r="AN221" s="1227"/>
      <c r="AO221" s="1227"/>
      <c r="AP221" s="1227"/>
      <c r="AQ221" s="1228"/>
      <c r="AR221" s="90"/>
      <c r="AS221" s="90"/>
      <c r="AT221" s="656"/>
      <c r="AU221" s="657"/>
      <c r="AV221" s="658">
        <f t="shared" si="146"/>
        <v>0</v>
      </c>
      <c r="AW221" s="654" t="str">
        <f>IF(AND(BE221=0,BG221=0,AX221=""),"No Line Item",AW220+1)</f>
        <v>No Line Item</v>
      </c>
      <c r="AX221" s="1226"/>
      <c r="AY221" s="1227"/>
      <c r="AZ221" s="1227"/>
      <c r="BA221" s="1227"/>
      <c r="BB221" s="1227"/>
      <c r="BC221" s="1228"/>
      <c r="BD221" s="90"/>
      <c r="BE221" s="90"/>
      <c r="BF221" s="656"/>
      <c r="BG221" s="657"/>
      <c r="BH221" s="658">
        <f t="shared" si="147"/>
        <v>0</v>
      </c>
      <c r="BI221" s="654" t="str">
        <f>IF(AND(BQ221=0,BS221=0,BJ221=""),"No Line Item",BI220+1)</f>
        <v>No Line Item</v>
      </c>
      <c r="BJ221" s="1226"/>
      <c r="BK221" s="1227"/>
      <c r="BL221" s="1227"/>
      <c r="BM221" s="1227"/>
      <c r="BN221" s="1227"/>
      <c r="BO221" s="1228"/>
      <c r="BP221" s="90"/>
      <c r="BQ221" s="90"/>
      <c r="BR221" s="656"/>
      <c r="BS221" s="657"/>
      <c r="BT221" s="658">
        <f t="shared" si="148"/>
        <v>0</v>
      </c>
      <c r="BU221" s="654" t="str">
        <f>IF(AND(CC221=0,CE221=0,BV221=""),"No Line Item",BU220+1)</f>
        <v>No Line Item</v>
      </c>
      <c r="BV221" s="1226"/>
      <c r="BW221" s="1227"/>
      <c r="BX221" s="1227"/>
      <c r="BY221" s="1227"/>
      <c r="BZ221" s="1227"/>
      <c r="CA221" s="1228"/>
      <c r="CB221" s="90"/>
      <c r="CC221" s="90"/>
      <c r="CD221" s="656"/>
      <c r="CE221" s="657"/>
      <c r="CF221" s="658">
        <f t="shared" si="149"/>
        <v>0</v>
      </c>
      <c r="CG221" s="654" t="str">
        <f>IF(AND(CO221=0,CQ221=0,CH221=""),"No Line Item",CG220+1)</f>
        <v>No Line Item</v>
      </c>
      <c r="CH221" s="1226"/>
      <c r="CI221" s="1227"/>
      <c r="CJ221" s="1227"/>
      <c r="CK221" s="1227"/>
      <c r="CL221" s="1227"/>
      <c r="CM221" s="1228"/>
      <c r="CN221" s="90"/>
      <c r="CO221" s="90"/>
      <c r="CP221" s="656"/>
      <c r="CQ221" s="657"/>
      <c r="CR221" s="658">
        <f t="shared" si="150"/>
        <v>0</v>
      </c>
      <c r="CS221" s="654" t="str">
        <f>IF(AND(DA221=0,DC221=0,CT221=""),"No Line Item",CS220+1)</f>
        <v>No Line Item</v>
      </c>
      <c r="CT221" s="1226"/>
      <c r="CU221" s="1227"/>
      <c r="CV221" s="1227"/>
      <c r="CW221" s="1227"/>
      <c r="CX221" s="1227"/>
      <c r="CY221" s="1228"/>
      <c r="CZ221" s="90"/>
      <c r="DA221" s="90"/>
      <c r="DB221" s="656"/>
      <c r="DC221" s="657"/>
      <c r="DD221" s="658">
        <f t="shared" si="151"/>
        <v>0</v>
      </c>
      <c r="DE221" s="654" t="str">
        <f>IF(AND(DM221=0,DO221=0,DF221=""),"No Line Item",DE220+1)</f>
        <v>No Line Item</v>
      </c>
      <c r="DF221" s="1226"/>
      <c r="DG221" s="1227"/>
      <c r="DH221" s="1227"/>
      <c r="DI221" s="1227"/>
      <c r="DJ221" s="1227"/>
      <c r="DK221" s="1228"/>
      <c r="DL221" s="90"/>
      <c r="DM221" s="90"/>
      <c r="DN221" s="656"/>
      <c r="DO221" s="657"/>
      <c r="DP221" s="658">
        <f t="shared" si="152"/>
        <v>0</v>
      </c>
      <c r="DQ221" s="654" t="str">
        <f>IF(AND(DY221=0,EA221=0,DR221=""),"No Line Item",DQ220+1)</f>
        <v>No Line Item</v>
      </c>
      <c r="DR221" s="1226"/>
      <c r="DS221" s="1227"/>
      <c r="DT221" s="1227"/>
      <c r="DU221" s="1227"/>
      <c r="DV221" s="1227"/>
      <c r="DW221" s="1228"/>
      <c r="DX221" s="90"/>
      <c r="DY221" s="90"/>
      <c r="DZ221" s="656"/>
      <c r="EA221" s="657"/>
      <c r="EB221" s="658">
        <f t="shared" si="153"/>
        <v>0</v>
      </c>
      <c r="EC221" s="654" t="str">
        <f>IF(AND(EK221=0,EM221=0,ED221=""),"No Line Item",EC220+1)</f>
        <v>No Line Item</v>
      </c>
      <c r="ED221" s="1226"/>
      <c r="EE221" s="1227"/>
      <c r="EF221" s="1227"/>
      <c r="EG221" s="1227"/>
      <c r="EH221" s="1227"/>
      <c r="EI221" s="1228"/>
      <c r="EJ221" s="90"/>
      <c r="EK221" s="90"/>
      <c r="EL221" s="656"/>
      <c r="EM221" s="657"/>
      <c r="EN221" s="658">
        <f t="shared" si="154"/>
        <v>0</v>
      </c>
      <c r="EO221" s="654" t="str">
        <f>IF(AND(EW221=0,EY221=0,EP221=""),"No Line Item",EO220+1)</f>
        <v>No Line Item</v>
      </c>
      <c r="EP221" s="1226"/>
      <c r="EQ221" s="1227"/>
      <c r="ER221" s="1227"/>
      <c r="ES221" s="1227"/>
      <c r="ET221" s="1227"/>
      <c r="EU221" s="1228"/>
      <c r="EV221" s="90"/>
      <c r="EW221" s="90"/>
      <c r="EX221" s="656"/>
      <c r="EY221" s="657"/>
      <c r="EZ221" s="658">
        <f t="shared" si="155"/>
        <v>0</v>
      </c>
      <c r="FA221" s="654" t="str">
        <f>IF(AND(FI221=0,FK221=0,FB221=""),"No Line Item",FA220+1)</f>
        <v>No Line Item</v>
      </c>
      <c r="FB221" s="1226"/>
      <c r="FC221" s="1227"/>
      <c r="FD221" s="1227"/>
      <c r="FE221" s="1227"/>
      <c r="FF221" s="1227"/>
      <c r="FG221" s="1228"/>
      <c r="FH221" s="90"/>
      <c r="FI221" s="90"/>
      <c r="FJ221" s="656"/>
      <c r="FK221" s="657"/>
      <c r="FL221" s="658">
        <f t="shared" si="156"/>
        <v>0</v>
      </c>
      <c r="FM221" s="654" t="str">
        <f>IF(AND(FU221=0,FW221=0,FN221=""),"No Line Item",FM220+1)</f>
        <v>No Line Item</v>
      </c>
      <c r="FN221" s="1226"/>
      <c r="FO221" s="1227"/>
      <c r="FP221" s="1227"/>
      <c r="FQ221" s="1227"/>
      <c r="FR221" s="1227"/>
      <c r="FS221" s="1228"/>
      <c r="FT221" s="90"/>
      <c r="FU221" s="90"/>
      <c r="FV221" s="656"/>
      <c r="FW221" s="657"/>
      <c r="FX221" s="658">
        <f t="shared" si="157"/>
        <v>0</v>
      </c>
      <c r="FY221" s="619"/>
      <c r="FZ221" s="619"/>
      <c r="GA221" s="619"/>
      <c r="GB221" s="619"/>
      <c r="GC221" s="619"/>
      <c r="GD221" s="619"/>
      <c r="GE221" s="619"/>
      <c r="GF221" s="619"/>
      <c r="GG221" s="619"/>
      <c r="GH221" s="619"/>
      <c r="GI221" s="619"/>
      <c r="GJ221" s="619"/>
    </row>
    <row r="222" spans="1:192" ht="12" customHeight="1" x14ac:dyDescent="0.2">
      <c r="A222" s="654" t="str">
        <f>IF(AND(I222=0,K222=0,B222=""),"No Line Item",A221+1)</f>
        <v>No Line Item</v>
      </c>
      <c r="B222" s="1226"/>
      <c r="C222" s="1227"/>
      <c r="D222" s="1227"/>
      <c r="E222" s="1227"/>
      <c r="F222" s="1227"/>
      <c r="G222" s="1228"/>
      <c r="H222" s="90"/>
      <c r="I222" s="90"/>
      <c r="J222" s="656"/>
      <c r="K222" s="657"/>
      <c r="L222" s="658">
        <f t="shared" si="143"/>
        <v>0</v>
      </c>
      <c r="M222" s="654" t="str">
        <f>IF(AND(U222=0,W222=0,N222=""),"No Line Item",M221+1)</f>
        <v>No Line Item</v>
      </c>
      <c r="N222" s="1226"/>
      <c r="O222" s="1227"/>
      <c r="P222" s="1227"/>
      <c r="Q222" s="1227"/>
      <c r="R222" s="1227"/>
      <c r="S222" s="1228"/>
      <c r="T222" s="90"/>
      <c r="U222" s="90"/>
      <c r="V222" s="656"/>
      <c r="W222" s="657"/>
      <c r="X222" s="658">
        <f t="shared" si="144"/>
        <v>0</v>
      </c>
      <c r="Y222" s="654" t="str">
        <f>IF(AND(AG222=0,AI222=0,Z222=""),"No Line Item",Y221+1)</f>
        <v>No Line Item</v>
      </c>
      <c r="Z222" s="1226"/>
      <c r="AA222" s="1227"/>
      <c r="AB222" s="1227"/>
      <c r="AC222" s="1227"/>
      <c r="AD222" s="1227"/>
      <c r="AE222" s="1228"/>
      <c r="AF222" s="90"/>
      <c r="AG222" s="90"/>
      <c r="AH222" s="656"/>
      <c r="AI222" s="657"/>
      <c r="AJ222" s="658">
        <f t="shared" si="145"/>
        <v>0</v>
      </c>
      <c r="AK222" s="654" t="str">
        <f>IF(AND(AS222=0,AU222=0,AL222=""),"No Line Item",AK221+1)</f>
        <v>No Line Item</v>
      </c>
      <c r="AL222" s="1226"/>
      <c r="AM222" s="1227"/>
      <c r="AN222" s="1227"/>
      <c r="AO222" s="1227"/>
      <c r="AP222" s="1227"/>
      <c r="AQ222" s="1228"/>
      <c r="AR222" s="90"/>
      <c r="AS222" s="90"/>
      <c r="AT222" s="656"/>
      <c r="AU222" s="657"/>
      <c r="AV222" s="658">
        <f t="shared" si="146"/>
        <v>0</v>
      </c>
      <c r="AW222" s="654" t="str">
        <f>IF(AND(BE222=0,BG222=0,AX222=""),"No Line Item",AW221+1)</f>
        <v>No Line Item</v>
      </c>
      <c r="AX222" s="1226"/>
      <c r="AY222" s="1227"/>
      <c r="AZ222" s="1227"/>
      <c r="BA222" s="1227"/>
      <c r="BB222" s="1227"/>
      <c r="BC222" s="1228"/>
      <c r="BD222" s="90"/>
      <c r="BE222" s="90"/>
      <c r="BF222" s="656"/>
      <c r="BG222" s="657"/>
      <c r="BH222" s="658">
        <f t="shared" si="147"/>
        <v>0</v>
      </c>
      <c r="BI222" s="654" t="str">
        <f>IF(AND(BQ222=0,BS222=0,BJ222=""),"No Line Item",BI221+1)</f>
        <v>No Line Item</v>
      </c>
      <c r="BJ222" s="1226"/>
      <c r="BK222" s="1227"/>
      <c r="BL222" s="1227"/>
      <c r="BM222" s="1227"/>
      <c r="BN222" s="1227"/>
      <c r="BO222" s="1228"/>
      <c r="BP222" s="90"/>
      <c r="BQ222" s="90"/>
      <c r="BR222" s="656"/>
      <c r="BS222" s="657"/>
      <c r="BT222" s="658">
        <f t="shared" si="148"/>
        <v>0</v>
      </c>
      <c r="BU222" s="654" t="str">
        <f>IF(AND(CC222=0,CE222=0,BV222=""),"No Line Item",BU221+1)</f>
        <v>No Line Item</v>
      </c>
      <c r="BV222" s="1226"/>
      <c r="BW222" s="1227"/>
      <c r="BX222" s="1227"/>
      <c r="BY222" s="1227"/>
      <c r="BZ222" s="1227"/>
      <c r="CA222" s="1228"/>
      <c r="CB222" s="90"/>
      <c r="CC222" s="90"/>
      <c r="CD222" s="656"/>
      <c r="CE222" s="657"/>
      <c r="CF222" s="658">
        <f t="shared" si="149"/>
        <v>0</v>
      </c>
      <c r="CG222" s="654" t="str">
        <f>IF(AND(CO222=0,CQ222=0,CH222=""),"No Line Item",CG221+1)</f>
        <v>No Line Item</v>
      </c>
      <c r="CH222" s="1226"/>
      <c r="CI222" s="1227"/>
      <c r="CJ222" s="1227"/>
      <c r="CK222" s="1227"/>
      <c r="CL222" s="1227"/>
      <c r="CM222" s="1228"/>
      <c r="CN222" s="90"/>
      <c r="CO222" s="90"/>
      <c r="CP222" s="656"/>
      <c r="CQ222" s="657"/>
      <c r="CR222" s="658">
        <f t="shared" si="150"/>
        <v>0</v>
      </c>
      <c r="CS222" s="654" t="str">
        <f>IF(AND(DA222=0,DC222=0,CT222=""),"No Line Item",CS221+1)</f>
        <v>No Line Item</v>
      </c>
      <c r="CT222" s="1226"/>
      <c r="CU222" s="1227"/>
      <c r="CV222" s="1227"/>
      <c r="CW222" s="1227"/>
      <c r="CX222" s="1227"/>
      <c r="CY222" s="1228"/>
      <c r="CZ222" s="90"/>
      <c r="DA222" s="90"/>
      <c r="DB222" s="656"/>
      <c r="DC222" s="657"/>
      <c r="DD222" s="658">
        <f t="shared" si="151"/>
        <v>0</v>
      </c>
      <c r="DE222" s="654" t="str">
        <f>IF(AND(DM222=0,DO222=0,DF222=""),"No Line Item",DE221+1)</f>
        <v>No Line Item</v>
      </c>
      <c r="DF222" s="1226"/>
      <c r="DG222" s="1227"/>
      <c r="DH222" s="1227"/>
      <c r="DI222" s="1227"/>
      <c r="DJ222" s="1227"/>
      <c r="DK222" s="1228"/>
      <c r="DL222" s="90"/>
      <c r="DM222" s="90"/>
      <c r="DN222" s="656"/>
      <c r="DO222" s="657"/>
      <c r="DP222" s="658">
        <f t="shared" si="152"/>
        <v>0</v>
      </c>
      <c r="DQ222" s="654" t="str">
        <f>IF(AND(DY222=0,EA222=0,DR222=""),"No Line Item",DQ221+1)</f>
        <v>No Line Item</v>
      </c>
      <c r="DR222" s="1226"/>
      <c r="DS222" s="1227"/>
      <c r="DT222" s="1227"/>
      <c r="DU222" s="1227"/>
      <c r="DV222" s="1227"/>
      <c r="DW222" s="1228"/>
      <c r="DX222" s="90"/>
      <c r="DY222" s="90"/>
      <c r="DZ222" s="656"/>
      <c r="EA222" s="657"/>
      <c r="EB222" s="658">
        <f t="shared" si="153"/>
        <v>0</v>
      </c>
      <c r="EC222" s="654" t="str">
        <f>IF(AND(EK222=0,EM222=0,ED222=""),"No Line Item",EC221+1)</f>
        <v>No Line Item</v>
      </c>
      <c r="ED222" s="1226"/>
      <c r="EE222" s="1227"/>
      <c r="EF222" s="1227"/>
      <c r="EG222" s="1227"/>
      <c r="EH222" s="1227"/>
      <c r="EI222" s="1228"/>
      <c r="EJ222" s="90"/>
      <c r="EK222" s="90"/>
      <c r="EL222" s="656"/>
      <c r="EM222" s="657"/>
      <c r="EN222" s="658">
        <f t="shared" si="154"/>
        <v>0</v>
      </c>
      <c r="EO222" s="654" t="str">
        <f>IF(AND(EW222=0,EY222=0,EP222=""),"No Line Item",EO221+1)</f>
        <v>No Line Item</v>
      </c>
      <c r="EP222" s="1226"/>
      <c r="EQ222" s="1227"/>
      <c r="ER222" s="1227"/>
      <c r="ES222" s="1227"/>
      <c r="ET222" s="1227"/>
      <c r="EU222" s="1228"/>
      <c r="EV222" s="90"/>
      <c r="EW222" s="90"/>
      <c r="EX222" s="656"/>
      <c r="EY222" s="657"/>
      <c r="EZ222" s="658">
        <f t="shared" si="155"/>
        <v>0</v>
      </c>
      <c r="FA222" s="654" t="str">
        <f>IF(AND(FI222=0,FK222=0,FB222=""),"No Line Item",FA221+1)</f>
        <v>No Line Item</v>
      </c>
      <c r="FB222" s="1226"/>
      <c r="FC222" s="1227"/>
      <c r="FD222" s="1227"/>
      <c r="FE222" s="1227"/>
      <c r="FF222" s="1227"/>
      <c r="FG222" s="1228"/>
      <c r="FH222" s="90"/>
      <c r="FI222" s="90"/>
      <c r="FJ222" s="656"/>
      <c r="FK222" s="657"/>
      <c r="FL222" s="658">
        <f t="shared" si="156"/>
        <v>0</v>
      </c>
      <c r="FM222" s="654" t="str">
        <f>IF(AND(FU222=0,FW222=0,FN222=""),"No Line Item",FM221+1)</f>
        <v>No Line Item</v>
      </c>
      <c r="FN222" s="1226"/>
      <c r="FO222" s="1227"/>
      <c r="FP222" s="1227"/>
      <c r="FQ222" s="1227"/>
      <c r="FR222" s="1227"/>
      <c r="FS222" s="1228"/>
      <c r="FT222" s="90"/>
      <c r="FU222" s="90"/>
      <c r="FV222" s="656"/>
      <c r="FW222" s="657"/>
      <c r="FX222" s="658">
        <f t="shared" si="157"/>
        <v>0</v>
      </c>
      <c r="FY222" s="619"/>
      <c r="FZ222" s="619"/>
      <c r="GA222" s="619"/>
      <c r="GB222" s="619"/>
      <c r="GC222" s="619"/>
      <c r="GD222" s="619"/>
      <c r="GE222" s="619"/>
      <c r="GF222" s="619"/>
      <c r="GG222" s="619"/>
      <c r="GH222" s="619"/>
      <c r="GI222" s="619"/>
      <c r="GJ222" s="619"/>
    </row>
    <row r="223" spans="1:192" ht="12" customHeight="1" x14ac:dyDescent="0.2">
      <c r="A223" s="654" t="str">
        <f>IF(AND(I223=0,K223=0,B223=""),"No Line Item",A222+1)</f>
        <v>No Line Item</v>
      </c>
      <c r="B223" s="1226"/>
      <c r="C223" s="1227"/>
      <c r="D223" s="1227"/>
      <c r="E223" s="1227"/>
      <c r="F223" s="1227"/>
      <c r="G223" s="1228"/>
      <c r="H223" s="90"/>
      <c r="I223" s="90"/>
      <c r="J223" s="656"/>
      <c r="K223" s="657"/>
      <c r="L223" s="658">
        <f t="shared" si="143"/>
        <v>0</v>
      </c>
      <c r="M223" s="654" t="str">
        <f>IF(AND(U223=0,W223=0,N223=""),"No Line Item",M222+1)</f>
        <v>No Line Item</v>
      </c>
      <c r="N223" s="1226"/>
      <c r="O223" s="1227"/>
      <c r="P223" s="1227"/>
      <c r="Q223" s="1227"/>
      <c r="R223" s="1227"/>
      <c r="S223" s="1228"/>
      <c r="T223" s="90"/>
      <c r="U223" s="90"/>
      <c r="V223" s="656"/>
      <c r="W223" s="657"/>
      <c r="X223" s="658">
        <f t="shared" si="144"/>
        <v>0</v>
      </c>
      <c r="Y223" s="654" t="str">
        <f>IF(AND(AG223=0,AI223=0,Z223=""),"No Line Item",Y222+1)</f>
        <v>No Line Item</v>
      </c>
      <c r="Z223" s="1226"/>
      <c r="AA223" s="1227"/>
      <c r="AB223" s="1227"/>
      <c r="AC223" s="1227"/>
      <c r="AD223" s="1227"/>
      <c r="AE223" s="1228"/>
      <c r="AF223" s="90"/>
      <c r="AG223" s="90"/>
      <c r="AH223" s="656"/>
      <c r="AI223" s="657"/>
      <c r="AJ223" s="658">
        <f t="shared" si="145"/>
        <v>0</v>
      </c>
      <c r="AK223" s="654" t="str">
        <f>IF(AND(AS223=0,AU223=0,AL223=""),"No Line Item",AK222+1)</f>
        <v>No Line Item</v>
      </c>
      <c r="AL223" s="1226"/>
      <c r="AM223" s="1227"/>
      <c r="AN223" s="1227"/>
      <c r="AO223" s="1227"/>
      <c r="AP223" s="1227"/>
      <c r="AQ223" s="1228"/>
      <c r="AR223" s="90"/>
      <c r="AS223" s="90"/>
      <c r="AT223" s="656"/>
      <c r="AU223" s="657"/>
      <c r="AV223" s="658">
        <f t="shared" si="146"/>
        <v>0</v>
      </c>
      <c r="AW223" s="654" t="str">
        <f>IF(AND(BE223=0,BG223=0,AX223=""),"No Line Item",AW222+1)</f>
        <v>No Line Item</v>
      </c>
      <c r="AX223" s="1226"/>
      <c r="AY223" s="1227"/>
      <c r="AZ223" s="1227"/>
      <c r="BA223" s="1227"/>
      <c r="BB223" s="1227"/>
      <c r="BC223" s="1228"/>
      <c r="BD223" s="90"/>
      <c r="BE223" s="90"/>
      <c r="BF223" s="656"/>
      <c r="BG223" s="657"/>
      <c r="BH223" s="658">
        <f t="shared" si="147"/>
        <v>0</v>
      </c>
      <c r="BI223" s="654" t="str">
        <f>IF(AND(BQ223=0,BS223=0,BJ223=""),"No Line Item",BI222+1)</f>
        <v>No Line Item</v>
      </c>
      <c r="BJ223" s="1226"/>
      <c r="BK223" s="1227"/>
      <c r="BL223" s="1227"/>
      <c r="BM223" s="1227"/>
      <c r="BN223" s="1227"/>
      <c r="BO223" s="1228"/>
      <c r="BP223" s="90"/>
      <c r="BQ223" s="90"/>
      <c r="BR223" s="656"/>
      <c r="BS223" s="657"/>
      <c r="BT223" s="658">
        <f t="shared" si="148"/>
        <v>0</v>
      </c>
      <c r="BU223" s="654" t="str">
        <f>IF(AND(CC223=0,CE223=0,BV223=""),"No Line Item",BU222+1)</f>
        <v>No Line Item</v>
      </c>
      <c r="BV223" s="1226"/>
      <c r="BW223" s="1227"/>
      <c r="BX223" s="1227"/>
      <c r="BY223" s="1227"/>
      <c r="BZ223" s="1227"/>
      <c r="CA223" s="1228"/>
      <c r="CB223" s="90"/>
      <c r="CC223" s="90"/>
      <c r="CD223" s="656"/>
      <c r="CE223" s="657"/>
      <c r="CF223" s="658">
        <f t="shared" si="149"/>
        <v>0</v>
      </c>
      <c r="CG223" s="654" t="str">
        <f>IF(AND(CO223=0,CQ223=0,CH223=""),"No Line Item",CG222+1)</f>
        <v>No Line Item</v>
      </c>
      <c r="CH223" s="1226"/>
      <c r="CI223" s="1227"/>
      <c r="CJ223" s="1227"/>
      <c r="CK223" s="1227"/>
      <c r="CL223" s="1227"/>
      <c r="CM223" s="1228"/>
      <c r="CN223" s="90"/>
      <c r="CO223" s="90"/>
      <c r="CP223" s="656"/>
      <c r="CQ223" s="657"/>
      <c r="CR223" s="658">
        <f t="shared" si="150"/>
        <v>0</v>
      </c>
      <c r="CS223" s="654" t="str">
        <f>IF(AND(DA223=0,DC223=0,CT223=""),"No Line Item",CS222+1)</f>
        <v>No Line Item</v>
      </c>
      <c r="CT223" s="1226"/>
      <c r="CU223" s="1227"/>
      <c r="CV223" s="1227"/>
      <c r="CW223" s="1227"/>
      <c r="CX223" s="1227"/>
      <c r="CY223" s="1228"/>
      <c r="CZ223" s="90"/>
      <c r="DA223" s="90"/>
      <c r="DB223" s="656"/>
      <c r="DC223" s="657"/>
      <c r="DD223" s="658">
        <f t="shared" si="151"/>
        <v>0</v>
      </c>
      <c r="DE223" s="654" t="str">
        <f>IF(AND(DM223=0,DO223=0,DF223=""),"No Line Item",DE222+1)</f>
        <v>No Line Item</v>
      </c>
      <c r="DF223" s="1226"/>
      <c r="DG223" s="1227"/>
      <c r="DH223" s="1227"/>
      <c r="DI223" s="1227"/>
      <c r="DJ223" s="1227"/>
      <c r="DK223" s="1228"/>
      <c r="DL223" s="90"/>
      <c r="DM223" s="90"/>
      <c r="DN223" s="656"/>
      <c r="DO223" s="657"/>
      <c r="DP223" s="658">
        <f t="shared" si="152"/>
        <v>0</v>
      </c>
      <c r="DQ223" s="654" t="str">
        <f>IF(AND(DY223=0,EA223=0,DR223=""),"No Line Item",DQ222+1)</f>
        <v>No Line Item</v>
      </c>
      <c r="DR223" s="1226"/>
      <c r="DS223" s="1227"/>
      <c r="DT223" s="1227"/>
      <c r="DU223" s="1227"/>
      <c r="DV223" s="1227"/>
      <c r="DW223" s="1228"/>
      <c r="DX223" s="90"/>
      <c r="DY223" s="90"/>
      <c r="DZ223" s="656"/>
      <c r="EA223" s="657"/>
      <c r="EB223" s="658">
        <f t="shared" si="153"/>
        <v>0</v>
      </c>
      <c r="EC223" s="654" t="str">
        <f>IF(AND(EK223=0,EM223=0,ED223=""),"No Line Item",EC222+1)</f>
        <v>No Line Item</v>
      </c>
      <c r="ED223" s="1226"/>
      <c r="EE223" s="1227"/>
      <c r="EF223" s="1227"/>
      <c r="EG223" s="1227"/>
      <c r="EH223" s="1227"/>
      <c r="EI223" s="1228"/>
      <c r="EJ223" s="90"/>
      <c r="EK223" s="90"/>
      <c r="EL223" s="656"/>
      <c r="EM223" s="657"/>
      <c r="EN223" s="658">
        <f t="shared" si="154"/>
        <v>0</v>
      </c>
      <c r="EO223" s="654" t="str">
        <f>IF(AND(EW223=0,EY223=0,EP223=""),"No Line Item",EO222+1)</f>
        <v>No Line Item</v>
      </c>
      <c r="EP223" s="1226"/>
      <c r="EQ223" s="1227"/>
      <c r="ER223" s="1227"/>
      <c r="ES223" s="1227"/>
      <c r="ET223" s="1227"/>
      <c r="EU223" s="1228"/>
      <c r="EV223" s="90"/>
      <c r="EW223" s="90"/>
      <c r="EX223" s="656"/>
      <c r="EY223" s="657"/>
      <c r="EZ223" s="658">
        <f t="shared" si="155"/>
        <v>0</v>
      </c>
      <c r="FA223" s="654" t="str">
        <f>IF(AND(FI223=0,FK223=0,FB223=""),"No Line Item",FA222+1)</f>
        <v>No Line Item</v>
      </c>
      <c r="FB223" s="1226"/>
      <c r="FC223" s="1227"/>
      <c r="FD223" s="1227"/>
      <c r="FE223" s="1227"/>
      <c r="FF223" s="1227"/>
      <c r="FG223" s="1228"/>
      <c r="FH223" s="90"/>
      <c r="FI223" s="90"/>
      <c r="FJ223" s="656"/>
      <c r="FK223" s="657"/>
      <c r="FL223" s="658">
        <f t="shared" si="156"/>
        <v>0</v>
      </c>
      <c r="FM223" s="654" t="str">
        <f>IF(AND(FU223=0,FW223=0,FN223=""),"No Line Item",FM222+1)</f>
        <v>No Line Item</v>
      </c>
      <c r="FN223" s="1226"/>
      <c r="FO223" s="1227"/>
      <c r="FP223" s="1227"/>
      <c r="FQ223" s="1227"/>
      <c r="FR223" s="1227"/>
      <c r="FS223" s="1228"/>
      <c r="FT223" s="90"/>
      <c r="FU223" s="90"/>
      <c r="FV223" s="656"/>
      <c r="FW223" s="657"/>
      <c r="FX223" s="658">
        <f t="shared" si="157"/>
        <v>0</v>
      </c>
      <c r="FY223" s="619"/>
      <c r="FZ223" s="619"/>
      <c r="GA223" s="619"/>
      <c r="GB223" s="619"/>
      <c r="GC223" s="619"/>
      <c r="GD223" s="619"/>
      <c r="GE223" s="619"/>
      <c r="GF223" s="619"/>
      <c r="GG223" s="619"/>
      <c r="GH223" s="619"/>
      <c r="GI223" s="619"/>
      <c r="GJ223" s="619"/>
    </row>
    <row r="224" spans="1:192" ht="12" customHeight="1" thickBot="1" x14ac:dyDescent="0.25">
      <c r="A224" s="654" t="str">
        <f>IF(AND(I224=0,K224=0,B224=""),"No Line Item",A223+1)</f>
        <v>No Line Item</v>
      </c>
      <c r="B224" s="1226"/>
      <c r="C224" s="1227"/>
      <c r="D224" s="1227"/>
      <c r="E224" s="1227"/>
      <c r="F224" s="1227"/>
      <c r="G224" s="1228"/>
      <c r="H224" s="90"/>
      <c r="I224" s="90"/>
      <c r="J224" s="656"/>
      <c r="K224" s="657"/>
      <c r="L224" s="658">
        <f t="shared" si="143"/>
        <v>0</v>
      </c>
      <c r="M224" s="654" t="str">
        <f>IF(AND(U224=0,W224=0,N224=""),"No Line Item",M223+1)</f>
        <v>No Line Item</v>
      </c>
      <c r="N224" s="1226"/>
      <c r="O224" s="1227"/>
      <c r="P224" s="1227"/>
      <c r="Q224" s="1227"/>
      <c r="R224" s="1227"/>
      <c r="S224" s="1228"/>
      <c r="T224" s="90"/>
      <c r="U224" s="90"/>
      <c r="V224" s="656"/>
      <c r="W224" s="657"/>
      <c r="X224" s="658">
        <f t="shared" si="144"/>
        <v>0</v>
      </c>
      <c r="Y224" s="654" t="str">
        <f>IF(AND(AG224=0,AI224=0,Z224=""),"No Line Item",Y223+1)</f>
        <v>No Line Item</v>
      </c>
      <c r="Z224" s="1226"/>
      <c r="AA224" s="1227"/>
      <c r="AB224" s="1227"/>
      <c r="AC224" s="1227"/>
      <c r="AD224" s="1227"/>
      <c r="AE224" s="1228"/>
      <c r="AF224" s="90"/>
      <c r="AG224" s="90"/>
      <c r="AH224" s="656"/>
      <c r="AI224" s="657"/>
      <c r="AJ224" s="658">
        <f t="shared" si="145"/>
        <v>0</v>
      </c>
      <c r="AK224" s="654" t="str">
        <f>IF(AND(AS224=0,AU224=0,AL224=""),"No Line Item",AK223+1)</f>
        <v>No Line Item</v>
      </c>
      <c r="AL224" s="1226"/>
      <c r="AM224" s="1227"/>
      <c r="AN224" s="1227"/>
      <c r="AO224" s="1227"/>
      <c r="AP224" s="1227"/>
      <c r="AQ224" s="1228"/>
      <c r="AR224" s="90"/>
      <c r="AS224" s="90"/>
      <c r="AT224" s="656"/>
      <c r="AU224" s="657"/>
      <c r="AV224" s="658">
        <f t="shared" si="146"/>
        <v>0</v>
      </c>
      <c r="AW224" s="654" t="str">
        <f>IF(AND(BE224=0,BG224=0,AX224=""),"No Line Item",AW223+1)</f>
        <v>No Line Item</v>
      </c>
      <c r="AX224" s="1226"/>
      <c r="AY224" s="1227"/>
      <c r="AZ224" s="1227"/>
      <c r="BA224" s="1227"/>
      <c r="BB224" s="1227"/>
      <c r="BC224" s="1228"/>
      <c r="BD224" s="90"/>
      <c r="BE224" s="90"/>
      <c r="BF224" s="656"/>
      <c r="BG224" s="657"/>
      <c r="BH224" s="658">
        <f t="shared" si="147"/>
        <v>0</v>
      </c>
      <c r="BI224" s="654" t="str">
        <f>IF(AND(BQ224=0,BS224=0,BJ224=""),"No Line Item",BI223+1)</f>
        <v>No Line Item</v>
      </c>
      <c r="BJ224" s="1226"/>
      <c r="BK224" s="1227"/>
      <c r="BL224" s="1227"/>
      <c r="BM224" s="1227"/>
      <c r="BN224" s="1227"/>
      <c r="BO224" s="1228"/>
      <c r="BP224" s="90"/>
      <c r="BQ224" s="90"/>
      <c r="BR224" s="656"/>
      <c r="BS224" s="657"/>
      <c r="BT224" s="658">
        <f t="shared" si="148"/>
        <v>0</v>
      </c>
      <c r="BU224" s="654" t="str">
        <f>IF(AND(CC224=0,CE224=0,BV224=""),"No Line Item",BU223+1)</f>
        <v>No Line Item</v>
      </c>
      <c r="BV224" s="1226"/>
      <c r="BW224" s="1227"/>
      <c r="BX224" s="1227"/>
      <c r="BY224" s="1227"/>
      <c r="BZ224" s="1227"/>
      <c r="CA224" s="1228"/>
      <c r="CB224" s="90"/>
      <c r="CC224" s="90"/>
      <c r="CD224" s="656"/>
      <c r="CE224" s="657"/>
      <c r="CF224" s="658">
        <f t="shared" si="149"/>
        <v>0</v>
      </c>
      <c r="CG224" s="654" t="str">
        <f>IF(AND(CO224=0,CQ224=0,CH224=""),"No Line Item",CG223+1)</f>
        <v>No Line Item</v>
      </c>
      <c r="CH224" s="1226"/>
      <c r="CI224" s="1227"/>
      <c r="CJ224" s="1227"/>
      <c r="CK224" s="1227"/>
      <c r="CL224" s="1227"/>
      <c r="CM224" s="1228"/>
      <c r="CN224" s="90"/>
      <c r="CO224" s="90"/>
      <c r="CP224" s="656"/>
      <c r="CQ224" s="657"/>
      <c r="CR224" s="658">
        <f t="shared" si="150"/>
        <v>0</v>
      </c>
      <c r="CS224" s="654" t="str">
        <f>IF(AND(DA224=0,DC224=0,CT224=""),"No Line Item",CS223+1)</f>
        <v>No Line Item</v>
      </c>
      <c r="CT224" s="1226"/>
      <c r="CU224" s="1227"/>
      <c r="CV224" s="1227"/>
      <c r="CW224" s="1227"/>
      <c r="CX224" s="1227"/>
      <c r="CY224" s="1228"/>
      <c r="CZ224" s="90"/>
      <c r="DA224" s="90"/>
      <c r="DB224" s="656"/>
      <c r="DC224" s="657"/>
      <c r="DD224" s="658">
        <f t="shared" si="151"/>
        <v>0</v>
      </c>
      <c r="DE224" s="654" t="str">
        <f>IF(AND(DM224=0,DO224=0,DF224=""),"No Line Item",DE223+1)</f>
        <v>No Line Item</v>
      </c>
      <c r="DF224" s="1226"/>
      <c r="DG224" s="1227"/>
      <c r="DH224" s="1227"/>
      <c r="DI224" s="1227"/>
      <c r="DJ224" s="1227"/>
      <c r="DK224" s="1228"/>
      <c r="DL224" s="90"/>
      <c r="DM224" s="90"/>
      <c r="DN224" s="656"/>
      <c r="DO224" s="657"/>
      <c r="DP224" s="658">
        <f t="shared" si="152"/>
        <v>0</v>
      </c>
      <c r="DQ224" s="654" t="str">
        <f>IF(AND(DY224=0,EA224=0,DR224=""),"No Line Item",DQ223+1)</f>
        <v>No Line Item</v>
      </c>
      <c r="DR224" s="1226"/>
      <c r="DS224" s="1227"/>
      <c r="DT224" s="1227"/>
      <c r="DU224" s="1227"/>
      <c r="DV224" s="1227"/>
      <c r="DW224" s="1228"/>
      <c r="DX224" s="90"/>
      <c r="DY224" s="90"/>
      <c r="DZ224" s="656"/>
      <c r="EA224" s="657"/>
      <c r="EB224" s="658">
        <f t="shared" si="153"/>
        <v>0</v>
      </c>
      <c r="EC224" s="654" t="str">
        <f>IF(AND(EK224=0,EM224=0,ED224=""),"No Line Item",EC223+1)</f>
        <v>No Line Item</v>
      </c>
      <c r="ED224" s="1226"/>
      <c r="EE224" s="1227"/>
      <c r="EF224" s="1227"/>
      <c r="EG224" s="1227"/>
      <c r="EH224" s="1227"/>
      <c r="EI224" s="1228"/>
      <c r="EJ224" s="90"/>
      <c r="EK224" s="90"/>
      <c r="EL224" s="656"/>
      <c r="EM224" s="657"/>
      <c r="EN224" s="658">
        <f t="shared" si="154"/>
        <v>0</v>
      </c>
      <c r="EO224" s="654" t="str">
        <f>IF(AND(EW224=0,EY224=0,EP224=""),"No Line Item",EO223+1)</f>
        <v>No Line Item</v>
      </c>
      <c r="EP224" s="1226"/>
      <c r="EQ224" s="1227"/>
      <c r="ER224" s="1227"/>
      <c r="ES224" s="1227"/>
      <c r="ET224" s="1227"/>
      <c r="EU224" s="1228"/>
      <c r="EV224" s="90"/>
      <c r="EW224" s="90"/>
      <c r="EX224" s="656"/>
      <c r="EY224" s="657"/>
      <c r="EZ224" s="658">
        <f t="shared" si="155"/>
        <v>0</v>
      </c>
      <c r="FA224" s="654" t="str">
        <f>IF(AND(FI224=0,FK224=0,FB224=""),"No Line Item",FA223+1)</f>
        <v>No Line Item</v>
      </c>
      <c r="FB224" s="1226"/>
      <c r="FC224" s="1227"/>
      <c r="FD224" s="1227"/>
      <c r="FE224" s="1227"/>
      <c r="FF224" s="1227"/>
      <c r="FG224" s="1228"/>
      <c r="FH224" s="90"/>
      <c r="FI224" s="90"/>
      <c r="FJ224" s="656"/>
      <c r="FK224" s="657"/>
      <c r="FL224" s="658">
        <f t="shared" si="156"/>
        <v>0</v>
      </c>
      <c r="FM224" s="654" t="str">
        <f>IF(AND(FU224=0,FW224=0,FN224=""),"No Line Item",FM223+1)</f>
        <v>No Line Item</v>
      </c>
      <c r="FN224" s="1226"/>
      <c r="FO224" s="1227"/>
      <c r="FP224" s="1227"/>
      <c r="FQ224" s="1227"/>
      <c r="FR224" s="1227"/>
      <c r="FS224" s="1228"/>
      <c r="FT224" s="90"/>
      <c r="FU224" s="90"/>
      <c r="FV224" s="656"/>
      <c r="FW224" s="657"/>
      <c r="FX224" s="658">
        <f t="shared" si="157"/>
        <v>0</v>
      </c>
      <c r="FY224" s="619"/>
      <c r="FZ224" s="619"/>
      <c r="GA224" s="619"/>
      <c r="GB224" s="619"/>
      <c r="GC224" s="619"/>
      <c r="GD224" s="619"/>
      <c r="GE224" s="619"/>
      <c r="GF224" s="619"/>
      <c r="GG224" s="619"/>
      <c r="GH224" s="619"/>
      <c r="GI224" s="619"/>
      <c r="GJ224" s="619"/>
    </row>
    <row r="225" spans="1:192" ht="19.5" thickBot="1" x14ac:dyDescent="0.25">
      <c r="A225" s="661"/>
      <c r="B225" s="631"/>
      <c r="C225" s="631"/>
      <c r="D225" s="631"/>
      <c r="E225" s="631"/>
      <c r="F225" s="631"/>
      <c r="G225" s="631"/>
      <c r="H225" s="631"/>
      <c r="I225" s="662"/>
      <c r="J225" s="663" t="s">
        <v>96</v>
      </c>
      <c r="K225" s="97"/>
      <c r="L225" s="664">
        <f>SUM(L187:L224)+L167</f>
        <v>0</v>
      </c>
      <c r="M225" s="661"/>
      <c r="N225" s="631"/>
      <c r="O225" s="631"/>
      <c r="P225" s="631"/>
      <c r="Q225" s="631"/>
      <c r="R225" s="631"/>
      <c r="S225" s="631"/>
      <c r="T225" s="631"/>
      <c r="U225" s="662"/>
      <c r="V225" s="663" t="s">
        <v>96</v>
      </c>
      <c r="W225" s="97"/>
      <c r="X225" s="664">
        <f>SUM(X187:X224)+X167</f>
        <v>0</v>
      </c>
      <c r="Y225" s="661"/>
      <c r="Z225" s="631"/>
      <c r="AA225" s="631"/>
      <c r="AB225" s="631"/>
      <c r="AC225" s="631"/>
      <c r="AD225" s="631"/>
      <c r="AE225" s="631"/>
      <c r="AF225" s="631"/>
      <c r="AG225" s="662"/>
      <c r="AH225" s="663" t="s">
        <v>96</v>
      </c>
      <c r="AI225" s="97"/>
      <c r="AJ225" s="664">
        <f>SUM(AJ187:AJ224)+AJ167</f>
        <v>0</v>
      </c>
      <c r="AK225" s="661"/>
      <c r="AL225" s="631"/>
      <c r="AM225" s="631"/>
      <c r="AN225" s="631"/>
      <c r="AO225" s="631"/>
      <c r="AP225" s="631"/>
      <c r="AQ225" s="631"/>
      <c r="AR225" s="631"/>
      <c r="AS225" s="662"/>
      <c r="AT225" s="663" t="s">
        <v>96</v>
      </c>
      <c r="AU225" s="97"/>
      <c r="AV225" s="664">
        <f>SUM(AV187:AV224)+AV167</f>
        <v>0</v>
      </c>
      <c r="AW225" s="661"/>
      <c r="AX225" s="631"/>
      <c r="AY225" s="631"/>
      <c r="AZ225" s="631"/>
      <c r="BA225" s="631"/>
      <c r="BB225" s="631"/>
      <c r="BC225" s="631"/>
      <c r="BD225" s="631"/>
      <c r="BE225" s="662"/>
      <c r="BF225" s="663" t="s">
        <v>96</v>
      </c>
      <c r="BG225" s="97"/>
      <c r="BH225" s="664">
        <f>SUM(BH187:BH224)+BH167</f>
        <v>0</v>
      </c>
      <c r="BI225" s="661"/>
      <c r="BJ225" s="631"/>
      <c r="BK225" s="631"/>
      <c r="BL225" s="631"/>
      <c r="BM225" s="631"/>
      <c r="BN225" s="631"/>
      <c r="BO225" s="631"/>
      <c r="BP225" s="631"/>
      <c r="BQ225" s="662"/>
      <c r="BR225" s="663" t="s">
        <v>96</v>
      </c>
      <c r="BS225" s="97"/>
      <c r="BT225" s="664">
        <f>SUM(BT187:BT224)+BT167</f>
        <v>0</v>
      </c>
      <c r="BU225" s="661"/>
      <c r="BV225" s="631"/>
      <c r="BW225" s="631"/>
      <c r="BX225" s="631"/>
      <c r="BY225" s="631"/>
      <c r="BZ225" s="631"/>
      <c r="CA225" s="631"/>
      <c r="CB225" s="631"/>
      <c r="CC225" s="662"/>
      <c r="CD225" s="663" t="s">
        <v>96</v>
      </c>
      <c r="CE225" s="97"/>
      <c r="CF225" s="664">
        <f>SUM(CF187:CF224)+CF167</f>
        <v>0</v>
      </c>
      <c r="CG225" s="661"/>
      <c r="CH225" s="631"/>
      <c r="CI225" s="631"/>
      <c r="CJ225" s="631"/>
      <c r="CK225" s="631"/>
      <c r="CL225" s="631"/>
      <c r="CM225" s="631"/>
      <c r="CN225" s="631"/>
      <c r="CO225" s="662"/>
      <c r="CP225" s="663" t="s">
        <v>96</v>
      </c>
      <c r="CQ225" s="97"/>
      <c r="CR225" s="664">
        <f>SUM(CR187:CR224)+CR167</f>
        <v>0</v>
      </c>
      <c r="CS225" s="661"/>
      <c r="CT225" s="631"/>
      <c r="CU225" s="631"/>
      <c r="CV225" s="631"/>
      <c r="CW225" s="631"/>
      <c r="CX225" s="631"/>
      <c r="CY225" s="631"/>
      <c r="CZ225" s="631"/>
      <c r="DA225" s="662"/>
      <c r="DB225" s="663" t="s">
        <v>96</v>
      </c>
      <c r="DC225" s="97"/>
      <c r="DD225" s="664">
        <f>SUM(DD187:DD224)+DD167</f>
        <v>0</v>
      </c>
      <c r="DE225" s="661"/>
      <c r="DF225" s="631"/>
      <c r="DG225" s="631"/>
      <c r="DH225" s="631"/>
      <c r="DI225" s="631"/>
      <c r="DJ225" s="631"/>
      <c r="DK225" s="631"/>
      <c r="DL225" s="631"/>
      <c r="DM225" s="662"/>
      <c r="DN225" s="663" t="s">
        <v>96</v>
      </c>
      <c r="DO225" s="97"/>
      <c r="DP225" s="664">
        <f>SUM(DP187:DP224)+DP167</f>
        <v>0</v>
      </c>
      <c r="DQ225" s="661"/>
      <c r="DR225" s="631"/>
      <c r="DS225" s="631"/>
      <c r="DT225" s="631"/>
      <c r="DU225" s="631"/>
      <c r="DV225" s="631"/>
      <c r="DW225" s="631"/>
      <c r="DX225" s="631"/>
      <c r="DY225" s="662"/>
      <c r="DZ225" s="663" t="s">
        <v>96</v>
      </c>
      <c r="EA225" s="97"/>
      <c r="EB225" s="664">
        <f>SUM(EB187:EB224)+EB167</f>
        <v>0</v>
      </c>
      <c r="EC225" s="661"/>
      <c r="ED225" s="631"/>
      <c r="EE225" s="631"/>
      <c r="EF225" s="631"/>
      <c r="EG225" s="631"/>
      <c r="EH225" s="631"/>
      <c r="EI225" s="631"/>
      <c r="EJ225" s="631"/>
      <c r="EK225" s="662"/>
      <c r="EL225" s="663" t="s">
        <v>96</v>
      </c>
      <c r="EM225" s="97"/>
      <c r="EN225" s="664">
        <f>SUM(EN187:EN224)+EN167</f>
        <v>0</v>
      </c>
      <c r="EO225" s="661"/>
      <c r="EP225" s="631"/>
      <c r="EQ225" s="631"/>
      <c r="ER225" s="631"/>
      <c r="ES225" s="631"/>
      <c r="ET225" s="631"/>
      <c r="EU225" s="631"/>
      <c r="EV225" s="631"/>
      <c r="EW225" s="662"/>
      <c r="EX225" s="663" t="s">
        <v>96</v>
      </c>
      <c r="EY225" s="97"/>
      <c r="EZ225" s="664">
        <f>SUM(EZ187:EZ224)+EZ167</f>
        <v>0</v>
      </c>
      <c r="FA225" s="661"/>
      <c r="FB225" s="631"/>
      <c r="FC225" s="631"/>
      <c r="FD225" s="631"/>
      <c r="FE225" s="631"/>
      <c r="FF225" s="631"/>
      <c r="FG225" s="631"/>
      <c r="FH225" s="631"/>
      <c r="FI225" s="662"/>
      <c r="FJ225" s="663" t="s">
        <v>96</v>
      </c>
      <c r="FK225" s="97"/>
      <c r="FL225" s="664">
        <f>SUM(FL187:FL224)+FL167</f>
        <v>0</v>
      </c>
      <c r="FM225" s="661"/>
      <c r="FN225" s="631"/>
      <c r="FO225" s="631"/>
      <c r="FP225" s="631"/>
      <c r="FQ225" s="631"/>
      <c r="FR225" s="631"/>
      <c r="FS225" s="631"/>
      <c r="FT225" s="631"/>
      <c r="FU225" s="662"/>
      <c r="FV225" s="663" t="s">
        <v>96</v>
      </c>
      <c r="FW225" s="97"/>
      <c r="FX225" s="664">
        <f>SUM(FX187:FX224)+FX167</f>
        <v>0</v>
      </c>
      <c r="FY225" s="619"/>
      <c r="FZ225" s="619"/>
      <c r="GA225" s="619"/>
      <c r="GB225" s="619"/>
      <c r="GC225" s="619"/>
      <c r="GD225" s="619"/>
      <c r="GE225" s="619"/>
      <c r="GF225" s="619"/>
      <c r="GG225" s="619"/>
      <c r="GH225" s="619"/>
      <c r="GI225" s="619"/>
      <c r="GJ225" s="619"/>
    </row>
    <row r="226" spans="1:192" ht="18" customHeight="1" x14ac:dyDescent="0.2">
      <c r="A226" s="624" t="s">
        <v>87</v>
      </c>
      <c r="B226" s="622"/>
      <c r="C226" s="665" t="s">
        <v>88</v>
      </c>
      <c r="D226" s="666" t="s">
        <v>89</v>
      </c>
      <c r="E226" s="665"/>
      <c r="F226" s="667"/>
      <c r="G226" s="668"/>
      <c r="H226" s="623"/>
      <c r="I226" s="622"/>
      <c r="J226" s="625" t="s">
        <v>90</v>
      </c>
      <c r="L226" s="669"/>
      <c r="M226" s="624" t="s">
        <v>87</v>
      </c>
      <c r="N226" s="622"/>
      <c r="O226" s="665" t="s">
        <v>88</v>
      </c>
      <c r="P226" s="666" t="s">
        <v>89</v>
      </c>
      <c r="Q226" s="665"/>
      <c r="R226" s="667"/>
      <c r="S226" s="668"/>
      <c r="T226" s="623"/>
      <c r="U226" s="622"/>
      <c r="V226" s="625" t="s">
        <v>90</v>
      </c>
      <c r="X226" s="669"/>
      <c r="Y226" s="624" t="s">
        <v>87</v>
      </c>
      <c r="Z226" s="622"/>
      <c r="AA226" s="665" t="s">
        <v>88</v>
      </c>
      <c r="AB226" s="666" t="s">
        <v>89</v>
      </c>
      <c r="AC226" s="665"/>
      <c r="AD226" s="667"/>
      <c r="AE226" s="668"/>
      <c r="AF226" s="623"/>
      <c r="AG226" s="622"/>
      <c r="AH226" s="625" t="s">
        <v>90</v>
      </c>
      <c r="AJ226" s="669"/>
      <c r="AK226" s="624" t="s">
        <v>87</v>
      </c>
      <c r="AL226" s="622"/>
      <c r="AM226" s="665" t="s">
        <v>88</v>
      </c>
      <c r="AN226" s="666" t="s">
        <v>89</v>
      </c>
      <c r="AO226" s="665"/>
      <c r="AP226" s="667"/>
      <c r="AQ226" s="668"/>
      <c r="AR226" s="623"/>
      <c r="AS226" s="622"/>
      <c r="AT226" s="625" t="s">
        <v>90</v>
      </c>
      <c r="AV226" s="669"/>
      <c r="AW226" s="624" t="s">
        <v>87</v>
      </c>
      <c r="AX226" s="622"/>
      <c r="AY226" s="665" t="s">
        <v>88</v>
      </c>
      <c r="AZ226" s="666" t="s">
        <v>89</v>
      </c>
      <c r="BA226" s="665"/>
      <c r="BB226" s="667"/>
      <c r="BC226" s="668"/>
      <c r="BD226" s="623"/>
      <c r="BE226" s="622"/>
      <c r="BF226" s="625" t="s">
        <v>90</v>
      </c>
      <c r="BH226" s="669"/>
      <c r="BI226" s="624" t="s">
        <v>87</v>
      </c>
      <c r="BJ226" s="622"/>
      <c r="BK226" s="665" t="s">
        <v>88</v>
      </c>
      <c r="BL226" s="666" t="s">
        <v>89</v>
      </c>
      <c r="BM226" s="665"/>
      <c r="BN226" s="667"/>
      <c r="BO226" s="668"/>
      <c r="BP226" s="623"/>
      <c r="BQ226" s="622"/>
      <c r="BR226" s="625" t="s">
        <v>90</v>
      </c>
      <c r="BT226" s="669"/>
      <c r="BU226" s="624" t="s">
        <v>87</v>
      </c>
      <c r="BV226" s="622"/>
      <c r="BW226" s="665" t="s">
        <v>88</v>
      </c>
      <c r="BX226" s="666" t="s">
        <v>89</v>
      </c>
      <c r="BY226" s="665"/>
      <c r="BZ226" s="667"/>
      <c r="CA226" s="668"/>
      <c r="CB226" s="623"/>
      <c r="CC226" s="622"/>
      <c r="CD226" s="625" t="s">
        <v>90</v>
      </c>
      <c r="CF226" s="669"/>
      <c r="CG226" s="624" t="s">
        <v>87</v>
      </c>
      <c r="CH226" s="622"/>
      <c r="CI226" s="665" t="s">
        <v>88</v>
      </c>
      <c r="CJ226" s="666" t="s">
        <v>89</v>
      </c>
      <c r="CK226" s="665"/>
      <c r="CL226" s="667"/>
      <c r="CM226" s="668"/>
      <c r="CN226" s="623"/>
      <c r="CO226" s="622"/>
      <c r="CP226" s="625" t="s">
        <v>90</v>
      </c>
      <c r="CR226" s="669"/>
      <c r="CS226" s="624" t="s">
        <v>87</v>
      </c>
      <c r="CT226" s="622"/>
      <c r="CU226" s="665" t="s">
        <v>88</v>
      </c>
      <c r="CV226" s="666" t="s">
        <v>89</v>
      </c>
      <c r="CW226" s="665"/>
      <c r="CX226" s="667"/>
      <c r="CY226" s="668"/>
      <c r="CZ226" s="623"/>
      <c r="DA226" s="622"/>
      <c r="DB226" s="625" t="s">
        <v>90</v>
      </c>
      <c r="DD226" s="669"/>
      <c r="DE226" s="624" t="s">
        <v>87</v>
      </c>
      <c r="DF226" s="622"/>
      <c r="DG226" s="665" t="s">
        <v>88</v>
      </c>
      <c r="DH226" s="666" t="s">
        <v>89</v>
      </c>
      <c r="DI226" s="665"/>
      <c r="DJ226" s="667"/>
      <c r="DK226" s="668"/>
      <c r="DL226" s="623"/>
      <c r="DM226" s="622"/>
      <c r="DN226" s="625" t="s">
        <v>90</v>
      </c>
      <c r="DP226" s="669"/>
      <c r="DQ226" s="624" t="s">
        <v>87</v>
      </c>
      <c r="DR226" s="622"/>
      <c r="DS226" s="665" t="s">
        <v>88</v>
      </c>
      <c r="DT226" s="666" t="s">
        <v>89</v>
      </c>
      <c r="DU226" s="665"/>
      <c r="DV226" s="667"/>
      <c r="DW226" s="668"/>
      <c r="DX226" s="623"/>
      <c r="DY226" s="622"/>
      <c r="DZ226" s="625" t="s">
        <v>90</v>
      </c>
      <c r="EB226" s="669"/>
      <c r="EC226" s="624" t="s">
        <v>87</v>
      </c>
      <c r="ED226" s="622"/>
      <c r="EE226" s="665" t="s">
        <v>88</v>
      </c>
      <c r="EF226" s="666" t="s">
        <v>89</v>
      </c>
      <c r="EG226" s="665"/>
      <c r="EH226" s="667"/>
      <c r="EI226" s="668"/>
      <c r="EJ226" s="623"/>
      <c r="EK226" s="622"/>
      <c r="EL226" s="625" t="s">
        <v>90</v>
      </c>
      <c r="EN226" s="669"/>
      <c r="EO226" s="624" t="s">
        <v>87</v>
      </c>
      <c r="EP226" s="622"/>
      <c r="EQ226" s="665" t="s">
        <v>88</v>
      </c>
      <c r="ER226" s="666" t="s">
        <v>89</v>
      </c>
      <c r="ES226" s="665"/>
      <c r="ET226" s="667"/>
      <c r="EU226" s="668"/>
      <c r="EV226" s="623"/>
      <c r="EW226" s="622"/>
      <c r="EX226" s="625" t="s">
        <v>90</v>
      </c>
      <c r="EZ226" s="669"/>
      <c r="FA226" s="624" t="s">
        <v>87</v>
      </c>
      <c r="FB226" s="622"/>
      <c r="FC226" s="665" t="s">
        <v>88</v>
      </c>
      <c r="FD226" s="666" t="s">
        <v>89</v>
      </c>
      <c r="FE226" s="665"/>
      <c r="FF226" s="667"/>
      <c r="FG226" s="668"/>
      <c r="FH226" s="623"/>
      <c r="FI226" s="622"/>
      <c r="FJ226" s="625" t="s">
        <v>90</v>
      </c>
      <c r="FL226" s="669"/>
      <c r="FM226" s="624" t="s">
        <v>87</v>
      </c>
      <c r="FN226" s="622"/>
      <c r="FO226" s="665" t="s">
        <v>88</v>
      </c>
      <c r="FP226" s="666" t="s">
        <v>89</v>
      </c>
      <c r="FQ226" s="665"/>
      <c r="FR226" s="667"/>
      <c r="FS226" s="668"/>
      <c r="FT226" s="623"/>
      <c r="FU226" s="622"/>
      <c r="FV226" s="625" t="s">
        <v>90</v>
      </c>
      <c r="FX226" s="669"/>
      <c r="FY226" s="619"/>
      <c r="FZ226" s="619"/>
      <c r="GA226" s="619"/>
      <c r="GB226" s="619"/>
      <c r="GC226" s="619"/>
      <c r="GD226" s="619"/>
      <c r="GE226" s="619"/>
      <c r="GF226" s="619"/>
      <c r="GG226" s="619"/>
      <c r="GH226" s="619"/>
      <c r="GI226" s="619"/>
      <c r="GJ226" s="619"/>
    </row>
    <row r="227" spans="1:192" ht="11.25" customHeight="1" x14ac:dyDescent="0.2">
      <c r="A227" s="624"/>
      <c r="B227" s="622"/>
      <c r="C227" s="665"/>
      <c r="D227" s="666"/>
      <c r="E227" s="665"/>
      <c r="F227" s="667"/>
      <c r="G227" s="668"/>
      <c r="H227" s="623"/>
      <c r="I227" s="622"/>
      <c r="J227" s="623"/>
      <c r="K227" s="623"/>
      <c r="L227" s="622"/>
      <c r="M227" s="624"/>
      <c r="N227" s="622"/>
      <c r="O227" s="665"/>
      <c r="P227" s="666"/>
      <c r="Q227" s="665"/>
      <c r="R227" s="667"/>
      <c r="S227" s="668"/>
      <c r="T227" s="623"/>
      <c r="U227" s="622"/>
      <c r="V227" s="623"/>
      <c r="W227" s="623"/>
      <c r="X227" s="622"/>
      <c r="Y227" s="624"/>
      <c r="Z227" s="622"/>
      <c r="AA227" s="665"/>
      <c r="AB227" s="666"/>
      <c r="AC227" s="665"/>
      <c r="AD227" s="667"/>
      <c r="AE227" s="668"/>
      <c r="AF227" s="623"/>
      <c r="AG227" s="622"/>
      <c r="AH227" s="623"/>
      <c r="AI227" s="623"/>
      <c r="AJ227" s="622"/>
      <c r="AK227" s="624"/>
      <c r="AL227" s="622"/>
      <c r="AM227" s="665"/>
      <c r="AN227" s="666"/>
      <c r="AO227" s="665"/>
      <c r="AP227" s="667"/>
      <c r="AQ227" s="668"/>
      <c r="AR227" s="623"/>
      <c r="AS227" s="622"/>
      <c r="AT227" s="623"/>
      <c r="AU227" s="623"/>
      <c r="AV227" s="622"/>
      <c r="AW227" s="624"/>
      <c r="AX227" s="622"/>
      <c r="AY227" s="665"/>
      <c r="AZ227" s="666"/>
      <c r="BA227" s="665"/>
      <c r="BB227" s="667"/>
      <c r="BC227" s="668"/>
      <c r="BD227" s="623"/>
      <c r="BE227" s="622"/>
      <c r="BF227" s="623"/>
      <c r="BG227" s="623"/>
      <c r="BH227" s="622"/>
      <c r="BI227" s="624"/>
      <c r="BJ227" s="622"/>
      <c r="BK227" s="665"/>
      <c r="BL227" s="666"/>
      <c r="BM227" s="665"/>
      <c r="BN227" s="667"/>
      <c r="BO227" s="668"/>
      <c r="BP227" s="623"/>
      <c r="BQ227" s="622"/>
      <c r="BR227" s="623"/>
      <c r="BS227" s="623"/>
      <c r="BT227" s="622"/>
      <c r="BU227" s="624"/>
      <c r="BV227" s="622"/>
      <c r="BW227" s="665"/>
      <c r="BX227" s="666"/>
      <c r="BY227" s="665"/>
      <c r="BZ227" s="667"/>
      <c r="CA227" s="668"/>
      <c r="CB227" s="623"/>
      <c r="CC227" s="622"/>
      <c r="CD227" s="623"/>
      <c r="CE227" s="623"/>
      <c r="CF227" s="622"/>
      <c r="CG227" s="624"/>
      <c r="CH227" s="622"/>
      <c r="CI227" s="665"/>
      <c r="CJ227" s="666"/>
      <c r="CK227" s="665"/>
      <c r="CL227" s="667"/>
      <c r="CM227" s="668"/>
      <c r="CN227" s="623"/>
      <c r="CO227" s="622"/>
      <c r="CP227" s="623"/>
      <c r="CQ227" s="623"/>
      <c r="CR227" s="622"/>
      <c r="CS227" s="624"/>
      <c r="CT227" s="622"/>
      <c r="CU227" s="665"/>
      <c r="CV227" s="666"/>
      <c r="CW227" s="665"/>
      <c r="CX227" s="667"/>
      <c r="CY227" s="668"/>
      <c r="CZ227" s="623"/>
      <c r="DA227" s="622"/>
      <c r="DB227" s="623"/>
      <c r="DC227" s="623"/>
      <c r="DD227" s="622"/>
      <c r="DE227" s="624"/>
      <c r="DF227" s="622"/>
      <c r="DG227" s="665"/>
      <c r="DH227" s="666"/>
      <c r="DI227" s="665"/>
      <c r="DJ227" s="667"/>
      <c r="DK227" s="668"/>
      <c r="DL227" s="623"/>
      <c r="DM227" s="622"/>
      <c r="DN227" s="623"/>
      <c r="DO227" s="623"/>
      <c r="DP227" s="622"/>
      <c r="DQ227" s="624"/>
      <c r="DR227" s="622"/>
      <c r="DS227" s="665"/>
      <c r="DT227" s="666"/>
      <c r="DU227" s="665"/>
      <c r="DV227" s="667"/>
      <c r="DW227" s="668"/>
      <c r="DX227" s="623"/>
      <c r="DY227" s="622"/>
      <c r="DZ227" s="623"/>
      <c r="EA227" s="623"/>
      <c r="EB227" s="622"/>
      <c r="EC227" s="624"/>
      <c r="ED227" s="622"/>
      <c r="EE227" s="665"/>
      <c r="EF227" s="666"/>
      <c r="EG227" s="665"/>
      <c r="EH227" s="667"/>
      <c r="EI227" s="668"/>
      <c r="EJ227" s="623"/>
      <c r="EK227" s="622"/>
      <c r="EL227" s="623"/>
      <c r="EM227" s="623"/>
      <c r="EN227" s="622"/>
      <c r="EO227" s="624"/>
      <c r="EP227" s="622"/>
      <c r="EQ227" s="665"/>
      <c r="ER227" s="666"/>
      <c r="ES227" s="665"/>
      <c r="ET227" s="667"/>
      <c r="EU227" s="668"/>
      <c r="EV227" s="623"/>
      <c r="EW227" s="622"/>
      <c r="EX227" s="623"/>
      <c r="EY227" s="623"/>
      <c r="EZ227" s="622"/>
      <c r="FA227" s="624"/>
      <c r="FB227" s="622"/>
      <c r="FC227" s="665"/>
      <c r="FD227" s="666"/>
      <c r="FE227" s="665"/>
      <c r="FF227" s="667"/>
      <c r="FG227" s="668"/>
      <c r="FH227" s="623"/>
      <c r="FI227" s="622"/>
      <c r="FJ227" s="623"/>
      <c r="FK227" s="623"/>
      <c r="FL227" s="622"/>
      <c r="FM227" s="624"/>
      <c r="FN227" s="622"/>
      <c r="FO227" s="665"/>
      <c r="FP227" s="666"/>
      <c r="FQ227" s="665"/>
      <c r="FR227" s="667"/>
      <c r="FS227" s="668"/>
      <c r="FT227" s="623"/>
      <c r="FU227" s="622"/>
      <c r="FV227" s="623"/>
      <c r="FW227" s="623"/>
      <c r="FX227" s="622"/>
      <c r="FY227" s="619"/>
      <c r="FZ227" s="619"/>
      <c r="GA227" s="619"/>
      <c r="GB227" s="619"/>
      <c r="GC227" s="619"/>
      <c r="GD227" s="619"/>
      <c r="GE227" s="619"/>
      <c r="GF227" s="619"/>
      <c r="GG227" s="619"/>
      <c r="GH227" s="619"/>
      <c r="GI227" s="619"/>
      <c r="GJ227" s="619"/>
    </row>
    <row r="228" spans="1:192" ht="15.75" customHeight="1" x14ac:dyDescent="0.2">
      <c r="A228" s="624"/>
      <c r="B228" s="622"/>
      <c r="C228" s="665"/>
      <c r="D228" s="666"/>
      <c r="E228" s="665"/>
      <c r="F228" s="667"/>
      <c r="G228" s="668"/>
      <c r="H228" s="623"/>
      <c r="I228" s="622"/>
      <c r="J228" s="635"/>
      <c r="K228" s="635"/>
      <c r="L228" s="644"/>
      <c r="M228" s="624"/>
      <c r="N228" s="622"/>
      <c r="O228" s="665"/>
      <c r="P228" s="666"/>
      <c r="Q228" s="665"/>
      <c r="R228" s="667"/>
      <c r="S228" s="668"/>
      <c r="T228" s="623"/>
      <c r="U228" s="622"/>
      <c r="V228" s="635"/>
      <c r="W228" s="635"/>
      <c r="X228" s="644"/>
      <c r="Y228" s="624"/>
      <c r="Z228" s="622"/>
      <c r="AA228" s="665"/>
      <c r="AB228" s="666"/>
      <c r="AC228" s="665"/>
      <c r="AD228" s="667"/>
      <c r="AE228" s="668"/>
      <c r="AF228" s="623"/>
      <c r="AG228" s="622"/>
      <c r="AH228" s="635"/>
      <c r="AI228" s="635"/>
      <c r="AJ228" s="644"/>
      <c r="AK228" s="624"/>
      <c r="AL228" s="622"/>
      <c r="AM228" s="665"/>
      <c r="AN228" s="666"/>
      <c r="AO228" s="665"/>
      <c r="AP228" s="667"/>
      <c r="AQ228" s="668"/>
      <c r="AR228" s="623"/>
      <c r="AS228" s="622"/>
      <c r="AT228" s="635"/>
      <c r="AU228" s="635"/>
      <c r="AV228" s="644"/>
      <c r="AW228" s="624"/>
      <c r="AX228" s="622"/>
      <c r="AY228" s="665"/>
      <c r="AZ228" s="666"/>
      <c r="BA228" s="665"/>
      <c r="BB228" s="667"/>
      <c r="BC228" s="668"/>
      <c r="BD228" s="623"/>
      <c r="BE228" s="622"/>
      <c r="BF228" s="635"/>
      <c r="BG228" s="635"/>
      <c r="BH228" s="644"/>
      <c r="BI228" s="624"/>
      <c r="BJ228" s="622"/>
      <c r="BK228" s="665"/>
      <c r="BL228" s="666"/>
      <c r="BM228" s="665"/>
      <c r="BN228" s="667"/>
      <c r="BO228" s="668"/>
      <c r="BP228" s="623"/>
      <c r="BQ228" s="622"/>
      <c r="BR228" s="635"/>
      <c r="BS228" s="635"/>
      <c r="BT228" s="644"/>
      <c r="BU228" s="624"/>
      <c r="BV228" s="622"/>
      <c r="BW228" s="665"/>
      <c r="BX228" s="666"/>
      <c r="BY228" s="665"/>
      <c r="BZ228" s="667"/>
      <c r="CA228" s="668"/>
      <c r="CB228" s="623"/>
      <c r="CC228" s="622"/>
      <c r="CD228" s="635"/>
      <c r="CE228" s="635"/>
      <c r="CF228" s="644"/>
      <c r="CG228" s="624"/>
      <c r="CH228" s="622"/>
      <c r="CI228" s="665"/>
      <c r="CJ228" s="666"/>
      <c r="CK228" s="665"/>
      <c r="CL228" s="667"/>
      <c r="CM228" s="668"/>
      <c r="CN228" s="623"/>
      <c r="CO228" s="622"/>
      <c r="CP228" s="635"/>
      <c r="CQ228" s="635"/>
      <c r="CR228" s="644"/>
      <c r="CS228" s="624"/>
      <c r="CT228" s="622"/>
      <c r="CU228" s="665"/>
      <c r="CV228" s="666"/>
      <c r="CW228" s="665"/>
      <c r="CX228" s="667"/>
      <c r="CY228" s="668"/>
      <c r="CZ228" s="623"/>
      <c r="DA228" s="622"/>
      <c r="DB228" s="635"/>
      <c r="DC228" s="635"/>
      <c r="DD228" s="644"/>
      <c r="DE228" s="624"/>
      <c r="DF228" s="622"/>
      <c r="DG228" s="665"/>
      <c r="DH228" s="666"/>
      <c r="DI228" s="665"/>
      <c r="DJ228" s="667"/>
      <c r="DK228" s="668"/>
      <c r="DL228" s="623"/>
      <c r="DM228" s="622"/>
      <c r="DN228" s="635"/>
      <c r="DO228" s="635"/>
      <c r="DP228" s="644"/>
      <c r="DQ228" s="624"/>
      <c r="DR228" s="622"/>
      <c r="DS228" s="665"/>
      <c r="DT228" s="666"/>
      <c r="DU228" s="665"/>
      <c r="DV228" s="667"/>
      <c r="DW228" s="668"/>
      <c r="DX228" s="623"/>
      <c r="DY228" s="622"/>
      <c r="DZ228" s="635"/>
      <c r="EA228" s="635"/>
      <c r="EB228" s="644"/>
      <c r="EC228" s="624"/>
      <c r="ED228" s="622"/>
      <c r="EE228" s="665"/>
      <c r="EF228" s="666"/>
      <c r="EG228" s="665"/>
      <c r="EH228" s="667"/>
      <c r="EI228" s="668"/>
      <c r="EJ228" s="623"/>
      <c r="EK228" s="622"/>
      <c r="EL228" s="635"/>
      <c r="EM228" s="635"/>
      <c r="EN228" s="644"/>
      <c r="EO228" s="624"/>
      <c r="EP228" s="622"/>
      <c r="EQ228" s="665"/>
      <c r="ER228" s="666"/>
      <c r="ES228" s="665"/>
      <c r="ET228" s="667"/>
      <c r="EU228" s="668"/>
      <c r="EV228" s="623"/>
      <c r="EW228" s="622"/>
      <c r="EX228" s="635"/>
      <c r="EY228" s="635"/>
      <c r="EZ228" s="644"/>
      <c r="FA228" s="624"/>
      <c r="FB228" s="622"/>
      <c r="FC228" s="665"/>
      <c r="FD228" s="666"/>
      <c r="FE228" s="665"/>
      <c r="FF228" s="667"/>
      <c r="FG228" s="668"/>
      <c r="FH228" s="623"/>
      <c r="FI228" s="622"/>
      <c r="FJ228" s="635"/>
      <c r="FK228" s="635"/>
      <c r="FL228" s="644"/>
      <c r="FM228" s="624"/>
      <c r="FN228" s="622"/>
      <c r="FO228" s="665"/>
      <c r="FP228" s="666"/>
      <c r="FQ228" s="665"/>
      <c r="FR228" s="667"/>
      <c r="FS228" s="668"/>
      <c r="FT228" s="623"/>
      <c r="FU228" s="622"/>
      <c r="FV228" s="635"/>
      <c r="FW228" s="635"/>
      <c r="FX228" s="644"/>
      <c r="FY228" s="619"/>
      <c r="FZ228" s="619"/>
      <c r="GA228" s="619"/>
      <c r="GB228" s="619"/>
      <c r="GC228" s="619"/>
      <c r="GD228" s="619"/>
      <c r="GE228" s="619"/>
      <c r="GF228" s="619"/>
      <c r="GG228" s="619"/>
      <c r="GH228" s="619"/>
      <c r="GI228" s="619"/>
      <c r="GJ228" s="619"/>
    </row>
    <row r="229" spans="1:192" ht="21" customHeight="1" x14ac:dyDescent="0.2">
      <c r="A229" s="624"/>
      <c r="B229" s="622"/>
      <c r="C229" s="665"/>
      <c r="D229" s="666"/>
      <c r="E229" s="665"/>
      <c r="F229" s="667"/>
      <c r="G229" s="670">
        <f>(G122)</f>
        <v>43602</v>
      </c>
      <c r="H229" s="623"/>
      <c r="I229" s="114"/>
      <c r="K229" s="671" t="s">
        <v>91</v>
      </c>
      <c r="L229" s="622"/>
      <c r="M229" s="624"/>
      <c r="N229" s="622"/>
      <c r="O229" s="665"/>
      <c r="P229" s="666"/>
      <c r="Q229" s="665"/>
      <c r="R229" s="667"/>
      <c r="S229" s="670">
        <f>(S122)</f>
        <v>43603</v>
      </c>
      <c r="T229" s="623"/>
      <c r="U229" s="114"/>
      <c r="W229" s="671" t="s">
        <v>91</v>
      </c>
      <c r="X229" s="622"/>
      <c r="Y229" s="624"/>
      <c r="Z229" s="622"/>
      <c r="AA229" s="665"/>
      <c r="AB229" s="666"/>
      <c r="AC229" s="665"/>
      <c r="AD229" s="667"/>
      <c r="AE229" s="670">
        <f>(AE122)</f>
        <v>43604</v>
      </c>
      <c r="AF229" s="623"/>
      <c r="AG229" s="114"/>
      <c r="AI229" s="671" t="s">
        <v>91</v>
      </c>
      <c r="AJ229" s="622"/>
      <c r="AK229" s="624"/>
      <c r="AL229" s="622"/>
      <c r="AM229" s="665"/>
      <c r="AN229" s="666"/>
      <c r="AO229" s="665"/>
      <c r="AP229" s="667"/>
      <c r="AQ229" s="670">
        <f>(AQ122)</f>
        <v>43605</v>
      </c>
      <c r="AR229" s="623"/>
      <c r="AS229" s="114"/>
      <c r="AU229" s="671" t="s">
        <v>91</v>
      </c>
      <c r="AV229" s="622"/>
      <c r="AW229" s="624"/>
      <c r="AX229" s="622"/>
      <c r="AY229" s="665"/>
      <c r="AZ229" s="666"/>
      <c r="BA229" s="665"/>
      <c r="BB229" s="667"/>
      <c r="BC229" s="670">
        <f>(BC122)</f>
        <v>43606</v>
      </c>
      <c r="BD229" s="623"/>
      <c r="BE229" s="114"/>
      <c r="BG229" s="671" t="s">
        <v>91</v>
      </c>
      <c r="BH229" s="622"/>
      <c r="BI229" s="624"/>
      <c r="BJ229" s="622"/>
      <c r="BK229" s="665"/>
      <c r="BL229" s="666"/>
      <c r="BM229" s="665"/>
      <c r="BN229" s="667"/>
      <c r="BO229" s="670">
        <f>(BO122)</f>
        <v>43607</v>
      </c>
      <c r="BP229" s="623"/>
      <c r="BQ229" s="114"/>
      <c r="BS229" s="671" t="s">
        <v>91</v>
      </c>
      <c r="BT229" s="622"/>
      <c r="BU229" s="624"/>
      <c r="BV229" s="622"/>
      <c r="BW229" s="665"/>
      <c r="BX229" s="666"/>
      <c r="BY229" s="665"/>
      <c r="BZ229" s="667"/>
      <c r="CA229" s="670">
        <f>(CA122)</f>
        <v>43608</v>
      </c>
      <c r="CB229" s="623"/>
      <c r="CC229" s="114"/>
      <c r="CE229" s="671" t="s">
        <v>91</v>
      </c>
      <c r="CF229" s="622"/>
      <c r="CG229" s="624"/>
      <c r="CH229" s="622"/>
      <c r="CI229" s="665"/>
      <c r="CJ229" s="666"/>
      <c r="CK229" s="665"/>
      <c r="CL229" s="667"/>
      <c r="CM229" s="670">
        <f>(CM122)</f>
        <v>43609</v>
      </c>
      <c r="CN229" s="623"/>
      <c r="CO229" s="114"/>
      <c r="CQ229" s="671" t="s">
        <v>91</v>
      </c>
      <c r="CR229" s="622"/>
      <c r="CS229" s="624"/>
      <c r="CT229" s="622"/>
      <c r="CU229" s="665"/>
      <c r="CV229" s="666"/>
      <c r="CW229" s="665"/>
      <c r="CX229" s="667"/>
      <c r="CY229" s="670">
        <f>(CY122)</f>
        <v>43610</v>
      </c>
      <c r="CZ229" s="623"/>
      <c r="DA229" s="114"/>
      <c r="DC229" s="671" t="s">
        <v>91</v>
      </c>
      <c r="DD229" s="622"/>
      <c r="DE229" s="624"/>
      <c r="DF229" s="622"/>
      <c r="DG229" s="665"/>
      <c r="DH229" s="666"/>
      <c r="DI229" s="665"/>
      <c r="DJ229" s="667"/>
      <c r="DK229" s="670">
        <f>(DK122)</f>
        <v>43611</v>
      </c>
      <c r="DL229" s="623"/>
      <c r="DM229" s="114"/>
      <c r="DO229" s="671" t="s">
        <v>91</v>
      </c>
      <c r="DP229" s="622"/>
      <c r="DQ229" s="624"/>
      <c r="DR229" s="622"/>
      <c r="DS229" s="665"/>
      <c r="DT229" s="666"/>
      <c r="DU229" s="665"/>
      <c r="DV229" s="667"/>
      <c r="DW229" s="670">
        <f>(DW122)</f>
        <v>43612</v>
      </c>
      <c r="DX229" s="623"/>
      <c r="DY229" s="114"/>
      <c r="EA229" s="671" t="s">
        <v>91</v>
      </c>
      <c r="EB229" s="622"/>
      <c r="EC229" s="624"/>
      <c r="ED229" s="622"/>
      <c r="EE229" s="665"/>
      <c r="EF229" s="666"/>
      <c r="EG229" s="665"/>
      <c r="EH229" s="667"/>
      <c r="EI229" s="670">
        <f>(EI122)</f>
        <v>43613</v>
      </c>
      <c r="EJ229" s="623"/>
      <c r="EK229" s="114"/>
      <c r="EM229" s="671" t="s">
        <v>91</v>
      </c>
      <c r="EN229" s="622"/>
      <c r="EO229" s="624"/>
      <c r="EP229" s="622"/>
      <c r="EQ229" s="665"/>
      <c r="ER229" s="666"/>
      <c r="ES229" s="665"/>
      <c r="ET229" s="667"/>
      <c r="EU229" s="670">
        <f>(EU122)</f>
        <v>43614</v>
      </c>
      <c r="EV229" s="623"/>
      <c r="EW229" s="114"/>
      <c r="EY229" s="671" t="s">
        <v>91</v>
      </c>
      <c r="EZ229" s="622"/>
      <c r="FA229" s="624"/>
      <c r="FB229" s="622"/>
      <c r="FC229" s="665"/>
      <c r="FD229" s="666"/>
      <c r="FE229" s="665"/>
      <c r="FF229" s="667"/>
      <c r="FG229" s="670">
        <f>(FG122)</f>
        <v>43615</v>
      </c>
      <c r="FH229" s="623"/>
      <c r="FI229" s="114"/>
      <c r="FK229" s="671" t="s">
        <v>91</v>
      </c>
      <c r="FL229" s="622"/>
      <c r="FM229" s="624"/>
      <c r="FN229" s="622"/>
      <c r="FO229" s="665"/>
      <c r="FP229" s="666"/>
      <c r="FQ229" s="665"/>
      <c r="FR229" s="667"/>
      <c r="FS229" s="670">
        <f>(FS122)</f>
        <v>43616</v>
      </c>
      <c r="FT229" s="623"/>
      <c r="FU229" s="114"/>
      <c r="FW229" s="671" t="s">
        <v>91</v>
      </c>
      <c r="FX229" s="622"/>
      <c r="FY229" s="619"/>
      <c r="FZ229" s="619"/>
      <c r="GA229" s="619"/>
      <c r="GB229" s="619"/>
      <c r="GC229" s="619"/>
      <c r="GD229" s="619"/>
      <c r="GE229" s="619"/>
      <c r="GF229" s="619"/>
      <c r="GG229" s="619"/>
      <c r="GH229" s="619"/>
      <c r="GI229" s="619"/>
      <c r="GJ229" s="619"/>
    </row>
    <row r="230" spans="1:192" ht="14.25" customHeight="1" x14ac:dyDescent="0.2">
      <c r="A230" s="672"/>
      <c r="B230" s="644"/>
      <c r="C230" s="673"/>
      <c r="D230" s="674"/>
      <c r="E230" s="673"/>
      <c r="F230" s="667"/>
      <c r="G230" s="668"/>
      <c r="H230" s="623"/>
      <c r="I230" s="622"/>
      <c r="J230" s="635"/>
      <c r="K230" s="635"/>
      <c r="L230" s="644"/>
      <c r="M230" s="672"/>
      <c r="N230" s="644"/>
      <c r="O230" s="673"/>
      <c r="P230" s="674"/>
      <c r="Q230" s="673"/>
      <c r="R230" s="667"/>
      <c r="S230" s="668"/>
      <c r="T230" s="623"/>
      <c r="U230" s="622"/>
      <c r="V230" s="635"/>
      <c r="W230" s="635"/>
      <c r="X230" s="644"/>
      <c r="Y230" s="672"/>
      <c r="Z230" s="644"/>
      <c r="AA230" s="673"/>
      <c r="AB230" s="674"/>
      <c r="AC230" s="673"/>
      <c r="AD230" s="667"/>
      <c r="AE230" s="668"/>
      <c r="AF230" s="623"/>
      <c r="AG230" s="622"/>
      <c r="AH230" s="635"/>
      <c r="AI230" s="635"/>
      <c r="AJ230" s="644"/>
      <c r="AK230" s="672"/>
      <c r="AL230" s="644"/>
      <c r="AM230" s="673"/>
      <c r="AN230" s="674"/>
      <c r="AO230" s="673"/>
      <c r="AP230" s="667"/>
      <c r="AQ230" s="668"/>
      <c r="AR230" s="623"/>
      <c r="AS230" s="622"/>
      <c r="AT230" s="635"/>
      <c r="AU230" s="635"/>
      <c r="AV230" s="644"/>
      <c r="AW230" s="672"/>
      <c r="AX230" s="644"/>
      <c r="AY230" s="673"/>
      <c r="AZ230" s="674"/>
      <c r="BA230" s="673"/>
      <c r="BB230" s="667"/>
      <c r="BC230" s="668"/>
      <c r="BD230" s="623"/>
      <c r="BE230" s="622"/>
      <c r="BF230" s="635"/>
      <c r="BG230" s="635"/>
      <c r="BH230" s="644"/>
      <c r="BI230" s="672"/>
      <c r="BJ230" s="644"/>
      <c r="BK230" s="673"/>
      <c r="BL230" s="674"/>
      <c r="BM230" s="673"/>
      <c r="BN230" s="667"/>
      <c r="BO230" s="668"/>
      <c r="BP230" s="623"/>
      <c r="BQ230" s="622"/>
      <c r="BR230" s="635"/>
      <c r="BS230" s="635"/>
      <c r="BT230" s="644"/>
      <c r="BU230" s="672"/>
      <c r="BV230" s="644"/>
      <c r="BW230" s="673"/>
      <c r="BX230" s="674"/>
      <c r="BY230" s="673"/>
      <c r="BZ230" s="667"/>
      <c r="CA230" s="668"/>
      <c r="CB230" s="623"/>
      <c r="CC230" s="622"/>
      <c r="CD230" s="635"/>
      <c r="CE230" s="635"/>
      <c r="CF230" s="644"/>
      <c r="CG230" s="672"/>
      <c r="CH230" s="644"/>
      <c r="CI230" s="673"/>
      <c r="CJ230" s="674"/>
      <c r="CK230" s="673"/>
      <c r="CL230" s="667"/>
      <c r="CM230" s="668"/>
      <c r="CN230" s="623"/>
      <c r="CO230" s="622"/>
      <c r="CP230" s="635"/>
      <c r="CQ230" s="635"/>
      <c r="CR230" s="644"/>
      <c r="CS230" s="672"/>
      <c r="CT230" s="644"/>
      <c r="CU230" s="673"/>
      <c r="CV230" s="674"/>
      <c r="CW230" s="673"/>
      <c r="CX230" s="667"/>
      <c r="CY230" s="668"/>
      <c r="CZ230" s="623"/>
      <c r="DA230" s="622"/>
      <c r="DB230" s="635"/>
      <c r="DC230" s="635"/>
      <c r="DD230" s="644"/>
      <c r="DE230" s="672"/>
      <c r="DF230" s="644"/>
      <c r="DG230" s="673"/>
      <c r="DH230" s="674"/>
      <c r="DI230" s="673"/>
      <c r="DJ230" s="667"/>
      <c r="DK230" s="668"/>
      <c r="DL230" s="623"/>
      <c r="DM230" s="622"/>
      <c r="DN230" s="635"/>
      <c r="DO230" s="635"/>
      <c r="DP230" s="644"/>
      <c r="DQ230" s="672"/>
      <c r="DR230" s="644"/>
      <c r="DS230" s="673"/>
      <c r="DT230" s="674"/>
      <c r="DU230" s="673"/>
      <c r="DV230" s="667"/>
      <c r="DW230" s="668"/>
      <c r="DX230" s="623"/>
      <c r="DY230" s="622"/>
      <c r="DZ230" s="635"/>
      <c r="EA230" s="635"/>
      <c r="EB230" s="644"/>
      <c r="EC230" s="672"/>
      <c r="ED230" s="644"/>
      <c r="EE230" s="673"/>
      <c r="EF230" s="674"/>
      <c r="EG230" s="673"/>
      <c r="EH230" s="667"/>
      <c r="EI230" s="668"/>
      <c r="EJ230" s="623"/>
      <c r="EK230" s="622"/>
      <c r="EL230" s="635"/>
      <c r="EM230" s="635"/>
      <c r="EN230" s="644"/>
      <c r="EO230" s="672"/>
      <c r="EP230" s="644"/>
      <c r="EQ230" s="673"/>
      <c r="ER230" s="674"/>
      <c r="ES230" s="673"/>
      <c r="ET230" s="667"/>
      <c r="EU230" s="668"/>
      <c r="EV230" s="623"/>
      <c r="EW230" s="622"/>
      <c r="EX230" s="635"/>
      <c r="EY230" s="635"/>
      <c r="EZ230" s="644"/>
      <c r="FA230" s="672"/>
      <c r="FB230" s="644"/>
      <c r="FC230" s="673"/>
      <c r="FD230" s="674"/>
      <c r="FE230" s="673"/>
      <c r="FF230" s="667"/>
      <c r="FG230" s="668"/>
      <c r="FH230" s="623"/>
      <c r="FI230" s="622"/>
      <c r="FJ230" s="635"/>
      <c r="FK230" s="635"/>
      <c r="FL230" s="644"/>
      <c r="FM230" s="672"/>
      <c r="FN230" s="644"/>
      <c r="FO230" s="673"/>
      <c r="FP230" s="674"/>
      <c r="FQ230" s="673"/>
      <c r="FR230" s="667"/>
      <c r="FS230" s="668"/>
      <c r="FT230" s="623"/>
      <c r="FU230" s="622"/>
      <c r="FV230" s="635"/>
      <c r="FW230" s="635"/>
      <c r="FX230" s="644"/>
      <c r="FY230" s="619"/>
      <c r="FZ230" s="619"/>
      <c r="GA230" s="619"/>
      <c r="GB230" s="619"/>
      <c r="GC230" s="619"/>
      <c r="GD230" s="619"/>
      <c r="GE230" s="619"/>
      <c r="GF230" s="619"/>
      <c r="GG230" s="619"/>
      <c r="GH230" s="619"/>
      <c r="GI230" s="619"/>
      <c r="GJ230" s="619"/>
    </row>
    <row r="231" spans="1:192" ht="13.5" thickBot="1" x14ac:dyDescent="0.25">
      <c r="A231" s="661"/>
      <c r="B231" s="631"/>
      <c r="C231" s="675" t="s">
        <v>92</v>
      </c>
      <c r="D231" s="631"/>
      <c r="E231" s="632"/>
      <c r="F231" s="631"/>
      <c r="G231" s="631"/>
      <c r="H231" s="631"/>
      <c r="I231" s="632"/>
      <c r="J231" s="631"/>
      <c r="K231" s="675" t="s">
        <v>93</v>
      </c>
      <c r="L231" s="632"/>
      <c r="M231" s="661"/>
      <c r="N231" s="631"/>
      <c r="O231" s="675" t="s">
        <v>92</v>
      </c>
      <c r="P231" s="631"/>
      <c r="Q231" s="632"/>
      <c r="R231" s="631"/>
      <c r="S231" s="631"/>
      <c r="T231" s="631"/>
      <c r="U231" s="632"/>
      <c r="V231" s="631"/>
      <c r="W231" s="675" t="s">
        <v>93</v>
      </c>
      <c r="X231" s="632"/>
      <c r="Y231" s="661"/>
      <c r="Z231" s="631"/>
      <c r="AA231" s="675" t="s">
        <v>92</v>
      </c>
      <c r="AB231" s="631"/>
      <c r="AC231" s="632"/>
      <c r="AD231" s="631"/>
      <c r="AE231" s="631"/>
      <c r="AF231" s="631"/>
      <c r="AG231" s="632"/>
      <c r="AH231" s="631"/>
      <c r="AI231" s="675" t="s">
        <v>93</v>
      </c>
      <c r="AJ231" s="632"/>
      <c r="AK231" s="661"/>
      <c r="AL231" s="631"/>
      <c r="AM231" s="675" t="s">
        <v>92</v>
      </c>
      <c r="AN231" s="631"/>
      <c r="AO231" s="632"/>
      <c r="AP231" s="631"/>
      <c r="AQ231" s="631"/>
      <c r="AR231" s="631"/>
      <c r="AS231" s="632"/>
      <c r="AT231" s="631"/>
      <c r="AU231" s="675" t="s">
        <v>93</v>
      </c>
      <c r="AV231" s="632"/>
      <c r="AW231" s="661"/>
      <c r="AX231" s="631"/>
      <c r="AY231" s="675" t="s">
        <v>92</v>
      </c>
      <c r="AZ231" s="631"/>
      <c r="BA231" s="632"/>
      <c r="BB231" s="631"/>
      <c r="BC231" s="631"/>
      <c r="BD231" s="631"/>
      <c r="BE231" s="632"/>
      <c r="BF231" s="631"/>
      <c r="BG231" s="675" t="s">
        <v>93</v>
      </c>
      <c r="BH231" s="632"/>
      <c r="BI231" s="661"/>
      <c r="BJ231" s="631"/>
      <c r="BK231" s="675" t="s">
        <v>92</v>
      </c>
      <c r="BL231" s="631"/>
      <c r="BM231" s="632"/>
      <c r="BN231" s="631"/>
      <c r="BO231" s="631"/>
      <c r="BP231" s="631"/>
      <c r="BQ231" s="632"/>
      <c r="BR231" s="631"/>
      <c r="BS231" s="675" t="s">
        <v>93</v>
      </c>
      <c r="BT231" s="632"/>
      <c r="BU231" s="661"/>
      <c r="BV231" s="631"/>
      <c r="BW231" s="675" t="s">
        <v>92</v>
      </c>
      <c r="BX231" s="631"/>
      <c r="BY231" s="632"/>
      <c r="BZ231" s="631"/>
      <c r="CA231" s="631"/>
      <c r="CB231" s="631"/>
      <c r="CC231" s="632"/>
      <c r="CD231" s="631"/>
      <c r="CE231" s="675" t="s">
        <v>93</v>
      </c>
      <c r="CF231" s="632"/>
      <c r="CG231" s="661"/>
      <c r="CH231" s="631"/>
      <c r="CI231" s="675" t="s">
        <v>92</v>
      </c>
      <c r="CJ231" s="631"/>
      <c r="CK231" s="632"/>
      <c r="CL231" s="631"/>
      <c r="CM231" s="631"/>
      <c r="CN231" s="631"/>
      <c r="CO231" s="632"/>
      <c r="CP231" s="631"/>
      <c r="CQ231" s="675" t="s">
        <v>93</v>
      </c>
      <c r="CR231" s="632"/>
      <c r="CS231" s="661"/>
      <c r="CT231" s="631"/>
      <c r="CU231" s="675" t="s">
        <v>92</v>
      </c>
      <c r="CV231" s="631"/>
      <c r="CW231" s="632"/>
      <c r="CX231" s="631"/>
      <c r="CY231" s="631"/>
      <c r="CZ231" s="631"/>
      <c r="DA231" s="632"/>
      <c r="DB231" s="631"/>
      <c r="DC231" s="675" t="s">
        <v>93</v>
      </c>
      <c r="DD231" s="632"/>
      <c r="DE231" s="661"/>
      <c r="DF231" s="631"/>
      <c r="DG231" s="675" t="s">
        <v>92</v>
      </c>
      <c r="DH231" s="631"/>
      <c r="DI231" s="632"/>
      <c r="DJ231" s="631"/>
      <c r="DK231" s="631"/>
      <c r="DL231" s="631"/>
      <c r="DM231" s="632"/>
      <c r="DN231" s="631"/>
      <c r="DO231" s="675" t="s">
        <v>93</v>
      </c>
      <c r="DP231" s="632"/>
      <c r="DQ231" s="661"/>
      <c r="DR231" s="631"/>
      <c r="DS231" s="675" t="s">
        <v>92</v>
      </c>
      <c r="DT231" s="631"/>
      <c r="DU231" s="632"/>
      <c r="DV231" s="631"/>
      <c r="DW231" s="631"/>
      <c r="DX231" s="631"/>
      <c r="DY231" s="632"/>
      <c r="DZ231" s="631"/>
      <c r="EA231" s="675" t="s">
        <v>93</v>
      </c>
      <c r="EB231" s="632"/>
      <c r="EC231" s="661"/>
      <c r="ED231" s="631"/>
      <c r="EE231" s="675" t="s">
        <v>92</v>
      </c>
      <c r="EF231" s="631"/>
      <c r="EG231" s="632"/>
      <c r="EH231" s="631"/>
      <c r="EI231" s="631"/>
      <c r="EJ231" s="631"/>
      <c r="EK231" s="632"/>
      <c r="EL231" s="631"/>
      <c r="EM231" s="675" t="s">
        <v>93</v>
      </c>
      <c r="EN231" s="632"/>
      <c r="EO231" s="661"/>
      <c r="EP231" s="631"/>
      <c r="EQ231" s="675" t="s">
        <v>92</v>
      </c>
      <c r="ER231" s="631"/>
      <c r="ES231" s="632"/>
      <c r="ET231" s="631"/>
      <c r="EU231" s="631"/>
      <c r="EV231" s="631"/>
      <c r="EW231" s="632"/>
      <c r="EX231" s="631"/>
      <c r="EY231" s="675" t="s">
        <v>93</v>
      </c>
      <c r="EZ231" s="632"/>
      <c r="FA231" s="661"/>
      <c r="FB231" s="631"/>
      <c r="FC231" s="675" t="s">
        <v>92</v>
      </c>
      <c r="FD231" s="631"/>
      <c r="FE231" s="632"/>
      <c r="FF231" s="631"/>
      <c r="FG231" s="631"/>
      <c r="FH231" s="631"/>
      <c r="FI231" s="632"/>
      <c r="FJ231" s="631"/>
      <c r="FK231" s="675" t="s">
        <v>93</v>
      </c>
      <c r="FL231" s="632"/>
      <c r="FM231" s="661"/>
      <c r="FN231" s="631"/>
      <c r="FO231" s="675" t="s">
        <v>92</v>
      </c>
      <c r="FP231" s="631"/>
      <c r="FQ231" s="632"/>
      <c r="FR231" s="631"/>
      <c r="FS231" s="631"/>
      <c r="FT231" s="631"/>
      <c r="FU231" s="632"/>
      <c r="FV231" s="631"/>
      <c r="FW231" s="675" t="s">
        <v>93</v>
      </c>
      <c r="FX231" s="632"/>
      <c r="FY231" s="619"/>
      <c r="FZ231" s="619"/>
      <c r="GA231" s="619"/>
      <c r="GB231" s="619"/>
      <c r="GC231" s="619"/>
      <c r="GD231" s="619"/>
      <c r="GE231" s="619"/>
      <c r="GF231" s="619"/>
      <c r="GG231" s="619"/>
      <c r="GH231" s="619"/>
      <c r="GI231" s="619"/>
      <c r="GJ231" s="619"/>
    </row>
    <row r="232" spans="1:192" x14ac:dyDescent="0.2">
      <c r="A232" s="676" t="s">
        <v>94</v>
      </c>
      <c r="F232" s="623"/>
      <c r="G232" s="623" t="s">
        <v>95</v>
      </c>
      <c r="H232" s="623"/>
      <c r="I232" s="677">
        <f ca="1">TODAY()</f>
        <v>43966</v>
      </c>
      <c r="J232" s="623"/>
      <c r="M232" s="676" t="s">
        <v>94</v>
      </c>
      <c r="R232" s="623"/>
      <c r="S232" s="623" t="s">
        <v>95</v>
      </c>
      <c r="T232" s="623"/>
      <c r="U232" s="677">
        <f ca="1">TODAY()</f>
        <v>43966</v>
      </c>
      <c r="V232" s="623"/>
      <c r="Y232" s="676" t="s">
        <v>94</v>
      </c>
      <c r="AD232" s="623"/>
      <c r="AE232" s="623" t="s">
        <v>95</v>
      </c>
      <c r="AF232" s="623"/>
      <c r="AG232" s="677">
        <f ca="1">TODAY()</f>
        <v>43966</v>
      </c>
      <c r="AH232" s="623"/>
      <c r="AK232" s="676" t="s">
        <v>94</v>
      </c>
      <c r="AP232" s="623"/>
      <c r="AQ232" s="623" t="s">
        <v>95</v>
      </c>
      <c r="AR232" s="623"/>
      <c r="AS232" s="677">
        <f ca="1">TODAY()</f>
        <v>43966</v>
      </c>
      <c r="AT232" s="623"/>
      <c r="AW232" s="676" t="s">
        <v>94</v>
      </c>
      <c r="BB232" s="623"/>
      <c r="BC232" s="623" t="s">
        <v>95</v>
      </c>
      <c r="BD232" s="623"/>
      <c r="BE232" s="677">
        <f ca="1">TODAY()</f>
        <v>43966</v>
      </c>
      <c r="BF232" s="623"/>
      <c r="BI232" s="676" t="s">
        <v>94</v>
      </c>
      <c r="BN232" s="623"/>
      <c r="BO232" s="623" t="s">
        <v>95</v>
      </c>
      <c r="BP232" s="623"/>
      <c r="BQ232" s="677">
        <f ca="1">TODAY()</f>
        <v>43966</v>
      </c>
      <c r="BR232" s="623"/>
      <c r="BU232" s="676" t="s">
        <v>94</v>
      </c>
      <c r="BZ232" s="623"/>
      <c r="CA232" s="623" t="s">
        <v>95</v>
      </c>
      <c r="CB232" s="623"/>
      <c r="CC232" s="677">
        <f ca="1">TODAY()</f>
        <v>43966</v>
      </c>
      <c r="CD232" s="623"/>
      <c r="CG232" s="676" t="s">
        <v>94</v>
      </c>
      <c r="CL232" s="623"/>
      <c r="CM232" s="623" t="s">
        <v>95</v>
      </c>
      <c r="CN232" s="623"/>
      <c r="CO232" s="677">
        <f ca="1">TODAY()</f>
        <v>43966</v>
      </c>
      <c r="CP232" s="623"/>
      <c r="CS232" s="676" t="s">
        <v>94</v>
      </c>
      <c r="CX232" s="623"/>
      <c r="CY232" s="623" t="s">
        <v>95</v>
      </c>
      <c r="CZ232" s="623"/>
      <c r="DA232" s="677">
        <f ca="1">TODAY()</f>
        <v>43966</v>
      </c>
      <c r="DB232" s="623"/>
      <c r="DE232" s="676" t="s">
        <v>94</v>
      </c>
      <c r="DJ232" s="623"/>
      <c r="DK232" s="623" t="s">
        <v>95</v>
      </c>
      <c r="DL232" s="623"/>
      <c r="DM232" s="677">
        <f ca="1">TODAY()</f>
        <v>43966</v>
      </c>
      <c r="DN232" s="623"/>
      <c r="DQ232" s="676" t="s">
        <v>94</v>
      </c>
      <c r="DV232" s="623"/>
      <c r="DW232" s="623" t="s">
        <v>95</v>
      </c>
      <c r="DX232" s="623"/>
      <c r="DY232" s="677">
        <f ca="1">TODAY()</f>
        <v>43966</v>
      </c>
      <c r="DZ232" s="623"/>
      <c r="EC232" s="676" t="s">
        <v>94</v>
      </c>
      <c r="EH232" s="623"/>
      <c r="EI232" s="623" t="s">
        <v>95</v>
      </c>
      <c r="EJ232" s="623"/>
      <c r="EK232" s="677">
        <f ca="1">TODAY()</f>
        <v>43966</v>
      </c>
      <c r="EL232" s="623"/>
      <c r="EO232" s="676" t="s">
        <v>94</v>
      </c>
      <c r="ET232" s="623"/>
      <c r="EU232" s="623" t="s">
        <v>95</v>
      </c>
      <c r="EV232" s="623"/>
      <c r="EW232" s="677">
        <f ca="1">TODAY()</f>
        <v>43966</v>
      </c>
      <c r="EX232" s="623"/>
      <c r="FA232" s="676" t="s">
        <v>94</v>
      </c>
      <c r="FF232" s="623"/>
      <c r="FG232" s="623" t="s">
        <v>95</v>
      </c>
      <c r="FH232" s="623"/>
      <c r="FI232" s="677">
        <f ca="1">TODAY()</f>
        <v>43966</v>
      </c>
      <c r="FJ232" s="623"/>
      <c r="FM232" s="676" t="s">
        <v>94</v>
      </c>
      <c r="FR232" s="623"/>
      <c r="FS232" s="623" t="s">
        <v>95</v>
      </c>
      <c r="FT232" s="623"/>
      <c r="FU232" s="677">
        <f ca="1">TODAY()</f>
        <v>43966</v>
      </c>
      <c r="FV232" s="623"/>
      <c r="FY232" s="619"/>
      <c r="FZ232" s="619"/>
      <c r="GA232" s="619"/>
      <c r="GB232" s="619"/>
      <c r="GC232" s="619"/>
      <c r="GD232" s="619"/>
      <c r="GE232" s="619"/>
      <c r="GF232" s="619"/>
      <c r="GG232" s="619"/>
      <c r="GH232" s="619"/>
      <c r="GI232" s="619"/>
      <c r="GJ232" s="619"/>
    </row>
  </sheetData>
  <sheetProtection algorithmName="SHA-512" hashValue="GyQkt+Y63F73T225JKNWzX1+SOhjA1we4THQygWNz7KX6a899zo1KgA+ozG7OXrtFe7MVts8o2cl7h5F90p3lA==" saltValue="/qU5orwZhjb1QxIpzfeskw==" spinCount="100000" sheet="1" objects="1" scenarios="1"/>
  <customSheetViews>
    <customSheetView guid="{57FA4457-47DD-4456-873C-906485C18231}" showGridLines="0" showRuler="0" topLeftCell="N38">
      <selection activeCell="W33" sqref="W33"/>
      <colBreaks count="3" manualBreakCount="3">
        <brk id="156" max="56" man="1"/>
        <brk id="168" max="56" man="1"/>
        <brk id="180" max="56" man="1"/>
      </colBreaks>
      <pageMargins left="0.56000000000000005" right="0.46" top="0.31" bottom="0.28000000000000003" header="0.34" footer="0.3"/>
      <printOptions horizontalCentered="1" verticalCentered="1"/>
      <pageSetup orientation="portrait" r:id="rId1"/>
      <headerFooter alignWithMargins="0"/>
    </customSheetView>
    <customSheetView guid="{B0091C41-EE02-11D4-8442-006008C996CE}" scale="98" showGridLines="0" showRuler="0" topLeftCell="DQ15">
      <selection activeCell="DS24" sqref="DS24"/>
      <pageMargins left="0.47" right="0.56000000000000005" top="0.25" bottom="0" header="0" footer="0"/>
      <printOptions horizontalCentered="1" verticalCentered="1"/>
      <pageSetup scale="98" orientation="portrait" horizontalDpi="4294967292" verticalDpi="300" r:id="rId2"/>
      <headerFooter alignWithMargins="0"/>
    </customSheetView>
    <customSheetView guid="{ECCE3A32-9AC0-11D4-851E-004743612101}" scale="98" showGridLines="0" showRuler="0" topLeftCell="FY30">
      <selection activeCell="GI34" sqref="GI34"/>
      <pageMargins left="0.47" right="0.56000000000000005" top="0.25" bottom="0" header="0" footer="0"/>
      <printOptions horizontalCentered="1" verticalCentered="1"/>
      <pageSetup scale="98" orientation="portrait" horizontalDpi="4294967292" verticalDpi="300" r:id="rId3"/>
      <headerFooter alignWithMargins="0"/>
    </customSheetView>
    <customSheetView guid="{C9B35251-F11B-11D3-8402-005004D440AC}" scale="98" showGridLines="0" showRuler="0" topLeftCell="CH1">
      <selection activeCell="CN13" sqref="CN13"/>
      <pageMargins left="0.47" right="0.56000000000000005" top="0.25" bottom="0" header="0" footer="0"/>
      <printOptions horizontalCentered="1" verticalCentered="1"/>
      <pageSetup scale="98" orientation="portrait" horizontalDpi="4294967292" verticalDpi="300" r:id="rId4"/>
      <headerFooter alignWithMargins="0"/>
    </customSheetView>
  </customSheetViews>
  <mergeCells count="2416">
    <mergeCell ref="FM118:FP118"/>
    <mergeCell ref="EO118:ER118"/>
    <mergeCell ref="EC176:EF176"/>
    <mergeCell ref="EO176:ER176"/>
    <mergeCell ref="FA176:FD176"/>
    <mergeCell ref="FM176:FP176"/>
    <mergeCell ref="DE176:DH176"/>
    <mergeCell ref="DQ176:DT176"/>
    <mergeCell ref="AX142:BC142"/>
    <mergeCell ref="AX143:BC143"/>
    <mergeCell ref="AX144:BC144"/>
    <mergeCell ref="AX145:BC145"/>
    <mergeCell ref="AX146:BC146"/>
    <mergeCell ref="AX147:BC147"/>
    <mergeCell ref="A118:D118"/>
    <mergeCell ref="M118:P118"/>
    <mergeCell ref="Y118:AB118"/>
    <mergeCell ref="AK118:AN118"/>
    <mergeCell ref="CS176:CV176"/>
    <mergeCell ref="CG118:CJ118"/>
    <mergeCell ref="BU176:BX176"/>
    <mergeCell ref="BI176:BL176"/>
    <mergeCell ref="BI118:BL118"/>
    <mergeCell ref="BU118:BX118"/>
    <mergeCell ref="CG176:CJ176"/>
    <mergeCell ref="A176:D176"/>
    <mergeCell ref="M176:P176"/>
    <mergeCell ref="Y176:AB176"/>
    <mergeCell ref="AK176:AN176"/>
    <mergeCell ref="AW176:AZ176"/>
    <mergeCell ref="CS118:CV118"/>
    <mergeCell ref="DE118:DH118"/>
    <mergeCell ref="DQ118:DT118"/>
    <mergeCell ref="EC118:EF118"/>
    <mergeCell ref="ED71:EI71"/>
    <mergeCell ref="ED72:EI72"/>
    <mergeCell ref="ED73:EI73"/>
    <mergeCell ref="ED74:EI74"/>
    <mergeCell ref="ED75:EI75"/>
    <mergeCell ref="ED76:EI76"/>
    <mergeCell ref="ED77:EI77"/>
    <mergeCell ref="ED78:EI78"/>
    <mergeCell ref="ED79:EI79"/>
    <mergeCell ref="ED80:EI80"/>
    <mergeCell ref="ED81:EI81"/>
    <mergeCell ref="AW118:AZ118"/>
    <mergeCell ref="FA118:FD118"/>
    <mergeCell ref="A60:D60"/>
    <mergeCell ref="M60:P60"/>
    <mergeCell ref="Y60:AB60"/>
    <mergeCell ref="AK60:AN60"/>
    <mergeCell ref="FB95:FG95"/>
    <mergeCell ref="FB86:FG86"/>
    <mergeCell ref="FB87:FG87"/>
    <mergeCell ref="FB88:FG88"/>
    <mergeCell ref="FB89:FG89"/>
    <mergeCell ref="FB90:FG90"/>
    <mergeCell ref="FB81:FG81"/>
    <mergeCell ref="FB82:FG82"/>
    <mergeCell ref="FB83:FG83"/>
    <mergeCell ref="FB84:FG84"/>
    <mergeCell ref="FB85:FG85"/>
    <mergeCell ref="FB76:FG76"/>
    <mergeCell ref="FB77:FG77"/>
    <mergeCell ref="EO2:ER2"/>
    <mergeCell ref="AW2:AZ2"/>
    <mergeCell ref="BI2:BL2"/>
    <mergeCell ref="BU2:BX2"/>
    <mergeCell ref="CG2:CJ2"/>
    <mergeCell ref="A2:D2"/>
    <mergeCell ref="M2:P2"/>
    <mergeCell ref="Y2:AB2"/>
    <mergeCell ref="AK2:AN2"/>
    <mergeCell ref="AW60:AZ60"/>
    <mergeCell ref="BI60:BL60"/>
    <mergeCell ref="BU60:BX60"/>
    <mergeCell ref="FM60:FP60"/>
    <mergeCell ref="CS60:CV60"/>
    <mergeCell ref="DE60:DH60"/>
    <mergeCell ref="DQ60:DT60"/>
    <mergeCell ref="EC60:EF60"/>
    <mergeCell ref="FA60:FD60"/>
    <mergeCell ref="EO60:ER60"/>
    <mergeCell ref="CG60:CJ60"/>
    <mergeCell ref="B22:G22"/>
    <mergeCell ref="B23:G23"/>
    <mergeCell ref="B24:G24"/>
    <mergeCell ref="B25:G25"/>
    <mergeCell ref="B26:G26"/>
    <mergeCell ref="B17:G17"/>
    <mergeCell ref="B18:G18"/>
    <mergeCell ref="B19:G19"/>
    <mergeCell ref="B20:G20"/>
    <mergeCell ref="B21:G21"/>
    <mergeCell ref="B13:G13"/>
    <mergeCell ref="B14:G14"/>
    <mergeCell ref="B15:G15"/>
    <mergeCell ref="B16:G16"/>
    <mergeCell ref="FY2:GB2"/>
    <mergeCell ref="CS2:CV2"/>
    <mergeCell ref="DE2:DH2"/>
    <mergeCell ref="DQ2:DT2"/>
    <mergeCell ref="EC2:EF2"/>
    <mergeCell ref="FA2:FD2"/>
    <mergeCell ref="FM2:FP2"/>
    <mergeCell ref="N13:S13"/>
    <mergeCell ref="N14:S14"/>
    <mergeCell ref="N15:S15"/>
    <mergeCell ref="N16:S16"/>
    <mergeCell ref="N17:S17"/>
    <mergeCell ref="N18:S18"/>
    <mergeCell ref="N19:S19"/>
    <mergeCell ref="N20:S20"/>
    <mergeCell ref="BJ13:BO13"/>
    <mergeCell ref="BJ14:BO14"/>
    <mergeCell ref="BJ15:BO15"/>
    <mergeCell ref="BJ16:BO16"/>
    <mergeCell ref="BJ17:BO17"/>
    <mergeCell ref="BV13:CA13"/>
    <mergeCell ref="BV14:CA14"/>
    <mergeCell ref="BV15:CA15"/>
    <mergeCell ref="BV16:CA16"/>
    <mergeCell ref="BV17:CA17"/>
    <mergeCell ref="CT13:CY13"/>
    <mergeCell ref="CT14:CY14"/>
    <mergeCell ref="CT15:CY15"/>
    <mergeCell ref="CT16:CY16"/>
    <mergeCell ref="CT17:CY17"/>
    <mergeCell ref="N21:S21"/>
    <mergeCell ref="N22:S22"/>
    <mergeCell ref="N23:S23"/>
    <mergeCell ref="N24:S24"/>
    <mergeCell ref="B42:G42"/>
    <mergeCell ref="B43:G43"/>
    <mergeCell ref="B44:G44"/>
    <mergeCell ref="B45:G45"/>
    <mergeCell ref="B46:G46"/>
    <mergeCell ref="B37:G37"/>
    <mergeCell ref="B38:G38"/>
    <mergeCell ref="B39:G39"/>
    <mergeCell ref="B40:G40"/>
    <mergeCell ref="B41:G41"/>
    <mergeCell ref="B32:G32"/>
    <mergeCell ref="B33:G33"/>
    <mergeCell ref="B34:G34"/>
    <mergeCell ref="B35:G35"/>
    <mergeCell ref="B36:G36"/>
    <mergeCell ref="B27:G27"/>
    <mergeCell ref="B28:G28"/>
    <mergeCell ref="B29:G29"/>
    <mergeCell ref="B30:G30"/>
    <mergeCell ref="B31:G31"/>
    <mergeCell ref="N37:S37"/>
    <mergeCell ref="N38:S38"/>
    <mergeCell ref="N39:S39"/>
    <mergeCell ref="N30:S30"/>
    <mergeCell ref="N31:S31"/>
    <mergeCell ref="N32:S32"/>
    <mergeCell ref="N33:S33"/>
    <mergeCell ref="N34:S34"/>
    <mergeCell ref="N25:S25"/>
    <mergeCell ref="N26:S26"/>
    <mergeCell ref="N27:S27"/>
    <mergeCell ref="N28:S28"/>
    <mergeCell ref="N29:S29"/>
    <mergeCell ref="B47:G47"/>
    <mergeCell ref="B48:G48"/>
    <mergeCell ref="B49:G49"/>
    <mergeCell ref="B50:G50"/>
    <mergeCell ref="Z29:AE29"/>
    <mergeCell ref="Z30:AE30"/>
    <mergeCell ref="Z31:AE31"/>
    <mergeCell ref="Z32:AE32"/>
    <mergeCell ref="N50:S50"/>
    <mergeCell ref="Z13:AE13"/>
    <mergeCell ref="Z14:AE14"/>
    <mergeCell ref="Z15:AE15"/>
    <mergeCell ref="Z16:AE16"/>
    <mergeCell ref="Z17:AE17"/>
    <mergeCell ref="Z18:AE18"/>
    <mergeCell ref="Z19:AE19"/>
    <mergeCell ref="Z20:AE20"/>
    <mergeCell ref="Z21:AE21"/>
    <mergeCell ref="Z22:AE22"/>
    <mergeCell ref="Z23:AE23"/>
    <mergeCell ref="Z24:AE24"/>
    <mergeCell ref="Z25:AE25"/>
    <mergeCell ref="Z26:AE26"/>
    <mergeCell ref="Z27:AE27"/>
    <mergeCell ref="N45:S45"/>
    <mergeCell ref="N46:S46"/>
    <mergeCell ref="N47:S47"/>
    <mergeCell ref="N48:S48"/>
    <mergeCell ref="N49:S49"/>
    <mergeCell ref="N40:S40"/>
    <mergeCell ref="N41:S41"/>
    <mergeCell ref="N42:S42"/>
    <mergeCell ref="N43:S43"/>
    <mergeCell ref="N44:S44"/>
    <mergeCell ref="N35:S35"/>
    <mergeCell ref="N36:S36"/>
    <mergeCell ref="Z48:AE48"/>
    <mergeCell ref="Z49:AE49"/>
    <mergeCell ref="Z50:AE50"/>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Z43:AE43"/>
    <mergeCell ref="Z44:AE44"/>
    <mergeCell ref="Z45:AE45"/>
    <mergeCell ref="Z46:AE46"/>
    <mergeCell ref="Z47:AE47"/>
    <mergeCell ref="Z38:AE38"/>
    <mergeCell ref="Z39:AE39"/>
    <mergeCell ref="Z40:AE40"/>
    <mergeCell ref="Z41:AE41"/>
    <mergeCell ref="Z42:AE42"/>
    <mergeCell ref="Z33:AE33"/>
    <mergeCell ref="Z34:AE34"/>
    <mergeCell ref="Z35:AE35"/>
    <mergeCell ref="Z36:AE36"/>
    <mergeCell ref="Z37:AE37"/>
    <mergeCell ref="Z28:AE28"/>
    <mergeCell ref="AX13:BC13"/>
    <mergeCell ref="AX14:BC14"/>
    <mergeCell ref="AX15:BC15"/>
    <mergeCell ref="AX16:BC16"/>
    <mergeCell ref="AX17:BC17"/>
    <mergeCell ref="AL46:AQ46"/>
    <mergeCell ref="AL47:AQ47"/>
    <mergeCell ref="AL48:AQ48"/>
    <mergeCell ref="AL26:AQ26"/>
    <mergeCell ref="AL27:AQ27"/>
    <mergeCell ref="AL28:AQ28"/>
    <mergeCell ref="AL29:AQ29"/>
    <mergeCell ref="AL30:AQ30"/>
    <mergeCell ref="AX34:BC34"/>
    <mergeCell ref="AX35:BC35"/>
    <mergeCell ref="AX36:BC36"/>
    <mergeCell ref="AX37:BC37"/>
    <mergeCell ref="AX28:BC28"/>
    <mergeCell ref="AX29:BC29"/>
    <mergeCell ref="AX30:BC30"/>
    <mergeCell ref="AX31:BC31"/>
    <mergeCell ref="AX32:BC32"/>
    <mergeCell ref="AX23:BC23"/>
    <mergeCell ref="AL49:AQ49"/>
    <mergeCell ref="AL50:AQ50"/>
    <mergeCell ref="AL41:AQ41"/>
    <mergeCell ref="AL42:AQ42"/>
    <mergeCell ref="AL43:AQ43"/>
    <mergeCell ref="AL44:AQ44"/>
    <mergeCell ref="AL45:AQ45"/>
    <mergeCell ref="AL36:AQ36"/>
    <mergeCell ref="AL37:AQ37"/>
    <mergeCell ref="AL38:AQ38"/>
    <mergeCell ref="AL39:AQ39"/>
    <mergeCell ref="AL40:AQ40"/>
    <mergeCell ref="AL31:AQ31"/>
    <mergeCell ref="AL32:AQ32"/>
    <mergeCell ref="AL33:AQ33"/>
    <mergeCell ref="AL34:AQ34"/>
    <mergeCell ref="AL35:AQ35"/>
    <mergeCell ref="AX24:BC24"/>
    <mergeCell ref="AX25:BC25"/>
    <mergeCell ref="AX26:BC26"/>
    <mergeCell ref="AX27:BC27"/>
    <mergeCell ref="AX18:BC18"/>
    <mergeCell ref="AX19:BC19"/>
    <mergeCell ref="AX20:BC20"/>
    <mergeCell ref="AX21:BC21"/>
    <mergeCell ref="AX22:BC22"/>
    <mergeCell ref="BJ26:BO26"/>
    <mergeCell ref="BJ27:BO27"/>
    <mergeCell ref="BJ28:BO28"/>
    <mergeCell ref="BJ29:BO29"/>
    <mergeCell ref="BJ30:BO30"/>
    <mergeCell ref="AX48:BC48"/>
    <mergeCell ref="AX49:BC49"/>
    <mergeCell ref="AX50:BC50"/>
    <mergeCell ref="BJ18:BO18"/>
    <mergeCell ref="BJ19:BO19"/>
    <mergeCell ref="BJ20:BO20"/>
    <mergeCell ref="BJ21:BO21"/>
    <mergeCell ref="BJ22:BO22"/>
    <mergeCell ref="BJ23:BO23"/>
    <mergeCell ref="BJ24:BO24"/>
    <mergeCell ref="BJ25:BO25"/>
    <mergeCell ref="AX43:BC43"/>
    <mergeCell ref="AX44:BC44"/>
    <mergeCell ref="AX45:BC45"/>
    <mergeCell ref="AX46:BC46"/>
    <mergeCell ref="AX47:BC47"/>
    <mergeCell ref="AX38:BC38"/>
    <mergeCell ref="AX39:BC39"/>
    <mergeCell ref="AX40:BC40"/>
    <mergeCell ref="AX41:BC41"/>
    <mergeCell ref="AX42:BC42"/>
    <mergeCell ref="AX33:BC33"/>
    <mergeCell ref="BJ46:BO46"/>
    <mergeCell ref="BJ47:BO47"/>
    <mergeCell ref="BJ48:BO48"/>
    <mergeCell ref="BJ49:BO49"/>
    <mergeCell ref="BJ50:BO50"/>
    <mergeCell ref="BJ41:BO41"/>
    <mergeCell ref="BJ42:BO42"/>
    <mergeCell ref="BJ43:BO43"/>
    <mergeCell ref="BJ44:BO44"/>
    <mergeCell ref="BJ45:BO45"/>
    <mergeCell ref="BJ36:BO36"/>
    <mergeCell ref="BJ37:BO37"/>
    <mergeCell ref="BJ38:BO38"/>
    <mergeCell ref="BJ39:BO39"/>
    <mergeCell ref="BJ40:BO40"/>
    <mergeCell ref="BJ31:BO31"/>
    <mergeCell ref="BJ32:BO32"/>
    <mergeCell ref="BJ33:BO33"/>
    <mergeCell ref="BJ34:BO34"/>
    <mergeCell ref="BJ35:BO35"/>
    <mergeCell ref="BV29:CA29"/>
    <mergeCell ref="BV30:CA30"/>
    <mergeCell ref="BV31:CA31"/>
    <mergeCell ref="BV32:CA32"/>
    <mergeCell ref="BV23:CA23"/>
    <mergeCell ref="BV24:CA24"/>
    <mergeCell ref="BV25:CA25"/>
    <mergeCell ref="BV26:CA26"/>
    <mergeCell ref="BV27:CA27"/>
    <mergeCell ref="BV18:CA18"/>
    <mergeCell ref="BV19:CA19"/>
    <mergeCell ref="BV20:CA20"/>
    <mergeCell ref="BV21:CA21"/>
    <mergeCell ref="BV22:CA22"/>
    <mergeCell ref="BV48:CA48"/>
    <mergeCell ref="BV49:CA49"/>
    <mergeCell ref="BV50:CA50"/>
    <mergeCell ref="CH13:CM13"/>
    <mergeCell ref="CH14:CM14"/>
    <mergeCell ref="CH15:CM15"/>
    <mergeCell ref="CH16:CM16"/>
    <mergeCell ref="CH17:CM17"/>
    <mergeCell ref="CH18:CM18"/>
    <mergeCell ref="CH19:CM19"/>
    <mergeCell ref="CH20:CM20"/>
    <mergeCell ref="CH21:CM21"/>
    <mergeCell ref="CH22:CM22"/>
    <mergeCell ref="CH23:CM23"/>
    <mergeCell ref="CH24:CM24"/>
    <mergeCell ref="CH25:CM25"/>
    <mergeCell ref="BV43:CA43"/>
    <mergeCell ref="BV44:CA44"/>
    <mergeCell ref="BV45:CA45"/>
    <mergeCell ref="BV46:CA46"/>
    <mergeCell ref="BV47:CA47"/>
    <mergeCell ref="BV38:CA38"/>
    <mergeCell ref="BV39:CA39"/>
    <mergeCell ref="BV40:CA40"/>
    <mergeCell ref="BV41:CA41"/>
    <mergeCell ref="BV42:CA42"/>
    <mergeCell ref="BV33:CA33"/>
    <mergeCell ref="BV34:CA34"/>
    <mergeCell ref="BV35:CA35"/>
    <mergeCell ref="BV36:CA36"/>
    <mergeCell ref="BV37:CA37"/>
    <mergeCell ref="BV28:CA28"/>
    <mergeCell ref="CH46:CM46"/>
    <mergeCell ref="CH47:CM47"/>
    <mergeCell ref="CH48:CM48"/>
    <mergeCell ref="CH49:CM49"/>
    <mergeCell ref="CH50:CM50"/>
    <mergeCell ref="CH41:CM41"/>
    <mergeCell ref="CH42:CM42"/>
    <mergeCell ref="CH43:CM43"/>
    <mergeCell ref="CH44:CM44"/>
    <mergeCell ref="CH45:CM45"/>
    <mergeCell ref="CH36:CM36"/>
    <mergeCell ref="CH37:CM37"/>
    <mergeCell ref="CH38:CM38"/>
    <mergeCell ref="CH39:CM39"/>
    <mergeCell ref="CH40:CM40"/>
    <mergeCell ref="CH31:CM31"/>
    <mergeCell ref="CH32:CM32"/>
    <mergeCell ref="CH33:CM33"/>
    <mergeCell ref="CH34:CM34"/>
    <mergeCell ref="CH35:CM35"/>
    <mergeCell ref="CH26:CM26"/>
    <mergeCell ref="CH27:CM27"/>
    <mergeCell ref="CH28:CM28"/>
    <mergeCell ref="CH29:CM29"/>
    <mergeCell ref="CH30:CM30"/>
    <mergeCell ref="CT34:CY34"/>
    <mergeCell ref="CT35:CY35"/>
    <mergeCell ref="CT36:CY36"/>
    <mergeCell ref="CT37:CY37"/>
    <mergeCell ref="CT28:CY28"/>
    <mergeCell ref="CT29:CY29"/>
    <mergeCell ref="CT30:CY30"/>
    <mergeCell ref="CT31:CY31"/>
    <mergeCell ref="CT32:CY32"/>
    <mergeCell ref="CT23:CY23"/>
    <mergeCell ref="CT24:CY24"/>
    <mergeCell ref="CT25:CY25"/>
    <mergeCell ref="CT26:CY26"/>
    <mergeCell ref="CT27:CY27"/>
    <mergeCell ref="CT18:CY18"/>
    <mergeCell ref="CT19:CY19"/>
    <mergeCell ref="CT20:CY20"/>
    <mergeCell ref="CT21:CY21"/>
    <mergeCell ref="CT22:CY22"/>
    <mergeCell ref="DF26:DK26"/>
    <mergeCell ref="DF27:DK27"/>
    <mergeCell ref="DF28:DK28"/>
    <mergeCell ref="DF29:DK29"/>
    <mergeCell ref="DF30:DK30"/>
    <mergeCell ref="CT48:CY48"/>
    <mergeCell ref="CT49:CY49"/>
    <mergeCell ref="CT50:CY50"/>
    <mergeCell ref="DF13:DK13"/>
    <mergeCell ref="DF14:DK14"/>
    <mergeCell ref="DF15:DK15"/>
    <mergeCell ref="DF16:DK16"/>
    <mergeCell ref="DF17:DK17"/>
    <mergeCell ref="DF18:DK18"/>
    <mergeCell ref="DF19:DK19"/>
    <mergeCell ref="DF20:DK20"/>
    <mergeCell ref="DF21:DK21"/>
    <mergeCell ref="DF22:DK22"/>
    <mergeCell ref="DF23:DK23"/>
    <mergeCell ref="DF24:DK24"/>
    <mergeCell ref="DF25:DK25"/>
    <mergeCell ref="CT43:CY43"/>
    <mergeCell ref="CT44:CY44"/>
    <mergeCell ref="CT45:CY45"/>
    <mergeCell ref="CT46:CY46"/>
    <mergeCell ref="CT47:CY47"/>
    <mergeCell ref="CT38:CY38"/>
    <mergeCell ref="CT39:CY39"/>
    <mergeCell ref="CT40:CY40"/>
    <mergeCell ref="CT41:CY41"/>
    <mergeCell ref="CT42:CY42"/>
    <mergeCell ref="CT33:CY33"/>
    <mergeCell ref="DF46:DK46"/>
    <mergeCell ref="DF47:DK47"/>
    <mergeCell ref="DF48:DK48"/>
    <mergeCell ref="DF49:DK49"/>
    <mergeCell ref="DF50:DK50"/>
    <mergeCell ref="DF41:DK41"/>
    <mergeCell ref="DF42:DK42"/>
    <mergeCell ref="DF43:DK43"/>
    <mergeCell ref="DF44:DK44"/>
    <mergeCell ref="DF45:DK45"/>
    <mergeCell ref="DF36:DK36"/>
    <mergeCell ref="DF37:DK37"/>
    <mergeCell ref="DF38:DK38"/>
    <mergeCell ref="DF39:DK39"/>
    <mergeCell ref="DF40:DK40"/>
    <mergeCell ref="DF31:DK31"/>
    <mergeCell ref="DF32:DK32"/>
    <mergeCell ref="DF33:DK33"/>
    <mergeCell ref="DF34:DK34"/>
    <mergeCell ref="DF35:DK35"/>
    <mergeCell ref="DR29:DW29"/>
    <mergeCell ref="DR30:DW30"/>
    <mergeCell ref="DR31:DW31"/>
    <mergeCell ref="DR32:DW32"/>
    <mergeCell ref="DR23:DW23"/>
    <mergeCell ref="DR24:DW24"/>
    <mergeCell ref="DR25:DW25"/>
    <mergeCell ref="DR26:DW26"/>
    <mergeCell ref="DR27:DW27"/>
    <mergeCell ref="DR18:DW18"/>
    <mergeCell ref="DR19:DW19"/>
    <mergeCell ref="DR20:DW20"/>
    <mergeCell ref="DR21:DW21"/>
    <mergeCell ref="DR22:DW22"/>
    <mergeCell ref="DR34:DW34"/>
    <mergeCell ref="DR35:DW35"/>
    <mergeCell ref="DR13:DW13"/>
    <mergeCell ref="DR14:DW14"/>
    <mergeCell ref="DR15:DW15"/>
    <mergeCell ref="DR16:DW16"/>
    <mergeCell ref="DR17:DW17"/>
    <mergeCell ref="DR48:DW48"/>
    <mergeCell ref="DR49:DW49"/>
    <mergeCell ref="DR50:DW50"/>
    <mergeCell ref="ED13:EI13"/>
    <mergeCell ref="ED14:EI14"/>
    <mergeCell ref="ED15:EI15"/>
    <mergeCell ref="ED16:EI16"/>
    <mergeCell ref="ED17:EI17"/>
    <mergeCell ref="ED18:EI18"/>
    <mergeCell ref="ED19:EI19"/>
    <mergeCell ref="ED20:EI20"/>
    <mergeCell ref="ED21:EI21"/>
    <mergeCell ref="ED22:EI22"/>
    <mergeCell ref="ED23:EI23"/>
    <mergeCell ref="ED24:EI24"/>
    <mergeCell ref="ED25:EI25"/>
    <mergeCell ref="DR43:DW43"/>
    <mergeCell ref="DR44:DW44"/>
    <mergeCell ref="DR45:DW45"/>
    <mergeCell ref="DR46:DW46"/>
    <mergeCell ref="DR47:DW47"/>
    <mergeCell ref="DR38:DW38"/>
    <mergeCell ref="DR39:DW39"/>
    <mergeCell ref="DR40:DW40"/>
    <mergeCell ref="DR41:DW41"/>
    <mergeCell ref="DR42:DW42"/>
    <mergeCell ref="DR33:DW33"/>
    <mergeCell ref="DR36:DW36"/>
    <mergeCell ref="DR37:DW37"/>
    <mergeCell ref="DR28:DW28"/>
    <mergeCell ref="EP13:EU13"/>
    <mergeCell ref="EP14:EU14"/>
    <mergeCell ref="EP15:EU15"/>
    <mergeCell ref="EP16:EU16"/>
    <mergeCell ref="EP17:EU17"/>
    <mergeCell ref="ED46:EI46"/>
    <mergeCell ref="ED47:EI47"/>
    <mergeCell ref="ED48:EI48"/>
    <mergeCell ref="ED49:EI49"/>
    <mergeCell ref="ED50:EI50"/>
    <mergeCell ref="ED41:EI41"/>
    <mergeCell ref="ED42:EI42"/>
    <mergeCell ref="ED43:EI43"/>
    <mergeCell ref="ED44:EI44"/>
    <mergeCell ref="ED45:EI45"/>
    <mergeCell ref="ED36:EI36"/>
    <mergeCell ref="ED37:EI37"/>
    <mergeCell ref="ED38:EI38"/>
    <mergeCell ref="ED39:EI39"/>
    <mergeCell ref="ED40:EI40"/>
    <mergeCell ref="ED31:EI31"/>
    <mergeCell ref="ED32:EI32"/>
    <mergeCell ref="ED33:EI33"/>
    <mergeCell ref="ED34:EI34"/>
    <mergeCell ref="ED35:EI35"/>
    <mergeCell ref="ED26:EI26"/>
    <mergeCell ref="ED27:EI27"/>
    <mergeCell ref="ED28:EI28"/>
    <mergeCell ref="ED29:EI29"/>
    <mergeCell ref="ED30:EI30"/>
    <mergeCell ref="EP36:EU36"/>
    <mergeCell ref="EP37:EU37"/>
    <mergeCell ref="EP28:EU28"/>
    <mergeCell ref="EP29:EU29"/>
    <mergeCell ref="EP30:EU30"/>
    <mergeCell ref="EP31:EU31"/>
    <mergeCell ref="EP32:EU32"/>
    <mergeCell ref="EP23:EU23"/>
    <mergeCell ref="EP24:EU24"/>
    <mergeCell ref="EP25:EU25"/>
    <mergeCell ref="EP26:EU26"/>
    <mergeCell ref="EP27:EU27"/>
    <mergeCell ref="EP18:EU18"/>
    <mergeCell ref="EP19:EU19"/>
    <mergeCell ref="EP20:EU20"/>
    <mergeCell ref="EP21:EU21"/>
    <mergeCell ref="EP22:EU22"/>
    <mergeCell ref="FB28:FG28"/>
    <mergeCell ref="FB29:FG29"/>
    <mergeCell ref="FB30:FG30"/>
    <mergeCell ref="EP48:EU48"/>
    <mergeCell ref="EP49:EU49"/>
    <mergeCell ref="EP50:EU50"/>
    <mergeCell ref="FB13:FG13"/>
    <mergeCell ref="FB14:FG14"/>
    <mergeCell ref="FB15:FG15"/>
    <mergeCell ref="FB16:FG16"/>
    <mergeCell ref="FB17:FG17"/>
    <mergeCell ref="FB18:FG18"/>
    <mergeCell ref="FB19:FG19"/>
    <mergeCell ref="FB20:FG20"/>
    <mergeCell ref="FB21:FG21"/>
    <mergeCell ref="FB22:FG22"/>
    <mergeCell ref="FB23:FG23"/>
    <mergeCell ref="FB24:FG24"/>
    <mergeCell ref="FB25:FG25"/>
    <mergeCell ref="EP43:EU43"/>
    <mergeCell ref="EP44:EU44"/>
    <mergeCell ref="EP45:EU45"/>
    <mergeCell ref="EP46:EU46"/>
    <mergeCell ref="EP47:EU47"/>
    <mergeCell ref="EP38:EU38"/>
    <mergeCell ref="EP39:EU39"/>
    <mergeCell ref="EP40:EU40"/>
    <mergeCell ref="EP41:EU41"/>
    <mergeCell ref="EP42:EU42"/>
    <mergeCell ref="EP33:EU33"/>
    <mergeCell ref="EP34:EU34"/>
    <mergeCell ref="EP35:EU35"/>
    <mergeCell ref="FN18:FS18"/>
    <mergeCell ref="FN19:FS19"/>
    <mergeCell ref="FN20:FS20"/>
    <mergeCell ref="FN21:FS21"/>
    <mergeCell ref="FN22:FS22"/>
    <mergeCell ref="FN13:FS13"/>
    <mergeCell ref="FN14:FS14"/>
    <mergeCell ref="FN15:FS15"/>
    <mergeCell ref="FN16:FS16"/>
    <mergeCell ref="FN17:FS17"/>
    <mergeCell ref="FB46:FG46"/>
    <mergeCell ref="FB47:FG47"/>
    <mergeCell ref="FB48:FG48"/>
    <mergeCell ref="FB49:FG49"/>
    <mergeCell ref="FB50:FG50"/>
    <mergeCell ref="FB41:FG41"/>
    <mergeCell ref="FB42:FG42"/>
    <mergeCell ref="FB43:FG43"/>
    <mergeCell ref="FB44:FG44"/>
    <mergeCell ref="FB45:FG45"/>
    <mergeCell ref="FB36:FG36"/>
    <mergeCell ref="FB37:FG37"/>
    <mergeCell ref="FB38:FG38"/>
    <mergeCell ref="FB39:FG39"/>
    <mergeCell ref="FB40:FG40"/>
    <mergeCell ref="FB31:FG31"/>
    <mergeCell ref="FB32:FG32"/>
    <mergeCell ref="FB33:FG33"/>
    <mergeCell ref="FB34:FG34"/>
    <mergeCell ref="FB35:FG35"/>
    <mergeCell ref="FB26:FG26"/>
    <mergeCell ref="FB27:FG27"/>
    <mergeCell ref="FN39:FS39"/>
    <mergeCell ref="FN40:FS40"/>
    <mergeCell ref="FN41:FS41"/>
    <mergeCell ref="FN42:FS42"/>
    <mergeCell ref="FN33:FS33"/>
    <mergeCell ref="FN34:FS34"/>
    <mergeCell ref="FN35:FS35"/>
    <mergeCell ref="FN36:FS36"/>
    <mergeCell ref="FN37:FS37"/>
    <mergeCell ref="FN28:FS28"/>
    <mergeCell ref="FN29:FS29"/>
    <mergeCell ref="FN30:FS30"/>
    <mergeCell ref="FN31:FS31"/>
    <mergeCell ref="FN32:FS32"/>
    <mergeCell ref="FN23:FS23"/>
    <mergeCell ref="FN24:FS24"/>
    <mergeCell ref="FN25:FS25"/>
    <mergeCell ref="FN26:FS26"/>
    <mergeCell ref="FN27:FS27"/>
    <mergeCell ref="FZ31:GE31"/>
    <mergeCell ref="FZ32:GE32"/>
    <mergeCell ref="FZ33:GE33"/>
    <mergeCell ref="FZ34:GE34"/>
    <mergeCell ref="FZ35:GE35"/>
    <mergeCell ref="FZ26:GE26"/>
    <mergeCell ref="FZ27:GE27"/>
    <mergeCell ref="FZ28:GE28"/>
    <mergeCell ref="FZ29:GE29"/>
    <mergeCell ref="FZ30:GE30"/>
    <mergeCell ref="FN48:FS48"/>
    <mergeCell ref="FN49:FS49"/>
    <mergeCell ref="FN50:FS50"/>
    <mergeCell ref="FZ13:GE13"/>
    <mergeCell ref="FZ14:GE14"/>
    <mergeCell ref="FZ15:GE15"/>
    <mergeCell ref="FZ16:GE16"/>
    <mergeCell ref="FZ17:GE17"/>
    <mergeCell ref="FZ18:GE18"/>
    <mergeCell ref="FZ19:GE19"/>
    <mergeCell ref="FZ20:GE20"/>
    <mergeCell ref="FZ21:GE21"/>
    <mergeCell ref="FZ22:GE22"/>
    <mergeCell ref="FZ23:GE23"/>
    <mergeCell ref="FZ24:GE24"/>
    <mergeCell ref="FZ25:GE25"/>
    <mergeCell ref="FN43:FS43"/>
    <mergeCell ref="FN44:FS44"/>
    <mergeCell ref="FN45:FS45"/>
    <mergeCell ref="FN46:FS46"/>
    <mergeCell ref="FN47:FS47"/>
    <mergeCell ref="FN38:FS38"/>
    <mergeCell ref="FZ71:GE71"/>
    <mergeCell ref="FZ72:GE72"/>
    <mergeCell ref="FZ73:GE73"/>
    <mergeCell ref="FZ74:GE74"/>
    <mergeCell ref="FZ75:GE75"/>
    <mergeCell ref="FZ46:GE46"/>
    <mergeCell ref="FZ47:GE47"/>
    <mergeCell ref="FZ48:GE48"/>
    <mergeCell ref="FZ49:GE49"/>
    <mergeCell ref="FZ50:GE50"/>
    <mergeCell ref="FZ41:GE41"/>
    <mergeCell ref="FZ42:GE42"/>
    <mergeCell ref="FZ43:GE43"/>
    <mergeCell ref="FZ44:GE44"/>
    <mergeCell ref="FZ45:GE45"/>
    <mergeCell ref="FZ36:GE36"/>
    <mergeCell ref="FZ37:GE37"/>
    <mergeCell ref="FZ38:GE38"/>
    <mergeCell ref="FZ39:GE39"/>
    <mergeCell ref="FZ40:GE40"/>
    <mergeCell ref="FY60:GB60"/>
    <mergeCell ref="FZ92:GE92"/>
    <mergeCell ref="FZ93:GE93"/>
    <mergeCell ref="FZ94:GE94"/>
    <mergeCell ref="FZ95:GE95"/>
    <mergeCell ref="FZ86:GE86"/>
    <mergeCell ref="FZ87:GE87"/>
    <mergeCell ref="FZ88:GE88"/>
    <mergeCell ref="FZ89:GE89"/>
    <mergeCell ref="FZ90:GE90"/>
    <mergeCell ref="FZ81:GE81"/>
    <mergeCell ref="FZ82:GE82"/>
    <mergeCell ref="FZ83:GE83"/>
    <mergeCell ref="FZ84:GE84"/>
    <mergeCell ref="FZ85:GE85"/>
    <mergeCell ref="FZ76:GE76"/>
    <mergeCell ref="FZ77:GE77"/>
    <mergeCell ref="FZ78:GE78"/>
    <mergeCell ref="FZ79:GE79"/>
    <mergeCell ref="FZ80:GE80"/>
    <mergeCell ref="FN84:FS84"/>
    <mergeCell ref="FN85:FS85"/>
    <mergeCell ref="FN86:FS86"/>
    <mergeCell ref="FN87:FS87"/>
    <mergeCell ref="FN88:FS88"/>
    <mergeCell ref="FZ106:GE106"/>
    <mergeCell ref="FZ107:GE107"/>
    <mergeCell ref="FZ108:GE108"/>
    <mergeCell ref="FN71:FS71"/>
    <mergeCell ref="FN72:FS72"/>
    <mergeCell ref="FN73:FS73"/>
    <mergeCell ref="FN74:FS74"/>
    <mergeCell ref="FN75:FS75"/>
    <mergeCell ref="FN76:FS76"/>
    <mergeCell ref="FN77:FS77"/>
    <mergeCell ref="FN78:FS78"/>
    <mergeCell ref="FN79:FS79"/>
    <mergeCell ref="FN80:FS80"/>
    <mergeCell ref="FN81:FS81"/>
    <mergeCell ref="FN82:FS82"/>
    <mergeCell ref="FN83:FS83"/>
    <mergeCell ref="FZ101:GE101"/>
    <mergeCell ref="FZ102:GE102"/>
    <mergeCell ref="FZ103:GE103"/>
    <mergeCell ref="FZ104:GE104"/>
    <mergeCell ref="FZ105:GE105"/>
    <mergeCell ref="FZ96:GE96"/>
    <mergeCell ref="FZ97:GE97"/>
    <mergeCell ref="FZ98:GE98"/>
    <mergeCell ref="FZ99:GE99"/>
    <mergeCell ref="FZ100:GE100"/>
    <mergeCell ref="FZ91:GE91"/>
    <mergeCell ref="FN104:FS104"/>
    <mergeCell ref="FN105:FS105"/>
    <mergeCell ref="FN106:FS106"/>
    <mergeCell ref="FN107:FS107"/>
    <mergeCell ref="FN108:FS108"/>
    <mergeCell ref="FN99:FS99"/>
    <mergeCell ref="FN100:FS100"/>
    <mergeCell ref="FN101:FS101"/>
    <mergeCell ref="FN102:FS102"/>
    <mergeCell ref="FN103:FS103"/>
    <mergeCell ref="FN94:FS94"/>
    <mergeCell ref="FN95:FS95"/>
    <mergeCell ref="FN96:FS96"/>
    <mergeCell ref="FN97:FS97"/>
    <mergeCell ref="FN98:FS98"/>
    <mergeCell ref="FN89:FS89"/>
    <mergeCell ref="FN90:FS90"/>
    <mergeCell ref="FN91:FS91"/>
    <mergeCell ref="FN92:FS92"/>
    <mergeCell ref="FN93:FS93"/>
    <mergeCell ref="FB78:FG78"/>
    <mergeCell ref="FB79:FG79"/>
    <mergeCell ref="FB80:FG80"/>
    <mergeCell ref="FB71:FG71"/>
    <mergeCell ref="FB72:FG72"/>
    <mergeCell ref="FB73:FG73"/>
    <mergeCell ref="FB74:FG74"/>
    <mergeCell ref="FB75:FG75"/>
    <mergeCell ref="EP87:EU87"/>
    <mergeCell ref="EP88:EU88"/>
    <mergeCell ref="FB106:FG106"/>
    <mergeCell ref="FB107:FG107"/>
    <mergeCell ref="FB108:FG108"/>
    <mergeCell ref="EP71:EU71"/>
    <mergeCell ref="EP72:EU72"/>
    <mergeCell ref="EP73:EU73"/>
    <mergeCell ref="EP74:EU74"/>
    <mergeCell ref="EP75:EU75"/>
    <mergeCell ref="EP76:EU76"/>
    <mergeCell ref="EP77:EU77"/>
    <mergeCell ref="EP78:EU78"/>
    <mergeCell ref="EP79:EU79"/>
    <mergeCell ref="EP80:EU80"/>
    <mergeCell ref="EP81:EU81"/>
    <mergeCell ref="EP82:EU82"/>
    <mergeCell ref="EP83:EU83"/>
    <mergeCell ref="FB101:FG101"/>
    <mergeCell ref="FB102:FG102"/>
    <mergeCell ref="FB103:FG103"/>
    <mergeCell ref="FB104:FG104"/>
    <mergeCell ref="FB105:FG105"/>
    <mergeCell ref="FB96:FG96"/>
    <mergeCell ref="FB97:FG97"/>
    <mergeCell ref="FB98:FG98"/>
    <mergeCell ref="FB99:FG99"/>
    <mergeCell ref="FB100:FG100"/>
    <mergeCell ref="FB91:FG91"/>
    <mergeCell ref="FB92:FG92"/>
    <mergeCell ref="FB93:FG93"/>
    <mergeCell ref="FB94:FG94"/>
    <mergeCell ref="ED88:EI88"/>
    <mergeCell ref="ED89:EI89"/>
    <mergeCell ref="ED90:EI90"/>
    <mergeCell ref="ED91:EI91"/>
    <mergeCell ref="ED82:EI82"/>
    <mergeCell ref="ED83:EI83"/>
    <mergeCell ref="ED84:EI84"/>
    <mergeCell ref="ED85:EI85"/>
    <mergeCell ref="ED86:EI86"/>
    <mergeCell ref="EP84:EU84"/>
    <mergeCell ref="EP85:EU85"/>
    <mergeCell ref="EP86:EU86"/>
    <mergeCell ref="ED94:EI94"/>
    <mergeCell ref="ED95:EI95"/>
    <mergeCell ref="ED96:EI96"/>
    <mergeCell ref="ED87:EI87"/>
    <mergeCell ref="EP104:EU104"/>
    <mergeCell ref="EP105:EU105"/>
    <mergeCell ref="EP106:EU106"/>
    <mergeCell ref="EP107:EU107"/>
    <mergeCell ref="EP108:EU108"/>
    <mergeCell ref="EP99:EU99"/>
    <mergeCell ref="EP100:EU100"/>
    <mergeCell ref="EP101:EU101"/>
    <mergeCell ref="EP102:EU102"/>
    <mergeCell ref="EP103:EU103"/>
    <mergeCell ref="EP94:EU94"/>
    <mergeCell ref="EP95:EU95"/>
    <mergeCell ref="EP96:EU96"/>
    <mergeCell ref="EP97:EU97"/>
    <mergeCell ref="EP98:EU98"/>
    <mergeCell ref="EP89:EU89"/>
    <mergeCell ref="EP90:EU90"/>
    <mergeCell ref="EP91:EU91"/>
    <mergeCell ref="EP92:EU92"/>
    <mergeCell ref="EP93:EU93"/>
    <mergeCell ref="DR86:DW86"/>
    <mergeCell ref="DR87:DW87"/>
    <mergeCell ref="DR88:DW88"/>
    <mergeCell ref="DR89:DW89"/>
    <mergeCell ref="ED107:EI107"/>
    <mergeCell ref="ED108:EI108"/>
    <mergeCell ref="DR71:DW71"/>
    <mergeCell ref="DR72:DW72"/>
    <mergeCell ref="DR73:DW73"/>
    <mergeCell ref="DR74:DW74"/>
    <mergeCell ref="DR75:DW75"/>
    <mergeCell ref="DR76:DW76"/>
    <mergeCell ref="DR77:DW77"/>
    <mergeCell ref="DR78:DW78"/>
    <mergeCell ref="DR79:DW79"/>
    <mergeCell ref="DR80:DW80"/>
    <mergeCell ref="DR81:DW81"/>
    <mergeCell ref="DR82:DW82"/>
    <mergeCell ref="DR83:DW83"/>
    <mergeCell ref="DR84:DW84"/>
    <mergeCell ref="ED102:EI102"/>
    <mergeCell ref="ED103:EI103"/>
    <mergeCell ref="ED104:EI104"/>
    <mergeCell ref="ED105:EI105"/>
    <mergeCell ref="ED106:EI106"/>
    <mergeCell ref="ED97:EI97"/>
    <mergeCell ref="ED98:EI98"/>
    <mergeCell ref="ED99:EI99"/>
    <mergeCell ref="ED100:EI100"/>
    <mergeCell ref="ED101:EI101"/>
    <mergeCell ref="ED92:EI92"/>
    <mergeCell ref="ED93:EI93"/>
    <mergeCell ref="DR105:DW105"/>
    <mergeCell ref="DR106:DW106"/>
    <mergeCell ref="DR107:DW107"/>
    <mergeCell ref="DR108:DW108"/>
    <mergeCell ref="DF71:DK71"/>
    <mergeCell ref="DF72:DK72"/>
    <mergeCell ref="DF73:DK73"/>
    <mergeCell ref="DF74:DK74"/>
    <mergeCell ref="DF75:DK75"/>
    <mergeCell ref="DF76:DK76"/>
    <mergeCell ref="DF77:DK77"/>
    <mergeCell ref="DF78:DK78"/>
    <mergeCell ref="DF79:DK79"/>
    <mergeCell ref="DF80:DK80"/>
    <mergeCell ref="DF81:DK81"/>
    <mergeCell ref="DF82:DK82"/>
    <mergeCell ref="DR100:DW100"/>
    <mergeCell ref="DR101:DW101"/>
    <mergeCell ref="DR102:DW102"/>
    <mergeCell ref="DR103:DW103"/>
    <mergeCell ref="DR104:DW104"/>
    <mergeCell ref="DR95:DW95"/>
    <mergeCell ref="DR96:DW96"/>
    <mergeCell ref="DR97:DW97"/>
    <mergeCell ref="DR98:DW98"/>
    <mergeCell ref="DR99:DW99"/>
    <mergeCell ref="DR90:DW90"/>
    <mergeCell ref="DR91:DW91"/>
    <mergeCell ref="DR92:DW92"/>
    <mergeCell ref="DR93:DW93"/>
    <mergeCell ref="DR94:DW94"/>
    <mergeCell ref="DR85:DW85"/>
    <mergeCell ref="DF98:DK98"/>
    <mergeCell ref="DF99:DK99"/>
    <mergeCell ref="DF100:DK100"/>
    <mergeCell ref="DF101:DK101"/>
    <mergeCell ref="DF102:DK102"/>
    <mergeCell ref="DF93:DK93"/>
    <mergeCell ref="DF94:DK94"/>
    <mergeCell ref="DF95:DK95"/>
    <mergeCell ref="DF96:DK96"/>
    <mergeCell ref="DF97:DK97"/>
    <mergeCell ref="DF88:DK88"/>
    <mergeCell ref="DF89:DK89"/>
    <mergeCell ref="DF90:DK90"/>
    <mergeCell ref="DF91:DK91"/>
    <mergeCell ref="DF92:DK92"/>
    <mergeCell ref="DF83:DK83"/>
    <mergeCell ref="DF84:DK84"/>
    <mergeCell ref="DF85:DK85"/>
    <mergeCell ref="DF86:DK86"/>
    <mergeCell ref="DF87:DK87"/>
    <mergeCell ref="CT100:CY100"/>
    <mergeCell ref="CT91:CY91"/>
    <mergeCell ref="CT92:CY92"/>
    <mergeCell ref="CT93:CY93"/>
    <mergeCell ref="CT94:CY94"/>
    <mergeCell ref="CT95:CY95"/>
    <mergeCell ref="CT86:CY86"/>
    <mergeCell ref="CT87:CY87"/>
    <mergeCell ref="CT88:CY88"/>
    <mergeCell ref="CT89:CY89"/>
    <mergeCell ref="CT90:CY90"/>
    <mergeCell ref="DF108:DK108"/>
    <mergeCell ref="CT71:CY71"/>
    <mergeCell ref="CT72:CY72"/>
    <mergeCell ref="CT73:CY73"/>
    <mergeCell ref="CT74:CY74"/>
    <mergeCell ref="CT75:CY75"/>
    <mergeCell ref="CT76:CY76"/>
    <mergeCell ref="CT77:CY77"/>
    <mergeCell ref="CT78:CY78"/>
    <mergeCell ref="CT79:CY79"/>
    <mergeCell ref="CT80:CY80"/>
    <mergeCell ref="CT81:CY81"/>
    <mergeCell ref="CT82:CY82"/>
    <mergeCell ref="CT83:CY83"/>
    <mergeCell ref="CT84:CY84"/>
    <mergeCell ref="CT85:CY85"/>
    <mergeCell ref="DF103:DK103"/>
    <mergeCell ref="DF104:DK104"/>
    <mergeCell ref="DF105:DK105"/>
    <mergeCell ref="DF106:DK106"/>
    <mergeCell ref="DF107:DK107"/>
    <mergeCell ref="CH84:CM84"/>
    <mergeCell ref="CH85:CM85"/>
    <mergeCell ref="CH86:CM86"/>
    <mergeCell ref="CH87:CM87"/>
    <mergeCell ref="CH88:CM88"/>
    <mergeCell ref="BV92:CA92"/>
    <mergeCell ref="BV93:CA93"/>
    <mergeCell ref="CT106:CY106"/>
    <mergeCell ref="CT107:CY107"/>
    <mergeCell ref="CT108:CY108"/>
    <mergeCell ref="CH71:CM71"/>
    <mergeCell ref="CH72:CM72"/>
    <mergeCell ref="CH73:CM73"/>
    <mergeCell ref="CH74:CM74"/>
    <mergeCell ref="CH75:CM75"/>
    <mergeCell ref="CH76:CM76"/>
    <mergeCell ref="CH77:CM77"/>
    <mergeCell ref="CH78:CM78"/>
    <mergeCell ref="CH79:CM79"/>
    <mergeCell ref="CH80:CM80"/>
    <mergeCell ref="CH81:CM81"/>
    <mergeCell ref="CH82:CM82"/>
    <mergeCell ref="CH83:CM83"/>
    <mergeCell ref="CT101:CY101"/>
    <mergeCell ref="CT102:CY102"/>
    <mergeCell ref="CT103:CY103"/>
    <mergeCell ref="CT104:CY104"/>
    <mergeCell ref="CT105:CY105"/>
    <mergeCell ref="CT96:CY96"/>
    <mergeCell ref="CT97:CY97"/>
    <mergeCell ref="CT98:CY98"/>
    <mergeCell ref="CT99:CY99"/>
    <mergeCell ref="CH104:CM104"/>
    <mergeCell ref="CH105:CM105"/>
    <mergeCell ref="CH106:CM106"/>
    <mergeCell ref="CH107:CM107"/>
    <mergeCell ref="CH108:CM108"/>
    <mergeCell ref="CH99:CM99"/>
    <mergeCell ref="CH100:CM100"/>
    <mergeCell ref="CH101:CM101"/>
    <mergeCell ref="CH102:CM102"/>
    <mergeCell ref="CH103:CM103"/>
    <mergeCell ref="CH94:CM94"/>
    <mergeCell ref="CH95:CM95"/>
    <mergeCell ref="CH96:CM96"/>
    <mergeCell ref="CH97:CM97"/>
    <mergeCell ref="CH98:CM98"/>
    <mergeCell ref="CH89:CM89"/>
    <mergeCell ref="CH90:CM90"/>
    <mergeCell ref="CH91:CM91"/>
    <mergeCell ref="CH92:CM92"/>
    <mergeCell ref="CH93:CM93"/>
    <mergeCell ref="BV89:CA89"/>
    <mergeCell ref="BV90:CA90"/>
    <mergeCell ref="BV81:CA81"/>
    <mergeCell ref="BV82:CA82"/>
    <mergeCell ref="BV83:CA83"/>
    <mergeCell ref="BV84:CA84"/>
    <mergeCell ref="BV85:CA85"/>
    <mergeCell ref="BV76:CA76"/>
    <mergeCell ref="BV77:CA77"/>
    <mergeCell ref="BV78:CA78"/>
    <mergeCell ref="BV79:CA79"/>
    <mergeCell ref="BV80:CA80"/>
    <mergeCell ref="BV71:CA71"/>
    <mergeCell ref="BV72:CA72"/>
    <mergeCell ref="BV73:CA73"/>
    <mergeCell ref="BV74:CA74"/>
    <mergeCell ref="BV75:CA75"/>
    <mergeCell ref="BV106:CA106"/>
    <mergeCell ref="BV107:CA107"/>
    <mergeCell ref="BV108:CA108"/>
    <mergeCell ref="BJ71:BO71"/>
    <mergeCell ref="BJ72:BO72"/>
    <mergeCell ref="BJ73:BO73"/>
    <mergeCell ref="BJ74:BO74"/>
    <mergeCell ref="BJ75:BO75"/>
    <mergeCell ref="BJ76:BO76"/>
    <mergeCell ref="BJ77:BO77"/>
    <mergeCell ref="BJ78:BO78"/>
    <mergeCell ref="BJ79:BO79"/>
    <mergeCell ref="BJ80:BO80"/>
    <mergeCell ref="BJ81:BO81"/>
    <mergeCell ref="BJ82:BO82"/>
    <mergeCell ref="BJ83:BO83"/>
    <mergeCell ref="BV101:CA101"/>
    <mergeCell ref="BV102:CA102"/>
    <mergeCell ref="BV103:CA103"/>
    <mergeCell ref="BV104:CA104"/>
    <mergeCell ref="BV105:CA105"/>
    <mergeCell ref="BV96:CA96"/>
    <mergeCell ref="BV97:CA97"/>
    <mergeCell ref="BV98:CA98"/>
    <mergeCell ref="BV99:CA99"/>
    <mergeCell ref="BV100:CA100"/>
    <mergeCell ref="BV91:CA91"/>
    <mergeCell ref="BV94:CA94"/>
    <mergeCell ref="BV95:CA95"/>
    <mergeCell ref="BV86:CA86"/>
    <mergeCell ref="BV87:CA87"/>
    <mergeCell ref="BV88:CA88"/>
    <mergeCell ref="AX71:BC71"/>
    <mergeCell ref="AX72:BC72"/>
    <mergeCell ref="AX73:BC73"/>
    <mergeCell ref="AX74:BC74"/>
    <mergeCell ref="AX75:BC75"/>
    <mergeCell ref="BJ104:BO104"/>
    <mergeCell ref="BJ105:BO105"/>
    <mergeCell ref="BJ106:BO106"/>
    <mergeCell ref="BJ107:BO107"/>
    <mergeCell ref="BJ108:BO108"/>
    <mergeCell ref="BJ99:BO99"/>
    <mergeCell ref="BJ100:BO100"/>
    <mergeCell ref="BJ101:BO101"/>
    <mergeCell ref="BJ102:BO102"/>
    <mergeCell ref="BJ103:BO103"/>
    <mergeCell ref="BJ94:BO94"/>
    <mergeCell ref="BJ95:BO95"/>
    <mergeCell ref="BJ96:BO96"/>
    <mergeCell ref="BJ97:BO97"/>
    <mergeCell ref="BJ98:BO98"/>
    <mergeCell ref="BJ89:BO89"/>
    <mergeCell ref="BJ90:BO90"/>
    <mergeCell ref="BJ91:BO91"/>
    <mergeCell ref="BJ92:BO92"/>
    <mergeCell ref="BJ93:BO93"/>
    <mergeCell ref="BJ84:BO84"/>
    <mergeCell ref="BJ85:BO85"/>
    <mergeCell ref="BJ86:BO86"/>
    <mergeCell ref="BJ87:BO87"/>
    <mergeCell ref="BJ88:BO88"/>
    <mergeCell ref="AX100:BC100"/>
    <mergeCell ref="AX91:BC91"/>
    <mergeCell ref="AX92:BC92"/>
    <mergeCell ref="AX93:BC93"/>
    <mergeCell ref="AX94:BC94"/>
    <mergeCell ref="AX95:BC95"/>
    <mergeCell ref="AX86:BC86"/>
    <mergeCell ref="AX87:BC87"/>
    <mergeCell ref="AX88:BC88"/>
    <mergeCell ref="AX89:BC89"/>
    <mergeCell ref="AX90:BC90"/>
    <mergeCell ref="AX81:BC81"/>
    <mergeCell ref="AX82:BC82"/>
    <mergeCell ref="AX83:BC83"/>
    <mergeCell ref="AX84:BC84"/>
    <mergeCell ref="AX85:BC85"/>
    <mergeCell ref="AX76:BC76"/>
    <mergeCell ref="AX77:BC77"/>
    <mergeCell ref="AX78:BC78"/>
    <mergeCell ref="AX79:BC79"/>
    <mergeCell ref="AX80:BC80"/>
    <mergeCell ref="AL84:AQ84"/>
    <mergeCell ref="AL85:AQ85"/>
    <mergeCell ref="AL86:AQ86"/>
    <mergeCell ref="AL87:AQ87"/>
    <mergeCell ref="AL88:AQ88"/>
    <mergeCell ref="Z94:AE94"/>
    <mergeCell ref="Z95:AE95"/>
    <mergeCell ref="AX106:BC106"/>
    <mergeCell ref="AX107:BC107"/>
    <mergeCell ref="AX108:BC108"/>
    <mergeCell ref="AL71:AQ71"/>
    <mergeCell ref="AL72:AQ72"/>
    <mergeCell ref="AL73:AQ73"/>
    <mergeCell ref="AL74:AQ74"/>
    <mergeCell ref="AL75:AQ75"/>
    <mergeCell ref="AL76:AQ76"/>
    <mergeCell ref="AL77:AQ77"/>
    <mergeCell ref="AL78:AQ78"/>
    <mergeCell ref="AL79:AQ79"/>
    <mergeCell ref="AL80:AQ80"/>
    <mergeCell ref="AL81:AQ81"/>
    <mergeCell ref="AL82:AQ82"/>
    <mergeCell ref="AL83:AQ83"/>
    <mergeCell ref="AX101:BC101"/>
    <mergeCell ref="AX102:BC102"/>
    <mergeCell ref="AX103:BC103"/>
    <mergeCell ref="AX104:BC104"/>
    <mergeCell ref="AX105:BC105"/>
    <mergeCell ref="AX96:BC96"/>
    <mergeCell ref="AX97:BC97"/>
    <mergeCell ref="AX98:BC98"/>
    <mergeCell ref="AX99:BC99"/>
    <mergeCell ref="AL104:AQ104"/>
    <mergeCell ref="AL105:AQ105"/>
    <mergeCell ref="AL106:AQ106"/>
    <mergeCell ref="AL107:AQ107"/>
    <mergeCell ref="AL108:AQ108"/>
    <mergeCell ref="AL99:AQ99"/>
    <mergeCell ref="AL100:AQ100"/>
    <mergeCell ref="AL101:AQ101"/>
    <mergeCell ref="AL102:AQ102"/>
    <mergeCell ref="AL103:AQ103"/>
    <mergeCell ref="AL94:AQ94"/>
    <mergeCell ref="AL95:AQ95"/>
    <mergeCell ref="AL96:AQ96"/>
    <mergeCell ref="AL97:AQ97"/>
    <mergeCell ref="AL98:AQ98"/>
    <mergeCell ref="AL89:AQ89"/>
    <mergeCell ref="AL90:AQ90"/>
    <mergeCell ref="AL91:AQ91"/>
    <mergeCell ref="AL92:AQ92"/>
    <mergeCell ref="AL93:AQ93"/>
    <mergeCell ref="Z89:AE89"/>
    <mergeCell ref="Z90:AE90"/>
    <mergeCell ref="Z81:AE81"/>
    <mergeCell ref="Z82:AE82"/>
    <mergeCell ref="Z83:AE83"/>
    <mergeCell ref="Z84:AE84"/>
    <mergeCell ref="Z85:AE85"/>
    <mergeCell ref="Z76:AE76"/>
    <mergeCell ref="Z77:AE77"/>
    <mergeCell ref="Z78:AE78"/>
    <mergeCell ref="Z79:AE79"/>
    <mergeCell ref="Z80:AE80"/>
    <mergeCell ref="N86:S86"/>
    <mergeCell ref="N87:S87"/>
    <mergeCell ref="N88:S88"/>
    <mergeCell ref="Z71:AE71"/>
    <mergeCell ref="Z72:AE72"/>
    <mergeCell ref="Z73:AE73"/>
    <mergeCell ref="Z74:AE74"/>
    <mergeCell ref="Z75:AE75"/>
    <mergeCell ref="Z106:AE106"/>
    <mergeCell ref="Z107:AE107"/>
    <mergeCell ref="Z108:AE108"/>
    <mergeCell ref="N71:S71"/>
    <mergeCell ref="N72:S72"/>
    <mergeCell ref="N73:S73"/>
    <mergeCell ref="N74:S74"/>
    <mergeCell ref="N75:S75"/>
    <mergeCell ref="N76:S76"/>
    <mergeCell ref="N77:S77"/>
    <mergeCell ref="N78:S78"/>
    <mergeCell ref="N79:S79"/>
    <mergeCell ref="N80:S80"/>
    <mergeCell ref="N81:S81"/>
    <mergeCell ref="N82:S82"/>
    <mergeCell ref="N83:S83"/>
    <mergeCell ref="Z101:AE101"/>
    <mergeCell ref="Z102:AE102"/>
    <mergeCell ref="Z103:AE103"/>
    <mergeCell ref="Z104:AE104"/>
    <mergeCell ref="Z105:AE105"/>
    <mergeCell ref="Z96:AE96"/>
    <mergeCell ref="Z97:AE97"/>
    <mergeCell ref="Z98:AE98"/>
    <mergeCell ref="Z99:AE99"/>
    <mergeCell ref="Z100:AE100"/>
    <mergeCell ref="Z91:AE91"/>
    <mergeCell ref="Z92:AE92"/>
    <mergeCell ref="Z93:AE93"/>
    <mergeCell ref="Z86:AE86"/>
    <mergeCell ref="Z87:AE87"/>
    <mergeCell ref="Z88:AE88"/>
    <mergeCell ref="N106:S106"/>
    <mergeCell ref="N107:S107"/>
    <mergeCell ref="N108:S108"/>
    <mergeCell ref="N99:S99"/>
    <mergeCell ref="N100:S100"/>
    <mergeCell ref="N101:S101"/>
    <mergeCell ref="N102:S102"/>
    <mergeCell ref="N103:S103"/>
    <mergeCell ref="N94:S94"/>
    <mergeCell ref="N95:S95"/>
    <mergeCell ref="N96:S96"/>
    <mergeCell ref="N97:S97"/>
    <mergeCell ref="N98:S98"/>
    <mergeCell ref="N89:S89"/>
    <mergeCell ref="N90:S90"/>
    <mergeCell ref="N91:S91"/>
    <mergeCell ref="N92:S92"/>
    <mergeCell ref="N93:S93"/>
    <mergeCell ref="B81:G81"/>
    <mergeCell ref="B82:G82"/>
    <mergeCell ref="B83:G83"/>
    <mergeCell ref="B84:G84"/>
    <mergeCell ref="B85:G85"/>
    <mergeCell ref="B76:G76"/>
    <mergeCell ref="B77:G77"/>
    <mergeCell ref="B78:G78"/>
    <mergeCell ref="B79:G79"/>
    <mergeCell ref="B80:G80"/>
    <mergeCell ref="B71:G71"/>
    <mergeCell ref="B72:G72"/>
    <mergeCell ref="B73:G73"/>
    <mergeCell ref="B74:G74"/>
    <mergeCell ref="B75:G75"/>
    <mergeCell ref="N104:S104"/>
    <mergeCell ref="N105:S105"/>
    <mergeCell ref="N84:S84"/>
    <mergeCell ref="N85:S85"/>
    <mergeCell ref="B101:G101"/>
    <mergeCell ref="B102:G102"/>
    <mergeCell ref="B103:G103"/>
    <mergeCell ref="B104:G104"/>
    <mergeCell ref="B105:G105"/>
    <mergeCell ref="B96:G96"/>
    <mergeCell ref="B97:G97"/>
    <mergeCell ref="B98:G98"/>
    <mergeCell ref="B99:G99"/>
    <mergeCell ref="B100:G100"/>
    <mergeCell ref="B91:G91"/>
    <mergeCell ref="B92:G92"/>
    <mergeCell ref="B93:G93"/>
    <mergeCell ref="B94:G94"/>
    <mergeCell ref="B95:G95"/>
    <mergeCell ref="B86:G86"/>
    <mergeCell ref="B87:G87"/>
    <mergeCell ref="B88:G88"/>
    <mergeCell ref="B89:G89"/>
    <mergeCell ref="B90:G90"/>
    <mergeCell ref="B142:G142"/>
    <mergeCell ref="B143:G143"/>
    <mergeCell ref="B144:G144"/>
    <mergeCell ref="B145:G145"/>
    <mergeCell ref="B146:G146"/>
    <mergeCell ref="B137:G137"/>
    <mergeCell ref="B138:G138"/>
    <mergeCell ref="B139:G139"/>
    <mergeCell ref="B140:G140"/>
    <mergeCell ref="B141:G141"/>
    <mergeCell ref="B132:G132"/>
    <mergeCell ref="B133:G133"/>
    <mergeCell ref="B134:G134"/>
    <mergeCell ref="B135:G135"/>
    <mergeCell ref="B136:G136"/>
    <mergeCell ref="B106:G106"/>
    <mergeCell ref="B107:G107"/>
    <mergeCell ref="B129:G129"/>
    <mergeCell ref="B130:G130"/>
    <mergeCell ref="B131:G131"/>
    <mergeCell ref="B162:G162"/>
    <mergeCell ref="B163:G163"/>
    <mergeCell ref="B164:G164"/>
    <mergeCell ref="B165:G165"/>
    <mergeCell ref="B166:G166"/>
    <mergeCell ref="B157:G157"/>
    <mergeCell ref="B158:G158"/>
    <mergeCell ref="B159:G159"/>
    <mergeCell ref="B160:G160"/>
    <mergeCell ref="B161:G161"/>
    <mergeCell ref="B152:G152"/>
    <mergeCell ref="B153:G153"/>
    <mergeCell ref="B154:G154"/>
    <mergeCell ref="B155:G155"/>
    <mergeCell ref="B156:G156"/>
    <mergeCell ref="B147:G147"/>
    <mergeCell ref="B148:G148"/>
    <mergeCell ref="B149:G149"/>
    <mergeCell ref="B150:G150"/>
    <mergeCell ref="B151:G151"/>
    <mergeCell ref="N145:S145"/>
    <mergeCell ref="N146:S146"/>
    <mergeCell ref="N147:S147"/>
    <mergeCell ref="N148:S148"/>
    <mergeCell ref="N139:S139"/>
    <mergeCell ref="N140:S140"/>
    <mergeCell ref="N141:S141"/>
    <mergeCell ref="N142:S142"/>
    <mergeCell ref="N143:S143"/>
    <mergeCell ref="N134:S134"/>
    <mergeCell ref="N135:S135"/>
    <mergeCell ref="N136:S136"/>
    <mergeCell ref="N137:S137"/>
    <mergeCell ref="N138:S138"/>
    <mergeCell ref="N129:S129"/>
    <mergeCell ref="N130:S130"/>
    <mergeCell ref="N131:S131"/>
    <mergeCell ref="N132:S132"/>
    <mergeCell ref="N133:S133"/>
    <mergeCell ref="N164:S164"/>
    <mergeCell ref="N165:S165"/>
    <mergeCell ref="N166:S166"/>
    <mergeCell ref="Z129:AE129"/>
    <mergeCell ref="Z130:AE130"/>
    <mergeCell ref="Z131:AE131"/>
    <mergeCell ref="Z132:AE132"/>
    <mergeCell ref="Z133:AE133"/>
    <mergeCell ref="Z134:AE134"/>
    <mergeCell ref="Z135:AE135"/>
    <mergeCell ref="Z136:AE136"/>
    <mergeCell ref="Z137:AE137"/>
    <mergeCell ref="Z138:AE138"/>
    <mergeCell ref="Z139:AE139"/>
    <mergeCell ref="Z140:AE140"/>
    <mergeCell ref="Z141:AE141"/>
    <mergeCell ref="N159:S159"/>
    <mergeCell ref="N160:S160"/>
    <mergeCell ref="N161:S161"/>
    <mergeCell ref="N162:S162"/>
    <mergeCell ref="N163:S163"/>
    <mergeCell ref="N154:S154"/>
    <mergeCell ref="N155:S155"/>
    <mergeCell ref="N156:S156"/>
    <mergeCell ref="N157:S157"/>
    <mergeCell ref="N158:S158"/>
    <mergeCell ref="N149:S149"/>
    <mergeCell ref="N150:S150"/>
    <mergeCell ref="N151:S151"/>
    <mergeCell ref="N152:S152"/>
    <mergeCell ref="N153:S153"/>
    <mergeCell ref="N144:S144"/>
    <mergeCell ref="Z164:AE164"/>
    <mergeCell ref="Z165:AE165"/>
    <mergeCell ref="Z166:AE166"/>
    <mergeCell ref="Z157:AE157"/>
    <mergeCell ref="Z158:AE158"/>
    <mergeCell ref="Z159:AE159"/>
    <mergeCell ref="Z160:AE160"/>
    <mergeCell ref="Z161:AE161"/>
    <mergeCell ref="Z152:AE152"/>
    <mergeCell ref="Z153:AE153"/>
    <mergeCell ref="Z154:AE154"/>
    <mergeCell ref="Z155:AE155"/>
    <mergeCell ref="Z156:AE156"/>
    <mergeCell ref="Z147:AE147"/>
    <mergeCell ref="Z148:AE148"/>
    <mergeCell ref="Z149:AE149"/>
    <mergeCell ref="Z150:AE150"/>
    <mergeCell ref="Z151:AE151"/>
    <mergeCell ref="AL139:AQ139"/>
    <mergeCell ref="AL140:AQ140"/>
    <mergeCell ref="AL141:AQ141"/>
    <mergeCell ref="AL142:AQ142"/>
    <mergeCell ref="AL143:AQ143"/>
    <mergeCell ref="AL134:AQ134"/>
    <mergeCell ref="AL135:AQ135"/>
    <mergeCell ref="AL136:AQ136"/>
    <mergeCell ref="AL137:AQ137"/>
    <mergeCell ref="AL138:AQ138"/>
    <mergeCell ref="AL129:AQ129"/>
    <mergeCell ref="AL130:AQ130"/>
    <mergeCell ref="AL131:AQ131"/>
    <mergeCell ref="AL132:AQ132"/>
    <mergeCell ref="AL133:AQ133"/>
    <mergeCell ref="Z162:AE162"/>
    <mergeCell ref="Z163:AE163"/>
    <mergeCell ref="Z142:AE142"/>
    <mergeCell ref="Z143:AE143"/>
    <mergeCell ref="Z144:AE144"/>
    <mergeCell ref="Z145:AE145"/>
    <mergeCell ref="Z146:AE146"/>
    <mergeCell ref="AL165:AQ165"/>
    <mergeCell ref="AL166:AQ166"/>
    <mergeCell ref="AX129:BC129"/>
    <mergeCell ref="AX130:BC130"/>
    <mergeCell ref="AX131:BC131"/>
    <mergeCell ref="AX132:BC132"/>
    <mergeCell ref="AX133:BC133"/>
    <mergeCell ref="AX134:BC134"/>
    <mergeCell ref="AX135:BC135"/>
    <mergeCell ref="AX136:BC136"/>
    <mergeCell ref="AX137:BC137"/>
    <mergeCell ref="AX138:BC138"/>
    <mergeCell ref="AX139:BC139"/>
    <mergeCell ref="AX140:BC140"/>
    <mergeCell ref="AX141:BC141"/>
    <mergeCell ref="AL159:AQ159"/>
    <mergeCell ref="AL160:AQ160"/>
    <mergeCell ref="AL161:AQ161"/>
    <mergeCell ref="AL162:AQ162"/>
    <mergeCell ref="AL163:AQ163"/>
    <mergeCell ref="AL154:AQ154"/>
    <mergeCell ref="AL155:AQ155"/>
    <mergeCell ref="AL156:AQ156"/>
    <mergeCell ref="AL157:AQ157"/>
    <mergeCell ref="AL158:AQ158"/>
    <mergeCell ref="AL149:AQ149"/>
    <mergeCell ref="AL150:AQ150"/>
    <mergeCell ref="AL151:AQ151"/>
    <mergeCell ref="AL152:AQ152"/>
    <mergeCell ref="AL153:AQ153"/>
    <mergeCell ref="AL144:AQ144"/>
    <mergeCell ref="AL145:AQ145"/>
    <mergeCell ref="AX162:BC162"/>
    <mergeCell ref="AX153:BC153"/>
    <mergeCell ref="AX154:BC154"/>
    <mergeCell ref="AX155:BC155"/>
    <mergeCell ref="AX156:BC156"/>
    <mergeCell ref="AX157:BC157"/>
    <mergeCell ref="AX148:BC148"/>
    <mergeCell ref="AX149:BC149"/>
    <mergeCell ref="AX150:BC150"/>
    <mergeCell ref="AX151:BC151"/>
    <mergeCell ref="AX152:BC152"/>
    <mergeCell ref="BJ153:BO153"/>
    <mergeCell ref="BJ154:BO154"/>
    <mergeCell ref="BJ155:BO155"/>
    <mergeCell ref="BJ146:BO146"/>
    <mergeCell ref="BJ147:BO147"/>
    <mergeCell ref="AL164:AQ164"/>
    <mergeCell ref="AL146:AQ146"/>
    <mergeCell ref="AL147:AQ147"/>
    <mergeCell ref="AL148:AQ148"/>
    <mergeCell ref="AX163:BC163"/>
    <mergeCell ref="AX164:BC164"/>
    <mergeCell ref="BJ156:BO156"/>
    <mergeCell ref="BJ157:BO157"/>
    <mergeCell ref="BJ158:BO158"/>
    <mergeCell ref="BJ159:BO159"/>
    <mergeCell ref="BJ160:BO160"/>
    <mergeCell ref="BJ151:BO151"/>
    <mergeCell ref="BJ152:BO152"/>
    <mergeCell ref="BJ148:BO148"/>
    <mergeCell ref="BJ149:BO149"/>
    <mergeCell ref="BJ150:BO150"/>
    <mergeCell ref="AX165:BC165"/>
    <mergeCell ref="AX166:BC166"/>
    <mergeCell ref="BV145:CA145"/>
    <mergeCell ref="BV146:CA146"/>
    <mergeCell ref="BV147:CA147"/>
    <mergeCell ref="BV148:CA148"/>
    <mergeCell ref="BJ166:BO166"/>
    <mergeCell ref="BJ163:BO163"/>
    <mergeCell ref="BJ164:BO164"/>
    <mergeCell ref="BJ165:BO165"/>
    <mergeCell ref="BV164:CA164"/>
    <mergeCell ref="BV165:CA165"/>
    <mergeCell ref="BV166:CA166"/>
    <mergeCell ref="BV163:CA163"/>
    <mergeCell ref="BJ129:BO129"/>
    <mergeCell ref="BJ130:BO130"/>
    <mergeCell ref="BJ131:BO131"/>
    <mergeCell ref="BJ132:BO132"/>
    <mergeCell ref="BJ133:BO133"/>
    <mergeCell ref="BJ134:BO134"/>
    <mergeCell ref="BJ135:BO135"/>
    <mergeCell ref="BJ136:BO136"/>
    <mergeCell ref="BJ137:BO137"/>
    <mergeCell ref="BJ138:BO138"/>
    <mergeCell ref="BJ139:BO139"/>
    <mergeCell ref="BJ140:BO140"/>
    <mergeCell ref="AX158:BC158"/>
    <mergeCell ref="AX159:BC159"/>
    <mergeCell ref="AX160:BC160"/>
    <mergeCell ref="AX161:BC161"/>
    <mergeCell ref="BJ161:BO161"/>
    <mergeCell ref="BJ162:BO162"/>
    <mergeCell ref="BJ141:BO141"/>
    <mergeCell ref="BJ142:BO142"/>
    <mergeCell ref="BJ143:BO143"/>
    <mergeCell ref="BJ144:BO144"/>
    <mergeCell ref="BJ145:BO145"/>
    <mergeCell ref="BV159:CA159"/>
    <mergeCell ref="BV160:CA160"/>
    <mergeCell ref="BV161:CA161"/>
    <mergeCell ref="BV162:CA162"/>
    <mergeCell ref="BV154:CA154"/>
    <mergeCell ref="BV155:CA155"/>
    <mergeCell ref="BV156:CA156"/>
    <mergeCell ref="BV157:CA157"/>
    <mergeCell ref="BV158:CA158"/>
    <mergeCell ref="BV149:CA149"/>
    <mergeCell ref="BV150:CA150"/>
    <mergeCell ref="BV151:CA151"/>
    <mergeCell ref="BV152:CA152"/>
    <mergeCell ref="BV153:CA153"/>
    <mergeCell ref="BV144:CA144"/>
    <mergeCell ref="BV129:CA129"/>
    <mergeCell ref="BV130:CA130"/>
    <mergeCell ref="BV131:CA131"/>
    <mergeCell ref="BV132:CA132"/>
    <mergeCell ref="BV133:CA133"/>
    <mergeCell ref="BV134:CA134"/>
    <mergeCell ref="BV135:CA135"/>
    <mergeCell ref="BV136:CA136"/>
    <mergeCell ref="BV137:CA137"/>
    <mergeCell ref="BV138:CA138"/>
    <mergeCell ref="BV139:CA139"/>
    <mergeCell ref="BV140:CA140"/>
    <mergeCell ref="BV141:CA141"/>
    <mergeCell ref="BV142:CA142"/>
    <mergeCell ref="BV143:CA143"/>
    <mergeCell ref="CH142:CM142"/>
    <mergeCell ref="CH143:CM143"/>
    <mergeCell ref="CH144:CM144"/>
    <mergeCell ref="CH145:CM145"/>
    <mergeCell ref="CH146:CM146"/>
    <mergeCell ref="CT152:CY152"/>
    <mergeCell ref="CT153:CY153"/>
    <mergeCell ref="CH129:CM129"/>
    <mergeCell ref="CH130:CM130"/>
    <mergeCell ref="CH131:CM131"/>
    <mergeCell ref="CH132:CM132"/>
    <mergeCell ref="CH133:CM133"/>
    <mergeCell ref="CH134:CM134"/>
    <mergeCell ref="CH135:CM135"/>
    <mergeCell ref="CH136:CM136"/>
    <mergeCell ref="CH137:CM137"/>
    <mergeCell ref="CH138:CM138"/>
    <mergeCell ref="CH139:CM139"/>
    <mergeCell ref="CH140:CM140"/>
    <mergeCell ref="CH141:CM141"/>
    <mergeCell ref="CT147:CY147"/>
    <mergeCell ref="CT148:CY148"/>
    <mergeCell ref="CT139:CY139"/>
    <mergeCell ref="CT140:CY140"/>
    <mergeCell ref="CT141:CY141"/>
    <mergeCell ref="CT142:CY142"/>
    <mergeCell ref="CT143:CY143"/>
    <mergeCell ref="CT134:CY134"/>
    <mergeCell ref="CT135:CY135"/>
    <mergeCell ref="CT136:CY136"/>
    <mergeCell ref="CT137:CY137"/>
    <mergeCell ref="CT138:CY138"/>
    <mergeCell ref="CT129:CY129"/>
    <mergeCell ref="CT130:CY130"/>
    <mergeCell ref="CH162:CM162"/>
    <mergeCell ref="CH163:CM163"/>
    <mergeCell ref="CH164:CM164"/>
    <mergeCell ref="CH165:CM165"/>
    <mergeCell ref="CH166:CM166"/>
    <mergeCell ref="CH157:CM157"/>
    <mergeCell ref="CH158:CM158"/>
    <mergeCell ref="CH159:CM159"/>
    <mergeCell ref="CH160:CM160"/>
    <mergeCell ref="CH161:CM161"/>
    <mergeCell ref="CH152:CM152"/>
    <mergeCell ref="CH153:CM153"/>
    <mergeCell ref="CH154:CM154"/>
    <mergeCell ref="CH155:CM155"/>
    <mergeCell ref="CH156:CM156"/>
    <mergeCell ref="CH147:CM147"/>
    <mergeCell ref="CH148:CM148"/>
    <mergeCell ref="CH149:CM149"/>
    <mergeCell ref="CH150:CM150"/>
    <mergeCell ref="CH151:CM151"/>
    <mergeCell ref="CT164:CY164"/>
    <mergeCell ref="CT165:CY165"/>
    <mergeCell ref="CT166:CY166"/>
    <mergeCell ref="DF129:DK129"/>
    <mergeCell ref="DF130:DK130"/>
    <mergeCell ref="DF131:DK131"/>
    <mergeCell ref="DF132:DK132"/>
    <mergeCell ref="DF133:DK133"/>
    <mergeCell ref="DF134:DK134"/>
    <mergeCell ref="DF135:DK135"/>
    <mergeCell ref="DF136:DK136"/>
    <mergeCell ref="DF137:DK137"/>
    <mergeCell ref="DF138:DK138"/>
    <mergeCell ref="DF139:DK139"/>
    <mergeCell ref="DF140:DK140"/>
    <mergeCell ref="DF141:DK141"/>
    <mergeCell ref="CT159:CY159"/>
    <mergeCell ref="CT160:CY160"/>
    <mergeCell ref="CT161:CY161"/>
    <mergeCell ref="CT162:CY162"/>
    <mergeCell ref="CT163:CY163"/>
    <mergeCell ref="CT154:CY154"/>
    <mergeCell ref="CT155:CY155"/>
    <mergeCell ref="CT156:CY156"/>
    <mergeCell ref="CT157:CY157"/>
    <mergeCell ref="CT158:CY158"/>
    <mergeCell ref="CT149:CY149"/>
    <mergeCell ref="CT150:CY150"/>
    <mergeCell ref="CT151:CY151"/>
    <mergeCell ref="CT144:CY144"/>
    <mergeCell ref="CT145:CY145"/>
    <mergeCell ref="CT146:CY146"/>
    <mergeCell ref="DR134:DW134"/>
    <mergeCell ref="DR135:DW135"/>
    <mergeCell ref="DR136:DW136"/>
    <mergeCell ref="DR137:DW137"/>
    <mergeCell ref="DR138:DW138"/>
    <mergeCell ref="DR129:DW129"/>
    <mergeCell ref="DR130:DW130"/>
    <mergeCell ref="DR131:DW131"/>
    <mergeCell ref="DR132:DW132"/>
    <mergeCell ref="DR133:DW133"/>
    <mergeCell ref="DF142:DK142"/>
    <mergeCell ref="DF143:DK143"/>
    <mergeCell ref="DR156:DW156"/>
    <mergeCell ref="DR157:DW157"/>
    <mergeCell ref="CT131:CY131"/>
    <mergeCell ref="CT132:CY132"/>
    <mergeCell ref="CT133:CY133"/>
    <mergeCell ref="DR158:DW158"/>
    <mergeCell ref="DR149:DW149"/>
    <mergeCell ref="DR150:DW150"/>
    <mergeCell ref="DR151:DW151"/>
    <mergeCell ref="DR152:DW152"/>
    <mergeCell ref="DR153:DW153"/>
    <mergeCell ref="DR144:DW144"/>
    <mergeCell ref="DR145:DW145"/>
    <mergeCell ref="DR146:DW146"/>
    <mergeCell ref="DR147:DW147"/>
    <mergeCell ref="ED143:EI143"/>
    <mergeCell ref="ED144:EI144"/>
    <mergeCell ref="ED145:EI145"/>
    <mergeCell ref="ED146:EI146"/>
    <mergeCell ref="DR164:DW164"/>
    <mergeCell ref="DR165:DW165"/>
    <mergeCell ref="DF162:DK162"/>
    <mergeCell ref="DF163:DK163"/>
    <mergeCell ref="DF164:DK164"/>
    <mergeCell ref="DF165:DK165"/>
    <mergeCell ref="DF166:DK166"/>
    <mergeCell ref="DF157:DK157"/>
    <mergeCell ref="DF158:DK158"/>
    <mergeCell ref="DF159:DK159"/>
    <mergeCell ref="DF160:DK160"/>
    <mergeCell ref="DF161:DK161"/>
    <mergeCell ref="DF152:DK152"/>
    <mergeCell ref="DF153:DK153"/>
    <mergeCell ref="DF154:DK154"/>
    <mergeCell ref="DF155:DK155"/>
    <mergeCell ref="DF156:DK156"/>
    <mergeCell ref="DF147:DK147"/>
    <mergeCell ref="DF148:DK148"/>
    <mergeCell ref="DF149:DK149"/>
    <mergeCell ref="DF150:DK150"/>
    <mergeCell ref="DF151:DK151"/>
    <mergeCell ref="DF144:DK144"/>
    <mergeCell ref="DF145:DK145"/>
    <mergeCell ref="DF146:DK146"/>
    <mergeCell ref="DR166:DW166"/>
    <mergeCell ref="ED129:EI129"/>
    <mergeCell ref="ED130:EI130"/>
    <mergeCell ref="ED131:EI131"/>
    <mergeCell ref="ED132:EI132"/>
    <mergeCell ref="ED133:EI133"/>
    <mergeCell ref="ED134:EI134"/>
    <mergeCell ref="ED135:EI135"/>
    <mergeCell ref="ED136:EI136"/>
    <mergeCell ref="ED137:EI137"/>
    <mergeCell ref="ED138:EI138"/>
    <mergeCell ref="ED139:EI139"/>
    <mergeCell ref="ED140:EI140"/>
    <mergeCell ref="ED141:EI141"/>
    <mergeCell ref="DR159:DW159"/>
    <mergeCell ref="DR160:DW160"/>
    <mergeCell ref="DR161:DW161"/>
    <mergeCell ref="DR162:DW162"/>
    <mergeCell ref="DR163:DW163"/>
    <mergeCell ref="DR154:DW154"/>
    <mergeCell ref="DR155:DW155"/>
    <mergeCell ref="DR148:DW148"/>
    <mergeCell ref="DR139:DW139"/>
    <mergeCell ref="DR140:DW140"/>
    <mergeCell ref="DR141:DW141"/>
    <mergeCell ref="DR142:DW142"/>
    <mergeCell ref="DR143:DW143"/>
    <mergeCell ref="ED148:EI148"/>
    <mergeCell ref="ED149:EI149"/>
    <mergeCell ref="ED150:EI150"/>
    <mergeCell ref="ED151:EI151"/>
    <mergeCell ref="ED142:EI142"/>
    <mergeCell ref="EP141:EU141"/>
    <mergeCell ref="EP142:EU142"/>
    <mergeCell ref="EP143:EU143"/>
    <mergeCell ref="EP144:EU144"/>
    <mergeCell ref="EP145:EU145"/>
    <mergeCell ref="ED162:EI162"/>
    <mergeCell ref="ED163:EI163"/>
    <mergeCell ref="ED164:EI164"/>
    <mergeCell ref="ED165:EI165"/>
    <mergeCell ref="EP129:EU129"/>
    <mergeCell ref="EP130:EU130"/>
    <mergeCell ref="EP131:EU131"/>
    <mergeCell ref="EP132:EU132"/>
    <mergeCell ref="EP133:EU133"/>
    <mergeCell ref="EP134:EU134"/>
    <mergeCell ref="EP135:EU135"/>
    <mergeCell ref="EP136:EU136"/>
    <mergeCell ref="EP137:EU137"/>
    <mergeCell ref="EP138:EU138"/>
    <mergeCell ref="EP139:EU139"/>
    <mergeCell ref="EP140:EU140"/>
    <mergeCell ref="ED157:EI157"/>
    <mergeCell ref="ED158:EI158"/>
    <mergeCell ref="ED159:EI159"/>
    <mergeCell ref="ED160:EI160"/>
    <mergeCell ref="ED161:EI161"/>
    <mergeCell ref="ED152:EI152"/>
    <mergeCell ref="ED153:EI153"/>
    <mergeCell ref="ED154:EI154"/>
    <mergeCell ref="ED155:EI155"/>
    <mergeCell ref="ED156:EI156"/>
    <mergeCell ref="ED147:EI147"/>
    <mergeCell ref="EP163:EU163"/>
    <mergeCell ref="EP164:EU164"/>
    <mergeCell ref="EP165:EU165"/>
    <mergeCell ref="EP156:EU156"/>
    <mergeCell ref="EP157:EU157"/>
    <mergeCell ref="EP158:EU158"/>
    <mergeCell ref="EP159:EU159"/>
    <mergeCell ref="EP160:EU160"/>
    <mergeCell ref="EP151:EU151"/>
    <mergeCell ref="EP152:EU152"/>
    <mergeCell ref="EP153:EU153"/>
    <mergeCell ref="EP154:EU154"/>
    <mergeCell ref="EP155:EU155"/>
    <mergeCell ref="EP146:EU146"/>
    <mergeCell ref="EP147:EU147"/>
    <mergeCell ref="EP148:EU148"/>
    <mergeCell ref="EP149:EU149"/>
    <mergeCell ref="EP150:EU150"/>
    <mergeCell ref="FB155:FG155"/>
    <mergeCell ref="FB156:FG156"/>
    <mergeCell ref="FB157:FG157"/>
    <mergeCell ref="FB158:FG158"/>
    <mergeCell ref="FB149:FG149"/>
    <mergeCell ref="FB150:FG150"/>
    <mergeCell ref="FB151:FG151"/>
    <mergeCell ref="FB152:FG152"/>
    <mergeCell ref="FB153:FG153"/>
    <mergeCell ref="FB144:FG144"/>
    <mergeCell ref="FB145:FG145"/>
    <mergeCell ref="FB146:FG146"/>
    <mergeCell ref="FB147:FG147"/>
    <mergeCell ref="FB148:FG148"/>
    <mergeCell ref="EP166:EU166"/>
    <mergeCell ref="FB129:FG129"/>
    <mergeCell ref="FB130:FG130"/>
    <mergeCell ref="FB131:FG131"/>
    <mergeCell ref="FB132:FG132"/>
    <mergeCell ref="FB133:FG133"/>
    <mergeCell ref="FB134:FG134"/>
    <mergeCell ref="FB135:FG135"/>
    <mergeCell ref="FB136:FG136"/>
    <mergeCell ref="FB137:FG137"/>
    <mergeCell ref="FB138:FG138"/>
    <mergeCell ref="FB139:FG139"/>
    <mergeCell ref="FB140:FG140"/>
    <mergeCell ref="FB141:FG141"/>
    <mergeCell ref="FB142:FG142"/>
    <mergeCell ref="FB143:FG143"/>
    <mergeCell ref="EP161:EU161"/>
    <mergeCell ref="EP162:EU162"/>
    <mergeCell ref="FN147:FS147"/>
    <mergeCell ref="FN148:FS148"/>
    <mergeCell ref="FN149:FS149"/>
    <mergeCell ref="FN150:FS150"/>
    <mergeCell ref="FN151:FS151"/>
    <mergeCell ref="FN142:FS142"/>
    <mergeCell ref="FN143:FS143"/>
    <mergeCell ref="FN144:FS144"/>
    <mergeCell ref="FN145:FS145"/>
    <mergeCell ref="FN146:FS146"/>
    <mergeCell ref="FB164:FG164"/>
    <mergeCell ref="FB165:FG165"/>
    <mergeCell ref="FB166:FG166"/>
    <mergeCell ref="FN129:FS129"/>
    <mergeCell ref="FN130:FS130"/>
    <mergeCell ref="FN131:FS131"/>
    <mergeCell ref="FN132:FS132"/>
    <mergeCell ref="FN133:FS133"/>
    <mergeCell ref="FN134:FS134"/>
    <mergeCell ref="FN135:FS135"/>
    <mergeCell ref="FN136:FS136"/>
    <mergeCell ref="FN137:FS137"/>
    <mergeCell ref="FN138:FS138"/>
    <mergeCell ref="FN139:FS139"/>
    <mergeCell ref="FN140:FS140"/>
    <mergeCell ref="FN141:FS141"/>
    <mergeCell ref="FB159:FG159"/>
    <mergeCell ref="FB160:FG160"/>
    <mergeCell ref="FB161:FG161"/>
    <mergeCell ref="FB162:FG162"/>
    <mergeCell ref="FB163:FG163"/>
    <mergeCell ref="FB154:FG154"/>
    <mergeCell ref="FN187:FS187"/>
    <mergeCell ref="FN188:FS188"/>
    <mergeCell ref="FN189:FS189"/>
    <mergeCell ref="FN190:FS190"/>
    <mergeCell ref="FN191:FS191"/>
    <mergeCell ref="FN162:FS162"/>
    <mergeCell ref="FN163:FS163"/>
    <mergeCell ref="FN164:FS164"/>
    <mergeCell ref="FN165:FS165"/>
    <mergeCell ref="FN166:FS166"/>
    <mergeCell ref="FN157:FS157"/>
    <mergeCell ref="FN158:FS158"/>
    <mergeCell ref="FN159:FS159"/>
    <mergeCell ref="FN160:FS160"/>
    <mergeCell ref="FN161:FS161"/>
    <mergeCell ref="FN152:FS152"/>
    <mergeCell ref="FN153:FS153"/>
    <mergeCell ref="FN154:FS154"/>
    <mergeCell ref="FN155:FS155"/>
    <mergeCell ref="FN156:FS156"/>
    <mergeCell ref="FN208:FS208"/>
    <mergeCell ref="FN209:FS209"/>
    <mergeCell ref="FN210:FS210"/>
    <mergeCell ref="FN211:FS211"/>
    <mergeCell ref="FN202:FS202"/>
    <mergeCell ref="FN203:FS203"/>
    <mergeCell ref="FN204:FS204"/>
    <mergeCell ref="FN205:FS205"/>
    <mergeCell ref="FN206:FS206"/>
    <mergeCell ref="FN197:FS197"/>
    <mergeCell ref="FN198:FS198"/>
    <mergeCell ref="FN199:FS199"/>
    <mergeCell ref="FN200:FS200"/>
    <mergeCell ref="FN201:FS201"/>
    <mergeCell ref="FN192:FS192"/>
    <mergeCell ref="FN193:FS193"/>
    <mergeCell ref="FN194:FS194"/>
    <mergeCell ref="FN195:FS195"/>
    <mergeCell ref="FN196:FS196"/>
    <mergeCell ref="FB200:FG200"/>
    <mergeCell ref="FB201:FG201"/>
    <mergeCell ref="FB202:FG202"/>
    <mergeCell ref="FB203:FG203"/>
    <mergeCell ref="FB204:FG204"/>
    <mergeCell ref="FN222:FS222"/>
    <mergeCell ref="FN223:FS223"/>
    <mergeCell ref="FN224:FS224"/>
    <mergeCell ref="FB187:FG187"/>
    <mergeCell ref="FB188:FG188"/>
    <mergeCell ref="FB189:FG189"/>
    <mergeCell ref="FB190:FG190"/>
    <mergeCell ref="FB191:FG191"/>
    <mergeCell ref="FB192:FG192"/>
    <mergeCell ref="FB193:FG193"/>
    <mergeCell ref="FB194:FG194"/>
    <mergeCell ref="FB195:FG195"/>
    <mergeCell ref="FB196:FG196"/>
    <mergeCell ref="FB197:FG197"/>
    <mergeCell ref="FB198:FG198"/>
    <mergeCell ref="FB199:FG199"/>
    <mergeCell ref="FN217:FS217"/>
    <mergeCell ref="FN218:FS218"/>
    <mergeCell ref="FN219:FS219"/>
    <mergeCell ref="FN220:FS220"/>
    <mergeCell ref="FN221:FS221"/>
    <mergeCell ref="FN212:FS212"/>
    <mergeCell ref="FN213:FS213"/>
    <mergeCell ref="FN214:FS214"/>
    <mergeCell ref="FN215:FS215"/>
    <mergeCell ref="FN216:FS216"/>
    <mergeCell ref="FN207:FS207"/>
    <mergeCell ref="FB220:FG220"/>
    <mergeCell ref="FB221:FG221"/>
    <mergeCell ref="FB222:FG222"/>
    <mergeCell ref="FB223:FG223"/>
    <mergeCell ref="FB224:FG224"/>
    <mergeCell ref="FB215:FG215"/>
    <mergeCell ref="FB216:FG216"/>
    <mergeCell ref="FB217:FG217"/>
    <mergeCell ref="FB218:FG218"/>
    <mergeCell ref="FB219:FG219"/>
    <mergeCell ref="FB210:FG210"/>
    <mergeCell ref="FB211:FG211"/>
    <mergeCell ref="FB212:FG212"/>
    <mergeCell ref="FB213:FG213"/>
    <mergeCell ref="FB214:FG214"/>
    <mergeCell ref="FB205:FG205"/>
    <mergeCell ref="FB206:FG206"/>
    <mergeCell ref="FB207:FG207"/>
    <mergeCell ref="FB208:FG208"/>
    <mergeCell ref="FB209:FG209"/>
    <mergeCell ref="EP203:EU203"/>
    <mergeCell ref="EP204:EU204"/>
    <mergeCell ref="EP205:EU205"/>
    <mergeCell ref="EP206:EU206"/>
    <mergeCell ref="EP197:EU197"/>
    <mergeCell ref="EP198:EU198"/>
    <mergeCell ref="EP199:EU199"/>
    <mergeCell ref="EP200:EU200"/>
    <mergeCell ref="EP201:EU201"/>
    <mergeCell ref="EP192:EU192"/>
    <mergeCell ref="EP193:EU193"/>
    <mergeCell ref="EP194:EU194"/>
    <mergeCell ref="EP195:EU195"/>
    <mergeCell ref="EP196:EU196"/>
    <mergeCell ref="EP187:EU187"/>
    <mergeCell ref="EP188:EU188"/>
    <mergeCell ref="EP189:EU189"/>
    <mergeCell ref="EP190:EU190"/>
    <mergeCell ref="EP191:EU191"/>
    <mergeCell ref="EP222:EU222"/>
    <mergeCell ref="EP223:EU223"/>
    <mergeCell ref="EP224:EU224"/>
    <mergeCell ref="ED187:EI187"/>
    <mergeCell ref="ED188:EI188"/>
    <mergeCell ref="ED189:EI189"/>
    <mergeCell ref="ED190:EI190"/>
    <mergeCell ref="ED191:EI191"/>
    <mergeCell ref="ED192:EI192"/>
    <mergeCell ref="ED193:EI193"/>
    <mergeCell ref="ED194:EI194"/>
    <mergeCell ref="ED195:EI195"/>
    <mergeCell ref="ED196:EI196"/>
    <mergeCell ref="ED197:EI197"/>
    <mergeCell ref="ED198:EI198"/>
    <mergeCell ref="ED199:EI199"/>
    <mergeCell ref="EP217:EU217"/>
    <mergeCell ref="EP218:EU218"/>
    <mergeCell ref="EP219:EU219"/>
    <mergeCell ref="EP220:EU220"/>
    <mergeCell ref="EP221:EU221"/>
    <mergeCell ref="EP212:EU212"/>
    <mergeCell ref="EP213:EU213"/>
    <mergeCell ref="EP214:EU214"/>
    <mergeCell ref="EP215:EU215"/>
    <mergeCell ref="EP216:EU216"/>
    <mergeCell ref="EP207:EU207"/>
    <mergeCell ref="EP208:EU208"/>
    <mergeCell ref="EP209:EU209"/>
    <mergeCell ref="EP210:EU210"/>
    <mergeCell ref="EP211:EU211"/>
    <mergeCell ref="EP202:EU202"/>
    <mergeCell ref="DR187:DW187"/>
    <mergeCell ref="DR188:DW188"/>
    <mergeCell ref="DR189:DW189"/>
    <mergeCell ref="DR190:DW190"/>
    <mergeCell ref="DR191:DW191"/>
    <mergeCell ref="ED220:EI220"/>
    <mergeCell ref="ED221:EI221"/>
    <mergeCell ref="ED222:EI222"/>
    <mergeCell ref="ED223:EI223"/>
    <mergeCell ref="ED224:EI224"/>
    <mergeCell ref="ED215:EI215"/>
    <mergeCell ref="ED216:EI216"/>
    <mergeCell ref="ED217:EI217"/>
    <mergeCell ref="ED218:EI218"/>
    <mergeCell ref="ED219:EI219"/>
    <mergeCell ref="ED210:EI210"/>
    <mergeCell ref="ED211:EI211"/>
    <mergeCell ref="ED212:EI212"/>
    <mergeCell ref="ED213:EI213"/>
    <mergeCell ref="ED214:EI214"/>
    <mergeCell ref="ED205:EI205"/>
    <mergeCell ref="ED206:EI206"/>
    <mergeCell ref="ED207:EI207"/>
    <mergeCell ref="ED208:EI208"/>
    <mergeCell ref="ED209:EI209"/>
    <mergeCell ref="ED200:EI200"/>
    <mergeCell ref="ED201:EI201"/>
    <mergeCell ref="ED202:EI202"/>
    <mergeCell ref="ED203:EI203"/>
    <mergeCell ref="ED204:EI204"/>
    <mergeCell ref="DR208:DW208"/>
    <mergeCell ref="DR209:DW209"/>
    <mergeCell ref="DR210:DW210"/>
    <mergeCell ref="DR211:DW211"/>
    <mergeCell ref="DR202:DW202"/>
    <mergeCell ref="DR203:DW203"/>
    <mergeCell ref="DR204:DW204"/>
    <mergeCell ref="DR205:DW205"/>
    <mergeCell ref="DR206:DW206"/>
    <mergeCell ref="DR197:DW197"/>
    <mergeCell ref="DR198:DW198"/>
    <mergeCell ref="DR199:DW199"/>
    <mergeCell ref="DR200:DW200"/>
    <mergeCell ref="DR201:DW201"/>
    <mergeCell ref="DR192:DW192"/>
    <mergeCell ref="DR193:DW193"/>
    <mergeCell ref="DR194:DW194"/>
    <mergeCell ref="DR195:DW195"/>
    <mergeCell ref="DR196:DW196"/>
    <mergeCell ref="DF200:DK200"/>
    <mergeCell ref="DF201:DK201"/>
    <mergeCell ref="DF202:DK202"/>
    <mergeCell ref="DF203:DK203"/>
    <mergeCell ref="DF204:DK204"/>
    <mergeCell ref="DR222:DW222"/>
    <mergeCell ref="DR223:DW223"/>
    <mergeCell ref="DR224:DW224"/>
    <mergeCell ref="DF187:DK187"/>
    <mergeCell ref="DF188:DK188"/>
    <mergeCell ref="DF189:DK189"/>
    <mergeCell ref="DF190:DK190"/>
    <mergeCell ref="DF191:DK191"/>
    <mergeCell ref="DF192:DK192"/>
    <mergeCell ref="DF193:DK193"/>
    <mergeCell ref="DF194:DK194"/>
    <mergeCell ref="DF195:DK195"/>
    <mergeCell ref="DF196:DK196"/>
    <mergeCell ref="DF197:DK197"/>
    <mergeCell ref="DF198:DK198"/>
    <mergeCell ref="DF199:DK199"/>
    <mergeCell ref="DR217:DW217"/>
    <mergeCell ref="DR218:DW218"/>
    <mergeCell ref="DR219:DW219"/>
    <mergeCell ref="DR220:DW220"/>
    <mergeCell ref="DR221:DW221"/>
    <mergeCell ref="DR212:DW212"/>
    <mergeCell ref="DR213:DW213"/>
    <mergeCell ref="DR214:DW214"/>
    <mergeCell ref="DR215:DW215"/>
    <mergeCell ref="DR216:DW216"/>
    <mergeCell ref="DR207:DW207"/>
    <mergeCell ref="DF220:DK220"/>
    <mergeCell ref="DF221:DK221"/>
    <mergeCell ref="DF222:DK222"/>
    <mergeCell ref="DF223:DK223"/>
    <mergeCell ref="DF224:DK224"/>
    <mergeCell ref="DF215:DK215"/>
    <mergeCell ref="DF216:DK216"/>
    <mergeCell ref="DF217:DK217"/>
    <mergeCell ref="DF218:DK218"/>
    <mergeCell ref="DF219:DK219"/>
    <mergeCell ref="DF210:DK210"/>
    <mergeCell ref="DF211:DK211"/>
    <mergeCell ref="DF212:DK212"/>
    <mergeCell ref="DF213:DK213"/>
    <mergeCell ref="DF214:DK214"/>
    <mergeCell ref="DF205:DK205"/>
    <mergeCell ref="DF206:DK206"/>
    <mergeCell ref="DF207:DK207"/>
    <mergeCell ref="DF208:DK208"/>
    <mergeCell ref="DF209:DK209"/>
    <mergeCell ref="CT203:CY203"/>
    <mergeCell ref="CT204:CY204"/>
    <mergeCell ref="CT205:CY205"/>
    <mergeCell ref="CT206:CY206"/>
    <mergeCell ref="CT197:CY197"/>
    <mergeCell ref="CT198:CY198"/>
    <mergeCell ref="CT199:CY199"/>
    <mergeCell ref="CT200:CY200"/>
    <mergeCell ref="CT201:CY201"/>
    <mergeCell ref="CT192:CY192"/>
    <mergeCell ref="CT193:CY193"/>
    <mergeCell ref="CT194:CY194"/>
    <mergeCell ref="CT195:CY195"/>
    <mergeCell ref="CT196:CY196"/>
    <mergeCell ref="CT187:CY187"/>
    <mergeCell ref="CT188:CY188"/>
    <mergeCell ref="CT189:CY189"/>
    <mergeCell ref="CT190:CY190"/>
    <mergeCell ref="CT191:CY191"/>
    <mergeCell ref="CT222:CY222"/>
    <mergeCell ref="CT223:CY223"/>
    <mergeCell ref="CT224:CY224"/>
    <mergeCell ref="CH187:CM187"/>
    <mergeCell ref="CH188:CM188"/>
    <mergeCell ref="CH189:CM189"/>
    <mergeCell ref="CH190:CM190"/>
    <mergeCell ref="CH191:CM191"/>
    <mergeCell ref="CH192:CM192"/>
    <mergeCell ref="CH193:CM193"/>
    <mergeCell ref="CH194:CM194"/>
    <mergeCell ref="CH195:CM195"/>
    <mergeCell ref="CH196:CM196"/>
    <mergeCell ref="CH197:CM197"/>
    <mergeCell ref="CH198:CM198"/>
    <mergeCell ref="CH199:CM199"/>
    <mergeCell ref="CT217:CY217"/>
    <mergeCell ref="CT218:CY218"/>
    <mergeCell ref="CT219:CY219"/>
    <mergeCell ref="CT220:CY220"/>
    <mergeCell ref="CT221:CY221"/>
    <mergeCell ref="CT212:CY212"/>
    <mergeCell ref="CT213:CY213"/>
    <mergeCell ref="CT214:CY214"/>
    <mergeCell ref="CT215:CY215"/>
    <mergeCell ref="CT216:CY216"/>
    <mergeCell ref="CT207:CY207"/>
    <mergeCell ref="CT208:CY208"/>
    <mergeCell ref="CT209:CY209"/>
    <mergeCell ref="CT210:CY210"/>
    <mergeCell ref="CT211:CY211"/>
    <mergeCell ref="CT202:CY202"/>
    <mergeCell ref="BV187:CA187"/>
    <mergeCell ref="BV188:CA188"/>
    <mergeCell ref="BV189:CA189"/>
    <mergeCell ref="BV190:CA190"/>
    <mergeCell ref="BV191:CA191"/>
    <mergeCell ref="CH220:CM220"/>
    <mergeCell ref="CH221:CM221"/>
    <mergeCell ref="CH222:CM222"/>
    <mergeCell ref="CH223:CM223"/>
    <mergeCell ref="CH224:CM224"/>
    <mergeCell ref="CH215:CM215"/>
    <mergeCell ref="CH216:CM216"/>
    <mergeCell ref="CH217:CM217"/>
    <mergeCell ref="CH218:CM218"/>
    <mergeCell ref="CH219:CM219"/>
    <mergeCell ref="CH210:CM210"/>
    <mergeCell ref="CH211:CM211"/>
    <mergeCell ref="CH212:CM212"/>
    <mergeCell ref="CH213:CM213"/>
    <mergeCell ref="CH214:CM214"/>
    <mergeCell ref="CH205:CM205"/>
    <mergeCell ref="CH206:CM206"/>
    <mergeCell ref="CH207:CM207"/>
    <mergeCell ref="CH208:CM208"/>
    <mergeCell ref="CH209:CM209"/>
    <mergeCell ref="CH200:CM200"/>
    <mergeCell ref="CH201:CM201"/>
    <mergeCell ref="CH202:CM202"/>
    <mergeCell ref="CH203:CM203"/>
    <mergeCell ref="CH204:CM204"/>
    <mergeCell ref="BV208:CA208"/>
    <mergeCell ref="BV209:CA209"/>
    <mergeCell ref="BV210:CA210"/>
    <mergeCell ref="BV211:CA211"/>
    <mergeCell ref="BV202:CA202"/>
    <mergeCell ref="BV203:CA203"/>
    <mergeCell ref="BV204:CA204"/>
    <mergeCell ref="BV205:CA205"/>
    <mergeCell ref="BV206:CA206"/>
    <mergeCell ref="BV197:CA197"/>
    <mergeCell ref="BV198:CA198"/>
    <mergeCell ref="BV199:CA199"/>
    <mergeCell ref="BV200:CA200"/>
    <mergeCell ref="BV201:CA201"/>
    <mergeCell ref="BV192:CA192"/>
    <mergeCell ref="BV193:CA193"/>
    <mergeCell ref="BV194:CA194"/>
    <mergeCell ref="BV195:CA195"/>
    <mergeCell ref="BV196:CA196"/>
    <mergeCell ref="BJ200:BO200"/>
    <mergeCell ref="BJ201:BO201"/>
    <mergeCell ref="BJ202:BO202"/>
    <mergeCell ref="BJ203:BO203"/>
    <mergeCell ref="BJ204:BO204"/>
    <mergeCell ref="BV222:CA222"/>
    <mergeCell ref="BV223:CA223"/>
    <mergeCell ref="BV224:CA224"/>
    <mergeCell ref="BJ187:BO187"/>
    <mergeCell ref="BJ188:BO188"/>
    <mergeCell ref="BJ189:BO189"/>
    <mergeCell ref="BJ190:BO190"/>
    <mergeCell ref="BJ191:BO191"/>
    <mergeCell ref="BJ192:BO192"/>
    <mergeCell ref="BJ193:BO193"/>
    <mergeCell ref="BJ194:BO194"/>
    <mergeCell ref="BJ195:BO195"/>
    <mergeCell ref="BJ196:BO196"/>
    <mergeCell ref="BJ197:BO197"/>
    <mergeCell ref="BJ198:BO198"/>
    <mergeCell ref="BJ199:BO199"/>
    <mergeCell ref="BV217:CA217"/>
    <mergeCell ref="BV218:CA218"/>
    <mergeCell ref="BV219:CA219"/>
    <mergeCell ref="BV220:CA220"/>
    <mergeCell ref="BV221:CA221"/>
    <mergeCell ref="BV212:CA212"/>
    <mergeCell ref="BV213:CA213"/>
    <mergeCell ref="BV214:CA214"/>
    <mergeCell ref="BV215:CA215"/>
    <mergeCell ref="BV216:CA216"/>
    <mergeCell ref="BV207:CA207"/>
    <mergeCell ref="BJ220:BO220"/>
    <mergeCell ref="BJ221:BO221"/>
    <mergeCell ref="BJ222:BO222"/>
    <mergeCell ref="BJ223:BO223"/>
    <mergeCell ref="BJ224:BO224"/>
    <mergeCell ref="BJ215:BO215"/>
    <mergeCell ref="BJ216:BO216"/>
    <mergeCell ref="BJ217:BO217"/>
    <mergeCell ref="BJ218:BO218"/>
    <mergeCell ref="BJ219:BO219"/>
    <mergeCell ref="BJ210:BO210"/>
    <mergeCell ref="BJ211:BO211"/>
    <mergeCell ref="BJ212:BO212"/>
    <mergeCell ref="BJ213:BO213"/>
    <mergeCell ref="BJ214:BO214"/>
    <mergeCell ref="BJ205:BO205"/>
    <mergeCell ref="BJ206:BO206"/>
    <mergeCell ref="BJ207:BO207"/>
    <mergeCell ref="BJ208:BO208"/>
    <mergeCell ref="BJ209:BO209"/>
    <mergeCell ref="AX203:BC203"/>
    <mergeCell ref="AX204:BC204"/>
    <mergeCell ref="AX205:BC205"/>
    <mergeCell ref="AX206:BC206"/>
    <mergeCell ref="AX197:BC197"/>
    <mergeCell ref="AX198:BC198"/>
    <mergeCell ref="AX199:BC199"/>
    <mergeCell ref="AX200:BC200"/>
    <mergeCell ref="AX201:BC201"/>
    <mergeCell ref="AX192:BC192"/>
    <mergeCell ref="AX193:BC193"/>
    <mergeCell ref="AX194:BC194"/>
    <mergeCell ref="AX195:BC195"/>
    <mergeCell ref="AX196:BC196"/>
    <mergeCell ref="AX187:BC187"/>
    <mergeCell ref="AX188:BC188"/>
    <mergeCell ref="AX189:BC189"/>
    <mergeCell ref="AX190:BC190"/>
    <mergeCell ref="AX191:BC191"/>
    <mergeCell ref="AX222:BC222"/>
    <mergeCell ref="AX223:BC223"/>
    <mergeCell ref="AX224:BC224"/>
    <mergeCell ref="AL187:AQ187"/>
    <mergeCell ref="AL188:AQ188"/>
    <mergeCell ref="AL189:AQ189"/>
    <mergeCell ref="AL190:AQ190"/>
    <mergeCell ref="AL191:AQ191"/>
    <mergeCell ref="AL192:AQ192"/>
    <mergeCell ref="AL193:AQ193"/>
    <mergeCell ref="AL194:AQ194"/>
    <mergeCell ref="AL195:AQ195"/>
    <mergeCell ref="AL196:AQ196"/>
    <mergeCell ref="AL197:AQ197"/>
    <mergeCell ref="AL198:AQ198"/>
    <mergeCell ref="AL199:AQ199"/>
    <mergeCell ref="AX217:BC217"/>
    <mergeCell ref="AX218:BC218"/>
    <mergeCell ref="AX219:BC219"/>
    <mergeCell ref="AX220:BC220"/>
    <mergeCell ref="AX221:BC221"/>
    <mergeCell ref="AX212:BC212"/>
    <mergeCell ref="AX213:BC213"/>
    <mergeCell ref="AX214:BC214"/>
    <mergeCell ref="AX215:BC215"/>
    <mergeCell ref="AX216:BC216"/>
    <mergeCell ref="AX207:BC207"/>
    <mergeCell ref="AX208:BC208"/>
    <mergeCell ref="AX209:BC209"/>
    <mergeCell ref="AX210:BC210"/>
    <mergeCell ref="AX211:BC211"/>
    <mergeCell ref="AX202:BC202"/>
    <mergeCell ref="Z187:AE187"/>
    <mergeCell ref="Z188:AE188"/>
    <mergeCell ref="Z189:AE189"/>
    <mergeCell ref="Z190:AE190"/>
    <mergeCell ref="Z191:AE191"/>
    <mergeCell ref="AL220:AQ220"/>
    <mergeCell ref="AL221:AQ221"/>
    <mergeCell ref="AL222:AQ222"/>
    <mergeCell ref="AL223:AQ223"/>
    <mergeCell ref="AL224:AQ224"/>
    <mergeCell ref="AL215:AQ215"/>
    <mergeCell ref="AL216:AQ216"/>
    <mergeCell ref="AL217:AQ217"/>
    <mergeCell ref="AL218:AQ218"/>
    <mergeCell ref="AL219:AQ219"/>
    <mergeCell ref="AL210:AQ210"/>
    <mergeCell ref="AL211:AQ211"/>
    <mergeCell ref="AL212:AQ212"/>
    <mergeCell ref="AL213:AQ213"/>
    <mergeCell ref="AL214:AQ214"/>
    <mergeCell ref="AL205:AQ205"/>
    <mergeCell ref="AL206:AQ206"/>
    <mergeCell ref="AL207:AQ207"/>
    <mergeCell ref="AL208:AQ208"/>
    <mergeCell ref="AL209:AQ209"/>
    <mergeCell ref="AL200:AQ200"/>
    <mergeCell ref="AL201:AQ201"/>
    <mergeCell ref="AL202:AQ202"/>
    <mergeCell ref="AL203:AQ203"/>
    <mergeCell ref="AL204:AQ204"/>
    <mergeCell ref="Z208:AE208"/>
    <mergeCell ref="Z209:AE209"/>
    <mergeCell ref="Z210:AE210"/>
    <mergeCell ref="Z211:AE211"/>
    <mergeCell ref="Z202:AE202"/>
    <mergeCell ref="Z203:AE203"/>
    <mergeCell ref="Z204:AE204"/>
    <mergeCell ref="Z205:AE205"/>
    <mergeCell ref="Z206:AE206"/>
    <mergeCell ref="Z197:AE197"/>
    <mergeCell ref="Z198:AE198"/>
    <mergeCell ref="Z199:AE199"/>
    <mergeCell ref="Z200:AE200"/>
    <mergeCell ref="Z201:AE201"/>
    <mergeCell ref="Z192:AE192"/>
    <mergeCell ref="Z193:AE193"/>
    <mergeCell ref="Z194:AE194"/>
    <mergeCell ref="Z195:AE195"/>
    <mergeCell ref="Z196:AE196"/>
    <mergeCell ref="N200:S200"/>
    <mergeCell ref="N201:S201"/>
    <mergeCell ref="N202:S202"/>
    <mergeCell ref="N203:S203"/>
    <mergeCell ref="N204:S204"/>
    <mergeCell ref="Z222:AE222"/>
    <mergeCell ref="Z223:AE223"/>
    <mergeCell ref="Z224:AE224"/>
    <mergeCell ref="N187:S187"/>
    <mergeCell ref="N188:S188"/>
    <mergeCell ref="N189:S189"/>
    <mergeCell ref="N190:S190"/>
    <mergeCell ref="N191:S191"/>
    <mergeCell ref="N192:S192"/>
    <mergeCell ref="N193:S193"/>
    <mergeCell ref="N194:S194"/>
    <mergeCell ref="N195:S195"/>
    <mergeCell ref="N196:S196"/>
    <mergeCell ref="N197:S197"/>
    <mergeCell ref="N198:S198"/>
    <mergeCell ref="N199:S199"/>
    <mergeCell ref="Z217:AE217"/>
    <mergeCell ref="Z218:AE218"/>
    <mergeCell ref="Z219:AE219"/>
    <mergeCell ref="Z220:AE220"/>
    <mergeCell ref="Z221:AE221"/>
    <mergeCell ref="Z212:AE212"/>
    <mergeCell ref="Z213:AE213"/>
    <mergeCell ref="Z214:AE214"/>
    <mergeCell ref="Z215:AE215"/>
    <mergeCell ref="Z216:AE216"/>
    <mergeCell ref="Z207:AE207"/>
    <mergeCell ref="N220:S220"/>
    <mergeCell ref="N221:S221"/>
    <mergeCell ref="N222:S222"/>
    <mergeCell ref="N223:S223"/>
    <mergeCell ref="N224:S224"/>
    <mergeCell ref="N215:S215"/>
    <mergeCell ref="N216:S216"/>
    <mergeCell ref="N217:S217"/>
    <mergeCell ref="N218:S218"/>
    <mergeCell ref="N219:S219"/>
    <mergeCell ref="N210:S210"/>
    <mergeCell ref="N211:S211"/>
    <mergeCell ref="N212:S212"/>
    <mergeCell ref="N213:S213"/>
    <mergeCell ref="N214:S214"/>
    <mergeCell ref="N205:S205"/>
    <mergeCell ref="N206:S206"/>
    <mergeCell ref="N207:S207"/>
    <mergeCell ref="N208:S208"/>
    <mergeCell ref="N209:S209"/>
    <mergeCell ref="B202:G202"/>
    <mergeCell ref="B203:G203"/>
    <mergeCell ref="B204:G204"/>
    <mergeCell ref="B205:G205"/>
    <mergeCell ref="B206:G206"/>
    <mergeCell ref="B197:G197"/>
    <mergeCell ref="B198:G198"/>
    <mergeCell ref="B199:G199"/>
    <mergeCell ref="B200:G200"/>
    <mergeCell ref="B201:G201"/>
    <mergeCell ref="B192:G192"/>
    <mergeCell ref="B193:G193"/>
    <mergeCell ref="B194:G194"/>
    <mergeCell ref="B195:G195"/>
    <mergeCell ref="B196:G196"/>
    <mergeCell ref="B187:G187"/>
    <mergeCell ref="B188:G188"/>
    <mergeCell ref="B189:G189"/>
    <mergeCell ref="B190:G190"/>
    <mergeCell ref="B191:G191"/>
    <mergeCell ref="B222:G222"/>
    <mergeCell ref="B223:G223"/>
    <mergeCell ref="B224:G224"/>
    <mergeCell ref="B217:G217"/>
    <mergeCell ref="B218:G218"/>
    <mergeCell ref="B219:G219"/>
    <mergeCell ref="B220:G220"/>
    <mergeCell ref="B221:G221"/>
    <mergeCell ref="B212:G212"/>
    <mergeCell ref="B213:G213"/>
    <mergeCell ref="B214:G214"/>
    <mergeCell ref="B215:G215"/>
    <mergeCell ref="B216:G216"/>
    <mergeCell ref="B207:G207"/>
    <mergeCell ref="B208:G208"/>
    <mergeCell ref="B209:G209"/>
    <mergeCell ref="B210:G210"/>
    <mergeCell ref="B211:G211"/>
  </mergeCells>
  <phoneticPr fontId="0" type="noConversion"/>
  <printOptions horizontalCentered="1" verticalCentered="1"/>
  <pageMargins left="0.56000000000000005" right="0.46" top="0.31" bottom="0.28000000000000003" header="0.34" footer="0.3"/>
  <pageSetup scale="80" orientation="portrait" r:id="rId5"/>
  <headerFooter alignWithMargins="0"/>
  <rowBreaks count="3" manualBreakCount="3">
    <brk id="58" max="16383" man="1"/>
    <brk id="116" max="16383" man="1"/>
    <brk id="174" max="16383" man="1"/>
  </rowBreaks>
  <colBreaks count="4" manualBreakCount="4">
    <brk id="12" max="231" man="1"/>
    <brk id="156" max="1048575" man="1"/>
    <brk id="168" max="1048575" man="1"/>
    <brk id="180" max="1048575" man="1"/>
  </colBreaks>
  <drawing r:id="rId6"/>
  <legacyDrawing r:id="rId7"/>
  <mc:AlternateContent xmlns:mc="http://schemas.openxmlformats.org/markup-compatibility/2006">
    <mc:Choice Requires="x14">
      <controls>
        <mc:AlternateContent xmlns:mc="http://schemas.openxmlformats.org/markup-compatibility/2006">
          <mc:Choice Requires="x14">
            <control shapeId="2050" r:id="rId8" name="Check Box 2">
              <controlPr defaultSize="0" autoFill="0" autoLine="0" autoPict="0">
                <anchor moveWithCells="1">
                  <from>
                    <xdr:col>10</xdr:col>
                    <xdr:colOff>238125</xdr:colOff>
                    <xdr:row>1</xdr:row>
                    <xdr:rowOff>142875</xdr:rowOff>
                  </from>
                  <to>
                    <xdr:col>10</xdr:col>
                    <xdr:colOff>533400</xdr:colOff>
                    <xdr:row>3</xdr:row>
                    <xdr:rowOff>19050</xdr:rowOff>
                  </to>
                </anchor>
              </controlPr>
            </control>
          </mc:Choice>
        </mc:AlternateContent>
        <mc:AlternateContent xmlns:mc="http://schemas.openxmlformats.org/markup-compatibility/2006">
          <mc:Choice Requires="x14">
            <control shapeId="2062" r:id="rId9" name="Check Box 14">
              <controlPr defaultSize="0" autoFill="0" autoLine="0" autoPict="0">
                <anchor moveWithCells="1">
                  <from>
                    <xdr:col>10</xdr:col>
                    <xdr:colOff>238125</xdr:colOff>
                    <xdr:row>59</xdr:row>
                    <xdr:rowOff>142875</xdr:rowOff>
                  </from>
                  <to>
                    <xdr:col>10</xdr:col>
                    <xdr:colOff>533400</xdr:colOff>
                    <xdr:row>61</xdr:row>
                    <xdr:rowOff>19050</xdr:rowOff>
                  </to>
                </anchor>
              </controlPr>
            </control>
          </mc:Choice>
        </mc:AlternateContent>
        <mc:AlternateContent xmlns:mc="http://schemas.openxmlformats.org/markup-compatibility/2006">
          <mc:Choice Requires="x14">
            <control shapeId="2066" r:id="rId10" name="Check Box 18">
              <controlPr defaultSize="0" autoFill="0" autoLine="0" autoPict="0">
                <anchor moveWithCells="1">
                  <from>
                    <xdr:col>10</xdr:col>
                    <xdr:colOff>238125</xdr:colOff>
                    <xdr:row>117</xdr:row>
                    <xdr:rowOff>142875</xdr:rowOff>
                  </from>
                  <to>
                    <xdr:col>10</xdr:col>
                    <xdr:colOff>533400</xdr:colOff>
                    <xdr:row>119</xdr:row>
                    <xdr:rowOff>19050</xdr:rowOff>
                  </to>
                </anchor>
              </controlPr>
            </control>
          </mc:Choice>
        </mc:AlternateContent>
        <mc:AlternateContent xmlns:mc="http://schemas.openxmlformats.org/markup-compatibility/2006">
          <mc:Choice Requires="x14">
            <control shapeId="2074" r:id="rId11" name="Check Box 26">
              <controlPr defaultSize="0" autoFill="0" autoLine="0" autoPict="0">
                <anchor moveWithCells="1">
                  <from>
                    <xdr:col>10</xdr:col>
                    <xdr:colOff>238125</xdr:colOff>
                    <xdr:row>175</xdr:row>
                    <xdr:rowOff>142875</xdr:rowOff>
                  </from>
                  <to>
                    <xdr:col>10</xdr:col>
                    <xdr:colOff>533400</xdr:colOff>
                    <xdr:row>177</xdr:row>
                    <xdr:rowOff>19050</xdr:rowOff>
                  </to>
                </anchor>
              </controlPr>
            </control>
          </mc:Choice>
        </mc:AlternateContent>
        <mc:AlternateContent xmlns:mc="http://schemas.openxmlformats.org/markup-compatibility/2006">
          <mc:Choice Requires="x14">
            <control shapeId="2078" r:id="rId12" name="Check Box 30">
              <controlPr defaultSize="0" autoFill="0" autoLine="0" autoPict="0">
                <anchor moveWithCells="1">
                  <from>
                    <xdr:col>22</xdr:col>
                    <xdr:colOff>238125</xdr:colOff>
                    <xdr:row>1</xdr:row>
                    <xdr:rowOff>142875</xdr:rowOff>
                  </from>
                  <to>
                    <xdr:col>22</xdr:col>
                    <xdr:colOff>533400</xdr:colOff>
                    <xdr:row>3</xdr:row>
                    <xdr:rowOff>19050</xdr:rowOff>
                  </to>
                </anchor>
              </controlPr>
            </control>
          </mc:Choice>
        </mc:AlternateContent>
        <mc:AlternateContent xmlns:mc="http://schemas.openxmlformats.org/markup-compatibility/2006">
          <mc:Choice Requires="x14">
            <control shapeId="2086" r:id="rId13" name="Check Box 38">
              <controlPr defaultSize="0" autoFill="0" autoLine="0" autoPict="0">
                <anchor moveWithCells="1">
                  <from>
                    <xdr:col>22</xdr:col>
                    <xdr:colOff>238125</xdr:colOff>
                    <xdr:row>59</xdr:row>
                    <xdr:rowOff>142875</xdr:rowOff>
                  </from>
                  <to>
                    <xdr:col>22</xdr:col>
                    <xdr:colOff>533400</xdr:colOff>
                    <xdr:row>61</xdr:row>
                    <xdr:rowOff>19050</xdr:rowOff>
                  </to>
                </anchor>
              </controlPr>
            </control>
          </mc:Choice>
        </mc:AlternateContent>
        <mc:AlternateContent xmlns:mc="http://schemas.openxmlformats.org/markup-compatibility/2006">
          <mc:Choice Requires="x14">
            <control shapeId="2090" r:id="rId14" name="Check Box 42">
              <controlPr defaultSize="0" autoFill="0" autoLine="0" autoPict="0">
                <anchor moveWithCells="1">
                  <from>
                    <xdr:col>22</xdr:col>
                    <xdr:colOff>238125</xdr:colOff>
                    <xdr:row>117</xdr:row>
                    <xdr:rowOff>142875</xdr:rowOff>
                  </from>
                  <to>
                    <xdr:col>22</xdr:col>
                    <xdr:colOff>533400</xdr:colOff>
                    <xdr:row>119</xdr:row>
                    <xdr:rowOff>19050</xdr:rowOff>
                  </to>
                </anchor>
              </controlPr>
            </control>
          </mc:Choice>
        </mc:AlternateContent>
        <mc:AlternateContent xmlns:mc="http://schemas.openxmlformats.org/markup-compatibility/2006">
          <mc:Choice Requires="x14">
            <control shapeId="2098" r:id="rId15" name="Check Box 50">
              <controlPr defaultSize="0" autoFill="0" autoLine="0" autoPict="0">
                <anchor moveWithCells="1">
                  <from>
                    <xdr:col>22</xdr:col>
                    <xdr:colOff>238125</xdr:colOff>
                    <xdr:row>175</xdr:row>
                    <xdr:rowOff>142875</xdr:rowOff>
                  </from>
                  <to>
                    <xdr:col>22</xdr:col>
                    <xdr:colOff>533400</xdr:colOff>
                    <xdr:row>177</xdr:row>
                    <xdr:rowOff>19050</xdr:rowOff>
                  </to>
                </anchor>
              </controlPr>
            </control>
          </mc:Choice>
        </mc:AlternateContent>
        <mc:AlternateContent xmlns:mc="http://schemas.openxmlformats.org/markup-compatibility/2006">
          <mc:Choice Requires="x14">
            <control shapeId="2102" r:id="rId16" name="Check Box 54">
              <controlPr defaultSize="0" autoFill="0" autoLine="0" autoPict="0">
                <anchor moveWithCells="1">
                  <from>
                    <xdr:col>34</xdr:col>
                    <xdr:colOff>238125</xdr:colOff>
                    <xdr:row>1</xdr:row>
                    <xdr:rowOff>142875</xdr:rowOff>
                  </from>
                  <to>
                    <xdr:col>34</xdr:col>
                    <xdr:colOff>533400</xdr:colOff>
                    <xdr:row>3</xdr:row>
                    <xdr:rowOff>19050</xdr:rowOff>
                  </to>
                </anchor>
              </controlPr>
            </control>
          </mc:Choice>
        </mc:AlternateContent>
        <mc:AlternateContent xmlns:mc="http://schemas.openxmlformats.org/markup-compatibility/2006">
          <mc:Choice Requires="x14">
            <control shapeId="2110" r:id="rId17" name="Check Box 62">
              <controlPr defaultSize="0" autoFill="0" autoLine="0" autoPict="0">
                <anchor moveWithCells="1">
                  <from>
                    <xdr:col>34</xdr:col>
                    <xdr:colOff>238125</xdr:colOff>
                    <xdr:row>59</xdr:row>
                    <xdr:rowOff>142875</xdr:rowOff>
                  </from>
                  <to>
                    <xdr:col>34</xdr:col>
                    <xdr:colOff>533400</xdr:colOff>
                    <xdr:row>61</xdr:row>
                    <xdr:rowOff>19050</xdr:rowOff>
                  </to>
                </anchor>
              </controlPr>
            </control>
          </mc:Choice>
        </mc:AlternateContent>
        <mc:AlternateContent xmlns:mc="http://schemas.openxmlformats.org/markup-compatibility/2006">
          <mc:Choice Requires="x14">
            <control shapeId="2114" r:id="rId18" name="Check Box 66">
              <controlPr defaultSize="0" autoFill="0" autoLine="0" autoPict="0">
                <anchor moveWithCells="1">
                  <from>
                    <xdr:col>34</xdr:col>
                    <xdr:colOff>238125</xdr:colOff>
                    <xdr:row>117</xdr:row>
                    <xdr:rowOff>142875</xdr:rowOff>
                  </from>
                  <to>
                    <xdr:col>34</xdr:col>
                    <xdr:colOff>533400</xdr:colOff>
                    <xdr:row>119</xdr:row>
                    <xdr:rowOff>19050</xdr:rowOff>
                  </to>
                </anchor>
              </controlPr>
            </control>
          </mc:Choice>
        </mc:AlternateContent>
        <mc:AlternateContent xmlns:mc="http://schemas.openxmlformats.org/markup-compatibility/2006">
          <mc:Choice Requires="x14">
            <control shapeId="2122" r:id="rId19" name="Check Box 74">
              <controlPr defaultSize="0" autoFill="0" autoLine="0" autoPict="0">
                <anchor moveWithCells="1">
                  <from>
                    <xdr:col>34</xdr:col>
                    <xdr:colOff>238125</xdr:colOff>
                    <xdr:row>175</xdr:row>
                    <xdr:rowOff>142875</xdr:rowOff>
                  </from>
                  <to>
                    <xdr:col>34</xdr:col>
                    <xdr:colOff>533400</xdr:colOff>
                    <xdr:row>177</xdr:row>
                    <xdr:rowOff>19050</xdr:rowOff>
                  </to>
                </anchor>
              </controlPr>
            </control>
          </mc:Choice>
        </mc:AlternateContent>
        <mc:AlternateContent xmlns:mc="http://schemas.openxmlformats.org/markup-compatibility/2006">
          <mc:Choice Requires="x14">
            <control shapeId="2126" r:id="rId20" name="Check Box 78">
              <controlPr defaultSize="0" autoFill="0" autoLine="0" autoPict="0">
                <anchor moveWithCells="1">
                  <from>
                    <xdr:col>46</xdr:col>
                    <xdr:colOff>238125</xdr:colOff>
                    <xdr:row>1</xdr:row>
                    <xdr:rowOff>142875</xdr:rowOff>
                  </from>
                  <to>
                    <xdr:col>46</xdr:col>
                    <xdr:colOff>533400</xdr:colOff>
                    <xdr:row>3</xdr:row>
                    <xdr:rowOff>19050</xdr:rowOff>
                  </to>
                </anchor>
              </controlPr>
            </control>
          </mc:Choice>
        </mc:AlternateContent>
        <mc:AlternateContent xmlns:mc="http://schemas.openxmlformats.org/markup-compatibility/2006">
          <mc:Choice Requires="x14">
            <control shapeId="2134" r:id="rId21" name="Check Box 86">
              <controlPr defaultSize="0" autoFill="0" autoLine="0" autoPict="0">
                <anchor moveWithCells="1">
                  <from>
                    <xdr:col>46</xdr:col>
                    <xdr:colOff>238125</xdr:colOff>
                    <xdr:row>59</xdr:row>
                    <xdr:rowOff>142875</xdr:rowOff>
                  </from>
                  <to>
                    <xdr:col>46</xdr:col>
                    <xdr:colOff>533400</xdr:colOff>
                    <xdr:row>61</xdr:row>
                    <xdr:rowOff>19050</xdr:rowOff>
                  </to>
                </anchor>
              </controlPr>
            </control>
          </mc:Choice>
        </mc:AlternateContent>
        <mc:AlternateContent xmlns:mc="http://schemas.openxmlformats.org/markup-compatibility/2006">
          <mc:Choice Requires="x14">
            <control shapeId="2138" r:id="rId22" name="Check Box 90">
              <controlPr defaultSize="0" autoFill="0" autoLine="0" autoPict="0">
                <anchor moveWithCells="1">
                  <from>
                    <xdr:col>46</xdr:col>
                    <xdr:colOff>238125</xdr:colOff>
                    <xdr:row>117</xdr:row>
                    <xdr:rowOff>142875</xdr:rowOff>
                  </from>
                  <to>
                    <xdr:col>46</xdr:col>
                    <xdr:colOff>533400</xdr:colOff>
                    <xdr:row>119</xdr:row>
                    <xdr:rowOff>19050</xdr:rowOff>
                  </to>
                </anchor>
              </controlPr>
            </control>
          </mc:Choice>
        </mc:AlternateContent>
        <mc:AlternateContent xmlns:mc="http://schemas.openxmlformats.org/markup-compatibility/2006">
          <mc:Choice Requires="x14">
            <control shapeId="2146" r:id="rId23" name="Check Box 98">
              <controlPr defaultSize="0" autoFill="0" autoLine="0" autoPict="0">
                <anchor moveWithCells="1">
                  <from>
                    <xdr:col>46</xdr:col>
                    <xdr:colOff>238125</xdr:colOff>
                    <xdr:row>175</xdr:row>
                    <xdr:rowOff>142875</xdr:rowOff>
                  </from>
                  <to>
                    <xdr:col>46</xdr:col>
                    <xdr:colOff>533400</xdr:colOff>
                    <xdr:row>177</xdr:row>
                    <xdr:rowOff>19050</xdr:rowOff>
                  </to>
                </anchor>
              </controlPr>
            </control>
          </mc:Choice>
        </mc:AlternateContent>
        <mc:AlternateContent xmlns:mc="http://schemas.openxmlformats.org/markup-compatibility/2006">
          <mc:Choice Requires="x14">
            <control shapeId="2150" r:id="rId24" name="Check Box 102">
              <controlPr defaultSize="0" autoFill="0" autoLine="0" autoPict="0">
                <anchor moveWithCells="1">
                  <from>
                    <xdr:col>58</xdr:col>
                    <xdr:colOff>238125</xdr:colOff>
                    <xdr:row>1</xdr:row>
                    <xdr:rowOff>142875</xdr:rowOff>
                  </from>
                  <to>
                    <xdr:col>58</xdr:col>
                    <xdr:colOff>533400</xdr:colOff>
                    <xdr:row>3</xdr:row>
                    <xdr:rowOff>19050</xdr:rowOff>
                  </to>
                </anchor>
              </controlPr>
            </control>
          </mc:Choice>
        </mc:AlternateContent>
        <mc:AlternateContent xmlns:mc="http://schemas.openxmlformats.org/markup-compatibility/2006">
          <mc:Choice Requires="x14">
            <control shapeId="2158" r:id="rId25" name="Check Box 110">
              <controlPr defaultSize="0" autoFill="0" autoLine="0" autoPict="0">
                <anchor moveWithCells="1">
                  <from>
                    <xdr:col>58</xdr:col>
                    <xdr:colOff>238125</xdr:colOff>
                    <xdr:row>59</xdr:row>
                    <xdr:rowOff>142875</xdr:rowOff>
                  </from>
                  <to>
                    <xdr:col>58</xdr:col>
                    <xdr:colOff>533400</xdr:colOff>
                    <xdr:row>61</xdr:row>
                    <xdr:rowOff>19050</xdr:rowOff>
                  </to>
                </anchor>
              </controlPr>
            </control>
          </mc:Choice>
        </mc:AlternateContent>
        <mc:AlternateContent xmlns:mc="http://schemas.openxmlformats.org/markup-compatibility/2006">
          <mc:Choice Requires="x14">
            <control shapeId="2162" r:id="rId26" name="Check Box 114">
              <controlPr defaultSize="0" autoFill="0" autoLine="0" autoPict="0">
                <anchor moveWithCells="1">
                  <from>
                    <xdr:col>58</xdr:col>
                    <xdr:colOff>238125</xdr:colOff>
                    <xdr:row>117</xdr:row>
                    <xdr:rowOff>142875</xdr:rowOff>
                  </from>
                  <to>
                    <xdr:col>58</xdr:col>
                    <xdr:colOff>533400</xdr:colOff>
                    <xdr:row>119</xdr:row>
                    <xdr:rowOff>19050</xdr:rowOff>
                  </to>
                </anchor>
              </controlPr>
            </control>
          </mc:Choice>
        </mc:AlternateContent>
        <mc:AlternateContent xmlns:mc="http://schemas.openxmlformats.org/markup-compatibility/2006">
          <mc:Choice Requires="x14">
            <control shapeId="2170" r:id="rId27" name="Check Box 122">
              <controlPr defaultSize="0" autoFill="0" autoLine="0" autoPict="0">
                <anchor moveWithCells="1">
                  <from>
                    <xdr:col>58</xdr:col>
                    <xdr:colOff>238125</xdr:colOff>
                    <xdr:row>175</xdr:row>
                    <xdr:rowOff>142875</xdr:rowOff>
                  </from>
                  <to>
                    <xdr:col>58</xdr:col>
                    <xdr:colOff>533400</xdr:colOff>
                    <xdr:row>177</xdr:row>
                    <xdr:rowOff>19050</xdr:rowOff>
                  </to>
                </anchor>
              </controlPr>
            </control>
          </mc:Choice>
        </mc:AlternateContent>
        <mc:AlternateContent xmlns:mc="http://schemas.openxmlformats.org/markup-compatibility/2006">
          <mc:Choice Requires="x14">
            <control shapeId="2174" r:id="rId28" name="Check Box 126">
              <controlPr defaultSize="0" autoFill="0" autoLine="0" autoPict="0">
                <anchor moveWithCells="1">
                  <from>
                    <xdr:col>70</xdr:col>
                    <xdr:colOff>238125</xdr:colOff>
                    <xdr:row>1</xdr:row>
                    <xdr:rowOff>142875</xdr:rowOff>
                  </from>
                  <to>
                    <xdr:col>70</xdr:col>
                    <xdr:colOff>533400</xdr:colOff>
                    <xdr:row>3</xdr:row>
                    <xdr:rowOff>19050</xdr:rowOff>
                  </to>
                </anchor>
              </controlPr>
            </control>
          </mc:Choice>
        </mc:AlternateContent>
        <mc:AlternateContent xmlns:mc="http://schemas.openxmlformats.org/markup-compatibility/2006">
          <mc:Choice Requires="x14">
            <control shapeId="2182" r:id="rId29" name="Check Box 134">
              <controlPr defaultSize="0" autoFill="0" autoLine="0" autoPict="0">
                <anchor moveWithCells="1">
                  <from>
                    <xdr:col>70</xdr:col>
                    <xdr:colOff>238125</xdr:colOff>
                    <xdr:row>59</xdr:row>
                    <xdr:rowOff>142875</xdr:rowOff>
                  </from>
                  <to>
                    <xdr:col>70</xdr:col>
                    <xdr:colOff>533400</xdr:colOff>
                    <xdr:row>61</xdr:row>
                    <xdr:rowOff>19050</xdr:rowOff>
                  </to>
                </anchor>
              </controlPr>
            </control>
          </mc:Choice>
        </mc:AlternateContent>
        <mc:AlternateContent xmlns:mc="http://schemas.openxmlformats.org/markup-compatibility/2006">
          <mc:Choice Requires="x14">
            <control shapeId="2186" r:id="rId30" name="Check Box 138">
              <controlPr defaultSize="0" autoFill="0" autoLine="0" autoPict="0">
                <anchor moveWithCells="1">
                  <from>
                    <xdr:col>70</xdr:col>
                    <xdr:colOff>238125</xdr:colOff>
                    <xdr:row>117</xdr:row>
                    <xdr:rowOff>142875</xdr:rowOff>
                  </from>
                  <to>
                    <xdr:col>70</xdr:col>
                    <xdr:colOff>533400</xdr:colOff>
                    <xdr:row>119</xdr:row>
                    <xdr:rowOff>19050</xdr:rowOff>
                  </to>
                </anchor>
              </controlPr>
            </control>
          </mc:Choice>
        </mc:AlternateContent>
        <mc:AlternateContent xmlns:mc="http://schemas.openxmlformats.org/markup-compatibility/2006">
          <mc:Choice Requires="x14">
            <control shapeId="2194" r:id="rId31" name="Check Box 146">
              <controlPr defaultSize="0" autoFill="0" autoLine="0" autoPict="0">
                <anchor moveWithCells="1">
                  <from>
                    <xdr:col>70</xdr:col>
                    <xdr:colOff>238125</xdr:colOff>
                    <xdr:row>175</xdr:row>
                    <xdr:rowOff>142875</xdr:rowOff>
                  </from>
                  <to>
                    <xdr:col>70</xdr:col>
                    <xdr:colOff>533400</xdr:colOff>
                    <xdr:row>177</xdr:row>
                    <xdr:rowOff>19050</xdr:rowOff>
                  </to>
                </anchor>
              </controlPr>
            </control>
          </mc:Choice>
        </mc:AlternateContent>
        <mc:AlternateContent xmlns:mc="http://schemas.openxmlformats.org/markup-compatibility/2006">
          <mc:Choice Requires="x14">
            <control shapeId="2198" r:id="rId32" name="Check Box 150">
              <controlPr defaultSize="0" autoFill="0" autoLine="0" autoPict="0">
                <anchor moveWithCells="1">
                  <from>
                    <xdr:col>82</xdr:col>
                    <xdr:colOff>238125</xdr:colOff>
                    <xdr:row>1</xdr:row>
                    <xdr:rowOff>142875</xdr:rowOff>
                  </from>
                  <to>
                    <xdr:col>82</xdr:col>
                    <xdr:colOff>533400</xdr:colOff>
                    <xdr:row>3</xdr:row>
                    <xdr:rowOff>19050</xdr:rowOff>
                  </to>
                </anchor>
              </controlPr>
            </control>
          </mc:Choice>
        </mc:AlternateContent>
        <mc:AlternateContent xmlns:mc="http://schemas.openxmlformats.org/markup-compatibility/2006">
          <mc:Choice Requires="x14">
            <control shapeId="2206" r:id="rId33" name="Check Box 158">
              <controlPr defaultSize="0" autoFill="0" autoLine="0" autoPict="0">
                <anchor moveWithCells="1">
                  <from>
                    <xdr:col>82</xdr:col>
                    <xdr:colOff>238125</xdr:colOff>
                    <xdr:row>59</xdr:row>
                    <xdr:rowOff>142875</xdr:rowOff>
                  </from>
                  <to>
                    <xdr:col>82</xdr:col>
                    <xdr:colOff>533400</xdr:colOff>
                    <xdr:row>61</xdr:row>
                    <xdr:rowOff>19050</xdr:rowOff>
                  </to>
                </anchor>
              </controlPr>
            </control>
          </mc:Choice>
        </mc:AlternateContent>
        <mc:AlternateContent xmlns:mc="http://schemas.openxmlformats.org/markup-compatibility/2006">
          <mc:Choice Requires="x14">
            <control shapeId="2210" r:id="rId34" name="Check Box 162">
              <controlPr defaultSize="0" autoFill="0" autoLine="0" autoPict="0">
                <anchor moveWithCells="1">
                  <from>
                    <xdr:col>82</xdr:col>
                    <xdr:colOff>238125</xdr:colOff>
                    <xdr:row>117</xdr:row>
                    <xdr:rowOff>142875</xdr:rowOff>
                  </from>
                  <to>
                    <xdr:col>82</xdr:col>
                    <xdr:colOff>533400</xdr:colOff>
                    <xdr:row>119</xdr:row>
                    <xdr:rowOff>19050</xdr:rowOff>
                  </to>
                </anchor>
              </controlPr>
            </control>
          </mc:Choice>
        </mc:AlternateContent>
        <mc:AlternateContent xmlns:mc="http://schemas.openxmlformats.org/markup-compatibility/2006">
          <mc:Choice Requires="x14">
            <control shapeId="2218" r:id="rId35" name="Check Box 170">
              <controlPr defaultSize="0" autoFill="0" autoLine="0" autoPict="0">
                <anchor moveWithCells="1">
                  <from>
                    <xdr:col>82</xdr:col>
                    <xdr:colOff>238125</xdr:colOff>
                    <xdr:row>175</xdr:row>
                    <xdr:rowOff>142875</xdr:rowOff>
                  </from>
                  <to>
                    <xdr:col>82</xdr:col>
                    <xdr:colOff>533400</xdr:colOff>
                    <xdr:row>177</xdr:row>
                    <xdr:rowOff>19050</xdr:rowOff>
                  </to>
                </anchor>
              </controlPr>
            </control>
          </mc:Choice>
        </mc:AlternateContent>
        <mc:AlternateContent xmlns:mc="http://schemas.openxmlformats.org/markup-compatibility/2006">
          <mc:Choice Requires="x14">
            <control shapeId="2222" r:id="rId36" name="Check Box 174">
              <controlPr defaultSize="0" autoFill="0" autoLine="0" autoPict="0">
                <anchor moveWithCells="1">
                  <from>
                    <xdr:col>94</xdr:col>
                    <xdr:colOff>238125</xdr:colOff>
                    <xdr:row>1</xdr:row>
                    <xdr:rowOff>142875</xdr:rowOff>
                  </from>
                  <to>
                    <xdr:col>94</xdr:col>
                    <xdr:colOff>533400</xdr:colOff>
                    <xdr:row>3</xdr:row>
                    <xdr:rowOff>19050</xdr:rowOff>
                  </to>
                </anchor>
              </controlPr>
            </control>
          </mc:Choice>
        </mc:AlternateContent>
        <mc:AlternateContent xmlns:mc="http://schemas.openxmlformats.org/markup-compatibility/2006">
          <mc:Choice Requires="x14">
            <control shapeId="2230" r:id="rId37" name="Check Box 182">
              <controlPr defaultSize="0" autoFill="0" autoLine="0" autoPict="0">
                <anchor moveWithCells="1">
                  <from>
                    <xdr:col>94</xdr:col>
                    <xdr:colOff>238125</xdr:colOff>
                    <xdr:row>59</xdr:row>
                    <xdr:rowOff>142875</xdr:rowOff>
                  </from>
                  <to>
                    <xdr:col>94</xdr:col>
                    <xdr:colOff>533400</xdr:colOff>
                    <xdr:row>61</xdr:row>
                    <xdr:rowOff>19050</xdr:rowOff>
                  </to>
                </anchor>
              </controlPr>
            </control>
          </mc:Choice>
        </mc:AlternateContent>
        <mc:AlternateContent xmlns:mc="http://schemas.openxmlformats.org/markup-compatibility/2006">
          <mc:Choice Requires="x14">
            <control shapeId="2234" r:id="rId38" name="Check Box 186">
              <controlPr defaultSize="0" autoFill="0" autoLine="0" autoPict="0">
                <anchor moveWithCells="1">
                  <from>
                    <xdr:col>94</xdr:col>
                    <xdr:colOff>238125</xdr:colOff>
                    <xdr:row>117</xdr:row>
                    <xdr:rowOff>142875</xdr:rowOff>
                  </from>
                  <to>
                    <xdr:col>94</xdr:col>
                    <xdr:colOff>533400</xdr:colOff>
                    <xdr:row>119</xdr:row>
                    <xdr:rowOff>19050</xdr:rowOff>
                  </to>
                </anchor>
              </controlPr>
            </control>
          </mc:Choice>
        </mc:AlternateContent>
        <mc:AlternateContent xmlns:mc="http://schemas.openxmlformats.org/markup-compatibility/2006">
          <mc:Choice Requires="x14">
            <control shapeId="2242" r:id="rId39" name="Check Box 194">
              <controlPr defaultSize="0" autoFill="0" autoLine="0" autoPict="0">
                <anchor moveWithCells="1">
                  <from>
                    <xdr:col>94</xdr:col>
                    <xdr:colOff>238125</xdr:colOff>
                    <xdr:row>175</xdr:row>
                    <xdr:rowOff>142875</xdr:rowOff>
                  </from>
                  <to>
                    <xdr:col>94</xdr:col>
                    <xdr:colOff>533400</xdr:colOff>
                    <xdr:row>177</xdr:row>
                    <xdr:rowOff>19050</xdr:rowOff>
                  </to>
                </anchor>
              </controlPr>
            </control>
          </mc:Choice>
        </mc:AlternateContent>
        <mc:AlternateContent xmlns:mc="http://schemas.openxmlformats.org/markup-compatibility/2006">
          <mc:Choice Requires="x14">
            <control shapeId="2246" r:id="rId40" name="Check Box 198">
              <controlPr defaultSize="0" autoFill="0" autoLine="0" autoPict="0">
                <anchor moveWithCells="1">
                  <from>
                    <xdr:col>106</xdr:col>
                    <xdr:colOff>238125</xdr:colOff>
                    <xdr:row>1</xdr:row>
                    <xdr:rowOff>142875</xdr:rowOff>
                  </from>
                  <to>
                    <xdr:col>106</xdr:col>
                    <xdr:colOff>533400</xdr:colOff>
                    <xdr:row>3</xdr:row>
                    <xdr:rowOff>19050</xdr:rowOff>
                  </to>
                </anchor>
              </controlPr>
            </control>
          </mc:Choice>
        </mc:AlternateContent>
        <mc:AlternateContent xmlns:mc="http://schemas.openxmlformats.org/markup-compatibility/2006">
          <mc:Choice Requires="x14">
            <control shapeId="2254" r:id="rId41" name="Check Box 206">
              <controlPr defaultSize="0" autoFill="0" autoLine="0" autoPict="0">
                <anchor moveWithCells="1">
                  <from>
                    <xdr:col>106</xdr:col>
                    <xdr:colOff>238125</xdr:colOff>
                    <xdr:row>59</xdr:row>
                    <xdr:rowOff>142875</xdr:rowOff>
                  </from>
                  <to>
                    <xdr:col>106</xdr:col>
                    <xdr:colOff>533400</xdr:colOff>
                    <xdr:row>61</xdr:row>
                    <xdr:rowOff>19050</xdr:rowOff>
                  </to>
                </anchor>
              </controlPr>
            </control>
          </mc:Choice>
        </mc:AlternateContent>
        <mc:AlternateContent xmlns:mc="http://schemas.openxmlformats.org/markup-compatibility/2006">
          <mc:Choice Requires="x14">
            <control shapeId="2258" r:id="rId42" name="Check Box 210">
              <controlPr defaultSize="0" autoFill="0" autoLine="0" autoPict="0">
                <anchor moveWithCells="1">
                  <from>
                    <xdr:col>106</xdr:col>
                    <xdr:colOff>238125</xdr:colOff>
                    <xdr:row>117</xdr:row>
                    <xdr:rowOff>142875</xdr:rowOff>
                  </from>
                  <to>
                    <xdr:col>106</xdr:col>
                    <xdr:colOff>533400</xdr:colOff>
                    <xdr:row>119</xdr:row>
                    <xdr:rowOff>19050</xdr:rowOff>
                  </to>
                </anchor>
              </controlPr>
            </control>
          </mc:Choice>
        </mc:AlternateContent>
        <mc:AlternateContent xmlns:mc="http://schemas.openxmlformats.org/markup-compatibility/2006">
          <mc:Choice Requires="x14">
            <control shapeId="2266" r:id="rId43" name="Check Box 218">
              <controlPr defaultSize="0" autoFill="0" autoLine="0" autoPict="0">
                <anchor moveWithCells="1">
                  <from>
                    <xdr:col>106</xdr:col>
                    <xdr:colOff>238125</xdr:colOff>
                    <xdr:row>175</xdr:row>
                    <xdr:rowOff>142875</xdr:rowOff>
                  </from>
                  <to>
                    <xdr:col>106</xdr:col>
                    <xdr:colOff>533400</xdr:colOff>
                    <xdr:row>177</xdr:row>
                    <xdr:rowOff>19050</xdr:rowOff>
                  </to>
                </anchor>
              </controlPr>
            </control>
          </mc:Choice>
        </mc:AlternateContent>
        <mc:AlternateContent xmlns:mc="http://schemas.openxmlformats.org/markup-compatibility/2006">
          <mc:Choice Requires="x14">
            <control shapeId="2270" r:id="rId44" name="Check Box 222">
              <controlPr defaultSize="0" autoFill="0" autoLine="0" autoPict="0">
                <anchor moveWithCells="1">
                  <from>
                    <xdr:col>118</xdr:col>
                    <xdr:colOff>238125</xdr:colOff>
                    <xdr:row>1</xdr:row>
                    <xdr:rowOff>142875</xdr:rowOff>
                  </from>
                  <to>
                    <xdr:col>118</xdr:col>
                    <xdr:colOff>533400</xdr:colOff>
                    <xdr:row>3</xdr:row>
                    <xdr:rowOff>19050</xdr:rowOff>
                  </to>
                </anchor>
              </controlPr>
            </control>
          </mc:Choice>
        </mc:AlternateContent>
        <mc:AlternateContent xmlns:mc="http://schemas.openxmlformats.org/markup-compatibility/2006">
          <mc:Choice Requires="x14">
            <control shapeId="2278" r:id="rId45" name="Check Box 230">
              <controlPr defaultSize="0" autoFill="0" autoLine="0" autoPict="0">
                <anchor moveWithCells="1">
                  <from>
                    <xdr:col>118</xdr:col>
                    <xdr:colOff>238125</xdr:colOff>
                    <xdr:row>59</xdr:row>
                    <xdr:rowOff>142875</xdr:rowOff>
                  </from>
                  <to>
                    <xdr:col>118</xdr:col>
                    <xdr:colOff>533400</xdr:colOff>
                    <xdr:row>61</xdr:row>
                    <xdr:rowOff>19050</xdr:rowOff>
                  </to>
                </anchor>
              </controlPr>
            </control>
          </mc:Choice>
        </mc:AlternateContent>
        <mc:AlternateContent xmlns:mc="http://schemas.openxmlformats.org/markup-compatibility/2006">
          <mc:Choice Requires="x14">
            <control shapeId="2282" r:id="rId46" name="Check Box 234">
              <controlPr defaultSize="0" autoFill="0" autoLine="0" autoPict="0">
                <anchor moveWithCells="1">
                  <from>
                    <xdr:col>118</xdr:col>
                    <xdr:colOff>238125</xdr:colOff>
                    <xdr:row>117</xdr:row>
                    <xdr:rowOff>142875</xdr:rowOff>
                  </from>
                  <to>
                    <xdr:col>118</xdr:col>
                    <xdr:colOff>533400</xdr:colOff>
                    <xdr:row>119</xdr:row>
                    <xdr:rowOff>19050</xdr:rowOff>
                  </to>
                </anchor>
              </controlPr>
            </control>
          </mc:Choice>
        </mc:AlternateContent>
        <mc:AlternateContent xmlns:mc="http://schemas.openxmlformats.org/markup-compatibility/2006">
          <mc:Choice Requires="x14">
            <control shapeId="2290" r:id="rId47" name="Check Box 242">
              <controlPr defaultSize="0" autoFill="0" autoLine="0" autoPict="0">
                <anchor moveWithCells="1">
                  <from>
                    <xdr:col>118</xdr:col>
                    <xdr:colOff>238125</xdr:colOff>
                    <xdr:row>175</xdr:row>
                    <xdr:rowOff>142875</xdr:rowOff>
                  </from>
                  <to>
                    <xdr:col>118</xdr:col>
                    <xdr:colOff>533400</xdr:colOff>
                    <xdr:row>177</xdr:row>
                    <xdr:rowOff>19050</xdr:rowOff>
                  </to>
                </anchor>
              </controlPr>
            </control>
          </mc:Choice>
        </mc:AlternateContent>
        <mc:AlternateContent xmlns:mc="http://schemas.openxmlformats.org/markup-compatibility/2006">
          <mc:Choice Requires="x14">
            <control shapeId="2294" r:id="rId48" name="Check Box 246">
              <controlPr defaultSize="0" autoFill="0" autoLine="0" autoPict="0">
                <anchor moveWithCells="1">
                  <from>
                    <xdr:col>130</xdr:col>
                    <xdr:colOff>238125</xdr:colOff>
                    <xdr:row>1</xdr:row>
                    <xdr:rowOff>142875</xdr:rowOff>
                  </from>
                  <to>
                    <xdr:col>130</xdr:col>
                    <xdr:colOff>533400</xdr:colOff>
                    <xdr:row>3</xdr:row>
                    <xdr:rowOff>19050</xdr:rowOff>
                  </to>
                </anchor>
              </controlPr>
            </control>
          </mc:Choice>
        </mc:AlternateContent>
        <mc:AlternateContent xmlns:mc="http://schemas.openxmlformats.org/markup-compatibility/2006">
          <mc:Choice Requires="x14">
            <control shapeId="2302" r:id="rId49" name="Check Box 254">
              <controlPr defaultSize="0" autoFill="0" autoLine="0" autoPict="0">
                <anchor moveWithCells="1">
                  <from>
                    <xdr:col>130</xdr:col>
                    <xdr:colOff>238125</xdr:colOff>
                    <xdr:row>59</xdr:row>
                    <xdr:rowOff>142875</xdr:rowOff>
                  </from>
                  <to>
                    <xdr:col>130</xdr:col>
                    <xdr:colOff>533400</xdr:colOff>
                    <xdr:row>61</xdr:row>
                    <xdr:rowOff>19050</xdr:rowOff>
                  </to>
                </anchor>
              </controlPr>
            </control>
          </mc:Choice>
        </mc:AlternateContent>
        <mc:AlternateContent xmlns:mc="http://schemas.openxmlformats.org/markup-compatibility/2006">
          <mc:Choice Requires="x14">
            <control shapeId="2306" r:id="rId50" name="Check Box 258">
              <controlPr defaultSize="0" autoFill="0" autoLine="0" autoPict="0">
                <anchor moveWithCells="1">
                  <from>
                    <xdr:col>130</xdr:col>
                    <xdr:colOff>238125</xdr:colOff>
                    <xdr:row>117</xdr:row>
                    <xdr:rowOff>142875</xdr:rowOff>
                  </from>
                  <to>
                    <xdr:col>130</xdr:col>
                    <xdr:colOff>533400</xdr:colOff>
                    <xdr:row>119</xdr:row>
                    <xdr:rowOff>19050</xdr:rowOff>
                  </to>
                </anchor>
              </controlPr>
            </control>
          </mc:Choice>
        </mc:AlternateContent>
        <mc:AlternateContent xmlns:mc="http://schemas.openxmlformats.org/markup-compatibility/2006">
          <mc:Choice Requires="x14">
            <control shapeId="2314" r:id="rId51" name="Check Box 266">
              <controlPr defaultSize="0" autoFill="0" autoLine="0" autoPict="0">
                <anchor moveWithCells="1">
                  <from>
                    <xdr:col>130</xdr:col>
                    <xdr:colOff>238125</xdr:colOff>
                    <xdr:row>175</xdr:row>
                    <xdr:rowOff>142875</xdr:rowOff>
                  </from>
                  <to>
                    <xdr:col>130</xdr:col>
                    <xdr:colOff>533400</xdr:colOff>
                    <xdr:row>177</xdr:row>
                    <xdr:rowOff>19050</xdr:rowOff>
                  </to>
                </anchor>
              </controlPr>
            </control>
          </mc:Choice>
        </mc:AlternateContent>
        <mc:AlternateContent xmlns:mc="http://schemas.openxmlformats.org/markup-compatibility/2006">
          <mc:Choice Requires="x14">
            <control shapeId="2318" r:id="rId52" name="Check Box 270">
              <controlPr defaultSize="0" autoFill="0" autoLine="0" autoPict="0">
                <anchor moveWithCells="1">
                  <from>
                    <xdr:col>142</xdr:col>
                    <xdr:colOff>238125</xdr:colOff>
                    <xdr:row>1</xdr:row>
                    <xdr:rowOff>142875</xdr:rowOff>
                  </from>
                  <to>
                    <xdr:col>142</xdr:col>
                    <xdr:colOff>533400</xdr:colOff>
                    <xdr:row>3</xdr:row>
                    <xdr:rowOff>19050</xdr:rowOff>
                  </to>
                </anchor>
              </controlPr>
            </control>
          </mc:Choice>
        </mc:AlternateContent>
        <mc:AlternateContent xmlns:mc="http://schemas.openxmlformats.org/markup-compatibility/2006">
          <mc:Choice Requires="x14">
            <control shapeId="2326" r:id="rId53" name="Check Box 278">
              <controlPr defaultSize="0" autoFill="0" autoLine="0" autoPict="0">
                <anchor moveWithCells="1">
                  <from>
                    <xdr:col>142</xdr:col>
                    <xdr:colOff>238125</xdr:colOff>
                    <xdr:row>59</xdr:row>
                    <xdr:rowOff>142875</xdr:rowOff>
                  </from>
                  <to>
                    <xdr:col>142</xdr:col>
                    <xdr:colOff>533400</xdr:colOff>
                    <xdr:row>61</xdr:row>
                    <xdr:rowOff>19050</xdr:rowOff>
                  </to>
                </anchor>
              </controlPr>
            </control>
          </mc:Choice>
        </mc:AlternateContent>
        <mc:AlternateContent xmlns:mc="http://schemas.openxmlformats.org/markup-compatibility/2006">
          <mc:Choice Requires="x14">
            <control shapeId="2330" r:id="rId54" name="Check Box 282">
              <controlPr defaultSize="0" autoFill="0" autoLine="0" autoPict="0">
                <anchor moveWithCells="1">
                  <from>
                    <xdr:col>142</xdr:col>
                    <xdr:colOff>238125</xdr:colOff>
                    <xdr:row>117</xdr:row>
                    <xdr:rowOff>142875</xdr:rowOff>
                  </from>
                  <to>
                    <xdr:col>142</xdr:col>
                    <xdr:colOff>533400</xdr:colOff>
                    <xdr:row>119</xdr:row>
                    <xdr:rowOff>19050</xdr:rowOff>
                  </to>
                </anchor>
              </controlPr>
            </control>
          </mc:Choice>
        </mc:AlternateContent>
        <mc:AlternateContent xmlns:mc="http://schemas.openxmlformats.org/markup-compatibility/2006">
          <mc:Choice Requires="x14">
            <control shapeId="2338" r:id="rId55" name="Check Box 290">
              <controlPr defaultSize="0" autoFill="0" autoLine="0" autoPict="0">
                <anchor moveWithCells="1">
                  <from>
                    <xdr:col>142</xdr:col>
                    <xdr:colOff>238125</xdr:colOff>
                    <xdr:row>175</xdr:row>
                    <xdr:rowOff>142875</xdr:rowOff>
                  </from>
                  <to>
                    <xdr:col>142</xdr:col>
                    <xdr:colOff>533400</xdr:colOff>
                    <xdr:row>177</xdr:row>
                    <xdr:rowOff>19050</xdr:rowOff>
                  </to>
                </anchor>
              </controlPr>
            </control>
          </mc:Choice>
        </mc:AlternateContent>
        <mc:AlternateContent xmlns:mc="http://schemas.openxmlformats.org/markup-compatibility/2006">
          <mc:Choice Requires="x14">
            <control shapeId="2342" r:id="rId56" name="Check Box 294">
              <controlPr defaultSize="0" autoFill="0" autoLine="0" autoPict="0">
                <anchor moveWithCells="1">
                  <from>
                    <xdr:col>154</xdr:col>
                    <xdr:colOff>238125</xdr:colOff>
                    <xdr:row>1</xdr:row>
                    <xdr:rowOff>142875</xdr:rowOff>
                  </from>
                  <to>
                    <xdr:col>154</xdr:col>
                    <xdr:colOff>533400</xdr:colOff>
                    <xdr:row>3</xdr:row>
                    <xdr:rowOff>19050</xdr:rowOff>
                  </to>
                </anchor>
              </controlPr>
            </control>
          </mc:Choice>
        </mc:AlternateContent>
        <mc:AlternateContent xmlns:mc="http://schemas.openxmlformats.org/markup-compatibility/2006">
          <mc:Choice Requires="x14">
            <control shapeId="2350" r:id="rId57" name="Check Box 302">
              <controlPr defaultSize="0" autoFill="0" autoLine="0" autoPict="0">
                <anchor moveWithCells="1">
                  <from>
                    <xdr:col>154</xdr:col>
                    <xdr:colOff>238125</xdr:colOff>
                    <xdr:row>59</xdr:row>
                    <xdr:rowOff>142875</xdr:rowOff>
                  </from>
                  <to>
                    <xdr:col>154</xdr:col>
                    <xdr:colOff>533400</xdr:colOff>
                    <xdr:row>61</xdr:row>
                    <xdr:rowOff>19050</xdr:rowOff>
                  </to>
                </anchor>
              </controlPr>
            </control>
          </mc:Choice>
        </mc:AlternateContent>
        <mc:AlternateContent xmlns:mc="http://schemas.openxmlformats.org/markup-compatibility/2006">
          <mc:Choice Requires="x14">
            <control shapeId="2354" r:id="rId58" name="Check Box 306">
              <controlPr defaultSize="0" autoFill="0" autoLine="0" autoPict="0">
                <anchor moveWithCells="1">
                  <from>
                    <xdr:col>154</xdr:col>
                    <xdr:colOff>238125</xdr:colOff>
                    <xdr:row>117</xdr:row>
                    <xdr:rowOff>142875</xdr:rowOff>
                  </from>
                  <to>
                    <xdr:col>154</xdr:col>
                    <xdr:colOff>533400</xdr:colOff>
                    <xdr:row>119</xdr:row>
                    <xdr:rowOff>19050</xdr:rowOff>
                  </to>
                </anchor>
              </controlPr>
            </control>
          </mc:Choice>
        </mc:AlternateContent>
        <mc:AlternateContent xmlns:mc="http://schemas.openxmlformats.org/markup-compatibility/2006">
          <mc:Choice Requires="x14">
            <control shapeId="2362" r:id="rId59" name="Check Box 314">
              <controlPr defaultSize="0" autoFill="0" autoLine="0" autoPict="0">
                <anchor moveWithCells="1">
                  <from>
                    <xdr:col>154</xdr:col>
                    <xdr:colOff>238125</xdr:colOff>
                    <xdr:row>175</xdr:row>
                    <xdr:rowOff>142875</xdr:rowOff>
                  </from>
                  <to>
                    <xdr:col>154</xdr:col>
                    <xdr:colOff>533400</xdr:colOff>
                    <xdr:row>177</xdr:row>
                    <xdr:rowOff>19050</xdr:rowOff>
                  </to>
                </anchor>
              </controlPr>
            </control>
          </mc:Choice>
        </mc:AlternateContent>
        <mc:AlternateContent xmlns:mc="http://schemas.openxmlformats.org/markup-compatibility/2006">
          <mc:Choice Requires="x14">
            <control shapeId="2366" r:id="rId60" name="Check Box 318">
              <controlPr defaultSize="0" autoFill="0" autoLine="0" autoPict="0">
                <anchor moveWithCells="1">
                  <from>
                    <xdr:col>166</xdr:col>
                    <xdr:colOff>238125</xdr:colOff>
                    <xdr:row>1</xdr:row>
                    <xdr:rowOff>142875</xdr:rowOff>
                  </from>
                  <to>
                    <xdr:col>166</xdr:col>
                    <xdr:colOff>533400</xdr:colOff>
                    <xdr:row>3</xdr:row>
                    <xdr:rowOff>19050</xdr:rowOff>
                  </to>
                </anchor>
              </controlPr>
            </control>
          </mc:Choice>
        </mc:AlternateContent>
        <mc:AlternateContent xmlns:mc="http://schemas.openxmlformats.org/markup-compatibility/2006">
          <mc:Choice Requires="x14">
            <control shapeId="2374" r:id="rId61" name="Check Box 326">
              <controlPr defaultSize="0" autoFill="0" autoLine="0" autoPict="0">
                <anchor moveWithCells="1">
                  <from>
                    <xdr:col>166</xdr:col>
                    <xdr:colOff>238125</xdr:colOff>
                    <xdr:row>59</xdr:row>
                    <xdr:rowOff>142875</xdr:rowOff>
                  </from>
                  <to>
                    <xdr:col>166</xdr:col>
                    <xdr:colOff>533400</xdr:colOff>
                    <xdr:row>61</xdr:row>
                    <xdr:rowOff>19050</xdr:rowOff>
                  </to>
                </anchor>
              </controlPr>
            </control>
          </mc:Choice>
        </mc:AlternateContent>
        <mc:AlternateContent xmlns:mc="http://schemas.openxmlformats.org/markup-compatibility/2006">
          <mc:Choice Requires="x14">
            <control shapeId="2378" r:id="rId62" name="Check Box 330">
              <controlPr defaultSize="0" autoFill="0" autoLine="0" autoPict="0">
                <anchor moveWithCells="1">
                  <from>
                    <xdr:col>166</xdr:col>
                    <xdr:colOff>238125</xdr:colOff>
                    <xdr:row>117</xdr:row>
                    <xdr:rowOff>142875</xdr:rowOff>
                  </from>
                  <to>
                    <xdr:col>166</xdr:col>
                    <xdr:colOff>533400</xdr:colOff>
                    <xdr:row>119</xdr:row>
                    <xdr:rowOff>19050</xdr:rowOff>
                  </to>
                </anchor>
              </controlPr>
            </control>
          </mc:Choice>
        </mc:AlternateContent>
        <mc:AlternateContent xmlns:mc="http://schemas.openxmlformats.org/markup-compatibility/2006">
          <mc:Choice Requires="x14">
            <control shapeId="2386" r:id="rId63" name="Check Box 338">
              <controlPr defaultSize="0" autoFill="0" autoLine="0" autoPict="0">
                <anchor moveWithCells="1">
                  <from>
                    <xdr:col>166</xdr:col>
                    <xdr:colOff>238125</xdr:colOff>
                    <xdr:row>175</xdr:row>
                    <xdr:rowOff>142875</xdr:rowOff>
                  </from>
                  <to>
                    <xdr:col>166</xdr:col>
                    <xdr:colOff>533400</xdr:colOff>
                    <xdr:row>177</xdr:row>
                    <xdr:rowOff>19050</xdr:rowOff>
                  </to>
                </anchor>
              </controlPr>
            </control>
          </mc:Choice>
        </mc:AlternateContent>
        <mc:AlternateContent xmlns:mc="http://schemas.openxmlformats.org/markup-compatibility/2006">
          <mc:Choice Requires="x14">
            <control shapeId="2390" r:id="rId64" name="Check Box 342">
              <controlPr defaultSize="0" autoFill="0" autoLine="0" autoPict="0">
                <anchor moveWithCells="1">
                  <from>
                    <xdr:col>178</xdr:col>
                    <xdr:colOff>238125</xdr:colOff>
                    <xdr:row>1</xdr:row>
                    <xdr:rowOff>142875</xdr:rowOff>
                  </from>
                  <to>
                    <xdr:col>178</xdr:col>
                    <xdr:colOff>533400</xdr:colOff>
                    <xdr:row>3</xdr:row>
                    <xdr:rowOff>19050</xdr:rowOff>
                  </to>
                </anchor>
              </controlPr>
            </control>
          </mc:Choice>
        </mc:AlternateContent>
        <mc:AlternateContent xmlns:mc="http://schemas.openxmlformats.org/markup-compatibility/2006">
          <mc:Choice Requires="x14">
            <control shapeId="2398" r:id="rId65" name="Check Box 350">
              <controlPr defaultSize="0" autoFill="0" autoLine="0" autoPict="0">
                <anchor moveWithCells="1">
                  <from>
                    <xdr:col>178</xdr:col>
                    <xdr:colOff>238125</xdr:colOff>
                    <xdr:row>59</xdr:row>
                    <xdr:rowOff>142875</xdr:rowOff>
                  </from>
                  <to>
                    <xdr:col>178</xdr:col>
                    <xdr:colOff>533400</xdr:colOff>
                    <xdr:row>61</xdr:row>
                    <xdr:rowOff>19050</xdr:rowOff>
                  </to>
                </anchor>
              </controlPr>
            </control>
          </mc:Choice>
        </mc:AlternateContent>
        <mc:AlternateContent xmlns:mc="http://schemas.openxmlformats.org/markup-compatibility/2006">
          <mc:Choice Requires="x14">
            <control shapeId="2402" r:id="rId66" name="Check Box 354">
              <controlPr defaultSize="0" autoFill="0" autoLine="0" autoPict="0">
                <anchor moveWithCells="1">
                  <from>
                    <xdr:col>178</xdr:col>
                    <xdr:colOff>238125</xdr:colOff>
                    <xdr:row>117</xdr:row>
                    <xdr:rowOff>142875</xdr:rowOff>
                  </from>
                  <to>
                    <xdr:col>178</xdr:col>
                    <xdr:colOff>533400</xdr:colOff>
                    <xdr:row>119</xdr:row>
                    <xdr:rowOff>19050</xdr:rowOff>
                  </to>
                </anchor>
              </controlPr>
            </control>
          </mc:Choice>
        </mc:AlternateContent>
        <mc:AlternateContent xmlns:mc="http://schemas.openxmlformats.org/markup-compatibility/2006">
          <mc:Choice Requires="x14">
            <control shapeId="2410" r:id="rId67" name="Check Box 362">
              <controlPr defaultSize="0" autoFill="0" autoLine="0" autoPict="0">
                <anchor moveWithCells="1">
                  <from>
                    <xdr:col>178</xdr:col>
                    <xdr:colOff>238125</xdr:colOff>
                    <xdr:row>175</xdr:row>
                    <xdr:rowOff>142875</xdr:rowOff>
                  </from>
                  <to>
                    <xdr:col>178</xdr:col>
                    <xdr:colOff>533400</xdr:colOff>
                    <xdr:row>177</xdr:row>
                    <xdr:rowOff>19050</xdr:rowOff>
                  </to>
                </anchor>
              </controlPr>
            </control>
          </mc:Choice>
        </mc:AlternateContent>
        <mc:AlternateContent xmlns:mc="http://schemas.openxmlformats.org/markup-compatibility/2006">
          <mc:Choice Requires="x14">
            <control shapeId="2414" r:id="rId68" name="Check Box 366">
              <controlPr defaultSize="0" autoFill="0" autoLine="0" autoPict="0">
                <anchor moveWithCells="1">
                  <from>
                    <xdr:col>190</xdr:col>
                    <xdr:colOff>238125</xdr:colOff>
                    <xdr:row>1</xdr:row>
                    <xdr:rowOff>142875</xdr:rowOff>
                  </from>
                  <to>
                    <xdr:col>190</xdr:col>
                    <xdr:colOff>533400</xdr:colOff>
                    <xdr:row>3</xdr:row>
                    <xdr:rowOff>19050</xdr:rowOff>
                  </to>
                </anchor>
              </controlPr>
            </control>
          </mc:Choice>
        </mc:AlternateContent>
        <mc:AlternateContent xmlns:mc="http://schemas.openxmlformats.org/markup-compatibility/2006">
          <mc:Choice Requires="x14">
            <control shapeId="2422" r:id="rId69" name="Check Box 374">
              <controlPr defaultSize="0" autoFill="0" autoLine="0" autoPict="0">
                <anchor moveWithCells="1">
                  <from>
                    <xdr:col>190</xdr:col>
                    <xdr:colOff>238125</xdr:colOff>
                    <xdr:row>59</xdr:row>
                    <xdr:rowOff>142875</xdr:rowOff>
                  </from>
                  <to>
                    <xdr:col>190</xdr:col>
                    <xdr:colOff>533400</xdr:colOff>
                    <xdr:row>61</xdr:row>
                    <xdr:rowOff>19050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L258"/>
  <sheetViews>
    <sheetView showGridLines="0" showZeros="0" zoomScale="80" zoomScaleNormal="80" workbookViewId="0"/>
  </sheetViews>
  <sheetFormatPr defaultRowHeight="12.75" x14ac:dyDescent="0.2"/>
  <cols>
    <col min="1" max="1" width="12.28515625" style="728" customWidth="1"/>
    <col min="2" max="2" width="26.28515625" style="728" customWidth="1"/>
    <col min="3" max="3" width="24.140625" style="728" customWidth="1"/>
    <col min="4" max="4" width="11.85546875" style="728" customWidth="1"/>
    <col min="5" max="6" width="9.140625" style="728"/>
    <col min="7" max="7" width="9.5703125" style="728" bestFit="1" customWidth="1"/>
    <col min="8" max="11" width="9.140625" style="728"/>
    <col min="12" max="12" width="9.5703125" style="728" bestFit="1" customWidth="1"/>
    <col min="13" max="16384" width="9.140625" style="728"/>
  </cols>
  <sheetData>
    <row r="1" spans="1:12" ht="11.25" customHeight="1" x14ac:dyDescent="0.2">
      <c r="A1" s="742" t="s">
        <v>168</v>
      </c>
      <c r="B1" s="682"/>
      <c r="C1" s="719"/>
      <c r="D1" s="719"/>
      <c r="E1" s="719"/>
      <c r="F1" s="733"/>
      <c r="G1" s="682" t="s">
        <v>169</v>
      </c>
      <c r="H1" s="719"/>
      <c r="I1" s="733"/>
      <c r="J1" s="683" t="s">
        <v>170</v>
      </c>
      <c r="K1" s="733"/>
      <c r="L1" s="684" t="s">
        <v>171</v>
      </c>
    </row>
    <row r="2" spans="1:12" ht="11.25" customHeight="1" x14ac:dyDescent="0.2">
      <c r="A2" s="685" t="s">
        <v>239</v>
      </c>
      <c r="B2" s="686"/>
      <c r="C2" s="722"/>
      <c r="F2" s="735"/>
      <c r="G2" s="722"/>
      <c r="H2" s="722"/>
      <c r="I2" s="735"/>
      <c r="K2" s="735"/>
      <c r="L2" s="723"/>
    </row>
    <row r="3" spans="1:12" ht="11.25" customHeight="1" x14ac:dyDescent="0.2">
      <c r="A3" s="685" t="s">
        <v>172</v>
      </c>
      <c r="B3" s="686"/>
      <c r="C3" s="722"/>
      <c r="F3" s="735"/>
      <c r="G3" s="722"/>
      <c r="H3" s="722"/>
      <c r="I3" s="735"/>
      <c r="K3" s="735"/>
      <c r="L3" s="687" t="s">
        <v>173</v>
      </c>
    </row>
    <row r="4" spans="1:12" ht="11.25" customHeight="1" thickBot="1" x14ac:dyDescent="0.25">
      <c r="A4" s="575" t="s">
        <v>587</v>
      </c>
      <c r="B4" s="688"/>
      <c r="C4" s="725"/>
      <c r="D4" s="725"/>
      <c r="E4" s="725"/>
      <c r="F4" s="745"/>
      <c r="G4" s="725" t="str">
        <f>'CG-3123'!A6</f>
        <v>USCGC BUSTED</v>
      </c>
      <c r="H4" s="725"/>
      <c r="I4" s="745"/>
      <c r="J4" s="689">
        <f>'CG-3123'!AX6</f>
        <v>43586</v>
      </c>
      <c r="K4" s="745"/>
      <c r="L4" s="690"/>
    </row>
    <row r="5" spans="1:12" x14ac:dyDescent="0.2">
      <c r="A5" s="691"/>
      <c r="B5" s="735"/>
      <c r="C5" s="723"/>
      <c r="D5" s="729"/>
      <c r="E5" s="692" t="s">
        <v>174</v>
      </c>
      <c r="F5" s="731"/>
      <c r="G5" s="729"/>
      <c r="H5" s="693" t="s">
        <v>175</v>
      </c>
      <c r="I5" s="729"/>
      <c r="J5" s="731"/>
      <c r="L5" s="723"/>
    </row>
    <row r="6" spans="1:12" x14ac:dyDescent="0.2">
      <c r="A6" s="694" t="s">
        <v>68</v>
      </c>
      <c r="B6" s="695" t="s">
        <v>176</v>
      </c>
      <c r="C6" s="696" t="s">
        <v>177</v>
      </c>
      <c r="D6" s="686" t="s">
        <v>178</v>
      </c>
      <c r="E6" s="695" t="s">
        <v>86</v>
      </c>
      <c r="F6" s="696" t="s">
        <v>179</v>
      </c>
      <c r="G6" s="695" t="s">
        <v>180</v>
      </c>
      <c r="H6" s="695" t="s">
        <v>181</v>
      </c>
      <c r="I6" s="695" t="s">
        <v>86</v>
      </c>
      <c r="J6" s="696" t="s">
        <v>179</v>
      </c>
      <c r="K6" s="697"/>
      <c r="L6" s="723"/>
    </row>
    <row r="7" spans="1:12" x14ac:dyDescent="0.2">
      <c r="A7" s="698"/>
      <c r="B7" s="736"/>
      <c r="C7" s="699" t="s">
        <v>52</v>
      </c>
      <c r="D7" s="736"/>
      <c r="E7" s="700" t="s">
        <v>182</v>
      </c>
      <c r="F7" s="731"/>
      <c r="G7" s="700" t="s">
        <v>183</v>
      </c>
      <c r="H7" s="700" t="s">
        <v>184</v>
      </c>
      <c r="I7" s="700" t="s">
        <v>185</v>
      </c>
      <c r="J7" s="731"/>
      <c r="K7" s="729"/>
      <c r="L7" s="731"/>
    </row>
    <row r="8" spans="1:12" x14ac:dyDescent="0.2">
      <c r="A8" s="698"/>
      <c r="B8" s="701" t="s">
        <v>186</v>
      </c>
      <c r="C8" s="702"/>
      <c r="D8" s="703"/>
      <c r="E8" s="703"/>
      <c r="F8" s="704"/>
      <c r="G8" s="703"/>
      <c r="H8" s="703"/>
      <c r="I8" s="703"/>
      <c r="J8" s="704"/>
      <c r="K8" s="1237">
        <v>0</v>
      </c>
      <c r="L8" s="1233"/>
    </row>
    <row r="9" spans="1:12" ht="15.75" customHeight="1" x14ac:dyDescent="0.2">
      <c r="A9" s="58"/>
      <c r="B9" s="59"/>
      <c r="C9" s="210"/>
      <c r="D9" s="201">
        <v>0</v>
      </c>
      <c r="E9" s="201"/>
      <c r="F9" s="202"/>
      <c r="G9" s="201"/>
      <c r="H9" s="201"/>
      <c r="I9" s="201"/>
      <c r="J9" s="202"/>
      <c r="K9" s="1232">
        <f>IF(SUM(D9:J9)=0,0,K8+SUM(D9:F9)-SUM(G9:J9))</f>
        <v>0</v>
      </c>
      <c r="L9" s="1233"/>
    </row>
    <row r="10" spans="1:12" ht="15.75" customHeight="1" x14ac:dyDescent="0.2">
      <c r="A10" s="58"/>
      <c r="B10" s="59"/>
      <c r="C10" s="210"/>
      <c r="D10" s="201"/>
      <c r="E10" s="201"/>
      <c r="F10" s="202"/>
      <c r="G10" s="201"/>
      <c r="H10" s="201"/>
      <c r="I10" s="201"/>
      <c r="J10" s="202"/>
      <c r="K10" s="1232">
        <f>IF(SUM(D10:J10)=0,0,K9+SUM(D10:F10)-SUM(G10:J10))</f>
        <v>0</v>
      </c>
      <c r="L10" s="1233"/>
    </row>
    <row r="11" spans="1:12" ht="15.75" customHeight="1" x14ac:dyDescent="0.2">
      <c r="A11" s="58"/>
      <c r="B11" s="59"/>
      <c r="C11" s="210"/>
      <c r="D11" s="201"/>
      <c r="E11" s="201"/>
      <c r="F11" s="202"/>
      <c r="G11" s="201"/>
      <c r="H11" s="201"/>
      <c r="I11" s="201"/>
      <c r="J11" s="202"/>
      <c r="K11" s="1232">
        <f t="shared" ref="K11:K34" si="0">IF(SUM(D11:J11)=0,0,K10+SUM(D11:F11)-SUM(G11:J11))</f>
        <v>0</v>
      </c>
      <c r="L11" s="1233"/>
    </row>
    <row r="12" spans="1:12" ht="15.75" customHeight="1" x14ac:dyDescent="0.2">
      <c r="A12" s="58"/>
      <c r="B12" s="59"/>
      <c r="C12" s="210"/>
      <c r="D12" s="201"/>
      <c r="E12" s="201"/>
      <c r="F12" s="202"/>
      <c r="G12" s="201"/>
      <c r="H12" s="201"/>
      <c r="I12" s="201"/>
      <c r="J12" s="202"/>
      <c r="K12" s="1232">
        <f t="shared" si="0"/>
        <v>0</v>
      </c>
      <c r="L12" s="1233"/>
    </row>
    <row r="13" spans="1:12" ht="15.75" customHeight="1" x14ac:dyDescent="0.2">
      <c r="A13" s="58"/>
      <c r="B13" s="59"/>
      <c r="C13" s="210"/>
      <c r="D13" s="201"/>
      <c r="E13" s="201"/>
      <c r="F13" s="202"/>
      <c r="G13" s="201"/>
      <c r="H13" s="201"/>
      <c r="I13" s="201"/>
      <c r="J13" s="202"/>
      <c r="K13" s="1232">
        <f t="shared" si="0"/>
        <v>0</v>
      </c>
      <c r="L13" s="1233"/>
    </row>
    <row r="14" spans="1:12" ht="15.75" customHeight="1" x14ac:dyDescent="0.2">
      <c r="A14" s="58"/>
      <c r="B14" s="59"/>
      <c r="C14" s="210"/>
      <c r="D14" s="203"/>
      <c r="E14" s="201"/>
      <c r="F14" s="202"/>
      <c r="G14" s="203"/>
      <c r="H14" s="201"/>
      <c r="I14" s="201"/>
      <c r="J14" s="202"/>
      <c r="K14" s="1232">
        <f t="shared" si="0"/>
        <v>0</v>
      </c>
      <c r="L14" s="1233"/>
    </row>
    <row r="15" spans="1:12" ht="15.75" customHeight="1" x14ac:dyDescent="0.2">
      <c r="A15" s="58"/>
      <c r="B15" s="59"/>
      <c r="C15" s="210"/>
      <c r="D15" s="201"/>
      <c r="E15" s="201"/>
      <c r="F15" s="202"/>
      <c r="G15" s="203"/>
      <c r="H15" s="201"/>
      <c r="I15" s="201"/>
      <c r="J15" s="202"/>
      <c r="K15" s="1232">
        <f t="shared" si="0"/>
        <v>0</v>
      </c>
      <c r="L15" s="1233"/>
    </row>
    <row r="16" spans="1:12" ht="15.75" customHeight="1" x14ac:dyDescent="0.2">
      <c r="A16" s="58"/>
      <c r="B16" s="59"/>
      <c r="C16" s="210"/>
      <c r="D16" s="201"/>
      <c r="E16" s="201"/>
      <c r="F16" s="202"/>
      <c r="G16" s="203"/>
      <c r="H16" s="201"/>
      <c r="I16" s="201"/>
      <c r="J16" s="202"/>
      <c r="K16" s="1232">
        <f>IF(SUM(D16:J16)=0,0,K15+SUM(D16:F16)-SUM(G16:J16))</f>
        <v>0</v>
      </c>
      <c r="L16" s="1233"/>
    </row>
    <row r="17" spans="1:12" ht="15.75" customHeight="1" x14ac:dyDescent="0.2">
      <c r="A17" s="58"/>
      <c r="B17" s="59"/>
      <c r="C17" s="210"/>
      <c r="D17" s="201"/>
      <c r="E17" s="201"/>
      <c r="F17" s="202"/>
      <c r="G17" s="201"/>
      <c r="H17" s="201"/>
      <c r="I17" s="201"/>
      <c r="J17" s="202"/>
      <c r="K17" s="1232">
        <f t="shared" si="0"/>
        <v>0</v>
      </c>
      <c r="L17" s="1233"/>
    </row>
    <row r="18" spans="1:12" ht="15.75" customHeight="1" x14ac:dyDescent="0.2">
      <c r="A18" s="58"/>
      <c r="B18" s="59"/>
      <c r="C18" s="210"/>
      <c r="D18" s="201"/>
      <c r="E18" s="201"/>
      <c r="F18" s="202"/>
      <c r="G18" s="201"/>
      <c r="H18" s="201"/>
      <c r="I18" s="201"/>
      <c r="J18" s="202"/>
      <c r="K18" s="1232">
        <f t="shared" si="0"/>
        <v>0</v>
      </c>
      <c r="L18" s="1233"/>
    </row>
    <row r="19" spans="1:12" ht="15.75" customHeight="1" x14ac:dyDescent="0.2">
      <c r="A19" s="58"/>
      <c r="B19" s="59"/>
      <c r="C19" s="210"/>
      <c r="D19" s="201"/>
      <c r="E19" s="201"/>
      <c r="F19" s="202"/>
      <c r="G19" s="201"/>
      <c r="H19" s="201"/>
      <c r="I19" s="201"/>
      <c r="J19" s="202"/>
      <c r="K19" s="1232">
        <f t="shared" si="0"/>
        <v>0</v>
      </c>
      <c r="L19" s="1233"/>
    </row>
    <row r="20" spans="1:12" ht="15.75" customHeight="1" x14ac:dyDescent="0.2">
      <c r="A20" s="58"/>
      <c r="B20" s="59"/>
      <c r="C20" s="210"/>
      <c r="D20" s="201"/>
      <c r="E20" s="201"/>
      <c r="F20" s="202"/>
      <c r="G20" s="201"/>
      <c r="H20" s="201"/>
      <c r="I20" s="201"/>
      <c r="J20" s="202"/>
      <c r="K20" s="1232">
        <f t="shared" si="0"/>
        <v>0</v>
      </c>
      <c r="L20" s="1233"/>
    </row>
    <row r="21" spans="1:12" ht="15.75" customHeight="1" x14ac:dyDescent="0.2">
      <c r="A21" s="58"/>
      <c r="B21" s="59"/>
      <c r="C21" s="210"/>
      <c r="D21" s="201"/>
      <c r="E21" s="201"/>
      <c r="F21" s="202"/>
      <c r="G21" s="201"/>
      <c r="H21" s="201"/>
      <c r="I21" s="201"/>
      <c r="J21" s="202"/>
      <c r="K21" s="1232">
        <f t="shared" si="0"/>
        <v>0</v>
      </c>
      <c r="L21" s="1233"/>
    </row>
    <row r="22" spans="1:12" ht="15.75" customHeight="1" x14ac:dyDescent="0.2">
      <c r="A22" s="58"/>
      <c r="B22" s="59"/>
      <c r="C22" s="210"/>
      <c r="D22" s="201"/>
      <c r="E22" s="201"/>
      <c r="F22" s="202"/>
      <c r="G22" s="201"/>
      <c r="H22" s="201"/>
      <c r="I22" s="201"/>
      <c r="J22" s="202"/>
      <c r="K22" s="1232">
        <f t="shared" si="0"/>
        <v>0</v>
      </c>
      <c r="L22" s="1233"/>
    </row>
    <row r="23" spans="1:12" ht="15.75" customHeight="1" x14ac:dyDescent="0.2">
      <c r="A23" s="58"/>
      <c r="B23" s="59"/>
      <c r="C23" s="210"/>
      <c r="D23" s="201"/>
      <c r="E23" s="201"/>
      <c r="F23" s="202"/>
      <c r="G23" s="201"/>
      <c r="H23" s="201"/>
      <c r="I23" s="201"/>
      <c r="J23" s="202"/>
      <c r="K23" s="1232">
        <f t="shared" si="0"/>
        <v>0</v>
      </c>
      <c r="L23" s="1233"/>
    </row>
    <row r="24" spans="1:12" ht="15.75" customHeight="1" x14ac:dyDescent="0.2">
      <c r="A24" s="58"/>
      <c r="B24" s="59"/>
      <c r="C24" s="210"/>
      <c r="D24" s="201"/>
      <c r="E24" s="201"/>
      <c r="F24" s="202"/>
      <c r="G24" s="201"/>
      <c r="H24" s="201"/>
      <c r="I24" s="201"/>
      <c r="J24" s="202"/>
      <c r="K24" s="1232">
        <f t="shared" si="0"/>
        <v>0</v>
      </c>
      <c r="L24" s="1233"/>
    </row>
    <row r="25" spans="1:12" ht="15.75" customHeight="1" x14ac:dyDescent="0.2">
      <c r="A25" s="58"/>
      <c r="B25" s="59"/>
      <c r="C25" s="210"/>
      <c r="D25" s="201"/>
      <c r="E25" s="201"/>
      <c r="F25" s="202"/>
      <c r="G25" s="201"/>
      <c r="H25" s="201"/>
      <c r="I25" s="201"/>
      <c r="J25" s="202"/>
      <c r="K25" s="1232">
        <f t="shared" si="0"/>
        <v>0</v>
      </c>
      <c r="L25" s="1233"/>
    </row>
    <row r="26" spans="1:12" ht="15.75" customHeight="1" x14ac:dyDescent="0.2">
      <c r="A26" s="58"/>
      <c r="B26" s="59"/>
      <c r="C26" s="210"/>
      <c r="D26" s="201"/>
      <c r="E26" s="201"/>
      <c r="F26" s="202"/>
      <c r="G26" s="201"/>
      <c r="H26" s="201"/>
      <c r="I26" s="201"/>
      <c r="J26" s="202"/>
      <c r="K26" s="1232">
        <f t="shared" si="0"/>
        <v>0</v>
      </c>
      <c r="L26" s="1233"/>
    </row>
    <row r="27" spans="1:12" ht="15.75" customHeight="1" x14ac:dyDescent="0.2">
      <c r="A27" s="58"/>
      <c r="B27" s="59"/>
      <c r="C27" s="210"/>
      <c r="D27" s="201"/>
      <c r="E27" s="201"/>
      <c r="F27" s="202"/>
      <c r="G27" s="201"/>
      <c r="H27" s="201"/>
      <c r="I27" s="201"/>
      <c r="J27" s="202"/>
      <c r="K27" s="1232">
        <f t="shared" si="0"/>
        <v>0</v>
      </c>
      <c r="L27" s="1233"/>
    </row>
    <row r="28" spans="1:12" ht="15.75" customHeight="1" x14ac:dyDescent="0.2">
      <c r="A28" s="58"/>
      <c r="B28" s="59"/>
      <c r="C28" s="210"/>
      <c r="D28" s="201"/>
      <c r="E28" s="201"/>
      <c r="F28" s="202"/>
      <c r="G28" s="201"/>
      <c r="H28" s="201"/>
      <c r="I28" s="201"/>
      <c r="J28" s="202"/>
      <c r="K28" s="1232">
        <f t="shared" si="0"/>
        <v>0</v>
      </c>
      <c r="L28" s="1233"/>
    </row>
    <row r="29" spans="1:12" ht="15.75" customHeight="1" x14ac:dyDescent="0.2">
      <c r="A29" s="58"/>
      <c r="B29" s="59"/>
      <c r="C29" s="210"/>
      <c r="D29" s="201"/>
      <c r="E29" s="201"/>
      <c r="F29" s="202"/>
      <c r="G29" s="201"/>
      <c r="H29" s="201"/>
      <c r="I29" s="201"/>
      <c r="J29" s="202"/>
      <c r="K29" s="1232">
        <f t="shared" si="0"/>
        <v>0</v>
      </c>
      <c r="L29" s="1233"/>
    </row>
    <row r="30" spans="1:12" ht="15.75" customHeight="1" x14ac:dyDescent="0.2">
      <c r="A30" s="58"/>
      <c r="B30" s="59"/>
      <c r="C30" s="210"/>
      <c r="D30" s="201"/>
      <c r="E30" s="201"/>
      <c r="F30" s="202"/>
      <c r="G30" s="201"/>
      <c r="H30" s="201"/>
      <c r="I30" s="201"/>
      <c r="J30" s="202"/>
      <c r="K30" s="1232">
        <f>IF(SUM(D30:J30)=0,0,K29+SUM(D30:F30)-SUM(G30:J30))</f>
        <v>0</v>
      </c>
      <c r="L30" s="1233"/>
    </row>
    <row r="31" spans="1:12" ht="15.75" customHeight="1" x14ac:dyDescent="0.2">
      <c r="A31" s="58"/>
      <c r="B31" s="59"/>
      <c r="C31" s="210"/>
      <c r="D31" s="201"/>
      <c r="E31" s="201"/>
      <c r="F31" s="202"/>
      <c r="G31" s="201"/>
      <c r="H31" s="201"/>
      <c r="I31" s="201"/>
      <c r="J31" s="202"/>
      <c r="K31" s="1232">
        <f t="shared" si="0"/>
        <v>0</v>
      </c>
      <c r="L31" s="1233"/>
    </row>
    <row r="32" spans="1:12" ht="15.75" customHeight="1" x14ac:dyDescent="0.2">
      <c r="A32" s="58"/>
      <c r="B32" s="59"/>
      <c r="C32" s="210"/>
      <c r="D32" s="201"/>
      <c r="E32" s="201"/>
      <c r="F32" s="202"/>
      <c r="G32" s="201"/>
      <c r="H32" s="201"/>
      <c r="I32" s="201"/>
      <c r="J32" s="202"/>
      <c r="K32" s="1232">
        <f t="shared" si="0"/>
        <v>0</v>
      </c>
      <c r="L32" s="1233"/>
    </row>
    <row r="33" spans="1:12" ht="15.75" customHeight="1" x14ac:dyDescent="0.2">
      <c r="A33" s="58"/>
      <c r="B33" s="59"/>
      <c r="C33" s="210"/>
      <c r="D33" s="201"/>
      <c r="E33" s="201"/>
      <c r="F33" s="202"/>
      <c r="G33" s="201"/>
      <c r="H33" s="201"/>
      <c r="I33" s="201"/>
      <c r="J33" s="202"/>
      <c r="K33" s="1232">
        <f t="shared" si="0"/>
        <v>0</v>
      </c>
      <c r="L33" s="1233"/>
    </row>
    <row r="34" spans="1:12" ht="15.75" customHeight="1" x14ac:dyDescent="0.2">
      <c r="A34" s="58"/>
      <c r="B34" s="59"/>
      <c r="C34" s="210"/>
      <c r="D34" s="201"/>
      <c r="E34" s="201"/>
      <c r="F34" s="202"/>
      <c r="G34" s="201"/>
      <c r="H34" s="201"/>
      <c r="I34" s="201"/>
      <c r="J34" s="202"/>
      <c r="K34" s="1232">
        <f t="shared" si="0"/>
        <v>0</v>
      </c>
      <c r="L34" s="1233"/>
    </row>
    <row r="35" spans="1:12" ht="15.75" customHeight="1" thickBot="1" x14ac:dyDescent="0.25">
      <c r="A35" s="58"/>
      <c r="B35" s="705" t="s">
        <v>187</v>
      </c>
      <c r="C35" s="706"/>
      <c r="D35" s="707">
        <f t="shared" ref="D35:J35" si="1">SUM(D9:D34)</f>
        <v>0</v>
      </c>
      <c r="E35" s="707">
        <f t="shared" si="1"/>
        <v>0</v>
      </c>
      <c r="F35" s="708">
        <f t="shared" si="1"/>
        <v>0</v>
      </c>
      <c r="G35" s="707">
        <f t="shared" si="1"/>
        <v>0</v>
      </c>
      <c r="H35" s="707">
        <f t="shared" si="1"/>
        <v>0</v>
      </c>
      <c r="I35" s="707">
        <f t="shared" si="1"/>
        <v>0</v>
      </c>
      <c r="J35" s="708">
        <f t="shared" si="1"/>
        <v>0</v>
      </c>
      <c r="K35" s="1234">
        <f>($K$8+D35+E35+F35)-(G35+H35+I35+J35)</f>
        <v>0</v>
      </c>
      <c r="L35" s="1235"/>
    </row>
    <row r="36" spans="1:12" x14ac:dyDescent="0.2">
      <c r="A36" s="709" t="s">
        <v>188</v>
      </c>
    </row>
    <row r="37" spans="1:12" ht="13.5" thickBot="1" x14ac:dyDescent="0.25"/>
    <row r="38" spans="1:12" x14ac:dyDescent="0.2">
      <c r="A38" s="742" t="s">
        <v>168</v>
      </c>
      <c r="B38" s="682"/>
      <c r="C38" s="719"/>
      <c r="D38" s="719"/>
      <c r="E38" s="719"/>
      <c r="F38" s="733"/>
      <c r="G38" s="682" t="s">
        <v>169</v>
      </c>
      <c r="H38" s="719"/>
      <c r="I38" s="733"/>
      <c r="J38" s="683" t="s">
        <v>170</v>
      </c>
      <c r="K38" s="733"/>
      <c r="L38" s="684" t="s">
        <v>171</v>
      </c>
    </row>
    <row r="39" spans="1:12" x14ac:dyDescent="0.2">
      <c r="A39" s="685" t="s">
        <v>239</v>
      </c>
      <c r="B39" s="686"/>
      <c r="C39" s="722"/>
      <c r="F39" s="735"/>
      <c r="G39" s="722"/>
      <c r="H39" s="722"/>
      <c r="I39" s="735"/>
      <c r="K39" s="735"/>
      <c r="L39" s="723"/>
    </row>
    <row r="40" spans="1:12" x14ac:dyDescent="0.2">
      <c r="A40" s="685" t="s">
        <v>172</v>
      </c>
      <c r="B40" s="686"/>
      <c r="C40" s="722"/>
      <c r="F40" s="735"/>
      <c r="G40" s="722"/>
      <c r="H40" s="722"/>
      <c r="I40" s="735"/>
      <c r="K40" s="735"/>
      <c r="L40" s="687" t="s">
        <v>189</v>
      </c>
    </row>
    <row r="41" spans="1:12" ht="13.5" thickBot="1" x14ac:dyDescent="0.25">
      <c r="A41" s="575" t="s">
        <v>587</v>
      </c>
      <c r="B41" s="688"/>
      <c r="C41" s="725"/>
      <c r="D41" s="725"/>
      <c r="E41" s="725"/>
      <c r="F41" s="745"/>
      <c r="G41" s="725" t="str">
        <f>'CG-3123'!$A$6</f>
        <v>USCGC BUSTED</v>
      </c>
      <c r="H41" s="725"/>
      <c r="I41" s="745"/>
      <c r="J41" s="60">
        <f>J4</f>
        <v>43586</v>
      </c>
      <c r="K41" s="745"/>
      <c r="L41" s="690"/>
    </row>
    <row r="42" spans="1:12" x14ac:dyDescent="0.2">
      <c r="A42" s="691"/>
      <c r="B42" s="735"/>
      <c r="C42" s="723"/>
      <c r="D42" s="729"/>
      <c r="E42" s="692" t="s">
        <v>174</v>
      </c>
      <c r="F42" s="731"/>
      <c r="G42" s="729"/>
      <c r="H42" s="693" t="s">
        <v>175</v>
      </c>
      <c r="I42" s="729"/>
      <c r="J42" s="731"/>
      <c r="L42" s="723"/>
    </row>
    <row r="43" spans="1:12" x14ac:dyDescent="0.2">
      <c r="A43" s="694" t="s">
        <v>68</v>
      </c>
      <c r="B43" s="695" t="s">
        <v>176</v>
      </c>
      <c r="C43" s="696" t="s">
        <v>177</v>
      </c>
      <c r="D43" s="686" t="s">
        <v>178</v>
      </c>
      <c r="E43" s="695" t="s">
        <v>86</v>
      </c>
      <c r="F43" s="696" t="s">
        <v>179</v>
      </c>
      <c r="G43" s="695" t="s">
        <v>180</v>
      </c>
      <c r="H43" s="695" t="s">
        <v>181</v>
      </c>
      <c r="I43" s="695" t="s">
        <v>86</v>
      </c>
      <c r="J43" s="696" t="s">
        <v>179</v>
      </c>
      <c r="K43" s="697"/>
      <c r="L43" s="723"/>
    </row>
    <row r="44" spans="1:12" x14ac:dyDescent="0.2">
      <c r="A44" s="698"/>
      <c r="B44" s="736"/>
      <c r="C44" s="699" t="s">
        <v>52</v>
      </c>
      <c r="D44" s="736"/>
      <c r="E44" s="700" t="s">
        <v>182</v>
      </c>
      <c r="F44" s="731"/>
      <c r="G44" s="700" t="s">
        <v>183</v>
      </c>
      <c r="H44" s="700" t="s">
        <v>184</v>
      </c>
      <c r="I44" s="700" t="s">
        <v>185</v>
      </c>
      <c r="J44" s="731"/>
      <c r="K44" s="729"/>
      <c r="L44" s="731"/>
    </row>
    <row r="45" spans="1:12" x14ac:dyDescent="0.2">
      <c r="A45" s="698"/>
      <c r="B45" s="701" t="s">
        <v>186</v>
      </c>
      <c r="C45" s="702"/>
      <c r="D45" s="703">
        <f t="shared" ref="D45:J45" si="2">D35</f>
        <v>0</v>
      </c>
      <c r="E45" s="703">
        <f t="shared" si="2"/>
        <v>0</v>
      </c>
      <c r="F45" s="704">
        <f t="shared" si="2"/>
        <v>0</v>
      </c>
      <c r="G45" s="703">
        <f t="shared" si="2"/>
        <v>0</v>
      </c>
      <c r="H45" s="703">
        <f t="shared" si="2"/>
        <v>0</v>
      </c>
      <c r="I45" s="703">
        <f t="shared" si="2"/>
        <v>0</v>
      </c>
      <c r="J45" s="704">
        <f t="shared" si="2"/>
        <v>0</v>
      </c>
      <c r="K45" s="1236">
        <f>K35</f>
        <v>0</v>
      </c>
      <c r="L45" s="1233"/>
    </row>
    <row r="46" spans="1:12" x14ac:dyDescent="0.2">
      <c r="A46" s="58"/>
      <c r="B46" s="59"/>
      <c r="C46" s="210"/>
      <c r="D46" s="201"/>
      <c r="E46" s="201"/>
      <c r="F46" s="202"/>
      <c r="G46" s="201"/>
      <c r="H46" s="201"/>
      <c r="I46" s="201"/>
      <c r="J46" s="202"/>
      <c r="K46" s="1232">
        <f t="shared" ref="K46:K71" si="3">IF(SUM(D46:J46)=0,0,K45+SUM(D46:F46)-SUM(G46:J46))</f>
        <v>0</v>
      </c>
      <c r="L46" s="1233"/>
    </row>
    <row r="47" spans="1:12" x14ac:dyDescent="0.2">
      <c r="A47" s="58"/>
      <c r="B47" s="59"/>
      <c r="C47" s="210"/>
      <c r="D47" s="201"/>
      <c r="E47" s="201"/>
      <c r="F47" s="202"/>
      <c r="G47" s="201"/>
      <c r="H47" s="201"/>
      <c r="I47" s="201"/>
      <c r="J47" s="202"/>
      <c r="K47" s="1232">
        <f t="shared" si="3"/>
        <v>0</v>
      </c>
      <c r="L47" s="1233"/>
    </row>
    <row r="48" spans="1:12" x14ac:dyDescent="0.2">
      <c r="A48" s="58"/>
      <c r="B48" s="59"/>
      <c r="C48" s="210"/>
      <c r="D48" s="201"/>
      <c r="E48" s="201"/>
      <c r="F48" s="202"/>
      <c r="G48" s="201"/>
      <c r="H48" s="201"/>
      <c r="I48" s="201"/>
      <c r="J48" s="202"/>
      <c r="K48" s="1232">
        <f t="shared" si="3"/>
        <v>0</v>
      </c>
      <c r="L48" s="1233"/>
    </row>
    <row r="49" spans="1:12" x14ac:dyDescent="0.2">
      <c r="A49" s="58"/>
      <c r="B49" s="59"/>
      <c r="C49" s="210"/>
      <c r="D49" s="201"/>
      <c r="E49" s="201"/>
      <c r="F49" s="202"/>
      <c r="G49" s="201"/>
      <c r="H49" s="201"/>
      <c r="I49" s="201"/>
      <c r="J49" s="202"/>
      <c r="K49" s="1232">
        <f t="shared" si="3"/>
        <v>0</v>
      </c>
      <c r="L49" s="1233"/>
    </row>
    <row r="50" spans="1:12" x14ac:dyDescent="0.2">
      <c r="A50" s="58"/>
      <c r="B50" s="59"/>
      <c r="C50" s="210"/>
      <c r="D50" s="201"/>
      <c r="E50" s="201"/>
      <c r="F50" s="202"/>
      <c r="G50" s="201"/>
      <c r="H50" s="201"/>
      <c r="I50" s="201"/>
      <c r="J50" s="202"/>
      <c r="K50" s="1232">
        <f t="shared" si="3"/>
        <v>0</v>
      </c>
      <c r="L50" s="1233"/>
    </row>
    <row r="51" spans="1:12" x14ac:dyDescent="0.2">
      <c r="A51" s="58"/>
      <c r="B51" s="59"/>
      <c r="C51" s="210"/>
      <c r="D51" s="201"/>
      <c r="E51" s="201"/>
      <c r="F51" s="202"/>
      <c r="G51" s="201"/>
      <c r="H51" s="201"/>
      <c r="I51" s="201"/>
      <c r="J51" s="202"/>
      <c r="K51" s="1232">
        <f t="shared" si="3"/>
        <v>0</v>
      </c>
      <c r="L51" s="1233"/>
    </row>
    <row r="52" spans="1:12" x14ac:dyDescent="0.2">
      <c r="A52" s="58"/>
      <c r="B52" s="59"/>
      <c r="C52" s="210"/>
      <c r="D52" s="201"/>
      <c r="E52" s="201"/>
      <c r="F52" s="202"/>
      <c r="G52" s="201"/>
      <c r="H52" s="201"/>
      <c r="I52" s="201"/>
      <c r="J52" s="202"/>
      <c r="K52" s="1232">
        <f t="shared" si="3"/>
        <v>0</v>
      </c>
      <c r="L52" s="1233"/>
    </row>
    <row r="53" spans="1:12" x14ac:dyDescent="0.2">
      <c r="A53" s="58"/>
      <c r="B53" s="59"/>
      <c r="C53" s="210"/>
      <c r="D53" s="201"/>
      <c r="E53" s="201"/>
      <c r="F53" s="202"/>
      <c r="G53" s="201"/>
      <c r="H53" s="201"/>
      <c r="I53" s="201"/>
      <c r="J53" s="202"/>
      <c r="K53" s="1232">
        <f t="shared" si="3"/>
        <v>0</v>
      </c>
      <c r="L53" s="1233"/>
    </row>
    <row r="54" spans="1:12" x14ac:dyDescent="0.2">
      <c r="A54" s="58"/>
      <c r="B54" s="59"/>
      <c r="C54" s="210"/>
      <c r="D54" s="201"/>
      <c r="E54" s="201"/>
      <c r="F54" s="202"/>
      <c r="G54" s="201"/>
      <c r="H54" s="201"/>
      <c r="I54" s="201"/>
      <c r="J54" s="202"/>
      <c r="K54" s="1232">
        <f t="shared" si="3"/>
        <v>0</v>
      </c>
      <c r="L54" s="1233"/>
    </row>
    <row r="55" spans="1:12" x14ac:dyDescent="0.2">
      <c r="A55" s="58"/>
      <c r="B55" s="59"/>
      <c r="C55" s="210"/>
      <c r="D55" s="201"/>
      <c r="E55" s="201"/>
      <c r="F55" s="202"/>
      <c r="G55" s="201"/>
      <c r="H55" s="201"/>
      <c r="I55" s="201"/>
      <c r="J55" s="202"/>
      <c r="K55" s="1232">
        <f t="shared" si="3"/>
        <v>0</v>
      </c>
      <c r="L55" s="1233"/>
    </row>
    <row r="56" spans="1:12" x14ac:dyDescent="0.2">
      <c r="A56" s="58"/>
      <c r="B56" s="59"/>
      <c r="C56" s="210"/>
      <c r="D56" s="201"/>
      <c r="E56" s="201"/>
      <c r="F56" s="202"/>
      <c r="G56" s="201"/>
      <c r="H56" s="201"/>
      <c r="I56" s="201"/>
      <c r="J56" s="202"/>
      <c r="K56" s="1232">
        <f t="shared" si="3"/>
        <v>0</v>
      </c>
      <c r="L56" s="1233"/>
    </row>
    <row r="57" spans="1:12" x14ac:dyDescent="0.2">
      <c r="A57" s="58"/>
      <c r="B57" s="59"/>
      <c r="C57" s="210"/>
      <c r="D57" s="201"/>
      <c r="E57" s="201"/>
      <c r="F57" s="202"/>
      <c r="G57" s="201"/>
      <c r="H57" s="201"/>
      <c r="I57" s="201"/>
      <c r="J57" s="202"/>
      <c r="K57" s="1232">
        <f t="shared" si="3"/>
        <v>0</v>
      </c>
      <c r="L57" s="1233"/>
    </row>
    <row r="58" spans="1:12" x14ac:dyDescent="0.2">
      <c r="A58" s="58"/>
      <c r="B58" s="59"/>
      <c r="C58" s="210"/>
      <c r="D58" s="201"/>
      <c r="E58" s="201"/>
      <c r="F58" s="202"/>
      <c r="G58" s="201"/>
      <c r="H58" s="201"/>
      <c r="I58" s="201"/>
      <c r="J58" s="202"/>
      <c r="K58" s="1232">
        <f t="shared" si="3"/>
        <v>0</v>
      </c>
      <c r="L58" s="1233"/>
    </row>
    <row r="59" spans="1:12" x14ac:dyDescent="0.2">
      <c r="A59" s="58"/>
      <c r="B59" s="59"/>
      <c r="C59" s="210"/>
      <c r="D59" s="201"/>
      <c r="E59" s="201"/>
      <c r="F59" s="202"/>
      <c r="G59" s="201"/>
      <c r="H59" s="201"/>
      <c r="I59" s="201"/>
      <c r="J59" s="202"/>
      <c r="K59" s="1232">
        <f t="shared" si="3"/>
        <v>0</v>
      </c>
      <c r="L59" s="1233"/>
    </row>
    <row r="60" spans="1:12" x14ac:dyDescent="0.2">
      <c r="A60" s="58"/>
      <c r="B60" s="59"/>
      <c r="C60" s="210"/>
      <c r="D60" s="201"/>
      <c r="E60" s="201"/>
      <c r="F60" s="204"/>
      <c r="G60" s="205"/>
      <c r="H60" s="201"/>
      <c r="I60" s="201"/>
      <c r="J60" s="202"/>
      <c r="K60" s="1232">
        <f t="shared" si="3"/>
        <v>0</v>
      </c>
      <c r="L60" s="1233"/>
    </row>
    <row r="61" spans="1:12" x14ac:dyDescent="0.2">
      <c r="A61" s="58"/>
      <c r="B61" s="59"/>
      <c r="C61" s="210"/>
      <c r="D61" s="201"/>
      <c r="E61" s="201"/>
      <c r="F61" s="202"/>
      <c r="G61" s="201"/>
      <c r="H61" s="201"/>
      <c r="I61" s="201"/>
      <c r="J61" s="202"/>
      <c r="K61" s="1232">
        <f t="shared" si="3"/>
        <v>0</v>
      </c>
      <c r="L61" s="1233"/>
    </row>
    <row r="62" spans="1:12" x14ac:dyDescent="0.2">
      <c r="A62" s="58"/>
      <c r="B62" s="59"/>
      <c r="C62" s="210"/>
      <c r="D62" s="201"/>
      <c r="E62" s="201"/>
      <c r="F62" s="202"/>
      <c r="G62" s="201"/>
      <c r="H62" s="201"/>
      <c r="I62" s="201"/>
      <c r="J62" s="202"/>
      <c r="K62" s="1232">
        <f t="shared" si="3"/>
        <v>0</v>
      </c>
      <c r="L62" s="1233"/>
    </row>
    <row r="63" spans="1:12" x14ac:dyDescent="0.2">
      <c r="A63" s="58"/>
      <c r="B63" s="59"/>
      <c r="C63" s="210"/>
      <c r="D63" s="201"/>
      <c r="E63" s="201"/>
      <c r="F63" s="202"/>
      <c r="G63" s="201"/>
      <c r="H63" s="201"/>
      <c r="I63" s="201"/>
      <c r="J63" s="202"/>
      <c r="K63" s="1232">
        <f t="shared" si="3"/>
        <v>0</v>
      </c>
      <c r="L63" s="1233"/>
    </row>
    <row r="64" spans="1:12" x14ac:dyDescent="0.2">
      <c r="A64" s="58"/>
      <c r="B64" s="59"/>
      <c r="C64" s="210"/>
      <c r="D64" s="201"/>
      <c r="E64" s="201"/>
      <c r="F64" s="202"/>
      <c r="G64" s="201"/>
      <c r="H64" s="201"/>
      <c r="I64" s="201"/>
      <c r="J64" s="202"/>
      <c r="K64" s="1232">
        <f t="shared" si="3"/>
        <v>0</v>
      </c>
      <c r="L64" s="1233"/>
    </row>
    <row r="65" spans="1:12" x14ac:dyDescent="0.2">
      <c r="A65" s="58"/>
      <c r="B65" s="59"/>
      <c r="C65" s="210"/>
      <c r="D65" s="201"/>
      <c r="E65" s="201"/>
      <c r="F65" s="202"/>
      <c r="G65" s="201"/>
      <c r="H65" s="201"/>
      <c r="I65" s="201"/>
      <c r="J65" s="202"/>
      <c r="K65" s="1232">
        <f t="shared" si="3"/>
        <v>0</v>
      </c>
      <c r="L65" s="1233"/>
    </row>
    <row r="66" spans="1:12" x14ac:dyDescent="0.2">
      <c r="A66" s="58"/>
      <c r="B66" s="59"/>
      <c r="C66" s="210"/>
      <c r="D66" s="201"/>
      <c r="E66" s="201"/>
      <c r="F66" s="202"/>
      <c r="G66" s="201"/>
      <c r="H66" s="201"/>
      <c r="I66" s="201"/>
      <c r="J66" s="202"/>
      <c r="K66" s="1232">
        <f t="shared" si="3"/>
        <v>0</v>
      </c>
      <c r="L66" s="1233"/>
    </row>
    <row r="67" spans="1:12" x14ac:dyDescent="0.2">
      <c r="A67" s="58"/>
      <c r="B67" s="59"/>
      <c r="C67" s="210"/>
      <c r="D67" s="201"/>
      <c r="E67" s="201"/>
      <c r="F67" s="202"/>
      <c r="G67" s="201"/>
      <c r="H67" s="201"/>
      <c r="I67" s="201"/>
      <c r="J67" s="202"/>
      <c r="K67" s="1232">
        <f t="shared" si="3"/>
        <v>0</v>
      </c>
      <c r="L67" s="1233"/>
    </row>
    <row r="68" spans="1:12" x14ac:dyDescent="0.2">
      <c r="A68" s="58"/>
      <c r="B68" s="59"/>
      <c r="C68" s="210"/>
      <c r="D68" s="201"/>
      <c r="E68" s="201"/>
      <c r="F68" s="202"/>
      <c r="G68" s="201"/>
      <c r="H68" s="201"/>
      <c r="I68" s="201"/>
      <c r="J68" s="202"/>
      <c r="K68" s="1232">
        <f t="shared" si="3"/>
        <v>0</v>
      </c>
      <c r="L68" s="1233"/>
    </row>
    <row r="69" spans="1:12" x14ac:dyDescent="0.2">
      <c r="A69" s="58"/>
      <c r="B69" s="59"/>
      <c r="C69" s="210"/>
      <c r="D69" s="201"/>
      <c r="E69" s="201"/>
      <c r="F69" s="202"/>
      <c r="G69" s="201"/>
      <c r="H69" s="201"/>
      <c r="I69" s="201"/>
      <c r="J69" s="202"/>
      <c r="K69" s="1232">
        <f t="shared" si="3"/>
        <v>0</v>
      </c>
      <c r="L69" s="1233"/>
    </row>
    <row r="70" spans="1:12" x14ac:dyDescent="0.2">
      <c r="A70" s="58"/>
      <c r="B70" s="59"/>
      <c r="C70" s="210"/>
      <c r="D70" s="201"/>
      <c r="E70" s="201"/>
      <c r="F70" s="202"/>
      <c r="G70" s="201"/>
      <c r="H70" s="201"/>
      <c r="I70" s="201"/>
      <c r="J70" s="202"/>
      <c r="K70" s="1232">
        <f t="shared" si="3"/>
        <v>0</v>
      </c>
      <c r="L70" s="1233"/>
    </row>
    <row r="71" spans="1:12" x14ac:dyDescent="0.2">
      <c r="A71" s="58"/>
      <c r="B71" s="59"/>
      <c r="C71" s="210"/>
      <c r="D71" s="201"/>
      <c r="E71" s="201"/>
      <c r="F71" s="202"/>
      <c r="G71" s="201"/>
      <c r="H71" s="201"/>
      <c r="I71" s="201"/>
      <c r="J71" s="202"/>
      <c r="K71" s="1232">
        <f t="shared" si="3"/>
        <v>0</v>
      </c>
      <c r="L71" s="1233"/>
    </row>
    <row r="72" spans="1:12" ht="13.5" thickBot="1" x14ac:dyDescent="0.25">
      <c r="A72" s="698"/>
      <c r="B72" s="705" t="s">
        <v>187</v>
      </c>
      <c r="C72" s="706"/>
      <c r="D72" s="707">
        <f t="shared" ref="D72:J72" si="4">SUM(D46:D71)+D45</f>
        <v>0</v>
      </c>
      <c r="E72" s="707">
        <f t="shared" si="4"/>
        <v>0</v>
      </c>
      <c r="F72" s="708">
        <f t="shared" si="4"/>
        <v>0</v>
      </c>
      <c r="G72" s="707">
        <f t="shared" si="4"/>
        <v>0</v>
      </c>
      <c r="H72" s="707">
        <f t="shared" si="4"/>
        <v>0</v>
      </c>
      <c r="I72" s="707">
        <f t="shared" si="4"/>
        <v>0</v>
      </c>
      <c r="J72" s="708">
        <f t="shared" si="4"/>
        <v>0</v>
      </c>
      <c r="K72" s="1234">
        <f>($K$8+D72+E72+F72)-(G72+H72+I72+J72)</f>
        <v>0</v>
      </c>
      <c r="L72" s="1235"/>
    </row>
    <row r="73" spans="1:12" x14ac:dyDescent="0.2">
      <c r="A73" s="709" t="s">
        <v>188</v>
      </c>
      <c r="C73" s="61"/>
      <c r="L73" s="710"/>
    </row>
    <row r="74" spans="1:12" ht="13.5" thickBot="1" x14ac:dyDescent="0.25">
      <c r="C74" s="62"/>
      <c r="L74" s="710"/>
    </row>
    <row r="75" spans="1:12" x14ac:dyDescent="0.2">
      <c r="A75" s="742" t="s">
        <v>168</v>
      </c>
      <c r="B75" s="682"/>
      <c r="C75" s="63"/>
      <c r="D75" s="719"/>
      <c r="E75" s="719"/>
      <c r="F75" s="733"/>
      <c r="G75" s="682" t="s">
        <v>169</v>
      </c>
      <c r="H75" s="719"/>
      <c r="I75" s="733"/>
      <c r="J75" s="683" t="s">
        <v>170</v>
      </c>
      <c r="K75" s="733"/>
      <c r="L75" s="684" t="s">
        <v>171</v>
      </c>
    </row>
    <row r="76" spans="1:12" x14ac:dyDescent="0.2">
      <c r="A76" s="685" t="s">
        <v>239</v>
      </c>
      <c r="B76" s="686"/>
      <c r="C76" s="64"/>
      <c r="D76" s="722"/>
      <c r="E76" s="722"/>
      <c r="F76" s="735"/>
      <c r="G76" s="722"/>
      <c r="H76" s="722"/>
      <c r="I76" s="735"/>
      <c r="K76" s="735"/>
      <c r="L76" s="723"/>
    </row>
    <row r="77" spans="1:12" x14ac:dyDescent="0.2">
      <c r="A77" s="685" t="s">
        <v>172</v>
      </c>
      <c r="B77" s="686"/>
      <c r="C77" s="64"/>
      <c r="D77" s="722"/>
      <c r="E77" s="722"/>
      <c r="F77" s="735"/>
      <c r="G77" s="722"/>
      <c r="H77" s="722"/>
      <c r="I77" s="735"/>
      <c r="K77" s="735"/>
      <c r="L77" s="687" t="s">
        <v>190</v>
      </c>
    </row>
    <row r="78" spans="1:12" ht="13.5" thickBot="1" x14ac:dyDescent="0.25">
      <c r="A78" s="575" t="s">
        <v>587</v>
      </c>
      <c r="B78" s="688"/>
      <c r="C78" s="65"/>
      <c r="D78" s="725"/>
      <c r="E78" s="725"/>
      <c r="F78" s="745"/>
      <c r="G78" s="725" t="str">
        <f>'CG-3123'!$A$6</f>
        <v>USCGC BUSTED</v>
      </c>
      <c r="H78" s="725"/>
      <c r="I78" s="745"/>
      <c r="J78" s="60">
        <f>J41</f>
        <v>43586</v>
      </c>
      <c r="K78" s="745"/>
      <c r="L78" s="690"/>
    </row>
    <row r="79" spans="1:12" x14ac:dyDescent="0.2">
      <c r="A79" s="691"/>
      <c r="B79" s="735"/>
      <c r="C79" s="66"/>
      <c r="D79" s="729"/>
      <c r="E79" s="692" t="s">
        <v>174</v>
      </c>
      <c r="F79" s="731"/>
      <c r="G79" s="729"/>
      <c r="H79" s="693" t="s">
        <v>175</v>
      </c>
      <c r="I79" s="729"/>
      <c r="J79" s="731"/>
      <c r="L79" s="723"/>
    </row>
    <row r="80" spans="1:12" x14ac:dyDescent="0.2">
      <c r="A80" s="694" t="s">
        <v>68</v>
      </c>
      <c r="B80" s="695" t="s">
        <v>176</v>
      </c>
      <c r="C80" s="696" t="s">
        <v>177</v>
      </c>
      <c r="D80" s="686" t="s">
        <v>178</v>
      </c>
      <c r="E80" s="695" t="s">
        <v>86</v>
      </c>
      <c r="F80" s="696" t="s">
        <v>179</v>
      </c>
      <c r="G80" s="695" t="s">
        <v>180</v>
      </c>
      <c r="H80" s="695" t="s">
        <v>181</v>
      </c>
      <c r="I80" s="695" t="s">
        <v>86</v>
      </c>
      <c r="J80" s="696" t="s">
        <v>179</v>
      </c>
      <c r="K80" s="697"/>
      <c r="L80" s="723"/>
    </row>
    <row r="81" spans="1:12" x14ac:dyDescent="0.2">
      <c r="A81" s="698"/>
      <c r="B81" s="736"/>
      <c r="C81" s="699" t="s">
        <v>52</v>
      </c>
      <c r="D81" s="736"/>
      <c r="E81" s="700" t="s">
        <v>182</v>
      </c>
      <c r="F81" s="731"/>
      <c r="G81" s="700" t="s">
        <v>183</v>
      </c>
      <c r="H81" s="700" t="s">
        <v>184</v>
      </c>
      <c r="I81" s="700" t="s">
        <v>185</v>
      </c>
      <c r="J81" s="731"/>
      <c r="K81" s="729"/>
      <c r="L81" s="731"/>
    </row>
    <row r="82" spans="1:12" x14ac:dyDescent="0.2">
      <c r="A82" s="698"/>
      <c r="B82" s="701" t="s">
        <v>186</v>
      </c>
      <c r="C82" s="711"/>
      <c r="D82" s="703">
        <f t="shared" ref="D82:J82" si="5">D72</f>
        <v>0</v>
      </c>
      <c r="E82" s="703">
        <f t="shared" si="5"/>
        <v>0</v>
      </c>
      <c r="F82" s="704">
        <f t="shared" si="5"/>
        <v>0</v>
      </c>
      <c r="G82" s="703">
        <f t="shared" si="5"/>
        <v>0</v>
      </c>
      <c r="H82" s="703">
        <f t="shared" si="5"/>
        <v>0</v>
      </c>
      <c r="I82" s="703">
        <f t="shared" si="5"/>
        <v>0</v>
      </c>
      <c r="J82" s="704">
        <f t="shared" si="5"/>
        <v>0</v>
      </c>
      <c r="K82" s="1236">
        <f>K72</f>
        <v>0</v>
      </c>
      <c r="L82" s="1233"/>
    </row>
    <row r="83" spans="1:12" x14ac:dyDescent="0.2">
      <c r="A83" s="58"/>
      <c r="B83" s="59"/>
      <c r="C83" s="210"/>
      <c r="D83" s="201"/>
      <c r="E83" s="201"/>
      <c r="F83" s="202"/>
      <c r="G83" s="201"/>
      <c r="H83" s="201"/>
      <c r="I83" s="201"/>
      <c r="J83" s="202"/>
      <c r="K83" s="1232">
        <f t="shared" ref="K83:K108" si="6">IF(SUM(D83:J83)=0,0,K82+SUM(D83:F83)-SUM(G83:J83))</f>
        <v>0</v>
      </c>
      <c r="L83" s="1233"/>
    </row>
    <row r="84" spans="1:12" x14ac:dyDescent="0.2">
      <c r="A84" s="58"/>
      <c r="B84" s="59"/>
      <c r="C84" s="210"/>
      <c r="D84" s="201"/>
      <c r="E84" s="201"/>
      <c r="F84" s="202"/>
      <c r="G84" s="201"/>
      <c r="H84" s="201"/>
      <c r="I84" s="201"/>
      <c r="J84" s="202"/>
      <c r="K84" s="1232">
        <f t="shared" si="6"/>
        <v>0</v>
      </c>
      <c r="L84" s="1233"/>
    </row>
    <row r="85" spans="1:12" x14ac:dyDescent="0.2">
      <c r="A85" s="58"/>
      <c r="B85" s="59"/>
      <c r="C85" s="210"/>
      <c r="D85" s="201"/>
      <c r="E85" s="201"/>
      <c r="F85" s="202"/>
      <c r="G85" s="201"/>
      <c r="H85" s="201"/>
      <c r="I85" s="201"/>
      <c r="J85" s="202"/>
      <c r="K85" s="1232">
        <f t="shared" si="6"/>
        <v>0</v>
      </c>
      <c r="L85" s="1233"/>
    </row>
    <row r="86" spans="1:12" x14ac:dyDescent="0.2">
      <c r="A86" s="58"/>
      <c r="B86" s="59"/>
      <c r="C86" s="210"/>
      <c r="D86" s="201"/>
      <c r="E86" s="201"/>
      <c r="F86" s="202"/>
      <c r="G86" s="201"/>
      <c r="H86" s="201"/>
      <c r="I86" s="201"/>
      <c r="J86" s="202"/>
      <c r="K86" s="1232">
        <f t="shared" si="6"/>
        <v>0</v>
      </c>
      <c r="L86" s="1233"/>
    </row>
    <row r="87" spans="1:12" x14ac:dyDescent="0.2">
      <c r="A87" s="58"/>
      <c r="B87" s="59"/>
      <c r="C87" s="210"/>
      <c r="D87" s="201"/>
      <c r="E87" s="201"/>
      <c r="F87" s="202"/>
      <c r="G87" s="201"/>
      <c r="H87" s="201"/>
      <c r="I87" s="201"/>
      <c r="J87" s="202"/>
      <c r="K87" s="1232">
        <f t="shared" si="6"/>
        <v>0</v>
      </c>
      <c r="L87" s="1233"/>
    </row>
    <row r="88" spans="1:12" x14ac:dyDescent="0.2">
      <c r="A88" s="58"/>
      <c r="B88" s="59"/>
      <c r="C88" s="210"/>
      <c r="D88" s="201"/>
      <c r="E88" s="201"/>
      <c r="F88" s="202"/>
      <c r="G88" s="201"/>
      <c r="H88" s="201"/>
      <c r="I88" s="201"/>
      <c r="J88" s="202"/>
      <c r="K88" s="1232">
        <f t="shared" si="6"/>
        <v>0</v>
      </c>
      <c r="L88" s="1233"/>
    </row>
    <row r="89" spans="1:12" x14ac:dyDescent="0.2">
      <c r="A89" s="58"/>
      <c r="B89" s="59"/>
      <c r="C89" s="210"/>
      <c r="D89" s="201"/>
      <c r="E89" s="201"/>
      <c r="F89" s="202"/>
      <c r="G89" s="201"/>
      <c r="H89" s="201"/>
      <c r="I89" s="201"/>
      <c r="J89" s="202"/>
      <c r="K89" s="1232">
        <f t="shared" si="6"/>
        <v>0</v>
      </c>
      <c r="L89" s="1233"/>
    </row>
    <row r="90" spans="1:12" x14ac:dyDescent="0.2">
      <c r="A90" s="58"/>
      <c r="B90" s="59"/>
      <c r="C90" s="210"/>
      <c r="D90" s="201"/>
      <c r="E90" s="201"/>
      <c r="F90" s="202"/>
      <c r="G90" s="201"/>
      <c r="H90" s="201"/>
      <c r="I90" s="201"/>
      <c r="J90" s="202"/>
      <c r="K90" s="1232">
        <f t="shared" si="6"/>
        <v>0</v>
      </c>
      <c r="L90" s="1233"/>
    </row>
    <row r="91" spans="1:12" x14ac:dyDescent="0.2">
      <c r="A91" s="58"/>
      <c r="B91" s="59"/>
      <c r="C91" s="210"/>
      <c r="D91" s="201"/>
      <c r="E91" s="201"/>
      <c r="F91" s="202"/>
      <c r="G91" s="201"/>
      <c r="H91" s="201"/>
      <c r="I91" s="201"/>
      <c r="J91" s="202"/>
      <c r="K91" s="1232">
        <f t="shared" si="6"/>
        <v>0</v>
      </c>
      <c r="L91" s="1233"/>
    </row>
    <row r="92" spans="1:12" x14ac:dyDescent="0.2">
      <c r="A92" s="58"/>
      <c r="B92" s="59"/>
      <c r="C92" s="210"/>
      <c r="D92" s="201"/>
      <c r="E92" s="201"/>
      <c r="F92" s="202"/>
      <c r="G92" s="201"/>
      <c r="H92" s="201"/>
      <c r="I92" s="201"/>
      <c r="J92" s="202"/>
      <c r="K92" s="1232">
        <f t="shared" si="6"/>
        <v>0</v>
      </c>
      <c r="L92" s="1233"/>
    </row>
    <row r="93" spans="1:12" x14ac:dyDescent="0.2">
      <c r="A93" s="58"/>
      <c r="B93" s="59"/>
      <c r="C93" s="210"/>
      <c r="D93" s="201"/>
      <c r="E93" s="201"/>
      <c r="F93" s="202"/>
      <c r="G93" s="201"/>
      <c r="H93" s="201"/>
      <c r="I93" s="201"/>
      <c r="J93" s="202"/>
      <c r="K93" s="1232">
        <f t="shared" si="6"/>
        <v>0</v>
      </c>
      <c r="L93" s="1233"/>
    </row>
    <row r="94" spans="1:12" x14ac:dyDescent="0.2">
      <c r="A94" s="58"/>
      <c r="B94" s="59"/>
      <c r="C94" s="210"/>
      <c r="D94" s="201"/>
      <c r="E94" s="201"/>
      <c r="F94" s="202"/>
      <c r="G94" s="201"/>
      <c r="H94" s="201"/>
      <c r="I94" s="201"/>
      <c r="J94" s="202"/>
      <c r="K94" s="1232">
        <f t="shared" si="6"/>
        <v>0</v>
      </c>
      <c r="L94" s="1233"/>
    </row>
    <row r="95" spans="1:12" x14ac:dyDescent="0.2">
      <c r="A95" s="58"/>
      <c r="B95" s="59"/>
      <c r="C95" s="210"/>
      <c r="D95" s="201"/>
      <c r="E95" s="201"/>
      <c r="F95" s="202"/>
      <c r="G95" s="201"/>
      <c r="H95" s="201"/>
      <c r="I95" s="201"/>
      <c r="J95" s="202"/>
      <c r="K95" s="1232">
        <f t="shared" si="6"/>
        <v>0</v>
      </c>
      <c r="L95" s="1233"/>
    </row>
    <row r="96" spans="1:12" x14ac:dyDescent="0.2">
      <c r="A96" s="58"/>
      <c r="B96" s="59"/>
      <c r="C96" s="210"/>
      <c r="D96" s="201"/>
      <c r="E96" s="201"/>
      <c r="F96" s="202"/>
      <c r="G96" s="201"/>
      <c r="H96" s="201"/>
      <c r="I96" s="201"/>
      <c r="J96" s="202"/>
      <c r="K96" s="1232">
        <f t="shared" si="6"/>
        <v>0</v>
      </c>
      <c r="L96" s="1233"/>
    </row>
    <row r="97" spans="1:12" x14ac:dyDescent="0.2">
      <c r="A97" s="58"/>
      <c r="B97" s="59"/>
      <c r="C97" s="210"/>
      <c r="D97" s="201"/>
      <c r="E97" s="201"/>
      <c r="F97" s="202"/>
      <c r="G97" s="201"/>
      <c r="H97" s="201"/>
      <c r="I97" s="201"/>
      <c r="J97" s="202"/>
      <c r="K97" s="1232">
        <f t="shared" si="6"/>
        <v>0</v>
      </c>
      <c r="L97" s="1233"/>
    </row>
    <row r="98" spans="1:12" x14ac:dyDescent="0.2">
      <c r="A98" s="58"/>
      <c r="B98" s="59"/>
      <c r="C98" s="210"/>
      <c r="D98" s="201"/>
      <c r="E98" s="201"/>
      <c r="F98" s="202"/>
      <c r="G98" s="201"/>
      <c r="H98" s="201"/>
      <c r="I98" s="201"/>
      <c r="J98" s="202"/>
      <c r="K98" s="1232">
        <f t="shared" si="6"/>
        <v>0</v>
      </c>
      <c r="L98" s="1233"/>
    </row>
    <row r="99" spans="1:12" x14ac:dyDescent="0.2">
      <c r="A99" s="58"/>
      <c r="B99" s="59"/>
      <c r="C99" s="210"/>
      <c r="D99" s="201"/>
      <c r="E99" s="201"/>
      <c r="F99" s="202"/>
      <c r="G99" s="201"/>
      <c r="H99" s="201"/>
      <c r="I99" s="201"/>
      <c r="J99" s="202"/>
      <c r="K99" s="1232">
        <f t="shared" si="6"/>
        <v>0</v>
      </c>
      <c r="L99" s="1233"/>
    </row>
    <row r="100" spans="1:12" x14ac:dyDescent="0.2">
      <c r="A100" s="58"/>
      <c r="B100" s="59"/>
      <c r="C100" s="210"/>
      <c r="D100" s="201"/>
      <c r="E100" s="201"/>
      <c r="F100" s="202"/>
      <c r="G100" s="201"/>
      <c r="H100" s="201"/>
      <c r="I100" s="201"/>
      <c r="J100" s="202"/>
      <c r="K100" s="1232">
        <f t="shared" si="6"/>
        <v>0</v>
      </c>
      <c r="L100" s="1233"/>
    </row>
    <row r="101" spans="1:12" x14ac:dyDescent="0.2">
      <c r="A101" s="58"/>
      <c r="B101" s="59"/>
      <c r="C101" s="210"/>
      <c r="D101" s="201"/>
      <c r="E101" s="201"/>
      <c r="F101" s="202"/>
      <c r="G101" s="201"/>
      <c r="H101" s="201"/>
      <c r="I101" s="201"/>
      <c r="J101" s="202"/>
      <c r="K101" s="1232">
        <f t="shared" si="6"/>
        <v>0</v>
      </c>
      <c r="L101" s="1233"/>
    </row>
    <row r="102" spans="1:12" x14ac:dyDescent="0.2">
      <c r="A102" s="58"/>
      <c r="B102" s="59"/>
      <c r="C102" s="210"/>
      <c r="D102" s="201"/>
      <c r="E102" s="201"/>
      <c r="F102" s="202"/>
      <c r="G102" s="201"/>
      <c r="H102" s="201"/>
      <c r="I102" s="201"/>
      <c r="J102" s="202"/>
      <c r="K102" s="1232">
        <f t="shared" si="6"/>
        <v>0</v>
      </c>
      <c r="L102" s="1233"/>
    </row>
    <row r="103" spans="1:12" x14ac:dyDescent="0.2">
      <c r="A103" s="58"/>
      <c r="B103" s="59"/>
      <c r="C103" s="210"/>
      <c r="D103" s="201"/>
      <c r="E103" s="201"/>
      <c r="F103" s="202"/>
      <c r="G103" s="201"/>
      <c r="H103" s="201"/>
      <c r="I103" s="201"/>
      <c r="J103" s="202"/>
      <c r="K103" s="1232">
        <f t="shared" si="6"/>
        <v>0</v>
      </c>
      <c r="L103" s="1233"/>
    </row>
    <row r="104" spans="1:12" x14ac:dyDescent="0.2">
      <c r="A104" s="58"/>
      <c r="B104" s="59"/>
      <c r="C104" s="210"/>
      <c r="D104" s="201"/>
      <c r="E104" s="201"/>
      <c r="F104" s="202"/>
      <c r="G104" s="201"/>
      <c r="H104" s="201"/>
      <c r="I104" s="201"/>
      <c r="J104" s="202"/>
      <c r="K104" s="1232">
        <f t="shared" si="6"/>
        <v>0</v>
      </c>
      <c r="L104" s="1233"/>
    </row>
    <row r="105" spans="1:12" x14ac:dyDescent="0.2">
      <c r="A105" s="58"/>
      <c r="B105" s="59"/>
      <c r="C105" s="210"/>
      <c r="D105" s="201"/>
      <c r="E105" s="201"/>
      <c r="F105" s="202"/>
      <c r="G105" s="201"/>
      <c r="H105" s="201"/>
      <c r="I105" s="201"/>
      <c r="J105" s="202"/>
      <c r="K105" s="1232">
        <f t="shared" si="6"/>
        <v>0</v>
      </c>
      <c r="L105" s="1233"/>
    </row>
    <row r="106" spans="1:12" x14ac:dyDescent="0.2">
      <c r="A106" s="58"/>
      <c r="B106" s="59"/>
      <c r="C106" s="210"/>
      <c r="D106" s="201"/>
      <c r="E106" s="201"/>
      <c r="F106" s="202"/>
      <c r="G106" s="201"/>
      <c r="H106" s="201"/>
      <c r="I106" s="201"/>
      <c r="J106" s="202"/>
      <c r="K106" s="1232">
        <f t="shared" si="6"/>
        <v>0</v>
      </c>
      <c r="L106" s="1233"/>
    </row>
    <row r="107" spans="1:12" x14ac:dyDescent="0.2">
      <c r="A107" s="58"/>
      <c r="B107" s="59"/>
      <c r="C107" s="210"/>
      <c r="D107" s="201"/>
      <c r="E107" s="201"/>
      <c r="F107" s="202"/>
      <c r="G107" s="201"/>
      <c r="H107" s="201"/>
      <c r="I107" s="201"/>
      <c r="J107" s="202"/>
      <c r="K107" s="1232">
        <f t="shared" si="6"/>
        <v>0</v>
      </c>
      <c r="L107" s="1233"/>
    </row>
    <row r="108" spans="1:12" x14ac:dyDescent="0.2">
      <c r="A108" s="58"/>
      <c r="B108" s="59"/>
      <c r="C108" s="210"/>
      <c r="D108" s="201"/>
      <c r="E108" s="201"/>
      <c r="F108" s="202"/>
      <c r="G108" s="201"/>
      <c r="H108" s="201"/>
      <c r="I108" s="201"/>
      <c r="J108" s="202"/>
      <c r="K108" s="1232">
        <f t="shared" si="6"/>
        <v>0</v>
      </c>
      <c r="L108" s="1233"/>
    </row>
    <row r="109" spans="1:12" ht="13.5" thickBot="1" x14ac:dyDescent="0.25">
      <c r="A109" s="712"/>
      <c r="B109" s="705" t="s">
        <v>187</v>
      </c>
      <c r="C109" s="706"/>
      <c r="D109" s="707">
        <f t="shared" ref="D109:J109" si="7">SUM(D83:D108)+D82</f>
        <v>0</v>
      </c>
      <c r="E109" s="707">
        <f t="shared" si="7"/>
        <v>0</v>
      </c>
      <c r="F109" s="708">
        <f t="shared" si="7"/>
        <v>0</v>
      </c>
      <c r="G109" s="707">
        <f t="shared" si="7"/>
        <v>0</v>
      </c>
      <c r="H109" s="707">
        <f t="shared" si="7"/>
        <v>0</v>
      </c>
      <c r="I109" s="707">
        <f t="shared" si="7"/>
        <v>0</v>
      </c>
      <c r="J109" s="708">
        <f t="shared" si="7"/>
        <v>0</v>
      </c>
      <c r="K109" s="1234">
        <f>($K$8+D109+E109+F109)-(G109+H109+I109+J109)</f>
        <v>0</v>
      </c>
      <c r="L109" s="1235"/>
    </row>
    <row r="110" spans="1:12" x14ac:dyDescent="0.2">
      <c r="A110" s="709" t="s">
        <v>188</v>
      </c>
      <c r="L110" s="710"/>
    </row>
    <row r="111" spans="1:12" ht="13.5" thickBot="1" x14ac:dyDescent="0.25">
      <c r="L111" s="710"/>
    </row>
    <row r="112" spans="1:12" x14ac:dyDescent="0.2">
      <c r="A112" s="742" t="s">
        <v>168</v>
      </c>
      <c r="B112" s="682"/>
      <c r="C112" s="719"/>
      <c r="D112" s="719"/>
      <c r="E112" s="719"/>
      <c r="F112" s="733"/>
      <c r="G112" s="682" t="s">
        <v>169</v>
      </c>
      <c r="H112" s="719"/>
      <c r="I112" s="733"/>
      <c r="J112" s="683" t="s">
        <v>170</v>
      </c>
      <c r="K112" s="733"/>
      <c r="L112" s="684" t="s">
        <v>171</v>
      </c>
    </row>
    <row r="113" spans="1:12" x14ac:dyDescent="0.2">
      <c r="A113" s="685" t="s">
        <v>239</v>
      </c>
      <c r="B113" s="686"/>
      <c r="C113" s="722"/>
      <c r="F113" s="735"/>
      <c r="G113" s="722"/>
      <c r="H113" s="722"/>
      <c r="I113" s="735"/>
      <c r="K113" s="735"/>
      <c r="L113" s="723"/>
    </row>
    <row r="114" spans="1:12" x14ac:dyDescent="0.2">
      <c r="A114" s="685" t="s">
        <v>172</v>
      </c>
      <c r="B114" s="686"/>
      <c r="C114" s="722"/>
      <c r="F114" s="735"/>
      <c r="G114" s="722"/>
      <c r="H114" s="722"/>
      <c r="I114" s="735"/>
      <c r="K114" s="735"/>
      <c r="L114" s="687" t="s">
        <v>191</v>
      </c>
    </row>
    <row r="115" spans="1:12" ht="13.5" thickBot="1" x14ac:dyDescent="0.25">
      <c r="A115" s="575" t="s">
        <v>587</v>
      </c>
      <c r="B115" s="688"/>
      <c r="C115" s="725"/>
      <c r="D115" s="725"/>
      <c r="E115" s="725"/>
      <c r="F115" s="745"/>
      <c r="G115" s="725" t="str">
        <f>'CG-3123'!$A$6</f>
        <v>USCGC BUSTED</v>
      </c>
      <c r="H115" s="725"/>
      <c r="I115" s="745"/>
      <c r="J115" s="60">
        <f>J78</f>
        <v>43586</v>
      </c>
      <c r="K115" s="745"/>
      <c r="L115" s="690"/>
    </row>
    <row r="116" spans="1:12" x14ac:dyDescent="0.2">
      <c r="A116" s="691"/>
      <c r="B116" s="735"/>
      <c r="C116" s="723"/>
      <c r="D116" s="729"/>
      <c r="E116" s="692" t="s">
        <v>174</v>
      </c>
      <c r="F116" s="731"/>
      <c r="G116" s="729"/>
      <c r="H116" s="693" t="s">
        <v>175</v>
      </c>
      <c r="I116" s="729"/>
      <c r="J116" s="731"/>
      <c r="L116" s="723"/>
    </row>
    <row r="117" spans="1:12" x14ac:dyDescent="0.2">
      <c r="A117" s="694" t="s">
        <v>68</v>
      </c>
      <c r="B117" s="695" t="s">
        <v>176</v>
      </c>
      <c r="C117" s="696" t="s">
        <v>177</v>
      </c>
      <c r="D117" s="686" t="s">
        <v>178</v>
      </c>
      <c r="E117" s="695" t="s">
        <v>86</v>
      </c>
      <c r="F117" s="696" t="s">
        <v>179</v>
      </c>
      <c r="G117" s="695" t="s">
        <v>180</v>
      </c>
      <c r="H117" s="695" t="s">
        <v>181</v>
      </c>
      <c r="I117" s="695" t="s">
        <v>86</v>
      </c>
      <c r="J117" s="696" t="s">
        <v>179</v>
      </c>
      <c r="K117" s="697"/>
      <c r="L117" s="723"/>
    </row>
    <row r="118" spans="1:12" x14ac:dyDescent="0.2">
      <c r="A118" s="698"/>
      <c r="B118" s="736"/>
      <c r="C118" s="699" t="s">
        <v>52</v>
      </c>
      <c r="D118" s="736"/>
      <c r="E118" s="700" t="s">
        <v>182</v>
      </c>
      <c r="F118" s="731"/>
      <c r="G118" s="700" t="s">
        <v>183</v>
      </c>
      <c r="H118" s="700" t="s">
        <v>184</v>
      </c>
      <c r="I118" s="700" t="s">
        <v>185</v>
      </c>
      <c r="J118" s="731"/>
      <c r="K118" s="729"/>
      <c r="L118" s="731"/>
    </row>
    <row r="119" spans="1:12" x14ac:dyDescent="0.2">
      <c r="A119" s="698"/>
      <c r="B119" s="701" t="s">
        <v>186</v>
      </c>
      <c r="C119" s="702"/>
      <c r="D119" s="703">
        <f t="shared" ref="D119:J119" si="8">D109</f>
        <v>0</v>
      </c>
      <c r="E119" s="703">
        <f t="shared" si="8"/>
        <v>0</v>
      </c>
      <c r="F119" s="704">
        <f t="shared" si="8"/>
        <v>0</v>
      </c>
      <c r="G119" s="703">
        <f t="shared" si="8"/>
        <v>0</v>
      </c>
      <c r="H119" s="703">
        <f t="shared" si="8"/>
        <v>0</v>
      </c>
      <c r="I119" s="703">
        <f t="shared" si="8"/>
        <v>0</v>
      </c>
      <c r="J119" s="704">
        <f t="shared" si="8"/>
        <v>0</v>
      </c>
      <c r="K119" s="1236">
        <f>K109</f>
        <v>0</v>
      </c>
      <c r="L119" s="1233"/>
    </row>
    <row r="120" spans="1:12" x14ac:dyDescent="0.2">
      <c r="A120" s="58"/>
      <c r="B120" s="59"/>
      <c r="C120" s="210"/>
      <c r="D120" s="201"/>
      <c r="E120" s="201"/>
      <c r="F120" s="202"/>
      <c r="G120" s="201"/>
      <c r="H120" s="201"/>
      <c r="I120" s="201"/>
      <c r="J120" s="202"/>
      <c r="K120" s="1232">
        <f t="shared" ref="K120:K145" si="9">IF(SUM(D120:J120)=0,0,K119+SUM(D120:F120)-SUM(G120:J120))</f>
        <v>0</v>
      </c>
      <c r="L120" s="1233"/>
    </row>
    <row r="121" spans="1:12" x14ac:dyDescent="0.2">
      <c r="A121" s="58"/>
      <c r="B121" s="59"/>
      <c r="C121" s="210"/>
      <c r="D121" s="201"/>
      <c r="E121" s="201"/>
      <c r="F121" s="202"/>
      <c r="G121" s="201"/>
      <c r="H121" s="201"/>
      <c r="I121" s="201"/>
      <c r="J121" s="202"/>
      <c r="K121" s="1232">
        <f t="shared" si="9"/>
        <v>0</v>
      </c>
      <c r="L121" s="1233"/>
    </row>
    <row r="122" spans="1:12" x14ac:dyDescent="0.2">
      <c r="A122" s="58"/>
      <c r="B122" s="59"/>
      <c r="C122" s="210"/>
      <c r="D122" s="201"/>
      <c r="E122" s="201"/>
      <c r="F122" s="202"/>
      <c r="G122" s="201"/>
      <c r="H122" s="201"/>
      <c r="I122" s="201"/>
      <c r="J122" s="202"/>
      <c r="K122" s="1232">
        <f t="shared" si="9"/>
        <v>0</v>
      </c>
      <c r="L122" s="1233"/>
    </row>
    <row r="123" spans="1:12" x14ac:dyDescent="0.2">
      <c r="A123" s="58"/>
      <c r="B123" s="59"/>
      <c r="C123" s="210"/>
      <c r="D123" s="201"/>
      <c r="E123" s="201"/>
      <c r="F123" s="202"/>
      <c r="G123" s="201"/>
      <c r="H123" s="201"/>
      <c r="I123" s="201"/>
      <c r="J123" s="202"/>
      <c r="K123" s="1232">
        <f t="shared" si="9"/>
        <v>0</v>
      </c>
      <c r="L123" s="1233"/>
    </row>
    <row r="124" spans="1:12" x14ac:dyDescent="0.2">
      <c r="A124" s="58"/>
      <c r="B124" s="59"/>
      <c r="C124" s="210"/>
      <c r="D124" s="201"/>
      <c r="E124" s="201"/>
      <c r="F124" s="202"/>
      <c r="G124" s="201"/>
      <c r="H124" s="201"/>
      <c r="I124" s="201"/>
      <c r="J124" s="202"/>
      <c r="K124" s="1232">
        <f t="shared" si="9"/>
        <v>0</v>
      </c>
      <c r="L124" s="1233"/>
    </row>
    <row r="125" spans="1:12" x14ac:dyDescent="0.2">
      <c r="A125" s="58"/>
      <c r="B125" s="59"/>
      <c r="C125" s="210"/>
      <c r="D125" s="201"/>
      <c r="E125" s="201"/>
      <c r="F125" s="202"/>
      <c r="G125" s="201"/>
      <c r="H125" s="201"/>
      <c r="I125" s="201"/>
      <c r="J125" s="202"/>
      <c r="K125" s="1232">
        <f t="shared" si="9"/>
        <v>0</v>
      </c>
      <c r="L125" s="1233"/>
    </row>
    <row r="126" spans="1:12" x14ac:dyDescent="0.2">
      <c r="A126" s="58"/>
      <c r="B126" s="59"/>
      <c r="C126" s="210"/>
      <c r="D126" s="201"/>
      <c r="E126" s="201"/>
      <c r="F126" s="202"/>
      <c r="G126" s="201"/>
      <c r="H126" s="201"/>
      <c r="I126" s="201"/>
      <c r="J126" s="202"/>
      <c r="K126" s="1232">
        <f t="shared" si="9"/>
        <v>0</v>
      </c>
      <c r="L126" s="1233"/>
    </row>
    <row r="127" spans="1:12" x14ac:dyDescent="0.2">
      <c r="A127" s="58"/>
      <c r="B127" s="59"/>
      <c r="C127" s="210"/>
      <c r="D127" s="201"/>
      <c r="E127" s="201"/>
      <c r="F127" s="202"/>
      <c r="G127" s="201"/>
      <c r="H127" s="201"/>
      <c r="I127" s="201"/>
      <c r="J127" s="202"/>
      <c r="K127" s="1232">
        <f t="shared" si="9"/>
        <v>0</v>
      </c>
      <c r="L127" s="1233"/>
    </row>
    <row r="128" spans="1:12" x14ac:dyDescent="0.2">
      <c r="A128" s="58"/>
      <c r="B128" s="59"/>
      <c r="C128" s="210"/>
      <c r="D128" s="201"/>
      <c r="E128" s="201"/>
      <c r="F128" s="202"/>
      <c r="G128" s="201"/>
      <c r="H128" s="201"/>
      <c r="I128" s="201"/>
      <c r="J128" s="202"/>
      <c r="K128" s="1232">
        <f t="shared" si="9"/>
        <v>0</v>
      </c>
      <c r="L128" s="1233"/>
    </row>
    <row r="129" spans="1:12" x14ac:dyDescent="0.2">
      <c r="A129" s="58"/>
      <c r="B129" s="59"/>
      <c r="C129" s="210"/>
      <c r="D129" s="201"/>
      <c r="E129" s="201"/>
      <c r="F129" s="202"/>
      <c r="G129" s="201"/>
      <c r="H129" s="201"/>
      <c r="I129" s="201"/>
      <c r="J129" s="202"/>
      <c r="K129" s="1232">
        <f t="shared" si="9"/>
        <v>0</v>
      </c>
      <c r="L129" s="1233"/>
    </row>
    <row r="130" spans="1:12" x14ac:dyDescent="0.2">
      <c r="A130" s="58"/>
      <c r="B130" s="59"/>
      <c r="C130" s="210"/>
      <c r="D130" s="201"/>
      <c r="E130" s="201"/>
      <c r="F130" s="202"/>
      <c r="G130" s="201"/>
      <c r="H130" s="201"/>
      <c r="I130" s="201"/>
      <c r="J130" s="202"/>
      <c r="K130" s="1232">
        <f t="shared" si="9"/>
        <v>0</v>
      </c>
      <c r="L130" s="1233"/>
    </row>
    <row r="131" spans="1:12" x14ac:dyDescent="0.2">
      <c r="A131" s="58"/>
      <c r="B131" s="59"/>
      <c r="C131" s="210"/>
      <c r="D131" s="201"/>
      <c r="E131" s="201"/>
      <c r="F131" s="202"/>
      <c r="G131" s="201"/>
      <c r="H131" s="201"/>
      <c r="I131" s="201"/>
      <c r="J131" s="202"/>
      <c r="K131" s="1232">
        <f t="shared" si="9"/>
        <v>0</v>
      </c>
      <c r="L131" s="1233"/>
    </row>
    <row r="132" spans="1:12" x14ac:dyDescent="0.2">
      <c r="A132" s="58"/>
      <c r="B132" s="59"/>
      <c r="C132" s="210"/>
      <c r="D132" s="201"/>
      <c r="E132" s="201"/>
      <c r="F132" s="202"/>
      <c r="G132" s="201"/>
      <c r="H132" s="201"/>
      <c r="I132" s="201"/>
      <c r="J132" s="202"/>
      <c r="K132" s="1232">
        <f t="shared" si="9"/>
        <v>0</v>
      </c>
      <c r="L132" s="1233"/>
    </row>
    <row r="133" spans="1:12" x14ac:dyDescent="0.2">
      <c r="A133" s="58"/>
      <c r="B133" s="59"/>
      <c r="C133" s="210"/>
      <c r="D133" s="201"/>
      <c r="E133" s="201"/>
      <c r="F133" s="202"/>
      <c r="G133" s="201"/>
      <c r="H133" s="201"/>
      <c r="I133" s="201"/>
      <c r="J133" s="202"/>
      <c r="K133" s="1232">
        <f t="shared" si="9"/>
        <v>0</v>
      </c>
      <c r="L133" s="1233"/>
    </row>
    <row r="134" spans="1:12" x14ac:dyDescent="0.2">
      <c r="A134" s="58"/>
      <c r="B134" s="59"/>
      <c r="C134" s="210"/>
      <c r="D134" s="201"/>
      <c r="E134" s="201"/>
      <c r="F134" s="202"/>
      <c r="G134" s="201"/>
      <c r="H134" s="201"/>
      <c r="I134" s="201"/>
      <c r="J134" s="202"/>
      <c r="K134" s="1232">
        <f t="shared" si="9"/>
        <v>0</v>
      </c>
      <c r="L134" s="1233"/>
    </row>
    <row r="135" spans="1:12" x14ac:dyDescent="0.2">
      <c r="A135" s="58"/>
      <c r="B135" s="59"/>
      <c r="C135" s="210"/>
      <c r="D135" s="201"/>
      <c r="E135" s="201"/>
      <c r="F135" s="202"/>
      <c r="G135" s="201"/>
      <c r="H135" s="201"/>
      <c r="I135" s="201"/>
      <c r="J135" s="202"/>
      <c r="K135" s="1232">
        <f t="shared" si="9"/>
        <v>0</v>
      </c>
      <c r="L135" s="1233"/>
    </row>
    <row r="136" spans="1:12" x14ac:dyDescent="0.2">
      <c r="A136" s="58"/>
      <c r="B136" s="59"/>
      <c r="C136" s="210"/>
      <c r="D136" s="201"/>
      <c r="E136" s="201"/>
      <c r="F136" s="202"/>
      <c r="G136" s="201"/>
      <c r="H136" s="201"/>
      <c r="I136" s="201"/>
      <c r="J136" s="202"/>
      <c r="K136" s="1232">
        <f t="shared" si="9"/>
        <v>0</v>
      </c>
      <c r="L136" s="1233"/>
    </row>
    <row r="137" spans="1:12" x14ac:dyDescent="0.2">
      <c r="A137" s="58"/>
      <c r="B137" s="59"/>
      <c r="C137" s="210"/>
      <c r="D137" s="201"/>
      <c r="E137" s="201"/>
      <c r="F137" s="202"/>
      <c r="G137" s="201"/>
      <c r="H137" s="201"/>
      <c r="I137" s="201"/>
      <c r="J137" s="202"/>
      <c r="K137" s="1232">
        <f t="shared" si="9"/>
        <v>0</v>
      </c>
      <c r="L137" s="1233"/>
    </row>
    <row r="138" spans="1:12" x14ac:dyDescent="0.2">
      <c r="A138" s="58"/>
      <c r="B138" s="59"/>
      <c r="C138" s="210"/>
      <c r="D138" s="201"/>
      <c r="E138" s="201"/>
      <c r="F138" s="202"/>
      <c r="G138" s="201"/>
      <c r="H138" s="201"/>
      <c r="I138" s="201"/>
      <c r="J138" s="202"/>
      <c r="K138" s="1232">
        <f t="shared" si="9"/>
        <v>0</v>
      </c>
      <c r="L138" s="1233"/>
    </row>
    <row r="139" spans="1:12" x14ac:dyDescent="0.2">
      <c r="A139" s="58"/>
      <c r="B139" s="59"/>
      <c r="C139" s="210"/>
      <c r="D139" s="201"/>
      <c r="E139" s="201"/>
      <c r="F139" s="202"/>
      <c r="G139" s="201"/>
      <c r="H139" s="201"/>
      <c r="I139" s="201"/>
      <c r="J139" s="202"/>
      <c r="K139" s="1232">
        <f t="shared" si="9"/>
        <v>0</v>
      </c>
      <c r="L139" s="1233"/>
    </row>
    <row r="140" spans="1:12" x14ac:dyDescent="0.2">
      <c r="A140" s="58"/>
      <c r="B140" s="59"/>
      <c r="C140" s="210"/>
      <c r="D140" s="201"/>
      <c r="E140" s="201"/>
      <c r="F140" s="202"/>
      <c r="G140" s="201"/>
      <c r="H140" s="201"/>
      <c r="I140" s="201"/>
      <c r="J140" s="202"/>
      <c r="K140" s="1232">
        <f t="shared" si="9"/>
        <v>0</v>
      </c>
      <c r="L140" s="1233"/>
    </row>
    <row r="141" spans="1:12" x14ac:dyDescent="0.2">
      <c r="A141" s="58"/>
      <c r="B141" s="59"/>
      <c r="C141" s="210"/>
      <c r="D141" s="201"/>
      <c r="E141" s="201"/>
      <c r="F141" s="202"/>
      <c r="G141" s="201"/>
      <c r="H141" s="201"/>
      <c r="I141" s="201"/>
      <c r="J141" s="202"/>
      <c r="K141" s="1232">
        <f t="shared" si="9"/>
        <v>0</v>
      </c>
      <c r="L141" s="1233"/>
    </row>
    <row r="142" spans="1:12" x14ac:dyDescent="0.2">
      <c r="A142" s="58"/>
      <c r="B142" s="59"/>
      <c r="C142" s="210"/>
      <c r="D142" s="201"/>
      <c r="E142" s="201"/>
      <c r="F142" s="202"/>
      <c r="G142" s="201"/>
      <c r="H142" s="201"/>
      <c r="I142" s="201"/>
      <c r="J142" s="202"/>
      <c r="K142" s="1232">
        <f t="shared" si="9"/>
        <v>0</v>
      </c>
      <c r="L142" s="1233"/>
    </row>
    <row r="143" spans="1:12" x14ac:dyDescent="0.2">
      <c r="A143" s="58"/>
      <c r="B143" s="59"/>
      <c r="C143" s="210"/>
      <c r="D143" s="201"/>
      <c r="E143" s="201"/>
      <c r="F143" s="202"/>
      <c r="G143" s="201"/>
      <c r="H143" s="201"/>
      <c r="I143" s="201"/>
      <c r="J143" s="202"/>
      <c r="K143" s="1232">
        <f t="shared" si="9"/>
        <v>0</v>
      </c>
      <c r="L143" s="1233"/>
    </row>
    <row r="144" spans="1:12" x14ac:dyDescent="0.2">
      <c r="A144" s="58"/>
      <c r="B144" s="59"/>
      <c r="C144" s="210"/>
      <c r="D144" s="201"/>
      <c r="E144" s="201"/>
      <c r="F144" s="202"/>
      <c r="G144" s="201"/>
      <c r="H144" s="201"/>
      <c r="I144" s="201"/>
      <c r="J144" s="202"/>
      <c r="K144" s="1232">
        <f t="shared" si="9"/>
        <v>0</v>
      </c>
      <c r="L144" s="1233"/>
    </row>
    <row r="145" spans="1:12" x14ac:dyDescent="0.2">
      <c r="A145" s="58"/>
      <c r="B145" s="59"/>
      <c r="C145" s="210"/>
      <c r="D145" s="201"/>
      <c r="E145" s="201"/>
      <c r="F145" s="202"/>
      <c r="G145" s="201"/>
      <c r="H145" s="201"/>
      <c r="I145" s="201"/>
      <c r="J145" s="202"/>
      <c r="K145" s="1232">
        <f t="shared" si="9"/>
        <v>0</v>
      </c>
      <c r="L145" s="1233"/>
    </row>
    <row r="146" spans="1:12" ht="13.5" thickBot="1" x14ac:dyDescent="0.25">
      <c r="A146" s="712"/>
      <c r="B146" s="705" t="s">
        <v>187</v>
      </c>
      <c r="C146" s="706"/>
      <c r="D146" s="707">
        <f t="shared" ref="D146:J146" si="10">SUM(D120:D145)+D119</f>
        <v>0</v>
      </c>
      <c r="E146" s="707">
        <f t="shared" si="10"/>
        <v>0</v>
      </c>
      <c r="F146" s="708">
        <f t="shared" si="10"/>
        <v>0</v>
      </c>
      <c r="G146" s="707">
        <f t="shared" si="10"/>
        <v>0</v>
      </c>
      <c r="H146" s="707">
        <f t="shared" si="10"/>
        <v>0</v>
      </c>
      <c r="I146" s="707">
        <f t="shared" si="10"/>
        <v>0</v>
      </c>
      <c r="J146" s="708">
        <f t="shared" si="10"/>
        <v>0</v>
      </c>
      <c r="K146" s="1234">
        <f>($K$8+D146+E146+F146)-(G146+H146+I146+J146)</f>
        <v>0</v>
      </c>
      <c r="L146" s="1235"/>
    </row>
    <row r="147" spans="1:12" x14ac:dyDescent="0.2">
      <c r="A147" s="709" t="s">
        <v>188</v>
      </c>
      <c r="L147" s="710"/>
    </row>
    <row r="148" spans="1:12" ht="13.5" thickBot="1" x14ac:dyDescent="0.25">
      <c r="L148" s="710"/>
    </row>
    <row r="149" spans="1:12" x14ac:dyDescent="0.2">
      <c r="A149" s="742" t="s">
        <v>168</v>
      </c>
      <c r="B149" s="682"/>
      <c r="C149" s="719"/>
      <c r="D149" s="719"/>
      <c r="E149" s="719"/>
      <c r="F149" s="733"/>
      <c r="G149" s="682" t="s">
        <v>169</v>
      </c>
      <c r="H149" s="719"/>
      <c r="I149" s="733"/>
      <c r="J149" s="683" t="s">
        <v>170</v>
      </c>
      <c r="K149" s="733"/>
      <c r="L149" s="684" t="s">
        <v>171</v>
      </c>
    </row>
    <row r="150" spans="1:12" x14ac:dyDescent="0.2">
      <c r="A150" s="685" t="s">
        <v>239</v>
      </c>
      <c r="B150" s="686"/>
      <c r="C150" s="722"/>
      <c r="F150" s="735"/>
      <c r="G150" s="722"/>
      <c r="H150" s="722"/>
      <c r="I150" s="735"/>
      <c r="K150" s="735"/>
      <c r="L150" s="723"/>
    </row>
    <row r="151" spans="1:12" x14ac:dyDescent="0.2">
      <c r="A151" s="685" t="s">
        <v>172</v>
      </c>
      <c r="B151" s="686"/>
      <c r="C151" s="722"/>
      <c r="F151" s="735"/>
      <c r="G151" s="722"/>
      <c r="H151" s="722"/>
      <c r="I151" s="735"/>
      <c r="K151" s="735"/>
      <c r="L151" s="687" t="s">
        <v>192</v>
      </c>
    </row>
    <row r="152" spans="1:12" ht="13.5" thickBot="1" x14ac:dyDescent="0.25">
      <c r="A152" s="575" t="s">
        <v>587</v>
      </c>
      <c r="B152" s="688"/>
      <c r="C152" s="725"/>
      <c r="D152" s="725"/>
      <c r="E152" s="725"/>
      <c r="F152" s="745"/>
      <c r="G152" s="725" t="str">
        <f>'CG-3123'!$A$6</f>
        <v>USCGC BUSTED</v>
      </c>
      <c r="H152" s="725"/>
      <c r="I152" s="745"/>
      <c r="J152" s="60">
        <f>J115</f>
        <v>43586</v>
      </c>
      <c r="K152" s="745"/>
      <c r="L152" s="690"/>
    </row>
    <row r="153" spans="1:12" x14ac:dyDescent="0.2">
      <c r="A153" s="691"/>
      <c r="B153" s="735"/>
      <c r="C153" s="723"/>
      <c r="D153" s="729"/>
      <c r="E153" s="692" t="s">
        <v>174</v>
      </c>
      <c r="F153" s="731"/>
      <c r="G153" s="729"/>
      <c r="H153" s="693" t="s">
        <v>175</v>
      </c>
      <c r="I153" s="729"/>
      <c r="J153" s="731"/>
      <c r="L153" s="723"/>
    </row>
    <row r="154" spans="1:12" x14ac:dyDescent="0.2">
      <c r="A154" s="694" t="s">
        <v>68</v>
      </c>
      <c r="B154" s="695" t="s">
        <v>176</v>
      </c>
      <c r="C154" s="696" t="s">
        <v>177</v>
      </c>
      <c r="D154" s="686" t="s">
        <v>178</v>
      </c>
      <c r="E154" s="695" t="s">
        <v>86</v>
      </c>
      <c r="F154" s="696" t="s">
        <v>179</v>
      </c>
      <c r="G154" s="695" t="s">
        <v>180</v>
      </c>
      <c r="H154" s="695" t="s">
        <v>181</v>
      </c>
      <c r="I154" s="695" t="s">
        <v>86</v>
      </c>
      <c r="J154" s="696" t="s">
        <v>179</v>
      </c>
      <c r="K154" s="697"/>
      <c r="L154" s="723"/>
    </row>
    <row r="155" spans="1:12" x14ac:dyDescent="0.2">
      <c r="A155" s="698"/>
      <c r="B155" s="736"/>
      <c r="C155" s="699" t="s">
        <v>52</v>
      </c>
      <c r="D155" s="736"/>
      <c r="E155" s="700" t="s">
        <v>182</v>
      </c>
      <c r="F155" s="731"/>
      <c r="G155" s="700" t="s">
        <v>183</v>
      </c>
      <c r="H155" s="700" t="s">
        <v>184</v>
      </c>
      <c r="I155" s="700" t="s">
        <v>185</v>
      </c>
      <c r="J155" s="731"/>
      <c r="K155" s="729"/>
      <c r="L155" s="731"/>
    </row>
    <row r="156" spans="1:12" x14ac:dyDescent="0.2">
      <c r="A156" s="698"/>
      <c r="B156" s="701" t="s">
        <v>186</v>
      </c>
      <c r="C156" s="702"/>
      <c r="D156" s="703">
        <f t="shared" ref="D156:J156" si="11">D146</f>
        <v>0</v>
      </c>
      <c r="E156" s="703">
        <f t="shared" si="11"/>
        <v>0</v>
      </c>
      <c r="F156" s="704">
        <f t="shared" si="11"/>
        <v>0</v>
      </c>
      <c r="G156" s="703">
        <f t="shared" si="11"/>
        <v>0</v>
      </c>
      <c r="H156" s="703">
        <f t="shared" si="11"/>
        <v>0</v>
      </c>
      <c r="I156" s="703">
        <f t="shared" si="11"/>
        <v>0</v>
      </c>
      <c r="J156" s="704">
        <f t="shared" si="11"/>
        <v>0</v>
      </c>
      <c r="K156" s="1236">
        <f>K146</f>
        <v>0</v>
      </c>
      <c r="L156" s="1233"/>
    </row>
    <row r="157" spans="1:12" x14ac:dyDescent="0.2">
      <c r="A157" s="58"/>
      <c r="B157" s="59"/>
      <c r="C157" s="210"/>
      <c r="D157" s="201"/>
      <c r="E157" s="201"/>
      <c r="F157" s="202"/>
      <c r="G157" s="201"/>
      <c r="H157" s="201"/>
      <c r="I157" s="201"/>
      <c r="J157" s="202"/>
      <c r="K157" s="1232">
        <f t="shared" ref="K157:K182" si="12">IF(SUM(D157:J157)=0,0,K156+SUM(D157:F157)-SUM(G157:J157))</f>
        <v>0</v>
      </c>
      <c r="L157" s="1233"/>
    </row>
    <row r="158" spans="1:12" x14ac:dyDescent="0.2">
      <c r="A158" s="58"/>
      <c r="B158" s="59"/>
      <c r="C158" s="210"/>
      <c r="D158" s="201"/>
      <c r="E158" s="201"/>
      <c r="F158" s="202"/>
      <c r="G158" s="201"/>
      <c r="H158" s="201"/>
      <c r="I158" s="201"/>
      <c r="J158" s="202"/>
      <c r="K158" s="1232">
        <f t="shared" si="12"/>
        <v>0</v>
      </c>
      <c r="L158" s="1233"/>
    </row>
    <row r="159" spans="1:12" x14ac:dyDescent="0.2">
      <c r="A159" s="58"/>
      <c r="B159" s="59"/>
      <c r="C159" s="210"/>
      <c r="D159" s="201"/>
      <c r="E159" s="201"/>
      <c r="F159" s="202"/>
      <c r="G159" s="201"/>
      <c r="H159" s="201"/>
      <c r="I159" s="201"/>
      <c r="J159" s="202"/>
      <c r="K159" s="1232">
        <f t="shared" si="12"/>
        <v>0</v>
      </c>
      <c r="L159" s="1233"/>
    </row>
    <row r="160" spans="1:12" x14ac:dyDescent="0.2">
      <c r="A160" s="58"/>
      <c r="B160" s="59"/>
      <c r="C160" s="210"/>
      <c r="D160" s="201"/>
      <c r="E160" s="201"/>
      <c r="F160" s="202"/>
      <c r="G160" s="201"/>
      <c r="H160" s="201"/>
      <c r="I160" s="201"/>
      <c r="J160" s="202"/>
      <c r="K160" s="1232">
        <f t="shared" si="12"/>
        <v>0</v>
      </c>
      <c r="L160" s="1233"/>
    </row>
    <row r="161" spans="1:12" x14ac:dyDescent="0.2">
      <c r="A161" s="58"/>
      <c r="B161" s="59"/>
      <c r="C161" s="210"/>
      <c r="D161" s="201"/>
      <c r="E161" s="201"/>
      <c r="F161" s="202"/>
      <c r="G161" s="201"/>
      <c r="H161" s="201"/>
      <c r="I161" s="201"/>
      <c r="J161" s="202"/>
      <c r="K161" s="1232">
        <f t="shared" si="12"/>
        <v>0</v>
      </c>
      <c r="L161" s="1233"/>
    </row>
    <row r="162" spans="1:12" x14ac:dyDescent="0.2">
      <c r="A162" s="58"/>
      <c r="B162" s="59"/>
      <c r="C162" s="210"/>
      <c r="D162" s="201"/>
      <c r="E162" s="201"/>
      <c r="F162" s="202"/>
      <c r="G162" s="201"/>
      <c r="H162" s="201"/>
      <c r="I162" s="201"/>
      <c r="J162" s="202"/>
      <c r="K162" s="1232">
        <f t="shared" si="12"/>
        <v>0</v>
      </c>
      <c r="L162" s="1233"/>
    </row>
    <row r="163" spans="1:12" x14ac:dyDescent="0.2">
      <c r="A163" s="58"/>
      <c r="B163" s="59"/>
      <c r="C163" s="210"/>
      <c r="D163" s="201"/>
      <c r="E163" s="201"/>
      <c r="F163" s="202"/>
      <c r="G163" s="201"/>
      <c r="H163" s="201"/>
      <c r="I163" s="201"/>
      <c r="J163" s="202"/>
      <c r="K163" s="1232">
        <f t="shared" si="12"/>
        <v>0</v>
      </c>
      <c r="L163" s="1233"/>
    </row>
    <row r="164" spans="1:12" x14ac:dyDescent="0.2">
      <c r="A164" s="58"/>
      <c r="B164" s="59"/>
      <c r="C164" s="210"/>
      <c r="D164" s="201"/>
      <c r="E164" s="201"/>
      <c r="F164" s="202"/>
      <c r="G164" s="201"/>
      <c r="H164" s="201"/>
      <c r="I164" s="201"/>
      <c r="J164" s="202"/>
      <c r="K164" s="1232">
        <f t="shared" si="12"/>
        <v>0</v>
      </c>
      <c r="L164" s="1233"/>
    </row>
    <row r="165" spans="1:12" x14ac:dyDescent="0.2">
      <c r="A165" s="58"/>
      <c r="B165" s="59"/>
      <c r="C165" s="210"/>
      <c r="D165" s="201"/>
      <c r="E165" s="201"/>
      <c r="F165" s="202"/>
      <c r="G165" s="201"/>
      <c r="H165" s="201"/>
      <c r="I165" s="201"/>
      <c r="J165" s="202"/>
      <c r="K165" s="1232">
        <f t="shared" si="12"/>
        <v>0</v>
      </c>
      <c r="L165" s="1233"/>
    </row>
    <row r="166" spans="1:12" x14ac:dyDescent="0.2">
      <c r="A166" s="58"/>
      <c r="B166" s="59"/>
      <c r="C166" s="210"/>
      <c r="D166" s="201"/>
      <c r="E166" s="201"/>
      <c r="F166" s="202"/>
      <c r="G166" s="201"/>
      <c r="H166" s="201"/>
      <c r="I166" s="201"/>
      <c r="J166" s="202"/>
      <c r="K166" s="1232">
        <f t="shared" si="12"/>
        <v>0</v>
      </c>
      <c r="L166" s="1233"/>
    </row>
    <row r="167" spans="1:12" x14ac:dyDescent="0.2">
      <c r="A167" s="58"/>
      <c r="B167" s="59"/>
      <c r="C167" s="210"/>
      <c r="D167" s="201"/>
      <c r="E167" s="201"/>
      <c r="F167" s="202"/>
      <c r="G167" s="201"/>
      <c r="H167" s="201"/>
      <c r="I167" s="201"/>
      <c r="J167" s="202"/>
      <c r="K167" s="1232">
        <f t="shared" si="12"/>
        <v>0</v>
      </c>
      <c r="L167" s="1233"/>
    </row>
    <row r="168" spans="1:12" x14ac:dyDescent="0.2">
      <c r="A168" s="58"/>
      <c r="B168" s="59"/>
      <c r="C168" s="210"/>
      <c r="D168" s="201"/>
      <c r="E168" s="201"/>
      <c r="F168" s="202"/>
      <c r="G168" s="201"/>
      <c r="H168" s="201"/>
      <c r="I168" s="201"/>
      <c r="J168" s="202"/>
      <c r="K168" s="1232">
        <f t="shared" si="12"/>
        <v>0</v>
      </c>
      <c r="L168" s="1233"/>
    </row>
    <row r="169" spans="1:12" x14ac:dyDescent="0.2">
      <c r="A169" s="58"/>
      <c r="B169" s="59"/>
      <c r="C169" s="210"/>
      <c r="D169" s="201"/>
      <c r="E169" s="201"/>
      <c r="F169" s="202"/>
      <c r="G169" s="201"/>
      <c r="H169" s="201"/>
      <c r="I169" s="201"/>
      <c r="J169" s="202"/>
      <c r="K169" s="1232">
        <f t="shared" si="12"/>
        <v>0</v>
      </c>
      <c r="L169" s="1233"/>
    </row>
    <row r="170" spans="1:12" x14ac:dyDescent="0.2">
      <c r="A170" s="58"/>
      <c r="B170" s="59"/>
      <c r="C170" s="210"/>
      <c r="D170" s="201"/>
      <c r="E170" s="201"/>
      <c r="F170" s="202"/>
      <c r="G170" s="201"/>
      <c r="H170" s="201"/>
      <c r="I170" s="201"/>
      <c r="J170" s="202"/>
      <c r="K170" s="1232">
        <f t="shared" si="12"/>
        <v>0</v>
      </c>
      <c r="L170" s="1233"/>
    </row>
    <row r="171" spans="1:12" x14ac:dyDescent="0.2">
      <c r="A171" s="58"/>
      <c r="B171" s="59"/>
      <c r="C171" s="210"/>
      <c r="D171" s="201"/>
      <c r="E171" s="201"/>
      <c r="F171" s="202"/>
      <c r="G171" s="201"/>
      <c r="H171" s="201"/>
      <c r="I171" s="201"/>
      <c r="J171" s="202"/>
      <c r="K171" s="1232">
        <f t="shared" si="12"/>
        <v>0</v>
      </c>
      <c r="L171" s="1233"/>
    </row>
    <row r="172" spans="1:12" x14ac:dyDescent="0.2">
      <c r="A172" s="58"/>
      <c r="B172" s="59"/>
      <c r="C172" s="210"/>
      <c r="D172" s="201"/>
      <c r="E172" s="201"/>
      <c r="F172" s="202"/>
      <c r="G172" s="201"/>
      <c r="H172" s="201"/>
      <c r="I172" s="201"/>
      <c r="J172" s="202"/>
      <c r="K172" s="1232">
        <f t="shared" si="12"/>
        <v>0</v>
      </c>
      <c r="L172" s="1233"/>
    </row>
    <row r="173" spans="1:12" x14ac:dyDescent="0.2">
      <c r="A173" s="58"/>
      <c r="B173" s="59"/>
      <c r="C173" s="210"/>
      <c r="D173" s="201"/>
      <c r="E173" s="201"/>
      <c r="F173" s="202"/>
      <c r="G173" s="201"/>
      <c r="H173" s="201"/>
      <c r="I173" s="201"/>
      <c r="J173" s="202"/>
      <c r="K173" s="1232">
        <f t="shared" si="12"/>
        <v>0</v>
      </c>
      <c r="L173" s="1233"/>
    </row>
    <row r="174" spans="1:12" x14ac:dyDescent="0.2">
      <c r="A174" s="58"/>
      <c r="B174" s="59"/>
      <c r="C174" s="210"/>
      <c r="D174" s="201"/>
      <c r="E174" s="201"/>
      <c r="F174" s="202"/>
      <c r="G174" s="201"/>
      <c r="H174" s="201"/>
      <c r="I174" s="201"/>
      <c r="J174" s="202"/>
      <c r="K174" s="1232">
        <f t="shared" si="12"/>
        <v>0</v>
      </c>
      <c r="L174" s="1233"/>
    </row>
    <row r="175" spans="1:12" x14ac:dyDescent="0.2">
      <c r="A175" s="58"/>
      <c r="B175" s="59"/>
      <c r="C175" s="210"/>
      <c r="D175" s="201"/>
      <c r="E175" s="201"/>
      <c r="F175" s="202"/>
      <c r="G175" s="201"/>
      <c r="H175" s="201"/>
      <c r="I175" s="201"/>
      <c r="J175" s="202"/>
      <c r="K175" s="1232">
        <f t="shared" si="12"/>
        <v>0</v>
      </c>
      <c r="L175" s="1233"/>
    </row>
    <row r="176" spans="1:12" x14ac:dyDescent="0.2">
      <c r="A176" s="58"/>
      <c r="B176" s="59"/>
      <c r="C176" s="210"/>
      <c r="D176" s="201"/>
      <c r="E176" s="201"/>
      <c r="F176" s="202"/>
      <c r="G176" s="201"/>
      <c r="H176" s="201"/>
      <c r="I176" s="201"/>
      <c r="J176" s="202"/>
      <c r="K176" s="1232">
        <f t="shared" si="12"/>
        <v>0</v>
      </c>
      <c r="L176" s="1233"/>
    </row>
    <row r="177" spans="1:12" x14ac:dyDescent="0.2">
      <c r="A177" s="58"/>
      <c r="B177" s="59"/>
      <c r="C177" s="210"/>
      <c r="D177" s="201"/>
      <c r="E177" s="201"/>
      <c r="F177" s="202"/>
      <c r="G177" s="201"/>
      <c r="H177" s="201"/>
      <c r="I177" s="201"/>
      <c r="J177" s="202"/>
      <c r="K177" s="1232">
        <f t="shared" si="12"/>
        <v>0</v>
      </c>
      <c r="L177" s="1233"/>
    </row>
    <row r="178" spans="1:12" x14ac:dyDescent="0.2">
      <c r="A178" s="58"/>
      <c r="B178" s="59"/>
      <c r="C178" s="210"/>
      <c r="D178" s="201"/>
      <c r="E178" s="201"/>
      <c r="F178" s="202"/>
      <c r="G178" s="201"/>
      <c r="H178" s="201"/>
      <c r="I178" s="201"/>
      <c r="J178" s="202"/>
      <c r="K178" s="1232">
        <f t="shared" si="12"/>
        <v>0</v>
      </c>
      <c r="L178" s="1233"/>
    </row>
    <row r="179" spans="1:12" x14ac:dyDescent="0.2">
      <c r="A179" s="58"/>
      <c r="B179" s="59"/>
      <c r="C179" s="210"/>
      <c r="D179" s="201"/>
      <c r="E179" s="201"/>
      <c r="F179" s="202"/>
      <c r="G179" s="201"/>
      <c r="H179" s="201"/>
      <c r="I179" s="201"/>
      <c r="J179" s="202"/>
      <c r="K179" s="1232">
        <f t="shared" si="12"/>
        <v>0</v>
      </c>
      <c r="L179" s="1233"/>
    </row>
    <row r="180" spans="1:12" x14ac:dyDescent="0.2">
      <c r="A180" s="58"/>
      <c r="B180" s="59"/>
      <c r="C180" s="210"/>
      <c r="D180" s="201"/>
      <c r="E180" s="201"/>
      <c r="F180" s="202"/>
      <c r="G180" s="201"/>
      <c r="H180" s="201"/>
      <c r="I180" s="201"/>
      <c r="J180" s="202"/>
      <c r="K180" s="1232">
        <f t="shared" si="12"/>
        <v>0</v>
      </c>
      <c r="L180" s="1233"/>
    </row>
    <row r="181" spans="1:12" x14ac:dyDescent="0.2">
      <c r="A181" s="58"/>
      <c r="B181" s="59"/>
      <c r="C181" s="210"/>
      <c r="D181" s="201"/>
      <c r="E181" s="201"/>
      <c r="F181" s="202"/>
      <c r="G181" s="201"/>
      <c r="H181" s="201"/>
      <c r="I181" s="201"/>
      <c r="J181" s="202"/>
      <c r="K181" s="1232">
        <f t="shared" si="12"/>
        <v>0</v>
      </c>
      <c r="L181" s="1233"/>
    </row>
    <row r="182" spans="1:12" x14ac:dyDescent="0.2">
      <c r="A182" s="58"/>
      <c r="B182" s="59"/>
      <c r="C182" s="210"/>
      <c r="D182" s="201"/>
      <c r="E182" s="201"/>
      <c r="F182" s="202"/>
      <c r="G182" s="201"/>
      <c r="H182" s="201"/>
      <c r="I182" s="201"/>
      <c r="J182" s="202"/>
      <c r="K182" s="1232">
        <f t="shared" si="12"/>
        <v>0</v>
      </c>
      <c r="L182" s="1233"/>
    </row>
    <row r="183" spans="1:12" ht="13.5" thickBot="1" x14ac:dyDescent="0.25">
      <c r="A183" s="712"/>
      <c r="B183" s="705" t="s">
        <v>187</v>
      </c>
      <c r="C183" s="706"/>
      <c r="D183" s="707">
        <f t="shared" ref="D183:J183" si="13">SUM(D157:D182)+D156</f>
        <v>0</v>
      </c>
      <c r="E183" s="707">
        <f t="shared" si="13"/>
        <v>0</v>
      </c>
      <c r="F183" s="708">
        <f t="shared" si="13"/>
        <v>0</v>
      </c>
      <c r="G183" s="707">
        <f t="shared" si="13"/>
        <v>0</v>
      </c>
      <c r="H183" s="707">
        <f t="shared" si="13"/>
        <v>0</v>
      </c>
      <c r="I183" s="707">
        <f t="shared" si="13"/>
        <v>0</v>
      </c>
      <c r="J183" s="708">
        <f t="shared" si="13"/>
        <v>0</v>
      </c>
      <c r="K183" s="1234">
        <f>($K$8+D183+E183+F183)-(G183+H183+I183+J183)</f>
        <v>0</v>
      </c>
      <c r="L183" s="1235"/>
    </row>
    <row r="184" spans="1:12" x14ac:dyDescent="0.2">
      <c r="A184" s="709" t="s">
        <v>188</v>
      </c>
      <c r="L184" s="710"/>
    </row>
    <row r="185" spans="1:12" ht="13.5" thickBot="1" x14ac:dyDescent="0.25">
      <c r="L185" s="710"/>
    </row>
    <row r="186" spans="1:12" x14ac:dyDescent="0.2">
      <c r="A186" s="742" t="s">
        <v>168</v>
      </c>
      <c r="B186" s="682"/>
      <c r="C186" s="719"/>
      <c r="D186" s="719"/>
      <c r="E186" s="719"/>
      <c r="F186" s="733"/>
      <c r="G186" s="682" t="s">
        <v>169</v>
      </c>
      <c r="H186" s="719"/>
      <c r="I186" s="733"/>
      <c r="J186" s="683" t="s">
        <v>170</v>
      </c>
      <c r="K186" s="733"/>
      <c r="L186" s="684" t="s">
        <v>171</v>
      </c>
    </row>
    <row r="187" spans="1:12" x14ac:dyDescent="0.2">
      <c r="A187" s="685" t="s">
        <v>239</v>
      </c>
      <c r="B187" s="686"/>
      <c r="C187" s="722"/>
      <c r="F187" s="735"/>
      <c r="G187" s="722"/>
      <c r="H187" s="722"/>
      <c r="I187" s="735"/>
      <c r="K187" s="735"/>
      <c r="L187" s="723"/>
    </row>
    <row r="188" spans="1:12" x14ac:dyDescent="0.2">
      <c r="A188" s="685" t="s">
        <v>172</v>
      </c>
      <c r="B188" s="686"/>
      <c r="C188" s="722"/>
      <c r="F188" s="735"/>
      <c r="G188" s="722"/>
      <c r="H188" s="722"/>
      <c r="I188" s="735"/>
      <c r="K188" s="735"/>
      <c r="L188" s="687" t="s">
        <v>193</v>
      </c>
    </row>
    <row r="189" spans="1:12" ht="13.5" thickBot="1" x14ac:dyDescent="0.25">
      <c r="A189" s="575" t="s">
        <v>587</v>
      </c>
      <c r="B189" s="688"/>
      <c r="C189" s="725"/>
      <c r="D189" s="725"/>
      <c r="E189" s="725"/>
      <c r="F189" s="745"/>
      <c r="G189" s="725" t="str">
        <f>'CG-3123'!$A$6</f>
        <v>USCGC BUSTED</v>
      </c>
      <c r="H189" s="725"/>
      <c r="I189" s="745"/>
      <c r="J189" s="60">
        <f>J152</f>
        <v>43586</v>
      </c>
      <c r="K189" s="745"/>
      <c r="L189" s="690"/>
    </row>
    <row r="190" spans="1:12" x14ac:dyDescent="0.2">
      <c r="A190" s="691"/>
      <c r="B190" s="735"/>
      <c r="C190" s="723"/>
      <c r="D190" s="729"/>
      <c r="E190" s="692" t="s">
        <v>174</v>
      </c>
      <c r="F190" s="731"/>
      <c r="G190" s="729"/>
      <c r="H190" s="693" t="s">
        <v>175</v>
      </c>
      <c r="I190" s="729"/>
      <c r="J190" s="731"/>
      <c r="L190" s="723"/>
    </row>
    <row r="191" spans="1:12" x14ac:dyDescent="0.2">
      <c r="A191" s="694" t="s">
        <v>68</v>
      </c>
      <c r="B191" s="695" t="s">
        <v>176</v>
      </c>
      <c r="C191" s="696" t="s">
        <v>177</v>
      </c>
      <c r="D191" s="686" t="s">
        <v>178</v>
      </c>
      <c r="E191" s="695" t="s">
        <v>86</v>
      </c>
      <c r="F191" s="696" t="s">
        <v>179</v>
      </c>
      <c r="G191" s="695" t="s">
        <v>180</v>
      </c>
      <c r="H191" s="695" t="s">
        <v>181</v>
      </c>
      <c r="I191" s="695" t="s">
        <v>86</v>
      </c>
      <c r="J191" s="696" t="s">
        <v>179</v>
      </c>
      <c r="K191" s="697"/>
      <c r="L191" s="723"/>
    </row>
    <row r="192" spans="1:12" x14ac:dyDescent="0.2">
      <c r="A192" s="698"/>
      <c r="B192" s="736"/>
      <c r="C192" s="699" t="s">
        <v>52</v>
      </c>
      <c r="D192" s="736"/>
      <c r="E192" s="700" t="s">
        <v>182</v>
      </c>
      <c r="F192" s="731"/>
      <c r="G192" s="700" t="s">
        <v>183</v>
      </c>
      <c r="H192" s="700" t="s">
        <v>184</v>
      </c>
      <c r="I192" s="700" t="s">
        <v>185</v>
      </c>
      <c r="J192" s="731"/>
      <c r="K192" s="729"/>
      <c r="L192" s="731"/>
    </row>
    <row r="193" spans="1:12" x14ac:dyDescent="0.2">
      <c r="A193" s="698"/>
      <c r="B193" s="701" t="s">
        <v>186</v>
      </c>
      <c r="C193" s="702"/>
      <c r="D193" s="703">
        <f t="shared" ref="D193:J193" si="14">D183</f>
        <v>0</v>
      </c>
      <c r="E193" s="703">
        <f t="shared" si="14"/>
        <v>0</v>
      </c>
      <c r="F193" s="704">
        <f t="shared" si="14"/>
        <v>0</v>
      </c>
      <c r="G193" s="703">
        <f t="shared" si="14"/>
        <v>0</v>
      </c>
      <c r="H193" s="703">
        <f t="shared" si="14"/>
        <v>0</v>
      </c>
      <c r="I193" s="703">
        <f t="shared" si="14"/>
        <v>0</v>
      </c>
      <c r="J193" s="704">
        <f t="shared" si="14"/>
        <v>0</v>
      </c>
      <c r="K193" s="1236">
        <f>K183</f>
        <v>0</v>
      </c>
      <c r="L193" s="1233"/>
    </row>
    <row r="194" spans="1:12" x14ac:dyDescent="0.2">
      <c r="A194" s="58"/>
      <c r="B194" s="59"/>
      <c r="C194" s="210"/>
      <c r="D194" s="201"/>
      <c r="E194" s="201"/>
      <c r="F194" s="202"/>
      <c r="G194" s="201"/>
      <c r="H194" s="201"/>
      <c r="I194" s="201"/>
      <c r="J194" s="202"/>
      <c r="K194" s="1232">
        <f t="shared" ref="K194:K219" si="15">IF(SUM(D194:J194)=0,0,K193+SUM(D194:F194)-SUM(G194:J194))</f>
        <v>0</v>
      </c>
      <c r="L194" s="1233"/>
    </row>
    <row r="195" spans="1:12" x14ac:dyDescent="0.2">
      <c r="A195" s="58"/>
      <c r="B195" s="59"/>
      <c r="C195" s="210"/>
      <c r="D195" s="201"/>
      <c r="E195" s="201"/>
      <c r="F195" s="202"/>
      <c r="G195" s="201"/>
      <c r="H195" s="201"/>
      <c r="I195" s="201"/>
      <c r="J195" s="202"/>
      <c r="K195" s="1232">
        <f t="shared" si="15"/>
        <v>0</v>
      </c>
      <c r="L195" s="1233"/>
    </row>
    <row r="196" spans="1:12" x14ac:dyDescent="0.2">
      <c r="A196" s="58"/>
      <c r="B196" s="59"/>
      <c r="C196" s="210"/>
      <c r="D196" s="201"/>
      <c r="E196" s="201"/>
      <c r="F196" s="202"/>
      <c r="G196" s="201"/>
      <c r="H196" s="201"/>
      <c r="I196" s="201"/>
      <c r="J196" s="202"/>
      <c r="K196" s="1232">
        <f t="shared" si="15"/>
        <v>0</v>
      </c>
      <c r="L196" s="1233"/>
    </row>
    <row r="197" spans="1:12" x14ac:dyDescent="0.2">
      <c r="A197" s="58"/>
      <c r="B197" s="59"/>
      <c r="C197" s="210"/>
      <c r="D197" s="201"/>
      <c r="E197" s="201"/>
      <c r="F197" s="202"/>
      <c r="G197" s="201"/>
      <c r="H197" s="201"/>
      <c r="I197" s="201"/>
      <c r="J197" s="202"/>
      <c r="K197" s="1232">
        <f t="shared" si="15"/>
        <v>0</v>
      </c>
      <c r="L197" s="1233"/>
    </row>
    <row r="198" spans="1:12" x14ac:dyDescent="0.2">
      <c r="A198" s="58"/>
      <c r="B198" s="59"/>
      <c r="C198" s="210"/>
      <c r="D198" s="201"/>
      <c r="E198" s="201"/>
      <c r="F198" s="202"/>
      <c r="G198" s="201"/>
      <c r="H198" s="201"/>
      <c r="I198" s="201"/>
      <c r="J198" s="202"/>
      <c r="K198" s="1232">
        <f t="shared" si="15"/>
        <v>0</v>
      </c>
      <c r="L198" s="1233"/>
    </row>
    <row r="199" spans="1:12" x14ac:dyDescent="0.2">
      <c r="A199" s="58"/>
      <c r="B199" s="59"/>
      <c r="C199" s="210"/>
      <c r="D199" s="201"/>
      <c r="E199" s="201"/>
      <c r="F199" s="202"/>
      <c r="G199" s="201"/>
      <c r="H199" s="201"/>
      <c r="I199" s="201"/>
      <c r="J199" s="202"/>
      <c r="K199" s="1232">
        <f t="shared" si="15"/>
        <v>0</v>
      </c>
      <c r="L199" s="1233"/>
    </row>
    <row r="200" spans="1:12" x14ac:dyDescent="0.2">
      <c r="A200" s="58"/>
      <c r="B200" s="59"/>
      <c r="C200" s="210"/>
      <c r="D200" s="201"/>
      <c r="E200" s="201"/>
      <c r="F200" s="202"/>
      <c r="G200" s="201"/>
      <c r="H200" s="201"/>
      <c r="I200" s="201"/>
      <c r="J200" s="202"/>
      <c r="K200" s="1232">
        <f t="shared" si="15"/>
        <v>0</v>
      </c>
      <c r="L200" s="1233"/>
    </row>
    <row r="201" spans="1:12" x14ac:dyDescent="0.2">
      <c r="A201" s="58"/>
      <c r="B201" s="59"/>
      <c r="C201" s="210"/>
      <c r="D201" s="201"/>
      <c r="E201" s="201"/>
      <c r="F201" s="202"/>
      <c r="G201" s="201"/>
      <c r="H201" s="201"/>
      <c r="I201" s="201"/>
      <c r="J201" s="202"/>
      <c r="K201" s="1232">
        <f t="shared" si="15"/>
        <v>0</v>
      </c>
      <c r="L201" s="1233"/>
    </row>
    <row r="202" spans="1:12" x14ac:dyDescent="0.2">
      <c r="A202" s="58"/>
      <c r="B202" s="59"/>
      <c r="C202" s="210"/>
      <c r="D202" s="201"/>
      <c r="E202" s="201"/>
      <c r="F202" s="202"/>
      <c r="G202" s="201"/>
      <c r="H202" s="201"/>
      <c r="I202" s="201"/>
      <c r="J202" s="202"/>
      <c r="K202" s="1232">
        <f t="shared" si="15"/>
        <v>0</v>
      </c>
      <c r="L202" s="1233"/>
    </row>
    <row r="203" spans="1:12" x14ac:dyDescent="0.2">
      <c r="A203" s="58"/>
      <c r="B203" s="59"/>
      <c r="C203" s="210"/>
      <c r="D203" s="201"/>
      <c r="E203" s="201"/>
      <c r="F203" s="202"/>
      <c r="G203" s="201"/>
      <c r="H203" s="201"/>
      <c r="I203" s="201"/>
      <c r="J203" s="202"/>
      <c r="K203" s="1232">
        <f t="shared" si="15"/>
        <v>0</v>
      </c>
      <c r="L203" s="1233"/>
    </row>
    <row r="204" spans="1:12" x14ac:dyDescent="0.2">
      <c r="A204" s="58"/>
      <c r="B204" s="59"/>
      <c r="C204" s="210"/>
      <c r="D204" s="201"/>
      <c r="E204" s="201"/>
      <c r="F204" s="202"/>
      <c r="G204" s="201"/>
      <c r="H204" s="201"/>
      <c r="I204" s="201"/>
      <c r="J204" s="202"/>
      <c r="K204" s="1232">
        <f t="shared" si="15"/>
        <v>0</v>
      </c>
      <c r="L204" s="1233"/>
    </row>
    <row r="205" spans="1:12" x14ac:dyDescent="0.2">
      <c r="A205" s="58"/>
      <c r="B205" s="59"/>
      <c r="C205" s="210"/>
      <c r="D205" s="201"/>
      <c r="E205" s="201"/>
      <c r="F205" s="202"/>
      <c r="G205" s="201"/>
      <c r="H205" s="201"/>
      <c r="I205" s="201"/>
      <c r="J205" s="202"/>
      <c r="K205" s="1232">
        <f t="shared" si="15"/>
        <v>0</v>
      </c>
      <c r="L205" s="1233"/>
    </row>
    <row r="206" spans="1:12" x14ac:dyDescent="0.2">
      <c r="A206" s="58"/>
      <c r="B206" s="59"/>
      <c r="C206" s="210"/>
      <c r="D206" s="201"/>
      <c r="E206" s="201"/>
      <c r="F206" s="202"/>
      <c r="G206" s="201"/>
      <c r="H206" s="201"/>
      <c r="I206" s="201"/>
      <c r="J206" s="202"/>
      <c r="K206" s="1232">
        <f t="shared" si="15"/>
        <v>0</v>
      </c>
      <c r="L206" s="1233"/>
    </row>
    <row r="207" spans="1:12" x14ac:dyDescent="0.2">
      <c r="A207" s="58"/>
      <c r="B207" s="59"/>
      <c r="C207" s="210"/>
      <c r="D207" s="201"/>
      <c r="E207" s="201"/>
      <c r="F207" s="202"/>
      <c r="G207" s="201"/>
      <c r="H207" s="201"/>
      <c r="I207" s="201"/>
      <c r="J207" s="202"/>
      <c r="K207" s="1232">
        <f t="shared" si="15"/>
        <v>0</v>
      </c>
      <c r="L207" s="1233"/>
    </row>
    <row r="208" spans="1:12" x14ac:dyDescent="0.2">
      <c r="A208" s="58"/>
      <c r="B208" s="59"/>
      <c r="C208" s="210"/>
      <c r="D208" s="201"/>
      <c r="E208" s="201"/>
      <c r="F208" s="202"/>
      <c r="G208" s="201"/>
      <c r="H208" s="201"/>
      <c r="I208" s="201"/>
      <c r="J208" s="202"/>
      <c r="K208" s="1232">
        <f t="shared" si="15"/>
        <v>0</v>
      </c>
      <c r="L208" s="1233"/>
    </row>
    <row r="209" spans="1:12" x14ac:dyDescent="0.2">
      <c r="A209" s="58"/>
      <c r="B209" s="59"/>
      <c r="C209" s="210"/>
      <c r="D209" s="201"/>
      <c r="E209" s="201"/>
      <c r="F209" s="202"/>
      <c r="G209" s="201"/>
      <c r="H209" s="201"/>
      <c r="I209" s="201"/>
      <c r="J209" s="202"/>
      <c r="K209" s="1232">
        <f t="shared" si="15"/>
        <v>0</v>
      </c>
      <c r="L209" s="1233"/>
    </row>
    <row r="210" spans="1:12" x14ac:dyDescent="0.2">
      <c r="A210" s="58"/>
      <c r="B210" s="59"/>
      <c r="C210" s="210"/>
      <c r="D210" s="201"/>
      <c r="E210" s="201"/>
      <c r="F210" s="202"/>
      <c r="G210" s="201"/>
      <c r="H210" s="201"/>
      <c r="I210" s="201"/>
      <c r="J210" s="202"/>
      <c r="K210" s="1232">
        <f t="shared" si="15"/>
        <v>0</v>
      </c>
      <c r="L210" s="1233"/>
    </row>
    <row r="211" spans="1:12" x14ac:dyDescent="0.2">
      <c r="A211" s="58"/>
      <c r="B211" s="59"/>
      <c r="C211" s="210"/>
      <c r="D211" s="201"/>
      <c r="E211" s="201"/>
      <c r="F211" s="202"/>
      <c r="G211" s="201"/>
      <c r="H211" s="201"/>
      <c r="I211" s="201"/>
      <c r="J211" s="202"/>
      <c r="K211" s="1232">
        <f t="shared" si="15"/>
        <v>0</v>
      </c>
      <c r="L211" s="1233"/>
    </row>
    <row r="212" spans="1:12" x14ac:dyDescent="0.2">
      <c r="A212" s="58"/>
      <c r="B212" s="59"/>
      <c r="C212" s="210"/>
      <c r="D212" s="201"/>
      <c r="E212" s="201"/>
      <c r="F212" s="202"/>
      <c r="G212" s="201"/>
      <c r="H212" s="201"/>
      <c r="I212" s="201"/>
      <c r="J212" s="202"/>
      <c r="K212" s="1232">
        <f t="shared" si="15"/>
        <v>0</v>
      </c>
      <c r="L212" s="1233"/>
    </row>
    <row r="213" spans="1:12" x14ac:dyDescent="0.2">
      <c r="A213" s="58"/>
      <c r="B213" s="59"/>
      <c r="C213" s="210"/>
      <c r="D213" s="201"/>
      <c r="E213" s="201"/>
      <c r="F213" s="202"/>
      <c r="G213" s="201"/>
      <c r="H213" s="201"/>
      <c r="I213" s="201"/>
      <c r="J213" s="202"/>
      <c r="K213" s="1232">
        <f t="shared" si="15"/>
        <v>0</v>
      </c>
      <c r="L213" s="1233"/>
    </row>
    <row r="214" spans="1:12" x14ac:dyDescent="0.2">
      <c r="A214" s="58"/>
      <c r="B214" s="59"/>
      <c r="C214" s="210"/>
      <c r="D214" s="201"/>
      <c r="E214" s="201"/>
      <c r="F214" s="202"/>
      <c r="G214" s="201"/>
      <c r="H214" s="201"/>
      <c r="I214" s="201"/>
      <c r="J214" s="202"/>
      <c r="K214" s="1232">
        <f t="shared" si="15"/>
        <v>0</v>
      </c>
      <c r="L214" s="1233"/>
    </row>
    <row r="215" spans="1:12" x14ac:dyDescent="0.2">
      <c r="A215" s="58"/>
      <c r="B215" s="59"/>
      <c r="C215" s="210"/>
      <c r="D215" s="201"/>
      <c r="E215" s="201"/>
      <c r="F215" s="202"/>
      <c r="G215" s="201"/>
      <c r="H215" s="201"/>
      <c r="I215" s="201"/>
      <c r="J215" s="202"/>
      <c r="K215" s="1232">
        <f t="shared" si="15"/>
        <v>0</v>
      </c>
      <c r="L215" s="1233"/>
    </row>
    <row r="216" spans="1:12" x14ac:dyDescent="0.2">
      <c r="A216" s="58"/>
      <c r="B216" s="59"/>
      <c r="C216" s="210"/>
      <c r="D216" s="201"/>
      <c r="E216" s="201"/>
      <c r="F216" s="202"/>
      <c r="G216" s="201"/>
      <c r="H216" s="201"/>
      <c r="I216" s="201"/>
      <c r="J216" s="202"/>
      <c r="K216" s="1232">
        <f t="shared" si="15"/>
        <v>0</v>
      </c>
      <c r="L216" s="1233"/>
    </row>
    <row r="217" spans="1:12" x14ac:dyDescent="0.2">
      <c r="A217" s="58"/>
      <c r="B217" s="59"/>
      <c r="C217" s="210"/>
      <c r="D217" s="201"/>
      <c r="E217" s="201"/>
      <c r="F217" s="202"/>
      <c r="G217" s="201"/>
      <c r="H217" s="201"/>
      <c r="I217" s="201"/>
      <c r="J217" s="202"/>
      <c r="K217" s="1232">
        <f t="shared" si="15"/>
        <v>0</v>
      </c>
      <c r="L217" s="1233"/>
    </row>
    <row r="218" spans="1:12" x14ac:dyDescent="0.2">
      <c r="A218" s="58"/>
      <c r="B218" s="59"/>
      <c r="C218" s="210"/>
      <c r="D218" s="201"/>
      <c r="E218" s="201"/>
      <c r="F218" s="202"/>
      <c r="G218" s="201"/>
      <c r="H218" s="201"/>
      <c r="I218" s="201"/>
      <c r="J218" s="202"/>
      <c r="K218" s="1232">
        <f t="shared" si="15"/>
        <v>0</v>
      </c>
      <c r="L218" s="1233"/>
    </row>
    <row r="219" spans="1:12" x14ac:dyDescent="0.2">
      <c r="A219" s="58"/>
      <c r="B219" s="59"/>
      <c r="C219" s="210"/>
      <c r="D219" s="201"/>
      <c r="E219" s="201"/>
      <c r="F219" s="202"/>
      <c r="G219" s="201"/>
      <c r="H219" s="201"/>
      <c r="I219" s="201"/>
      <c r="J219" s="202"/>
      <c r="K219" s="1232">
        <f t="shared" si="15"/>
        <v>0</v>
      </c>
      <c r="L219" s="1233"/>
    </row>
    <row r="220" spans="1:12" ht="13.5" thickBot="1" x14ac:dyDescent="0.25">
      <c r="A220" s="712"/>
      <c r="B220" s="705" t="s">
        <v>187</v>
      </c>
      <c r="C220" s="706"/>
      <c r="D220" s="707">
        <f t="shared" ref="D220:J220" si="16">SUM(D194:D219)+D193</f>
        <v>0</v>
      </c>
      <c r="E220" s="707">
        <f t="shared" si="16"/>
        <v>0</v>
      </c>
      <c r="F220" s="708">
        <f t="shared" si="16"/>
        <v>0</v>
      </c>
      <c r="G220" s="707">
        <f t="shared" si="16"/>
        <v>0</v>
      </c>
      <c r="H220" s="707">
        <f t="shared" si="16"/>
        <v>0</v>
      </c>
      <c r="I220" s="707">
        <f t="shared" si="16"/>
        <v>0</v>
      </c>
      <c r="J220" s="708">
        <f t="shared" si="16"/>
        <v>0</v>
      </c>
      <c r="K220" s="1234">
        <f>($K$8+D220+E220+F220)-(G220+H220+I220+J220)</f>
        <v>0</v>
      </c>
      <c r="L220" s="1235"/>
    </row>
    <row r="221" spans="1:12" x14ac:dyDescent="0.2">
      <c r="A221" s="709" t="s">
        <v>188</v>
      </c>
      <c r="L221" s="710"/>
    </row>
    <row r="222" spans="1:12" ht="13.5" thickBot="1" x14ac:dyDescent="0.25"/>
    <row r="223" spans="1:12" x14ac:dyDescent="0.2">
      <c r="A223" s="742" t="s">
        <v>168</v>
      </c>
      <c r="B223" s="682"/>
      <c r="C223" s="719"/>
      <c r="D223" s="719"/>
      <c r="E223" s="719"/>
      <c r="F223" s="733"/>
      <c r="G223" s="682" t="s">
        <v>169</v>
      </c>
      <c r="H223" s="719"/>
      <c r="I223" s="733"/>
      <c r="J223" s="683" t="s">
        <v>170</v>
      </c>
      <c r="K223" s="733"/>
      <c r="L223" s="684" t="s">
        <v>171</v>
      </c>
    </row>
    <row r="224" spans="1:12" x14ac:dyDescent="0.2">
      <c r="A224" s="685" t="s">
        <v>239</v>
      </c>
      <c r="B224" s="686"/>
      <c r="C224" s="722"/>
      <c r="F224" s="735"/>
      <c r="G224" s="722"/>
      <c r="H224" s="722"/>
      <c r="I224" s="735"/>
      <c r="K224" s="735"/>
      <c r="L224" s="723"/>
    </row>
    <row r="225" spans="1:12" x14ac:dyDescent="0.2">
      <c r="A225" s="685" t="s">
        <v>172</v>
      </c>
      <c r="B225" s="686"/>
      <c r="C225" s="722"/>
      <c r="F225" s="735"/>
      <c r="G225" s="722"/>
      <c r="H225" s="722"/>
      <c r="I225" s="735"/>
      <c r="K225" s="735"/>
      <c r="L225" s="687" t="s">
        <v>194</v>
      </c>
    </row>
    <row r="226" spans="1:12" ht="13.5" thickBot="1" x14ac:dyDescent="0.25">
      <c r="A226" s="575" t="s">
        <v>587</v>
      </c>
      <c r="B226" s="688"/>
      <c r="C226" s="725"/>
      <c r="D226" s="725"/>
      <c r="E226" s="725"/>
      <c r="F226" s="745"/>
      <c r="G226" s="725" t="str">
        <f>'CG-3123'!$A$6</f>
        <v>USCGC BUSTED</v>
      </c>
      <c r="H226" s="725"/>
      <c r="I226" s="745"/>
      <c r="J226" s="60">
        <f>J189</f>
        <v>43586</v>
      </c>
      <c r="K226" s="745"/>
      <c r="L226" s="690"/>
    </row>
    <row r="227" spans="1:12" x14ac:dyDescent="0.2">
      <c r="A227" s="691"/>
      <c r="B227" s="735"/>
      <c r="C227" s="723"/>
      <c r="D227" s="729"/>
      <c r="E227" s="692" t="s">
        <v>174</v>
      </c>
      <c r="F227" s="731"/>
      <c r="G227" s="729"/>
      <c r="H227" s="693" t="s">
        <v>175</v>
      </c>
      <c r="I227" s="729"/>
      <c r="J227" s="731"/>
      <c r="L227" s="723"/>
    </row>
    <row r="228" spans="1:12" x14ac:dyDescent="0.2">
      <c r="A228" s="694" t="s">
        <v>68</v>
      </c>
      <c r="B228" s="695" t="s">
        <v>176</v>
      </c>
      <c r="C228" s="696" t="s">
        <v>177</v>
      </c>
      <c r="D228" s="686" t="s">
        <v>178</v>
      </c>
      <c r="E228" s="695" t="s">
        <v>86</v>
      </c>
      <c r="F228" s="696" t="s">
        <v>179</v>
      </c>
      <c r="G228" s="695" t="s">
        <v>180</v>
      </c>
      <c r="H228" s="695" t="s">
        <v>181</v>
      </c>
      <c r="I228" s="695" t="s">
        <v>86</v>
      </c>
      <c r="J228" s="696" t="s">
        <v>179</v>
      </c>
      <c r="K228" s="697"/>
      <c r="L228" s="723"/>
    </row>
    <row r="229" spans="1:12" x14ac:dyDescent="0.2">
      <c r="A229" s="698"/>
      <c r="B229" s="736"/>
      <c r="C229" s="699" t="s">
        <v>52</v>
      </c>
      <c r="D229" s="736"/>
      <c r="E229" s="700" t="s">
        <v>182</v>
      </c>
      <c r="F229" s="731"/>
      <c r="G229" s="700" t="s">
        <v>183</v>
      </c>
      <c r="H229" s="700" t="s">
        <v>184</v>
      </c>
      <c r="I229" s="700" t="s">
        <v>185</v>
      </c>
      <c r="J229" s="731"/>
      <c r="K229" s="729"/>
      <c r="L229" s="731"/>
    </row>
    <row r="230" spans="1:12" x14ac:dyDescent="0.2">
      <c r="A230" s="698"/>
      <c r="B230" s="701" t="s">
        <v>186</v>
      </c>
      <c r="C230" s="702"/>
      <c r="D230" s="703">
        <f t="shared" ref="D230:J230" si="17">D220</f>
        <v>0</v>
      </c>
      <c r="E230" s="703">
        <f t="shared" si="17"/>
        <v>0</v>
      </c>
      <c r="F230" s="704">
        <f t="shared" si="17"/>
        <v>0</v>
      </c>
      <c r="G230" s="703">
        <f t="shared" si="17"/>
        <v>0</v>
      </c>
      <c r="H230" s="703">
        <f t="shared" si="17"/>
        <v>0</v>
      </c>
      <c r="I230" s="703">
        <f t="shared" si="17"/>
        <v>0</v>
      </c>
      <c r="J230" s="704">
        <f t="shared" si="17"/>
        <v>0</v>
      </c>
      <c r="K230" s="1236">
        <f>K220</f>
        <v>0</v>
      </c>
      <c r="L230" s="1233"/>
    </row>
    <row r="231" spans="1:12" x14ac:dyDescent="0.2">
      <c r="A231" s="58"/>
      <c r="B231" s="59"/>
      <c r="C231" s="210"/>
      <c r="D231" s="201"/>
      <c r="E231" s="201"/>
      <c r="F231" s="202"/>
      <c r="G231" s="201"/>
      <c r="H231" s="201"/>
      <c r="I231" s="201"/>
      <c r="J231" s="202"/>
      <c r="K231" s="1232">
        <f t="shared" ref="K231:K256" si="18">IF(SUM(D231:J231)=0,0,K230+SUM(D231:F231)-SUM(G231:J231))</f>
        <v>0</v>
      </c>
      <c r="L231" s="1233"/>
    </row>
    <row r="232" spans="1:12" x14ac:dyDescent="0.2">
      <c r="A232" s="58"/>
      <c r="B232" s="59"/>
      <c r="C232" s="210"/>
      <c r="D232" s="201"/>
      <c r="E232" s="201"/>
      <c r="F232" s="202"/>
      <c r="G232" s="201"/>
      <c r="H232" s="201"/>
      <c r="I232" s="201"/>
      <c r="J232" s="202"/>
      <c r="K232" s="1232">
        <f t="shared" si="18"/>
        <v>0</v>
      </c>
      <c r="L232" s="1233"/>
    </row>
    <row r="233" spans="1:12" x14ac:dyDescent="0.2">
      <c r="A233" s="58"/>
      <c r="B233" s="59"/>
      <c r="C233" s="210"/>
      <c r="D233" s="201"/>
      <c r="E233" s="201"/>
      <c r="F233" s="202"/>
      <c r="G233" s="201"/>
      <c r="H233" s="201"/>
      <c r="I233" s="201"/>
      <c r="J233" s="202"/>
      <c r="K233" s="1232">
        <f t="shared" si="18"/>
        <v>0</v>
      </c>
      <c r="L233" s="1233"/>
    </row>
    <row r="234" spans="1:12" x14ac:dyDescent="0.2">
      <c r="A234" s="58"/>
      <c r="B234" s="59"/>
      <c r="C234" s="210"/>
      <c r="D234" s="201"/>
      <c r="E234" s="201"/>
      <c r="F234" s="202"/>
      <c r="G234" s="201"/>
      <c r="H234" s="201"/>
      <c r="I234" s="201"/>
      <c r="J234" s="202"/>
      <c r="K234" s="1232">
        <f t="shared" si="18"/>
        <v>0</v>
      </c>
      <c r="L234" s="1233"/>
    </row>
    <row r="235" spans="1:12" x14ac:dyDescent="0.2">
      <c r="A235" s="58"/>
      <c r="B235" s="59"/>
      <c r="C235" s="210"/>
      <c r="D235" s="201"/>
      <c r="E235" s="201"/>
      <c r="F235" s="202"/>
      <c r="G235" s="201"/>
      <c r="H235" s="201"/>
      <c r="I235" s="201"/>
      <c r="J235" s="202"/>
      <c r="K235" s="1232">
        <f t="shared" si="18"/>
        <v>0</v>
      </c>
      <c r="L235" s="1233"/>
    </row>
    <row r="236" spans="1:12" x14ac:dyDescent="0.2">
      <c r="A236" s="58"/>
      <c r="B236" s="59"/>
      <c r="C236" s="210"/>
      <c r="D236" s="201"/>
      <c r="E236" s="201"/>
      <c r="F236" s="202"/>
      <c r="G236" s="201"/>
      <c r="H236" s="201"/>
      <c r="I236" s="201"/>
      <c r="J236" s="202"/>
      <c r="K236" s="1232">
        <f t="shared" si="18"/>
        <v>0</v>
      </c>
      <c r="L236" s="1233"/>
    </row>
    <row r="237" spans="1:12" x14ac:dyDescent="0.2">
      <c r="A237" s="58"/>
      <c r="B237" s="59"/>
      <c r="C237" s="210"/>
      <c r="D237" s="201"/>
      <c r="E237" s="201"/>
      <c r="F237" s="202"/>
      <c r="G237" s="201"/>
      <c r="H237" s="201"/>
      <c r="I237" s="201"/>
      <c r="J237" s="202"/>
      <c r="K237" s="1232">
        <f t="shared" si="18"/>
        <v>0</v>
      </c>
      <c r="L237" s="1233"/>
    </row>
    <row r="238" spans="1:12" x14ac:dyDescent="0.2">
      <c r="A238" s="58"/>
      <c r="B238" s="59"/>
      <c r="C238" s="210"/>
      <c r="D238" s="201"/>
      <c r="E238" s="201"/>
      <c r="F238" s="202"/>
      <c r="G238" s="201"/>
      <c r="H238" s="201"/>
      <c r="I238" s="201"/>
      <c r="J238" s="202"/>
      <c r="K238" s="1232">
        <f t="shared" si="18"/>
        <v>0</v>
      </c>
      <c r="L238" s="1233"/>
    </row>
    <row r="239" spans="1:12" x14ac:dyDescent="0.2">
      <c r="A239" s="58"/>
      <c r="B239" s="59"/>
      <c r="C239" s="210"/>
      <c r="D239" s="201"/>
      <c r="E239" s="201"/>
      <c r="F239" s="202"/>
      <c r="G239" s="201"/>
      <c r="H239" s="201"/>
      <c r="I239" s="201"/>
      <c r="J239" s="202"/>
      <c r="K239" s="1232">
        <f t="shared" si="18"/>
        <v>0</v>
      </c>
      <c r="L239" s="1233"/>
    </row>
    <row r="240" spans="1:12" x14ac:dyDescent="0.2">
      <c r="A240" s="58"/>
      <c r="B240" s="59"/>
      <c r="C240" s="210"/>
      <c r="D240" s="201"/>
      <c r="E240" s="201"/>
      <c r="F240" s="202"/>
      <c r="G240" s="201"/>
      <c r="H240" s="201"/>
      <c r="I240" s="201"/>
      <c r="J240" s="202"/>
      <c r="K240" s="1232">
        <f t="shared" si="18"/>
        <v>0</v>
      </c>
      <c r="L240" s="1233"/>
    </row>
    <row r="241" spans="1:12" x14ac:dyDescent="0.2">
      <c r="A241" s="58"/>
      <c r="B241" s="59"/>
      <c r="C241" s="210"/>
      <c r="D241" s="201"/>
      <c r="E241" s="201"/>
      <c r="F241" s="202"/>
      <c r="G241" s="201"/>
      <c r="H241" s="201"/>
      <c r="I241" s="201"/>
      <c r="J241" s="202"/>
      <c r="K241" s="1232">
        <f t="shared" si="18"/>
        <v>0</v>
      </c>
      <c r="L241" s="1233"/>
    </row>
    <row r="242" spans="1:12" x14ac:dyDescent="0.2">
      <c r="A242" s="58"/>
      <c r="B242" s="59"/>
      <c r="C242" s="210"/>
      <c r="D242" s="201"/>
      <c r="E242" s="201"/>
      <c r="F242" s="202"/>
      <c r="G242" s="201"/>
      <c r="H242" s="201"/>
      <c r="I242" s="201"/>
      <c r="J242" s="202"/>
      <c r="K242" s="1232">
        <f t="shared" si="18"/>
        <v>0</v>
      </c>
      <c r="L242" s="1233"/>
    </row>
    <row r="243" spans="1:12" x14ac:dyDescent="0.2">
      <c r="A243" s="58"/>
      <c r="B243" s="59"/>
      <c r="C243" s="210"/>
      <c r="D243" s="201"/>
      <c r="E243" s="201"/>
      <c r="F243" s="202"/>
      <c r="G243" s="201"/>
      <c r="H243" s="201"/>
      <c r="I243" s="201"/>
      <c r="J243" s="202"/>
      <c r="K243" s="1232">
        <f t="shared" si="18"/>
        <v>0</v>
      </c>
      <c r="L243" s="1233"/>
    </row>
    <row r="244" spans="1:12" x14ac:dyDescent="0.2">
      <c r="A244" s="58"/>
      <c r="B244" s="59"/>
      <c r="C244" s="210"/>
      <c r="D244" s="201"/>
      <c r="E244" s="201"/>
      <c r="F244" s="202"/>
      <c r="G244" s="201"/>
      <c r="H244" s="201"/>
      <c r="I244" s="201"/>
      <c r="J244" s="202"/>
      <c r="K244" s="1232">
        <f t="shared" si="18"/>
        <v>0</v>
      </c>
      <c r="L244" s="1233"/>
    </row>
    <row r="245" spans="1:12" x14ac:dyDescent="0.2">
      <c r="A245" s="58"/>
      <c r="B245" s="59"/>
      <c r="C245" s="210"/>
      <c r="D245" s="201"/>
      <c r="E245" s="201"/>
      <c r="F245" s="202"/>
      <c r="G245" s="201"/>
      <c r="H245" s="201"/>
      <c r="I245" s="201"/>
      <c r="J245" s="202"/>
      <c r="K245" s="1232">
        <f t="shared" si="18"/>
        <v>0</v>
      </c>
      <c r="L245" s="1233"/>
    </row>
    <row r="246" spans="1:12" x14ac:dyDescent="0.2">
      <c r="A246" s="58"/>
      <c r="B246" s="59"/>
      <c r="C246" s="210"/>
      <c r="D246" s="201"/>
      <c r="E246" s="201"/>
      <c r="F246" s="202"/>
      <c r="G246" s="201"/>
      <c r="H246" s="201"/>
      <c r="I246" s="201"/>
      <c r="J246" s="202"/>
      <c r="K246" s="1232">
        <f t="shared" si="18"/>
        <v>0</v>
      </c>
      <c r="L246" s="1233"/>
    </row>
    <row r="247" spans="1:12" x14ac:dyDescent="0.2">
      <c r="A247" s="58"/>
      <c r="B247" s="59"/>
      <c r="C247" s="210"/>
      <c r="D247" s="201"/>
      <c r="E247" s="201"/>
      <c r="F247" s="202"/>
      <c r="G247" s="201"/>
      <c r="H247" s="201"/>
      <c r="I247" s="201"/>
      <c r="J247" s="202"/>
      <c r="K247" s="1232">
        <f t="shared" si="18"/>
        <v>0</v>
      </c>
      <c r="L247" s="1233"/>
    </row>
    <row r="248" spans="1:12" x14ac:dyDescent="0.2">
      <c r="A248" s="58"/>
      <c r="B248" s="59"/>
      <c r="C248" s="210"/>
      <c r="D248" s="201"/>
      <c r="E248" s="201"/>
      <c r="F248" s="202"/>
      <c r="G248" s="201"/>
      <c r="H248" s="201"/>
      <c r="I248" s="201"/>
      <c r="J248" s="202"/>
      <c r="K248" s="1232">
        <f t="shared" si="18"/>
        <v>0</v>
      </c>
      <c r="L248" s="1233"/>
    </row>
    <row r="249" spans="1:12" x14ac:dyDescent="0.2">
      <c r="A249" s="58"/>
      <c r="B249" s="59"/>
      <c r="C249" s="210"/>
      <c r="D249" s="201"/>
      <c r="E249" s="201"/>
      <c r="F249" s="202"/>
      <c r="G249" s="201"/>
      <c r="H249" s="201"/>
      <c r="I249" s="201"/>
      <c r="J249" s="202"/>
      <c r="K249" s="1232">
        <f t="shared" si="18"/>
        <v>0</v>
      </c>
      <c r="L249" s="1233"/>
    </row>
    <row r="250" spans="1:12" x14ac:dyDescent="0.2">
      <c r="A250" s="58"/>
      <c r="B250" s="59"/>
      <c r="C250" s="210"/>
      <c r="D250" s="201"/>
      <c r="E250" s="201"/>
      <c r="F250" s="202"/>
      <c r="G250" s="201"/>
      <c r="H250" s="201"/>
      <c r="I250" s="201"/>
      <c r="J250" s="202"/>
      <c r="K250" s="1232">
        <f t="shared" si="18"/>
        <v>0</v>
      </c>
      <c r="L250" s="1233"/>
    </row>
    <row r="251" spans="1:12" x14ac:dyDescent="0.2">
      <c r="A251" s="58"/>
      <c r="B251" s="59"/>
      <c r="C251" s="210"/>
      <c r="D251" s="201"/>
      <c r="E251" s="201"/>
      <c r="F251" s="202"/>
      <c r="G251" s="201"/>
      <c r="H251" s="201"/>
      <c r="I251" s="201"/>
      <c r="J251" s="202"/>
      <c r="K251" s="1232">
        <f t="shared" si="18"/>
        <v>0</v>
      </c>
      <c r="L251" s="1233"/>
    </row>
    <row r="252" spans="1:12" x14ac:dyDescent="0.2">
      <c r="A252" s="58"/>
      <c r="B252" s="59"/>
      <c r="C252" s="210"/>
      <c r="D252" s="201"/>
      <c r="E252" s="201"/>
      <c r="F252" s="202"/>
      <c r="G252" s="201"/>
      <c r="H252" s="201"/>
      <c r="I252" s="201"/>
      <c r="J252" s="202"/>
      <c r="K252" s="1232">
        <f t="shared" si="18"/>
        <v>0</v>
      </c>
      <c r="L252" s="1233"/>
    </row>
    <row r="253" spans="1:12" x14ac:dyDescent="0.2">
      <c r="A253" s="58"/>
      <c r="B253" s="59"/>
      <c r="C253" s="210"/>
      <c r="D253" s="201"/>
      <c r="E253" s="201"/>
      <c r="F253" s="202"/>
      <c r="G253" s="201"/>
      <c r="H253" s="201"/>
      <c r="I253" s="201"/>
      <c r="J253" s="202"/>
      <c r="K253" s="1232">
        <f t="shared" si="18"/>
        <v>0</v>
      </c>
      <c r="L253" s="1233"/>
    </row>
    <row r="254" spans="1:12" x14ac:dyDescent="0.2">
      <c r="A254" s="58"/>
      <c r="B254" s="59"/>
      <c r="C254" s="210"/>
      <c r="D254" s="201"/>
      <c r="E254" s="201"/>
      <c r="F254" s="202"/>
      <c r="G254" s="201"/>
      <c r="H254" s="201"/>
      <c r="I254" s="201"/>
      <c r="J254" s="202"/>
      <c r="K254" s="1232">
        <f t="shared" si="18"/>
        <v>0</v>
      </c>
      <c r="L254" s="1233"/>
    </row>
    <row r="255" spans="1:12" x14ac:dyDescent="0.2">
      <c r="A255" s="58"/>
      <c r="B255" s="59"/>
      <c r="C255" s="210"/>
      <c r="D255" s="201"/>
      <c r="E255" s="201"/>
      <c r="F255" s="202"/>
      <c r="G255" s="201"/>
      <c r="H255" s="201"/>
      <c r="I255" s="201"/>
      <c r="J255" s="202"/>
      <c r="K255" s="1232">
        <f t="shared" si="18"/>
        <v>0</v>
      </c>
      <c r="L255" s="1233"/>
    </row>
    <row r="256" spans="1:12" x14ac:dyDescent="0.2">
      <c r="A256" s="58"/>
      <c r="B256" s="59"/>
      <c r="C256" s="210"/>
      <c r="D256" s="201"/>
      <c r="E256" s="201"/>
      <c r="F256" s="202"/>
      <c r="G256" s="201"/>
      <c r="H256" s="201"/>
      <c r="I256" s="201"/>
      <c r="J256" s="202"/>
      <c r="K256" s="1232">
        <f t="shared" si="18"/>
        <v>0</v>
      </c>
      <c r="L256" s="1233"/>
    </row>
    <row r="257" spans="1:12" ht="13.5" thickBot="1" x14ac:dyDescent="0.25">
      <c r="A257" s="712"/>
      <c r="B257" s="705" t="s">
        <v>187</v>
      </c>
      <c r="C257" s="706"/>
      <c r="D257" s="707">
        <f t="shared" ref="D257:J257" si="19">SUM(D231:D256)+D230</f>
        <v>0</v>
      </c>
      <c r="E257" s="707">
        <f t="shared" si="19"/>
        <v>0</v>
      </c>
      <c r="F257" s="708">
        <f t="shared" si="19"/>
        <v>0</v>
      </c>
      <c r="G257" s="707">
        <f t="shared" si="19"/>
        <v>0</v>
      </c>
      <c r="H257" s="707">
        <f t="shared" si="19"/>
        <v>0</v>
      </c>
      <c r="I257" s="707">
        <f t="shared" si="19"/>
        <v>0</v>
      </c>
      <c r="J257" s="708">
        <f t="shared" si="19"/>
        <v>0</v>
      </c>
      <c r="K257" s="1234">
        <f>($K$8+D257+E257+F257)-(G257+H257+I257+J257)</f>
        <v>0</v>
      </c>
      <c r="L257" s="1235"/>
    </row>
    <row r="258" spans="1:12" x14ac:dyDescent="0.2">
      <c r="A258" s="709"/>
      <c r="L258" s="710"/>
    </row>
  </sheetData>
  <sheetProtection algorithmName="SHA-512" hashValue="0t8Z6Cfnv9S6Y7IkwfQ3DegdvhhYpvVGiYBZgQMVVa5uiVdICSiRDZpiBRCerc+asPvCSPouAvA/7NzPrauhHQ==" saltValue="f561vHQzNVFsIDcmFcOBVQ==" spinCount="100000" sheet="1" objects="1" scenarios="1"/>
  <customSheetViews>
    <customSheetView guid="{57FA4457-47DD-4456-873C-906485C18231}" showGridLines="0" zeroValues="0" showRuler="0">
      <selection activeCell="B15" sqref="B15"/>
      <rowBreaks count="2" manualBreakCount="2">
        <brk id="36" max="16383" man="1"/>
        <brk id="73" max="11" man="1"/>
      </rowBreaks>
      <pageMargins left="0.41" right="0.56999999999999995" top="0.57999999999999996" bottom="0.46" header="0.24" footer="0.21"/>
      <printOptions horizontalCentered="1" verticalCentered="1"/>
      <pageSetup scale="98" orientation="landscape" verticalDpi="300" r:id="rId1"/>
      <headerFooter alignWithMargins="0"/>
    </customSheetView>
    <customSheetView guid="{B0091C41-EE02-11D4-8442-006008C996CE}" showGridLines="0" zeroValues="0" showRuler="0" topLeftCell="A19">
      <selection activeCell="G35" sqref="G35"/>
      <rowBreaks count="2" manualBreakCount="2">
        <brk id="36" max="11" man="1"/>
        <brk id="73" max="11" man="1"/>
      </rowBreaks>
      <pageMargins left="0.41" right="0.56999999999999995" top="0.57999999999999996" bottom="0.46" header="0.24" footer="0.21"/>
      <printOptions horizontalCentered="1" verticalCentered="1"/>
      <pageSetup scale="98" orientation="landscape" verticalDpi="300" r:id="rId2"/>
      <headerFooter alignWithMargins="0"/>
    </customSheetView>
    <customSheetView guid="{ECCE3A32-9AC0-11D4-851E-004743612101}" showGridLines="0" zeroValues="0" showRuler="0" topLeftCell="A19">
      <selection activeCell="G35" sqref="G35"/>
      <rowBreaks count="2" manualBreakCount="2">
        <brk id="36" max="11" man="1"/>
        <brk id="73" max="11" man="1"/>
      </rowBreaks>
      <pageMargins left="0.41" right="0.56999999999999995" top="0.57999999999999996" bottom="0.46" header="0.24" footer="0.21"/>
      <printOptions horizontalCentered="1" verticalCentered="1"/>
      <pageSetup scale="98" orientation="landscape" verticalDpi="300" r:id="rId3"/>
      <headerFooter alignWithMargins="0"/>
    </customSheetView>
    <customSheetView guid="{C9B35251-F11B-11D3-8402-005004D440AC}" showGridLines="0" zeroValues="0" showRuler="0" topLeftCell="A19">
      <selection activeCell="G35" sqref="G35"/>
      <rowBreaks count="2" manualBreakCount="2">
        <brk id="36" max="11" man="1"/>
        <brk id="73" max="11" man="1"/>
      </rowBreaks>
      <pageMargins left="0.41" right="0.56999999999999995" top="0.57999999999999996" bottom="0.46" header="0.24" footer="0.21"/>
      <printOptions horizontalCentered="1" verticalCentered="1"/>
      <pageSetup scale="98" orientation="landscape" verticalDpi="300" r:id="rId4"/>
      <headerFooter alignWithMargins="0"/>
    </customSheetView>
  </customSheetViews>
  <mergeCells count="196">
    <mergeCell ref="K8:L8"/>
    <mergeCell ref="K9:L9"/>
    <mergeCell ref="K10:L10"/>
    <mergeCell ref="K11:L11"/>
    <mergeCell ref="K12:L12"/>
    <mergeCell ref="K13:L13"/>
    <mergeCell ref="K15:L15"/>
    <mergeCell ref="K16:L16"/>
    <mergeCell ref="K17:L17"/>
    <mergeCell ref="K32:L32"/>
    <mergeCell ref="K26:L26"/>
    <mergeCell ref="K20:L20"/>
    <mergeCell ref="K14:L14"/>
    <mergeCell ref="K25:L25"/>
    <mergeCell ref="K27:L27"/>
    <mergeCell ref="K28:L28"/>
    <mergeCell ref="K29:L29"/>
    <mergeCell ref="K30:L30"/>
    <mergeCell ref="K31:L31"/>
    <mergeCell ref="K18:L18"/>
    <mergeCell ref="K19:L19"/>
    <mergeCell ref="K21:L21"/>
    <mergeCell ref="K22:L22"/>
    <mergeCell ref="K23:L23"/>
    <mergeCell ref="K24:L24"/>
    <mergeCell ref="K56:L56"/>
    <mergeCell ref="K57:L57"/>
    <mergeCell ref="K33:L33"/>
    <mergeCell ref="K34:L34"/>
    <mergeCell ref="K35:L35"/>
    <mergeCell ref="K48:L48"/>
    <mergeCell ref="K49:L49"/>
    <mergeCell ref="K50:L50"/>
    <mergeCell ref="K45:L45"/>
    <mergeCell ref="K46:L46"/>
    <mergeCell ref="K53:L53"/>
    <mergeCell ref="K47:L47"/>
    <mergeCell ref="K51:L51"/>
    <mergeCell ref="K52:L52"/>
    <mergeCell ref="K54:L54"/>
    <mergeCell ref="K55:L55"/>
    <mergeCell ref="K82:L82"/>
    <mergeCell ref="K66:L66"/>
    <mergeCell ref="K67:L67"/>
    <mergeCell ref="K68:L68"/>
    <mergeCell ref="K69:L69"/>
    <mergeCell ref="K70:L70"/>
    <mergeCell ref="K72:L72"/>
    <mergeCell ref="K58:L58"/>
    <mergeCell ref="K60:L60"/>
    <mergeCell ref="K61:L61"/>
    <mergeCell ref="K62:L62"/>
    <mergeCell ref="K63:L63"/>
    <mergeCell ref="K64:L64"/>
    <mergeCell ref="K71:L71"/>
    <mergeCell ref="K65:L65"/>
    <mergeCell ref="K59:L59"/>
    <mergeCell ref="K83:L83"/>
    <mergeCell ref="K84:L84"/>
    <mergeCell ref="K85:L85"/>
    <mergeCell ref="K86:L86"/>
    <mergeCell ref="K87:L87"/>
    <mergeCell ref="K89:L89"/>
    <mergeCell ref="K100:L100"/>
    <mergeCell ref="K94:L94"/>
    <mergeCell ref="K88:L88"/>
    <mergeCell ref="K97:L97"/>
    <mergeCell ref="K98:L98"/>
    <mergeCell ref="K99:L99"/>
    <mergeCell ref="K101:L101"/>
    <mergeCell ref="K102:L102"/>
    <mergeCell ref="K103:L103"/>
    <mergeCell ref="K90:L90"/>
    <mergeCell ref="K91:L91"/>
    <mergeCell ref="K92:L92"/>
    <mergeCell ref="K93:L93"/>
    <mergeCell ref="K95:L95"/>
    <mergeCell ref="K96:L96"/>
    <mergeCell ref="K120:L120"/>
    <mergeCell ref="K121:L121"/>
    <mergeCell ref="K122:L122"/>
    <mergeCell ref="K123:L123"/>
    <mergeCell ref="K124:L124"/>
    <mergeCell ref="K125:L125"/>
    <mergeCell ref="K104:L104"/>
    <mergeCell ref="K105:L105"/>
    <mergeCell ref="K107:L107"/>
    <mergeCell ref="K108:L108"/>
    <mergeCell ref="K109:L109"/>
    <mergeCell ref="K119:L119"/>
    <mergeCell ref="K106:L106"/>
    <mergeCell ref="K132:L132"/>
    <mergeCell ref="K133:L133"/>
    <mergeCell ref="K134:L134"/>
    <mergeCell ref="K135:L135"/>
    <mergeCell ref="K136:L136"/>
    <mergeCell ref="K137:L137"/>
    <mergeCell ref="K126:L126"/>
    <mergeCell ref="K127:L127"/>
    <mergeCell ref="K128:L128"/>
    <mergeCell ref="K129:L129"/>
    <mergeCell ref="K130:L130"/>
    <mergeCell ref="K131:L131"/>
    <mergeCell ref="K144:L144"/>
    <mergeCell ref="K145:L145"/>
    <mergeCell ref="K146:L146"/>
    <mergeCell ref="K156:L156"/>
    <mergeCell ref="K157:L157"/>
    <mergeCell ref="K158:L158"/>
    <mergeCell ref="K138:L138"/>
    <mergeCell ref="K139:L139"/>
    <mergeCell ref="K140:L140"/>
    <mergeCell ref="K141:L141"/>
    <mergeCell ref="K142:L142"/>
    <mergeCell ref="K143:L143"/>
    <mergeCell ref="K165:L165"/>
    <mergeCell ref="K166:L166"/>
    <mergeCell ref="K167:L167"/>
    <mergeCell ref="K168:L168"/>
    <mergeCell ref="K169:L169"/>
    <mergeCell ref="K170:L170"/>
    <mergeCell ref="K159:L159"/>
    <mergeCell ref="K160:L160"/>
    <mergeCell ref="K161:L161"/>
    <mergeCell ref="K162:L162"/>
    <mergeCell ref="K163:L163"/>
    <mergeCell ref="K164:L164"/>
    <mergeCell ref="K177:L177"/>
    <mergeCell ref="K178:L178"/>
    <mergeCell ref="K179:L179"/>
    <mergeCell ref="K180:L180"/>
    <mergeCell ref="K181:L181"/>
    <mergeCell ref="K182:L182"/>
    <mergeCell ref="K171:L171"/>
    <mergeCell ref="K172:L172"/>
    <mergeCell ref="K173:L173"/>
    <mergeCell ref="K174:L174"/>
    <mergeCell ref="K175:L175"/>
    <mergeCell ref="K176:L176"/>
    <mergeCell ref="K198:L198"/>
    <mergeCell ref="K199:L199"/>
    <mergeCell ref="K200:L200"/>
    <mergeCell ref="K201:L201"/>
    <mergeCell ref="K202:L202"/>
    <mergeCell ref="K203:L203"/>
    <mergeCell ref="K183:L183"/>
    <mergeCell ref="K193:L193"/>
    <mergeCell ref="K194:L194"/>
    <mergeCell ref="K195:L195"/>
    <mergeCell ref="K196:L196"/>
    <mergeCell ref="K197:L197"/>
    <mergeCell ref="K210:L210"/>
    <mergeCell ref="K211:L211"/>
    <mergeCell ref="K212:L212"/>
    <mergeCell ref="K213:L213"/>
    <mergeCell ref="K214:L214"/>
    <mergeCell ref="K215:L215"/>
    <mergeCell ref="K204:L204"/>
    <mergeCell ref="K205:L205"/>
    <mergeCell ref="K206:L206"/>
    <mergeCell ref="K207:L207"/>
    <mergeCell ref="K208:L208"/>
    <mergeCell ref="K209:L209"/>
    <mergeCell ref="K231:L231"/>
    <mergeCell ref="K232:L232"/>
    <mergeCell ref="K233:L233"/>
    <mergeCell ref="K234:L234"/>
    <mergeCell ref="K235:L235"/>
    <mergeCell ref="K236:L236"/>
    <mergeCell ref="K216:L216"/>
    <mergeCell ref="K217:L217"/>
    <mergeCell ref="K218:L218"/>
    <mergeCell ref="K219:L219"/>
    <mergeCell ref="K220:L220"/>
    <mergeCell ref="K230:L230"/>
    <mergeCell ref="K243:L243"/>
    <mergeCell ref="K244:L244"/>
    <mergeCell ref="K245:L245"/>
    <mergeCell ref="K246:L246"/>
    <mergeCell ref="K247:L247"/>
    <mergeCell ref="K248:L248"/>
    <mergeCell ref="K237:L237"/>
    <mergeCell ref="K238:L238"/>
    <mergeCell ref="K239:L239"/>
    <mergeCell ref="K240:L240"/>
    <mergeCell ref="K241:L241"/>
    <mergeCell ref="K242:L242"/>
    <mergeCell ref="K249:L249"/>
    <mergeCell ref="K250:L250"/>
    <mergeCell ref="K257:L257"/>
    <mergeCell ref="K256:L256"/>
    <mergeCell ref="K255:L255"/>
    <mergeCell ref="K254:L254"/>
    <mergeCell ref="K253:L253"/>
    <mergeCell ref="K252:L252"/>
    <mergeCell ref="K251:L251"/>
  </mergeCells>
  <phoneticPr fontId="0" type="noConversion"/>
  <dataValidations xWindow="364" yWindow="317" count="4">
    <dataValidation allowBlank="1" showInputMessage="1" showErrorMessage="1" promptTitle="Note:" prompt="EOC,  Freight, and Shipping are documented here." sqref="F6"/>
    <dataValidation allowBlank="1" showInputMessage="1" showErrorMessage="1" promptTitle="Note:" prompt="The new record's beginning inventory is the value of the ending inventory reported on the previous month's CGDF operating statement CG-2576, line 8." sqref="K8"/>
    <dataValidation allowBlank="1" showInputMessage="1" showErrorMessage="1" prompt="Please enter in the DLA Z-Number for Government purchases or Document ID for Commercial purchases. For example: 'Z1334567891234' or '32131234B03650001'." sqref="C72 C231:C256"/>
    <dataValidation allowBlank="1" showInputMessage="1" showErrorMessage="1" prompt="Please enter in the DLA Z-Number for Government purchases or Document ID for Commercial purchases. For example: 'Z1334567891234' or '32131234B3650001'." sqref="C9:C34 C46:C71 C82:C108 C120:C145 C157:C182 C194:C219"/>
  </dataValidations>
  <printOptions horizontalCentered="1" verticalCentered="1"/>
  <pageMargins left="0.41" right="0.56999999999999995" top="0.57999999999999996" bottom="0.46" header="0.24" footer="0.21"/>
  <pageSetup scale="98" orientation="landscape" r:id="rId5"/>
  <headerFooter alignWithMargins="0"/>
  <rowBreaks count="2" manualBreakCount="2">
    <brk id="36" max="16383" man="1"/>
    <brk id="73" max="16383" man="1"/>
  </rowBreaks>
  <ignoredErrors>
    <ignoredError sqref="L3" numberStoredAsText="1"/>
  </ignoredErrors>
  <drawing r:id="rId6"/>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dimension ref="A1:CF273"/>
  <sheetViews>
    <sheetView showGridLines="0" zoomScale="80" zoomScaleNormal="80" workbookViewId="0">
      <selection activeCell="N23" sqref="N23:S23"/>
    </sheetView>
  </sheetViews>
  <sheetFormatPr defaultRowHeight="12.75" x14ac:dyDescent="0.2"/>
  <cols>
    <col min="1" max="1" width="15.28515625" style="620" customWidth="1"/>
    <col min="2" max="2" width="5.42578125" style="620" customWidth="1"/>
    <col min="3" max="3" width="9.7109375" style="620" customWidth="1"/>
    <col min="4" max="4" width="3.28515625" style="620" customWidth="1"/>
    <col min="5" max="5" width="7" style="620" customWidth="1"/>
    <col min="6" max="6" width="9.140625" style="620"/>
    <col min="7" max="7" width="19.85546875" style="620" customWidth="1"/>
    <col min="8" max="8" width="3.140625" style="620" customWidth="1"/>
    <col min="9" max="9" width="12.7109375" style="620" customWidth="1"/>
    <col min="10" max="10" width="8.5703125" style="620" customWidth="1"/>
    <col min="11" max="11" width="16.42578125" style="620" customWidth="1"/>
    <col min="12" max="12" width="24.28515625" style="620" customWidth="1"/>
    <col min="13" max="13" width="15.28515625" style="620" customWidth="1"/>
    <col min="14" max="14" width="5.42578125" style="620" customWidth="1"/>
    <col min="15" max="15" width="9.7109375" style="620" customWidth="1"/>
    <col min="16" max="16" width="3.28515625" style="620" customWidth="1"/>
    <col min="17" max="17" width="7" style="620" customWidth="1"/>
    <col min="18" max="18" width="9.140625" style="620"/>
    <col min="19" max="19" width="19.7109375" style="620" customWidth="1"/>
    <col min="20" max="20" width="3.140625" style="620" customWidth="1"/>
    <col min="21" max="21" width="12.7109375" style="620" customWidth="1"/>
    <col min="22" max="22" width="8.5703125" style="620" customWidth="1"/>
    <col min="23" max="23" width="16.42578125" style="620" customWidth="1"/>
    <col min="24" max="24" width="24.28515625" style="620" customWidth="1"/>
    <col min="25" max="25" width="15.28515625" style="620" customWidth="1"/>
    <col min="26" max="26" width="5.42578125" style="620" customWidth="1"/>
    <col min="27" max="27" width="9.7109375" style="620" customWidth="1"/>
    <col min="28" max="28" width="3.28515625" style="620" customWidth="1"/>
    <col min="29" max="29" width="7" style="620" customWidth="1"/>
    <col min="30" max="30" width="9.140625" style="620"/>
    <col min="31" max="31" width="20.42578125" style="620" customWidth="1"/>
    <col min="32" max="32" width="3.140625" style="620" customWidth="1"/>
    <col min="33" max="33" width="12.7109375" style="620" customWidth="1"/>
    <col min="34" max="34" width="8.5703125" style="620" customWidth="1"/>
    <col min="35" max="35" width="16.42578125" style="620" customWidth="1"/>
    <col min="36" max="36" width="24.28515625" style="620" customWidth="1"/>
    <col min="37" max="37" width="15.28515625" style="620" customWidth="1"/>
    <col min="38" max="38" width="5.42578125" style="620" customWidth="1"/>
    <col min="39" max="39" width="9.7109375" style="620" customWidth="1"/>
    <col min="40" max="40" width="3.28515625" style="620" customWidth="1"/>
    <col min="41" max="41" width="7" style="620" customWidth="1"/>
    <col min="42" max="42" width="9.140625" style="620"/>
    <col min="43" max="43" width="21.7109375" style="620" customWidth="1"/>
    <col min="44" max="44" width="3.140625" style="620" customWidth="1"/>
    <col min="45" max="45" width="12.7109375" style="620" customWidth="1"/>
    <col min="46" max="46" width="8.5703125" style="620" customWidth="1"/>
    <col min="47" max="47" width="16.42578125" style="620" customWidth="1"/>
    <col min="48" max="48" width="24.28515625" style="620" customWidth="1"/>
    <col min="49" max="49" width="15.28515625" style="620" customWidth="1"/>
    <col min="50" max="50" width="5.42578125" style="620" customWidth="1"/>
    <col min="51" max="51" width="9.7109375" style="620" customWidth="1"/>
    <col min="52" max="52" width="3.28515625" style="620" customWidth="1"/>
    <col min="53" max="53" width="7" style="620" customWidth="1"/>
    <col min="54" max="54" width="9.140625" style="620"/>
    <col min="55" max="55" width="20.85546875" style="620" customWidth="1"/>
    <col min="56" max="56" width="3.140625" style="620" customWidth="1"/>
    <col min="57" max="57" width="12.7109375" style="620" customWidth="1"/>
    <col min="58" max="58" width="8.5703125" style="620" customWidth="1"/>
    <col min="59" max="59" width="16.42578125" style="620" customWidth="1"/>
    <col min="60" max="60" width="24.28515625" style="620" customWidth="1"/>
    <col min="61" max="61" width="15.28515625" style="620" customWidth="1"/>
    <col min="62" max="62" width="5.42578125" style="620" customWidth="1"/>
    <col min="63" max="63" width="9.7109375" style="620" customWidth="1"/>
    <col min="64" max="64" width="3.28515625" style="620" customWidth="1"/>
    <col min="65" max="65" width="7" style="620" customWidth="1"/>
    <col min="66" max="66" width="9.140625" style="620"/>
    <col min="67" max="67" width="21" style="620" customWidth="1"/>
    <col min="68" max="68" width="3.140625" style="620" customWidth="1"/>
    <col min="69" max="69" width="12.7109375" style="620" customWidth="1"/>
    <col min="70" max="70" width="8.5703125" style="620" customWidth="1"/>
    <col min="71" max="71" width="16.42578125" style="620" customWidth="1"/>
    <col min="72" max="72" width="24.28515625" style="620" customWidth="1"/>
    <col min="73" max="73" width="15.28515625" style="620" customWidth="1"/>
    <col min="74" max="74" width="5.42578125" style="620" customWidth="1"/>
    <col min="75" max="75" width="9.7109375" style="620" customWidth="1"/>
    <col min="76" max="76" width="3.28515625" style="620" customWidth="1"/>
    <col min="77" max="77" width="7" style="620" customWidth="1"/>
    <col min="78" max="78" width="9.140625" style="620"/>
    <col min="79" max="79" width="20.28515625" style="620" customWidth="1"/>
    <col min="80" max="80" width="3.140625" style="620" customWidth="1"/>
    <col min="81" max="81" width="12.7109375" style="620" customWidth="1"/>
    <col min="82" max="82" width="8.5703125" style="620" customWidth="1"/>
    <col min="83" max="83" width="16.42578125" style="620" customWidth="1"/>
    <col min="84" max="84" width="24.28515625" style="620" customWidth="1"/>
    <col min="85" max="16384" width="9.140625" style="620"/>
  </cols>
  <sheetData>
    <row r="1" spans="1:84" x14ac:dyDescent="0.2">
      <c r="A1" s="1100" t="s">
        <v>0</v>
      </c>
      <c r="B1" s="1068"/>
      <c r="C1" s="1068"/>
      <c r="D1" s="713"/>
      <c r="E1" s="617"/>
      <c r="F1" s="617"/>
      <c r="G1" s="617"/>
      <c r="H1" s="617"/>
      <c r="I1" s="617"/>
      <c r="J1" s="618"/>
      <c r="K1" s="617" t="s">
        <v>71</v>
      </c>
      <c r="L1" s="618"/>
      <c r="M1" s="1100" t="s">
        <v>0</v>
      </c>
      <c r="N1" s="1270"/>
      <c r="O1" s="1271"/>
      <c r="P1" s="713"/>
      <c r="Q1" s="617"/>
      <c r="R1" s="617"/>
      <c r="S1" s="617"/>
      <c r="T1" s="617"/>
      <c r="U1" s="617"/>
      <c r="V1" s="618"/>
      <c r="W1" s="617" t="s">
        <v>71</v>
      </c>
      <c r="X1" s="618"/>
      <c r="Y1" s="1100" t="s">
        <v>0</v>
      </c>
      <c r="Z1" s="1068"/>
      <c r="AA1" s="1068"/>
      <c r="AB1" s="713"/>
      <c r="AC1" s="617"/>
      <c r="AD1" s="617"/>
      <c r="AE1" s="617"/>
      <c r="AF1" s="617"/>
      <c r="AG1" s="617"/>
      <c r="AH1" s="618"/>
      <c r="AI1" s="617" t="s">
        <v>71</v>
      </c>
      <c r="AJ1" s="618"/>
      <c r="AK1" s="1100" t="s">
        <v>0</v>
      </c>
      <c r="AL1" s="1068"/>
      <c r="AM1" s="1068"/>
      <c r="AN1" s="713"/>
      <c r="AO1" s="617"/>
      <c r="AP1" s="617"/>
      <c r="AQ1" s="617"/>
      <c r="AR1" s="617"/>
      <c r="AS1" s="617"/>
      <c r="AT1" s="618"/>
      <c r="AU1" s="617" t="s">
        <v>71</v>
      </c>
      <c r="AV1" s="618"/>
      <c r="AW1" s="1100" t="s">
        <v>0</v>
      </c>
      <c r="AX1" s="1068"/>
      <c r="AY1" s="1068"/>
      <c r="AZ1" s="713"/>
      <c r="BA1" s="617"/>
      <c r="BB1" s="617"/>
      <c r="BC1" s="617"/>
      <c r="BD1" s="617"/>
      <c r="BE1" s="617"/>
      <c r="BF1" s="618"/>
      <c r="BG1" s="617" t="s">
        <v>71</v>
      </c>
      <c r="BH1" s="618"/>
      <c r="BI1" s="1100" t="s">
        <v>0</v>
      </c>
      <c r="BJ1" s="1068"/>
      <c r="BK1" s="1068"/>
      <c r="BL1" s="713"/>
      <c r="BM1" s="617"/>
      <c r="BN1" s="617"/>
      <c r="BO1" s="617"/>
      <c r="BP1" s="617"/>
      <c r="BQ1" s="617"/>
      <c r="BR1" s="618"/>
      <c r="BS1" s="617" t="s">
        <v>71</v>
      </c>
      <c r="BT1" s="618"/>
      <c r="BU1" s="1100" t="s">
        <v>0</v>
      </c>
      <c r="BV1" s="1068"/>
      <c r="BW1" s="1068"/>
      <c r="BX1" s="713"/>
      <c r="BY1" s="617"/>
      <c r="BZ1" s="617"/>
      <c r="CA1" s="617"/>
      <c r="CB1" s="617"/>
      <c r="CC1" s="617"/>
      <c r="CD1" s="618"/>
      <c r="CE1" s="617" t="s">
        <v>71</v>
      </c>
      <c r="CF1" s="618"/>
    </row>
    <row r="2" spans="1:84" x14ac:dyDescent="0.2">
      <c r="A2" s="1102" t="s">
        <v>236</v>
      </c>
      <c r="B2" s="1071"/>
      <c r="C2" s="1071"/>
      <c r="D2" s="714"/>
      <c r="E2" s="623"/>
      <c r="F2" s="623"/>
      <c r="G2" s="865" t="s">
        <v>72</v>
      </c>
      <c r="H2" s="865"/>
      <c r="I2" s="865"/>
      <c r="J2" s="622"/>
      <c r="K2" s="623"/>
      <c r="L2" s="622"/>
      <c r="M2" s="1102" t="s">
        <v>236</v>
      </c>
      <c r="N2" s="1268"/>
      <c r="O2" s="1269"/>
      <c r="P2" s="714"/>
      <c r="Q2" s="623"/>
      <c r="R2" s="623"/>
      <c r="S2" s="865" t="s">
        <v>72</v>
      </c>
      <c r="T2" s="865"/>
      <c r="U2" s="865"/>
      <c r="V2" s="622"/>
      <c r="W2" s="623"/>
      <c r="X2" s="622"/>
      <c r="Y2" s="1102" t="s">
        <v>236</v>
      </c>
      <c r="Z2" s="1071"/>
      <c r="AA2" s="1071"/>
      <c r="AB2" s="714"/>
      <c r="AC2" s="623"/>
      <c r="AD2" s="623"/>
      <c r="AE2" s="865" t="s">
        <v>72</v>
      </c>
      <c r="AF2" s="865"/>
      <c r="AG2" s="865"/>
      <c r="AH2" s="622"/>
      <c r="AI2" s="623"/>
      <c r="AJ2" s="622"/>
      <c r="AK2" s="1102" t="s">
        <v>236</v>
      </c>
      <c r="AL2" s="1071"/>
      <c r="AM2" s="1071"/>
      <c r="AN2" s="714"/>
      <c r="AO2" s="623"/>
      <c r="AP2" s="623"/>
      <c r="AQ2" s="865" t="s">
        <v>72</v>
      </c>
      <c r="AR2" s="865"/>
      <c r="AS2" s="865"/>
      <c r="AT2" s="622"/>
      <c r="AU2" s="623"/>
      <c r="AV2" s="622"/>
      <c r="AW2" s="1102" t="s">
        <v>236</v>
      </c>
      <c r="AX2" s="1071"/>
      <c r="AY2" s="1071"/>
      <c r="AZ2" s="714"/>
      <c r="BA2" s="623"/>
      <c r="BB2" s="623"/>
      <c r="BC2" s="865" t="s">
        <v>72</v>
      </c>
      <c r="BD2" s="865"/>
      <c r="BE2" s="865"/>
      <c r="BF2" s="622"/>
      <c r="BG2" s="623"/>
      <c r="BH2" s="622"/>
      <c r="BI2" s="1102" t="s">
        <v>236</v>
      </c>
      <c r="BJ2" s="1071"/>
      <c r="BK2" s="1071"/>
      <c r="BL2" s="714"/>
      <c r="BM2" s="623"/>
      <c r="BN2" s="623"/>
      <c r="BO2" s="865" t="s">
        <v>72</v>
      </c>
      <c r="BP2" s="865"/>
      <c r="BQ2" s="865"/>
      <c r="BR2" s="622"/>
      <c r="BS2" s="623"/>
      <c r="BT2" s="622"/>
      <c r="BU2" s="1102" t="s">
        <v>236</v>
      </c>
      <c r="BV2" s="1071"/>
      <c r="BW2" s="1071"/>
      <c r="BX2" s="714"/>
      <c r="BY2" s="623"/>
      <c r="BZ2" s="623"/>
      <c r="CA2" s="865" t="s">
        <v>72</v>
      </c>
      <c r="CB2" s="865"/>
      <c r="CC2" s="865"/>
      <c r="CD2" s="622"/>
      <c r="CE2" s="623"/>
      <c r="CF2" s="622"/>
    </row>
    <row r="3" spans="1:84" x14ac:dyDescent="0.2">
      <c r="A3" s="1102" t="s">
        <v>3</v>
      </c>
      <c r="B3" s="1071"/>
      <c r="C3" s="1071"/>
      <c r="D3" s="714"/>
      <c r="E3" s="623"/>
      <c r="F3" s="623"/>
      <c r="G3" s="623"/>
      <c r="H3" s="623"/>
      <c r="I3" s="623"/>
      <c r="J3" s="622"/>
      <c r="K3" s="866" t="s">
        <v>229</v>
      </c>
      <c r="L3" s="628"/>
      <c r="M3" s="1102" t="s">
        <v>3</v>
      </c>
      <c r="N3" s="1268"/>
      <c r="O3" s="1269"/>
      <c r="P3" s="714"/>
      <c r="Q3" s="623"/>
      <c r="R3" s="623"/>
      <c r="S3" s="623"/>
      <c r="T3" s="623"/>
      <c r="U3" s="623"/>
      <c r="V3" s="622"/>
      <c r="W3" s="866" t="s">
        <v>229</v>
      </c>
      <c r="X3" s="628"/>
      <c r="Y3" s="1102" t="s">
        <v>3</v>
      </c>
      <c r="Z3" s="1071"/>
      <c r="AA3" s="1071"/>
      <c r="AB3" s="714"/>
      <c r="AC3" s="623"/>
      <c r="AD3" s="623"/>
      <c r="AE3" s="623"/>
      <c r="AF3" s="623"/>
      <c r="AG3" s="623"/>
      <c r="AH3" s="622"/>
      <c r="AI3" s="866" t="s">
        <v>229</v>
      </c>
      <c r="AJ3" s="628"/>
      <c r="AK3" s="1102" t="s">
        <v>3</v>
      </c>
      <c r="AL3" s="1071"/>
      <c r="AM3" s="1071"/>
      <c r="AN3" s="714"/>
      <c r="AO3" s="623"/>
      <c r="AP3" s="623"/>
      <c r="AQ3" s="623"/>
      <c r="AR3" s="623"/>
      <c r="AS3" s="623"/>
      <c r="AT3" s="622"/>
      <c r="AU3" s="866" t="s">
        <v>229</v>
      </c>
      <c r="AV3" s="628"/>
      <c r="AW3" s="1102" t="s">
        <v>3</v>
      </c>
      <c r="AX3" s="1071"/>
      <c r="AY3" s="1071"/>
      <c r="AZ3" s="714"/>
      <c r="BA3" s="623"/>
      <c r="BB3" s="623"/>
      <c r="BC3" s="623"/>
      <c r="BD3" s="623"/>
      <c r="BE3" s="623"/>
      <c r="BF3" s="622"/>
      <c r="BG3" s="866" t="s">
        <v>229</v>
      </c>
      <c r="BH3" s="628"/>
      <c r="BI3" s="1102" t="s">
        <v>3</v>
      </c>
      <c r="BJ3" s="1071"/>
      <c r="BK3" s="1071"/>
      <c r="BL3" s="714"/>
      <c r="BM3" s="623"/>
      <c r="BN3" s="623"/>
      <c r="BO3" s="623"/>
      <c r="BP3" s="623"/>
      <c r="BQ3" s="623"/>
      <c r="BR3" s="622"/>
      <c r="BS3" s="866" t="s">
        <v>229</v>
      </c>
      <c r="BT3" s="628"/>
      <c r="BU3" s="1102" t="s">
        <v>3</v>
      </c>
      <c r="BV3" s="1071"/>
      <c r="BW3" s="1071"/>
      <c r="BX3" s="714"/>
      <c r="BY3" s="623"/>
      <c r="BZ3" s="623"/>
      <c r="CA3" s="623"/>
      <c r="CB3" s="623"/>
      <c r="CC3" s="623"/>
      <c r="CD3" s="622"/>
      <c r="CE3" s="866" t="s">
        <v>229</v>
      </c>
      <c r="CF3" s="628"/>
    </row>
    <row r="4" spans="1:84" ht="13.5" thickBot="1" x14ac:dyDescent="0.25">
      <c r="A4" s="1206" t="s">
        <v>586</v>
      </c>
      <c r="B4" s="1074"/>
      <c r="C4" s="1244"/>
      <c r="D4" s="715"/>
      <c r="E4" s="631"/>
      <c r="F4" s="631"/>
      <c r="G4" s="631"/>
      <c r="H4" s="631"/>
      <c r="I4" s="631"/>
      <c r="J4" s="632"/>
      <c r="K4" s="633" t="s">
        <v>74</v>
      </c>
      <c r="L4" s="628"/>
      <c r="M4" s="1206" t="s">
        <v>586</v>
      </c>
      <c r="N4" s="1266"/>
      <c r="O4" s="1267"/>
      <c r="P4" s="715"/>
      <c r="Q4" s="631"/>
      <c r="R4" s="631"/>
      <c r="S4" s="631"/>
      <c r="T4" s="631"/>
      <c r="U4" s="631"/>
      <c r="V4" s="632"/>
      <c r="W4" s="633" t="s">
        <v>74</v>
      </c>
      <c r="X4" s="628"/>
      <c r="Y4" s="1206" t="s">
        <v>586</v>
      </c>
      <c r="Z4" s="1074"/>
      <c r="AA4" s="1244"/>
      <c r="AB4" s="715"/>
      <c r="AC4" s="631"/>
      <c r="AD4" s="631"/>
      <c r="AE4" s="631"/>
      <c r="AF4" s="631"/>
      <c r="AG4" s="631"/>
      <c r="AH4" s="632"/>
      <c r="AI4" s="633" t="s">
        <v>74</v>
      </c>
      <c r="AJ4" s="628"/>
      <c r="AK4" s="1206" t="s">
        <v>586</v>
      </c>
      <c r="AL4" s="1074"/>
      <c r="AM4" s="1244"/>
      <c r="AN4" s="715"/>
      <c r="AO4" s="631"/>
      <c r="AP4" s="631"/>
      <c r="AQ4" s="631"/>
      <c r="AR4" s="631"/>
      <c r="AS4" s="631"/>
      <c r="AT4" s="632"/>
      <c r="AU4" s="633" t="s">
        <v>74</v>
      </c>
      <c r="AV4" s="628"/>
      <c r="AW4" s="1206" t="s">
        <v>586</v>
      </c>
      <c r="AX4" s="1074"/>
      <c r="AY4" s="1244"/>
      <c r="AZ4" s="715"/>
      <c r="BA4" s="631"/>
      <c r="BB4" s="631"/>
      <c r="BC4" s="631"/>
      <c r="BD4" s="631"/>
      <c r="BE4" s="631"/>
      <c r="BF4" s="632"/>
      <c r="BG4" s="633" t="s">
        <v>74</v>
      </c>
      <c r="BH4" s="628"/>
      <c r="BI4" s="1206" t="s">
        <v>586</v>
      </c>
      <c r="BJ4" s="1074"/>
      <c r="BK4" s="1244"/>
      <c r="BL4" s="715"/>
      <c r="BM4" s="631"/>
      <c r="BN4" s="631"/>
      <c r="BO4" s="631"/>
      <c r="BP4" s="631"/>
      <c r="BQ4" s="631"/>
      <c r="BR4" s="632"/>
      <c r="BS4" s="633" t="s">
        <v>74</v>
      </c>
      <c r="BT4" s="628"/>
      <c r="BU4" s="1206" t="s">
        <v>586</v>
      </c>
      <c r="BV4" s="1074"/>
      <c r="BW4" s="1244"/>
      <c r="BX4" s="715"/>
      <c r="BY4" s="631"/>
      <c r="BZ4" s="631"/>
      <c r="CA4" s="631"/>
      <c r="CB4" s="631"/>
      <c r="CC4" s="631"/>
      <c r="CD4" s="632"/>
      <c r="CE4" s="633" t="s">
        <v>74</v>
      </c>
      <c r="CF4" s="628"/>
    </row>
    <row r="5" spans="1:84" ht="10.5" customHeight="1" x14ac:dyDescent="0.2">
      <c r="A5" s="624" t="s">
        <v>6</v>
      </c>
      <c r="B5" s="666"/>
      <c r="C5" s="623"/>
      <c r="D5" s="623"/>
      <c r="E5" s="623"/>
      <c r="F5" s="622"/>
      <c r="G5" s="666" t="s">
        <v>68</v>
      </c>
      <c r="H5" s="666"/>
      <c r="I5" s="623"/>
      <c r="J5" s="622"/>
      <c r="K5" s="623"/>
      <c r="L5" s="628"/>
      <c r="M5" s="624" t="s">
        <v>6</v>
      </c>
      <c r="N5" s="666"/>
      <c r="O5" s="623"/>
      <c r="P5" s="623"/>
      <c r="Q5" s="623"/>
      <c r="R5" s="622"/>
      <c r="S5" s="666" t="s">
        <v>68</v>
      </c>
      <c r="T5" s="666"/>
      <c r="U5" s="623"/>
      <c r="V5" s="622"/>
      <c r="W5" s="623"/>
      <c r="X5" s="628"/>
      <c r="Y5" s="624" t="s">
        <v>6</v>
      </c>
      <c r="Z5" s="666"/>
      <c r="AA5" s="623"/>
      <c r="AB5" s="623"/>
      <c r="AC5" s="623"/>
      <c r="AD5" s="622"/>
      <c r="AE5" s="666" t="s">
        <v>68</v>
      </c>
      <c r="AF5" s="666"/>
      <c r="AG5" s="623"/>
      <c r="AH5" s="622"/>
      <c r="AI5" s="623"/>
      <c r="AJ5" s="628"/>
      <c r="AK5" s="624" t="s">
        <v>6</v>
      </c>
      <c r="AL5" s="666"/>
      <c r="AM5" s="623"/>
      <c r="AN5" s="623"/>
      <c r="AO5" s="623"/>
      <c r="AP5" s="622"/>
      <c r="AQ5" s="666" t="s">
        <v>68</v>
      </c>
      <c r="AR5" s="666"/>
      <c r="AS5" s="623"/>
      <c r="AT5" s="622"/>
      <c r="AU5" s="623"/>
      <c r="AV5" s="628"/>
      <c r="AW5" s="624" t="s">
        <v>6</v>
      </c>
      <c r="AX5" s="666"/>
      <c r="AY5" s="623"/>
      <c r="AZ5" s="623"/>
      <c r="BA5" s="623"/>
      <c r="BB5" s="622"/>
      <c r="BC5" s="666" t="s">
        <v>68</v>
      </c>
      <c r="BD5" s="666"/>
      <c r="BE5" s="623"/>
      <c r="BF5" s="622"/>
      <c r="BG5" s="623"/>
      <c r="BH5" s="628"/>
      <c r="BI5" s="624" t="s">
        <v>6</v>
      </c>
      <c r="BJ5" s="666"/>
      <c r="BK5" s="623"/>
      <c r="BL5" s="623"/>
      <c r="BM5" s="623"/>
      <c r="BN5" s="622"/>
      <c r="BO5" s="666" t="s">
        <v>68</v>
      </c>
      <c r="BP5" s="666"/>
      <c r="BQ5" s="623"/>
      <c r="BR5" s="622"/>
      <c r="BS5" s="623"/>
      <c r="BT5" s="628"/>
      <c r="BU5" s="624" t="s">
        <v>6</v>
      </c>
      <c r="BV5" s="666"/>
      <c r="BW5" s="623"/>
      <c r="BX5" s="623"/>
      <c r="BY5" s="623"/>
      <c r="BZ5" s="622"/>
      <c r="CA5" s="666" t="s">
        <v>68</v>
      </c>
      <c r="CB5" s="666"/>
      <c r="CC5" s="623"/>
      <c r="CD5" s="622"/>
      <c r="CE5" s="623"/>
      <c r="CF5" s="628"/>
    </row>
    <row r="6" spans="1:84" ht="12.75" customHeight="1" x14ac:dyDescent="0.2">
      <c r="A6" s="1254" t="str">
        <f>Menu!F3</f>
        <v>USCGC BUSTED</v>
      </c>
      <c r="B6" s="1255"/>
      <c r="C6" s="1255"/>
      <c r="D6" s="1255"/>
      <c r="E6" s="1255"/>
      <c r="F6" s="1256"/>
      <c r="G6" s="1257">
        <v>41974</v>
      </c>
      <c r="H6" s="1246"/>
      <c r="I6" s="1246"/>
      <c r="J6" s="1247"/>
      <c r="K6" s="623"/>
      <c r="L6" s="641"/>
      <c r="M6" s="1254" t="str">
        <f>A6</f>
        <v>USCGC BUSTED</v>
      </c>
      <c r="N6" s="1274"/>
      <c r="O6" s="1274"/>
      <c r="P6" s="1274"/>
      <c r="Q6" s="1274"/>
      <c r="R6" s="1275"/>
      <c r="S6" s="1257">
        <v>41609</v>
      </c>
      <c r="T6" s="1246"/>
      <c r="U6" s="1246"/>
      <c r="V6" s="1247"/>
      <c r="W6" s="623"/>
      <c r="X6" s="641"/>
      <c r="Y6" s="1254" t="str">
        <f>A6</f>
        <v>USCGC BUSTED</v>
      </c>
      <c r="Z6" s="1255"/>
      <c r="AA6" s="1255"/>
      <c r="AB6" s="1255"/>
      <c r="AC6" s="1255"/>
      <c r="AD6" s="1256"/>
      <c r="AE6" s="1257">
        <v>41609</v>
      </c>
      <c r="AF6" s="1246"/>
      <c r="AG6" s="1246"/>
      <c r="AH6" s="1247"/>
      <c r="AI6" s="623"/>
      <c r="AJ6" s="641"/>
      <c r="AK6" s="1254" t="str">
        <f>A6</f>
        <v>USCGC BUSTED</v>
      </c>
      <c r="AL6" s="1255"/>
      <c r="AM6" s="1255"/>
      <c r="AN6" s="1255"/>
      <c r="AO6" s="1255"/>
      <c r="AP6" s="1256"/>
      <c r="AQ6" s="1257">
        <v>41609</v>
      </c>
      <c r="AR6" s="1246"/>
      <c r="AS6" s="1246"/>
      <c r="AT6" s="1247"/>
      <c r="AU6" s="623"/>
      <c r="AV6" s="641"/>
      <c r="AW6" s="1254" t="str">
        <f>A6</f>
        <v>USCGC BUSTED</v>
      </c>
      <c r="AX6" s="1255"/>
      <c r="AY6" s="1255"/>
      <c r="AZ6" s="1255"/>
      <c r="BA6" s="1255"/>
      <c r="BB6" s="1256"/>
      <c r="BC6" s="1257">
        <v>41609</v>
      </c>
      <c r="BD6" s="1246"/>
      <c r="BE6" s="1246"/>
      <c r="BF6" s="1247"/>
      <c r="BG6" s="623"/>
      <c r="BH6" s="641"/>
      <c r="BI6" s="1254" t="str">
        <f>A6</f>
        <v>USCGC BUSTED</v>
      </c>
      <c r="BJ6" s="1255"/>
      <c r="BK6" s="1255"/>
      <c r="BL6" s="1255"/>
      <c r="BM6" s="1255"/>
      <c r="BN6" s="1256"/>
      <c r="BO6" s="1257">
        <v>41609</v>
      </c>
      <c r="BP6" s="1246"/>
      <c r="BQ6" s="1246"/>
      <c r="BR6" s="1247"/>
      <c r="BS6" s="623"/>
      <c r="BT6" s="641"/>
      <c r="BU6" s="1254" t="str">
        <f>A6</f>
        <v>USCGC BUSTED</v>
      </c>
      <c r="BV6" s="1255"/>
      <c r="BW6" s="1255"/>
      <c r="BX6" s="1255"/>
      <c r="BY6" s="1255"/>
      <c r="BZ6" s="1256"/>
      <c r="CA6" s="1257">
        <v>41609</v>
      </c>
      <c r="CB6" s="1246"/>
      <c r="CC6" s="1246"/>
      <c r="CD6" s="1247"/>
      <c r="CE6" s="623"/>
      <c r="CF6" s="641"/>
    </row>
    <row r="7" spans="1:84" x14ac:dyDescent="0.2">
      <c r="A7" s="624" t="s">
        <v>75</v>
      </c>
      <c r="B7" s="666"/>
      <c r="C7" s="623"/>
      <c r="D7" s="623"/>
      <c r="E7" s="623"/>
      <c r="F7" s="623"/>
      <c r="G7" s="623"/>
      <c r="H7" s="623"/>
      <c r="I7" s="623"/>
      <c r="J7" s="622"/>
      <c r="K7" s="623"/>
      <c r="L7" s="641"/>
      <c r="M7" s="624" t="s">
        <v>75</v>
      </c>
      <c r="N7" s="666"/>
      <c r="O7" s="623"/>
      <c r="P7" s="623"/>
      <c r="Q7" s="623"/>
      <c r="R7" s="623"/>
      <c r="S7" s="623"/>
      <c r="T7" s="623"/>
      <c r="U7" s="623"/>
      <c r="V7" s="622"/>
      <c r="W7" s="623"/>
      <c r="X7" s="641"/>
      <c r="Y7" s="624" t="s">
        <v>75</v>
      </c>
      <c r="Z7" s="666"/>
      <c r="AA7" s="623"/>
      <c r="AB7" s="623"/>
      <c r="AC7" s="623"/>
      <c r="AD7" s="623"/>
      <c r="AE7" s="623"/>
      <c r="AF7" s="623"/>
      <c r="AG7" s="623"/>
      <c r="AH7" s="622"/>
      <c r="AI7" s="623"/>
      <c r="AJ7" s="641"/>
      <c r="AK7" s="624" t="s">
        <v>75</v>
      </c>
      <c r="AL7" s="666"/>
      <c r="AM7" s="623"/>
      <c r="AN7" s="623"/>
      <c r="AO7" s="623"/>
      <c r="AP7" s="623"/>
      <c r="AQ7" s="623"/>
      <c r="AR7" s="623"/>
      <c r="AS7" s="623"/>
      <c r="AT7" s="622"/>
      <c r="AU7" s="623"/>
      <c r="AV7" s="641"/>
      <c r="AW7" s="624" t="s">
        <v>75</v>
      </c>
      <c r="AX7" s="666"/>
      <c r="AY7" s="623"/>
      <c r="AZ7" s="623"/>
      <c r="BA7" s="623"/>
      <c r="BB7" s="623"/>
      <c r="BC7" s="623"/>
      <c r="BD7" s="623"/>
      <c r="BE7" s="623"/>
      <c r="BF7" s="622"/>
      <c r="BG7" s="623"/>
      <c r="BH7" s="641"/>
      <c r="BI7" s="624" t="s">
        <v>75</v>
      </c>
      <c r="BJ7" s="666"/>
      <c r="BK7" s="623"/>
      <c r="BL7" s="623"/>
      <c r="BM7" s="623"/>
      <c r="BN7" s="623"/>
      <c r="BO7" s="623"/>
      <c r="BP7" s="623"/>
      <c r="BQ7" s="623"/>
      <c r="BR7" s="622"/>
      <c r="BS7" s="623"/>
      <c r="BT7" s="641"/>
      <c r="BU7" s="624" t="s">
        <v>75</v>
      </c>
      <c r="BV7" s="666"/>
      <c r="BW7" s="623"/>
      <c r="BX7" s="623"/>
      <c r="BY7" s="623"/>
      <c r="BZ7" s="623"/>
      <c r="CA7" s="623"/>
      <c r="CB7" s="623"/>
      <c r="CC7" s="623"/>
      <c r="CD7" s="622"/>
      <c r="CE7" s="623"/>
      <c r="CF7" s="641"/>
    </row>
    <row r="8" spans="1:84" ht="12.75" customHeight="1" x14ac:dyDescent="0.2">
      <c r="A8" s="1249"/>
      <c r="B8" s="1120"/>
      <c r="C8" s="1120"/>
      <c r="D8" s="1120"/>
      <c r="E8" s="1120"/>
      <c r="F8" s="1120"/>
      <c r="G8" s="1120"/>
      <c r="H8" s="1120"/>
      <c r="I8" s="1120"/>
      <c r="J8" s="1250"/>
      <c r="K8" s="623"/>
      <c r="L8" s="641"/>
      <c r="M8" s="1249"/>
      <c r="N8" s="1272"/>
      <c r="O8" s="1272"/>
      <c r="P8" s="1272"/>
      <c r="Q8" s="1272"/>
      <c r="R8" s="1272"/>
      <c r="S8" s="1272"/>
      <c r="T8" s="1272"/>
      <c r="U8" s="1272"/>
      <c r="V8" s="1273"/>
      <c r="W8" s="623"/>
      <c r="X8" s="641"/>
      <c r="Y8" s="1249"/>
      <c r="Z8" s="1120"/>
      <c r="AA8" s="1120"/>
      <c r="AB8" s="1120"/>
      <c r="AC8" s="1120"/>
      <c r="AD8" s="1120"/>
      <c r="AE8" s="1120"/>
      <c r="AF8" s="1120"/>
      <c r="AG8" s="1120"/>
      <c r="AH8" s="1250"/>
      <c r="AI8" s="623"/>
      <c r="AJ8" s="641"/>
      <c r="AK8" s="1249"/>
      <c r="AL8" s="1120"/>
      <c r="AM8" s="1120"/>
      <c r="AN8" s="1120"/>
      <c r="AO8" s="1120"/>
      <c r="AP8" s="1120"/>
      <c r="AQ8" s="1120"/>
      <c r="AR8" s="1120"/>
      <c r="AS8" s="1120"/>
      <c r="AT8" s="1250"/>
      <c r="AU8" s="623"/>
      <c r="AV8" s="641"/>
      <c r="AW8" s="1249"/>
      <c r="AX8" s="1120"/>
      <c r="AY8" s="1120"/>
      <c r="AZ8" s="1120"/>
      <c r="BA8" s="1120"/>
      <c r="BB8" s="1120"/>
      <c r="BC8" s="1120"/>
      <c r="BD8" s="1120"/>
      <c r="BE8" s="1120"/>
      <c r="BF8" s="1250"/>
      <c r="BG8" s="623"/>
      <c r="BH8" s="641"/>
      <c r="BI8" s="1249"/>
      <c r="BJ8" s="1120"/>
      <c r="BK8" s="1120"/>
      <c r="BL8" s="1120"/>
      <c r="BM8" s="1120"/>
      <c r="BN8" s="1120"/>
      <c r="BO8" s="1120"/>
      <c r="BP8" s="1120"/>
      <c r="BQ8" s="1120"/>
      <c r="BR8" s="1250"/>
      <c r="BS8" s="623"/>
      <c r="BT8" s="641"/>
      <c r="BU8" s="1249"/>
      <c r="BV8" s="1120"/>
      <c r="BW8" s="1120"/>
      <c r="BX8" s="1120"/>
      <c r="BY8" s="1120"/>
      <c r="BZ8" s="1120"/>
      <c r="CA8" s="1120"/>
      <c r="CB8" s="1120"/>
      <c r="CC8" s="1120"/>
      <c r="CD8" s="1250"/>
      <c r="CE8" s="623"/>
      <c r="CF8" s="641"/>
    </row>
    <row r="9" spans="1:84" x14ac:dyDescent="0.2">
      <c r="A9" s="624" t="s">
        <v>77</v>
      </c>
      <c r="B9" s="666"/>
      <c r="C9" s="623"/>
      <c r="D9" s="623"/>
      <c r="E9" s="623"/>
      <c r="F9" s="622"/>
      <c r="G9" s="666" t="s">
        <v>78</v>
      </c>
      <c r="H9" s="666"/>
      <c r="I9" s="623"/>
      <c r="J9" s="622"/>
      <c r="K9" s="633" t="s">
        <v>79</v>
      </c>
      <c r="L9" s="628"/>
      <c r="M9" s="624" t="s">
        <v>77</v>
      </c>
      <c r="N9" s="666"/>
      <c r="O9" s="623"/>
      <c r="P9" s="623"/>
      <c r="Q9" s="623"/>
      <c r="R9" s="622"/>
      <c r="S9" s="666" t="s">
        <v>78</v>
      </c>
      <c r="T9" s="666"/>
      <c r="U9" s="623"/>
      <c r="V9" s="622"/>
      <c r="W9" s="633" t="s">
        <v>79</v>
      </c>
      <c r="X9" s="628"/>
      <c r="Y9" s="624" t="s">
        <v>77</v>
      </c>
      <c r="Z9" s="666"/>
      <c r="AA9" s="623"/>
      <c r="AB9" s="623"/>
      <c r="AC9" s="623"/>
      <c r="AD9" s="622"/>
      <c r="AE9" s="666" t="s">
        <v>78</v>
      </c>
      <c r="AF9" s="666"/>
      <c r="AG9" s="623"/>
      <c r="AH9" s="622"/>
      <c r="AI9" s="633" t="s">
        <v>79</v>
      </c>
      <c r="AJ9" s="628"/>
      <c r="AK9" s="624" t="s">
        <v>77</v>
      </c>
      <c r="AL9" s="666"/>
      <c r="AM9" s="623"/>
      <c r="AN9" s="623"/>
      <c r="AO9" s="623"/>
      <c r="AP9" s="622"/>
      <c r="AQ9" s="666" t="s">
        <v>78</v>
      </c>
      <c r="AR9" s="666"/>
      <c r="AS9" s="623"/>
      <c r="AT9" s="622"/>
      <c r="AU9" s="633" t="s">
        <v>79</v>
      </c>
      <c r="AV9" s="628"/>
      <c r="AW9" s="624" t="s">
        <v>77</v>
      </c>
      <c r="AX9" s="666"/>
      <c r="AY9" s="623"/>
      <c r="AZ9" s="623"/>
      <c r="BA9" s="623"/>
      <c r="BB9" s="622"/>
      <c r="BC9" s="666" t="s">
        <v>78</v>
      </c>
      <c r="BD9" s="666"/>
      <c r="BE9" s="623"/>
      <c r="BF9" s="622"/>
      <c r="BG9" s="633" t="s">
        <v>79</v>
      </c>
      <c r="BH9" s="628"/>
      <c r="BI9" s="624" t="s">
        <v>77</v>
      </c>
      <c r="BJ9" s="666"/>
      <c r="BK9" s="623"/>
      <c r="BL9" s="623"/>
      <c r="BM9" s="623"/>
      <c r="BN9" s="622"/>
      <c r="BO9" s="666" t="s">
        <v>78</v>
      </c>
      <c r="BP9" s="666"/>
      <c r="BQ9" s="623"/>
      <c r="BR9" s="622"/>
      <c r="BS9" s="633" t="s">
        <v>79</v>
      </c>
      <c r="BT9" s="628"/>
      <c r="BU9" s="624" t="s">
        <v>77</v>
      </c>
      <c r="BV9" s="666"/>
      <c r="BW9" s="623"/>
      <c r="BX9" s="623"/>
      <c r="BY9" s="623"/>
      <c r="BZ9" s="622"/>
      <c r="CA9" s="666" t="s">
        <v>78</v>
      </c>
      <c r="CB9" s="666"/>
      <c r="CC9" s="623"/>
      <c r="CD9" s="622"/>
      <c r="CE9" s="633" t="s">
        <v>79</v>
      </c>
      <c r="CF9" s="628"/>
    </row>
    <row r="10" spans="1:84" ht="18.75" customHeight="1" thickBot="1" x14ac:dyDescent="0.25">
      <c r="A10" s="1241" t="s">
        <v>310</v>
      </c>
      <c r="B10" s="1242"/>
      <c r="C10" s="1242"/>
      <c r="D10" s="1242"/>
      <c r="E10" s="1242"/>
      <c r="F10" s="1243"/>
      <c r="G10" s="1241"/>
      <c r="H10" s="1242"/>
      <c r="I10" s="1242"/>
      <c r="J10" s="1243"/>
      <c r="K10" s="631"/>
      <c r="L10" s="632"/>
      <c r="M10" s="1241" t="s">
        <v>310</v>
      </c>
      <c r="N10" s="1258"/>
      <c r="O10" s="1258"/>
      <c r="P10" s="1258"/>
      <c r="Q10" s="1258"/>
      <c r="R10" s="1259"/>
      <c r="S10" s="1241"/>
      <c r="T10" s="1258"/>
      <c r="U10" s="1258"/>
      <c r="V10" s="1259"/>
      <c r="W10" s="631"/>
      <c r="X10" s="632"/>
      <c r="Y10" s="1241" t="s">
        <v>310</v>
      </c>
      <c r="Z10" s="1242"/>
      <c r="AA10" s="1242"/>
      <c r="AB10" s="1242"/>
      <c r="AC10" s="1242"/>
      <c r="AD10" s="1243"/>
      <c r="AE10" s="1241"/>
      <c r="AF10" s="1242"/>
      <c r="AG10" s="1242"/>
      <c r="AH10" s="1243"/>
      <c r="AI10" s="631"/>
      <c r="AJ10" s="632"/>
      <c r="AK10" s="1241" t="s">
        <v>310</v>
      </c>
      <c r="AL10" s="1242"/>
      <c r="AM10" s="1242"/>
      <c r="AN10" s="1242"/>
      <c r="AO10" s="1242"/>
      <c r="AP10" s="1243"/>
      <c r="AQ10" s="1241"/>
      <c r="AR10" s="1242"/>
      <c r="AS10" s="1242"/>
      <c r="AT10" s="1243"/>
      <c r="AU10" s="631"/>
      <c r="AV10" s="632"/>
      <c r="AW10" s="1241" t="s">
        <v>310</v>
      </c>
      <c r="AX10" s="1242"/>
      <c r="AY10" s="1242"/>
      <c r="AZ10" s="1242"/>
      <c r="BA10" s="1242"/>
      <c r="BB10" s="1243"/>
      <c r="BC10" s="1241"/>
      <c r="BD10" s="1242"/>
      <c r="BE10" s="1242"/>
      <c r="BF10" s="1243"/>
      <c r="BG10" s="631"/>
      <c r="BH10" s="632"/>
      <c r="BI10" s="1241" t="s">
        <v>310</v>
      </c>
      <c r="BJ10" s="1242"/>
      <c r="BK10" s="1242"/>
      <c r="BL10" s="1242"/>
      <c r="BM10" s="1242"/>
      <c r="BN10" s="1243"/>
      <c r="BO10" s="1241"/>
      <c r="BP10" s="1242"/>
      <c r="BQ10" s="1242"/>
      <c r="BR10" s="1243"/>
      <c r="BS10" s="631"/>
      <c r="BT10" s="632"/>
      <c r="BU10" s="1241" t="s">
        <v>310</v>
      </c>
      <c r="BV10" s="1242"/>
      <c r="BW10" s="1242"/>
      <c r="BX10" s="1242"/>
      <c r="BY10" s="1242"/>
      <c r="BZ10" s="1243"/>
      <c r="CA10" s="1241"/>
      <c r="CB10" s="1242"/>
      <c r="CC10" s="1242"/>
      <c r="CD10" s="1243"/>
      <c r="CE10" s="631"/>
      <c r="CF10" s="632"/>
    </row>
    <row r="11" spans="1:84" ht="18.75" customHeight="1" x14ac:dyDescent="0.2">
      <c r="A11" s="646" t="s">
        <v>80</v>
      </c>
      <c r="B11" s="623"/>
      <c r="C11" s="666" t="s">
        <v>81</v>
      </c>
      <c r="D11" s="623"/>
      <c r="E11" s="623"/>
      <c r="F11" s="623"/>
      <c r="G11" s="647"/>
      <c r="H11" s="648" t="s">
        <v>82</v>
      </c>
      <c r="I11" s="649" t="s">
        <v>83</v>
      </c>
      <c r="J11" s="649" t="s">
        <v>84</v>
      </c>
      <c r="K11" s="649" t="s">
        <v>84</v>
      </c>
      <c r="L11" s="650" t="s">
        <v>85</v>
      </c>
      <c r="M11" s="646" t="s">
        <v>80</v>
      </c>
      <c r="N11" s="623"/>
      <c r="O11" s="666" t="s">
        <v>81</v>
      </c>
      <c r="P11" s="623"/>
      <c r="Q11" s="623"/>
      <c r="R11" s="623"/>
      <c r="S11" s="647"/>
      <c r="T11" s="648" t="s">
        <v>82</v>
      </c>
      <c r="U11" s="649" t="s">
        <v>83</v>
      </c>
      <c r="V11" s="649" t="s">
        <v>84</v>
      </c>
      <c r="W11" s="649" t="s">
        <v>84</v>
      </c>
      <c r="X11" s="650" t="s">
        <v>85</v>
      </c>
      <c r="Y11" s="646" t="s">
        <v>80</v>
      </c>
      <c r="Z11" s="623"/>
      <c r="AA11" s="666" t="s">
        <v>81</v>
      </c>
      <c r="AB11" s="623"/>
      <c r="AC11" s="623"/>
      <c r="AD11" s="623"/>
      <c r="AE11" s="647"/>
      <c r="AF11" s="648" t="s">
        <v>82</v>
      </c>
      <c r="AG11" s="649" t="s">
        <v>83</v>
      </c>
      <c r="AH11" s="649" t="s">
        <v>84</v>
      </c>
      <c r="AI11" s="649" t="s">
        <v>84</v>
      </c>
      <c r="AJ11" s="650" t="s">
        <v>85</v>
      </c>
      <c r="AK11" s="646" t="s">
        <v>80</v>
      </c>
      <c r="AL11" s="623"/>
      <c r="AM11" s="666" t="s">
        <v>81</v>
      </c>
      <c r="AN11" s="623"/>
      <c r="AO11" s="623"/>
      <c r="AP11" s="623"/>
      <c r="AQ11" s="647"/>
      <c r="AR11" s="648" t="s">
        <v>82</v>
      </c>
      <c r="AS11" s="649" t="s">
        <v>83</v>
      </c>
      <c r="AT11" s="649" t="s">
        <v>84</v>
      </c>
      <c r="AU11" s="649" t="s">
        <v>84</v>
      </c>
      <c r="AV11" s="650" t="s">
        <v>85</v>
      </c>
      <c r="AW11" s="646" t="s">
        <v>80</v>
      </c>
      <c r="AX11" s="623"/>
      <c r="AY11" s="666" t="s">
        <v>81</v>
      </c>
      <c r="AZ11" s="623"/>
      <c r="BA11" s="623"/>
      <c r="BB11" s="623"/>
      <c r="BC11" s="647"/>
      <c r="BD11" s="648" t="s">
        <v>82</v>
      </c>
      <c r="BE11" s="649" t="s">
        <v>83</v>
      </c>
      <c r="BF11" s="649" t="s">
        <v>84</v>
      </c>
      <c r="BG11" s="649" t="s">
        <v>84</v>
      </c>
      <c r="BH11" s="650" t="s">
        <v>85</v>
      </c>
      <c r="BI11" s="646" t="s">
        <v>80</v>
      </c>
      <c r="BJ11" s="623"/>
      <c r="BK11" s="666" t="s">
        <v>81</v>
      </c>
      <c r="BL11" s="623"/>
      <c r="BM11" s="623"/>
      <c r="BN11" s="623"/>
      <c r="BO11" s="647"/>
      <c r="BP11" s="648" t="s">
        <v>82</v>
      </c>
      <c r="BQ11" s="649" t="s">
        <v>83</v>
      </c>
      <c r="BR11" s="649" t="s">
        <v>84</v>
      </c>
      <c r="BS11" s="649" t="s">
        <v>84</v>
      </c>
      <c r="BT11" s="650" t="s">
        <v>85</v>
      </c>
      <c r="BU11" s="646" t="s">
        <v>80</v>
      </c>
      <c r="BV11" s="623"/>
      <c r="BW11" s="666" t="s">
        <v>81</v>
      </c>
      <c r="BX11" s="623"/>
      <c r="BY11" s="623"/>
      <c r="BZ11" s="623"/>
      <c r="CA11" s="647"/>
      <c r="CB11" s="648" t="s">
        <v>82</v>
      </c>
      <c r="CC11" s="649" t="s">
        <v>83</v>
      </c>
      <c r="CD11" s="649" t="s">
        <v>84</v>
      </c>
      <c r="CE11" s="649" t="s">
        <v>84</v>
      </c>
      <c r="CF11" s="650" t="s">
        <v>85</v>
      </c>
    </row>
    <row r="12" spans="1:84" x14ac:dyDescent="0.2">
      <c r="A12" s="651"/>
      <c r="B12" s="635"/>
      <c r="C12" s="635"/>
      <c r="D12" s="635"/>
      <c r="E12" s="635"/>
      <c r="F12" s="635"/>
      <c r="G12" s="652"/>
      <c r="H12" s="652"/>
      <c r="I12" s="652"/>
      <c r="J12" s="652"/>
      <c r="K12" s="653" t="s">
        <v>86</v>
      </c>
      <c r="L12" s="644"/>
      <c r="M12" s="651"/>
      <c r="N12" s="635"/>
      <c r="O12" s="635"/>
      <c r="P12" s="635"/>
      <c r="Q12" s="635"/>
      <c r="R12" s="635"/>
      <c r="S12" s="652"/>
      <c r="T12" s="652"/>
      <c r="U12" s="652"/>
      <c r="V12" s="652"/>
      <c r="W12" s="653" t="s">
        <v>86</v>
      </c>
      <c r="X12" s="644"/>
      <c r="Y12" s="651"/>
      <c r="Z12" s="635"/>
      <c r="AA12" s="635"/>
      <c r="AB12" s="635"/>
      <c r="AC12" s="635"/>
      <c r="AD12" s="635"/>
      <c r="AE12" s="652"/>
      <c r="AF12" s="652"/>
      <c r="AG12" s="652"/>
      <c r="AH12" s="652"/>
      <c r="AI12" s="653" t="s">
        <v>86</v>
      </c>
      <c r="AJ12" s="644"/>
      <c r="AK12" s="651"/>
      <c r="AL12" s="635"/>
      <c r="AM12" s="635"/>
      <c r="AN12" s="635"/>
      <c r="AO12" s="635"/>
      <c r="AP12" s="635"/>
      <c r="AQ12" s="652"/>
      <c r="AR12" s="652"/>
      <c r="AS12" s="652"/>
      <c r="AT12" s="652"/>
      <c r="AU12" s="653" t="s">
        <v>86</v>
      </c>
      <c r="AV12" s="644"/>
      <c r="AW12" s="651"/>
      <c r="AX12" s="635"/>
      <c r="AY12" s="635"/>
      <c r="AZ12" s="635"/>
      <c r="BA12" s="635"/>
      <c r="BB12" s="635"/>
      <c r="BC12" s="652"/>
      <c r="BD12" s="652"/>
      <c r="BE12" s="652"/>
      <c r="BF12" s="652"/>
      <c r="BG12" s="653" t="s">
        <v>86</v>
      </c>
      <c r="BH12" s="644"/>
      <c r="BI12" s="651"/>
      <c r="BJ12" s="635"/>
      <c r="BK12" s="635"/>
      <c r="BL12" s="635"/>
      <c r="BM12" s="635"/>
      <c r="BN12" s="635"/>
      <c r="BO12" s="652"/>
      <c r="BP12" s="652"/>
      <c r="BQ12" s="652"/>
      <c r="BR12" s="652"/>
      <c r="BS12" s="653" t="s">
        <v>86</v>
      </c>
      <c r="BT12" s="644"/>
      <c r="BU12" s="651"/>
      <c r="BV12" s="635"/>
      <c r="BW12" s="635"/>
      <c r="BX12" s="635"/>
      <c r="BY12" s="635"/>
      <c r="BZ12" s="635"/>
      <c r="CA12" s="652"/>
      <c r="CB12" s="652"/>
      <c r="CC12" s="652"/>
      <c r="CD12" s="652"/>
      <c r="CE12" s="653" t="s">
        <v>86</v>
      </c>
      <c r="CF12" s="644"/>
    </row>
    <row r="13" spans="1:84" ht="23.85" customHeight="1" x14ac:dyDescent="0.2">
      <c r="A13" s="88" t="str">
        <f>IF(AND(I13=0,K13=0,B13=""),"No Line Item",1)</f>
        <v>No Line Item</v>
      </c>
      <c r="B13" s="1251"/>
      <c r="C13" s="1252"/>
      <c r="D13" s="1252" t="s">
        <v>136</v>
      </c>
      <c r="E13" s="1252"/>
      <c r="F13" s="1252"/>
      <c r="G13" s="1253"/>
      <c r="H13" s="90"/>
      <c r="I13" s="89"/>
      <c r="J13" s="91"/>
      <c r="K13" s="92"/>
      <c r="L13" s="716">
        <f t="shared" ref="L13:L31" si="0">I13*K13</f>
        <v>0</v>
      </c>
      <c r="M13" s="88" t="str">
        <f>IF(AND(U13=0,W13=0,N13=""),"No Line Item",1)</f>
        <v>No Line Item</v>
      </c>
      <c r="N13" s="1251"/>
      <c r="O13" s="1252"/>
      <c r="P13" s="1252"/>
      <c r="Q13" s="1252"/>
      <c r="R13" s="1252"/>
      <c r="S13" s="1253"/>
      <c r="T13" s="90"/>
      <c r="U13" s="89"/>
      <c r="V13" s="91"/>
      <c r="W13" s="92"/>
      <c r="X13" s="716">
        <f t="shared" ref="X13:X28" si="1">U13*W13</f>
        <v>0</v>
      </c>
      <c r="Y13" s="88" t="str">
        <f>IF(AND(AG13=0,AI13=0,Z13=""),"No Line Item",1)</f>
        <v>No Line Item</v>
      </c>
      <c r="Z13" s="1251"/>
      <c r="AA13" s="1252"/>
      <c r="AB13" s="1252"/>
      <c r="AC13" s="1252"/>
      <c r="AD13" s="1252"/>
      <c r="AE13" s="1253"/>
      <c r="AF13" s="90"/>
      <c r="AG13" s="89"/>
      <c r="AH13" s="91"/>
      <c r="AI13" s="92"/>
      <c r="AJ13" s="716">
        <f t="shared" ref="AJ13:AJ28" si="2">AG13*AI13</f>
        <v>0</v>
      </c>
      <c r="AK13" s="88" t="str">
        <f>IF(AND(AS13=0,AU13=0,AL13=""),"No Line Item",1)</f>
        <v>No Line Item</v>
      </c>
      <c r="AL13" s="1251"/>
      <c r="AM13" s="1252"/>
      <c r="AN13" s="1252"/>
      <c r="AO13" s="1252"/>
      <c r="AP13" s="1252"/>
      <c r="AQ13" s="1253"/>
      <c r="AR13" s="90"/>
      <c r="AS13" s="89"/>
      <c r="AT13" s="91"/>
      <c r="AU13" s="92"/>
      <c r="AV13" s="716">
        <f t="shared" ref="AV13:AV28" si="3">AS13*AU13</f>
        <v>0</v>
      </c>
      <c r="AW13" s="88" t="str">
        <f>IF(AND(BE13=0,BG13=0,AX13=""),"No Line Item",1)</f>
        <v>No Line Item</v>
      </c>
      <c r="AX13" s="1251"/>
      <c r="AY13" s="1252"/>
      <c r="AZ13" s="1252"/>
      <c r="BA13" s="1252"/>
      <c r="BB13" s="1252"/>
      <c r="BC13" s="1253"/>
      <c r="BD13" s="90"/>
      <c r="BE13" s="89"/>
      <c r="BF13" s="91"/>
      <c r="BG13" s="92"/>
      <c r="BH13" s="716">
        <f t="shared" ref="BH13:BH28" si="4">BE13*BG13</f>
        <v>0</v>
      </c>
      <c r="BI13" s="88" t="str">
        <f>IF(AND(BQ13=0,BS13=0,BJ13=""),"No Line Item",1)</f>
        <v>No Line Item</v>
      </c>
      <c r="BJ13" s="1251"/>
      <c r="BK13" s="1252"/>
      <c r="BL13" s="1252"/>
      <c r="BM13" s="1252"/>
      <c r="BN13" s="1252"/>
      <c r="BO13" s="1253"/>
      <c r="BP13" s="90"/>
      <c r="BQ13" s="89"/>
      <c r="BR13" s="91"/>
      <c r="BS13" s="92"/>
      <c r="BT13" s="716">
        <f t="shared" ref="BT13:BT28" si="5">BQ13*BS13</f>
        <v>0</v>
      </c>
      <c r="BU13" s="88" t="str">
        <f>IF(AND(CC13=0,CE13=0,BV13=""),"No Line Item",1)</f>
        <v>No Line Item</v>
      </c>
      <c r="BV13" s="1251"/>
      <c r="BW13" s="1252"/>
      <c r="BX13" s="1252"/>
      <c r="BY13" s="1252"/>
      <c r="BZ13" s="1252"/>
      <c r="CA13" s="1253"/>
      <c r="CB13" s="90"/>
      <c r="CC13" s="89"/>
      <c r="CD13" s="91"/>
      <c r="CE13" s="92"/>
      <c r="CF13" s="716">
        <f t="shared" ref="CF13:CF28" si="6">CC13*CE13</f>
        <v>0</v>
      </c>
    </row>
    <row r="14" spans="1:84" ht="23.85" customHeight="1" x14ac:dyDescent="0.2">
      <c r="A14" s="88" t="str">
        <f>IF(AND(I14=0,K14=0,B14=""),"No Line Item",A13+1)</f>
        <v>No Line Item</v>
      </c>
      <c r="B14" s="1251"/>
      <c r="C14" s="1252"/>
      <c r="D14" s="1252"/>
      <c r="E14" s="1252"/>
      <c r="F14" s="1252"/>
      <c r="G14" s="1253"/>
      <c r="H14" s="90"/>
      <c r="I14" s="89"/>
      <c r="J14" s="91"/>
      <c r="K14" s="92"/>
      <c r="L14" s="716">
        <f t="shared" si="0"/>
        <v>0</v>
      </c>
      <c r="M14" s="88" t="str">
        <f>IF(AND(U14=0,W14=0,N14=""),"No Line Item",M13+1)</f>
        <v>No Line Item</v>
      </c>
      <c r="N14" s="1251"/>
      <c r="O14" s="1252"/>
      <c r="P14" s="1252"/>
      <c r="Q14" s="1252"/>
      <c r="R14" s="1252"/>
      <c r="S14" s="1253"/>
      <c r="T14" s="90"/>
      <c r="U14" s="89"/>
      <c r="V14" s="91"/>
      <c r="W14" s="92"/>
      <c r="X14" s="716">
        <f t="shared" si="1"/>
        <v>0</v>
      </c>
      <c r="Y14" s="88" t="str">
        <f>IF(AND(AG14=0,AI14=0,Z14=""),"No Line Item",Y13+1)</f>
        <v>No Line Item</v>
      </c>
      <c r="Z14" s="1251"/>
      <c r="AA14" s="1252"/>
      <c r="AB14" s="1252"/>
      <c r="AC14" s="1252"/>
      <c r="AD14" s="1252"/>
      <c r="AE14" s="1253"/>
      <c r="AF14" s="90"/>
      <c r="AG14" s="89"/>
      <c r="AH14" s="91"/>
      <c r="AI14" s="92"/>
      <c r="AJ14" s="716">
        <f t="shared" si="2"/>
        <v>0</v>
      </c>
      <c r="AK14" s="88" t="str">
        <f>IF(AND(AS14=0,AU14=0,AL14=""),"No Line Item",AK13+1)</f>
        <v>No Line Item</v>
      </c>
      <c r="AL14" s="1251"/>
      <c r="AM14" s="1252"/>
      <c r="AN14" s="1252"/>
      <c r="AO14" s="1252"/>
      <c r="AP14" s="1252"/>
      <c r="AQ14" s="1253"/>
      <c r="AR14" s="90"/>
      <c r="AS14" s="89"/>
      <c r="AT14" s="91"/>
      <c r="AU14" s="92"/>
      <c r="AV14" s="716">
        <f t="shared" si="3"/>
        <v>0</v>
      </c>
      <c r="AW14" s="88" t="str">
        <f>IF(AND(BE14=0,BG14=0,AX14=""),"No Line Item",AW13+1)</f>
        <v>No Line Item</v>
      </c>
      <c r="AX14" s="1251"/>
      <c r="AY14" s="1252"/>
      <c r="AZ14" s="1252"/>
      <c r="BA14" s="1252"/>
      <c r="BB14" s="1252"/>
      <c r="BC14" s="1253"/>
      <c r="BD14" s="90"/>
      <c r="BE14" s="89"/>
      <c r="BF14" s="91"/>
      <c r="BG14" s="92"/>
      <c r="BH14" s="716">
        <f t="shared" si="4"/>
        <v>0</v>
      </c>
      <c r="BI14" s="88" t="str">
        <f>IF(AND(BQ14=0,BS14=0,BJ14=""),"No Line Item",BI13+1)</f>
        <v>No Line Item</v>
      </c>
      <c r="BJ14" s="1251"/>
      <c r="BK14" s="1252"/>
      <c r="BL14" s="1252"/>
      <c r="BM14" s="1252"/>
      <c r="BN14" s="1252"/>
      <c r="BO14" s="1253"/>
      <c r="BP14" s="90"/>
      <c r="BQ14" s="89"/>
      <c r="BR14" s="91"/>
      <c r="BS14" s="92"/>
      <c r="BT14" s="716">
        <f t="shared" si="5"/>
        <v>0</v>
      </c>
      <c r="BU14" s="88" t="str">
        <f>IF(AND(CC14=0,CE14=0,BV14=""),"No Line Item",BU13+1)</f>
        <v>No Line Item</v>
      </c>
      <c r="BV14" s="1251"/>
      <c r="BW14" s="1252"/>
      <c r="BX14" s="1252"/>
      <c r="BY14" s="1252"/>
      <c r="BZ14" s="1252"/>
      <c r="CA14" s="1253"/>
      <c r="CB14" s="90"/>
      <c r="CC14" s="89"/>
      <c r="CD14" s="91"/>
      <c r="CE14" s="92"/>
      <c r="CF14" s="716">
        <f t="shared" si="6"/>
        <v>0</v>
      </c>
    </row>
    <row r="15" spans="1:84" ht="23.85" customHeight="1" x14ac:dyDescent="0.2">
      <c r="A15" s="88" t="str">
        <f t="shared" ref="A15:A30" si="7">IF(AND(I15=0,K15=0,B15=""),"No Line Item",A14+1)</f>
        <v>No Line Item</v>
      </c>
      <c r="B15" s="1251"/>
      <c r="C15" s="1252"/>
      <c r="D15" s="1252"/>
      <c r="E15" s="1252"/>
      <c r="F15" s="1252"/>
      <c r="G15" s="1253"/>
      <c r="H15" s="90"/>
      <c r="I15" s="89"/>
      <c r="J15" s="91"/>
      <c r="K15" s="92"/>
      <c r="L15" s="716">
        <f t="shared" si="0"/>
        <v>0</v>
      </c>
      <c r="M15" s="88" t="str">
        <f t="shared" ref="M15:M30" si="8">IF(AND(U15=0,W15=0,N15=""),"No Line Item",M14+1)</f>
        <v>No Line Item</v>
      </c>
      <c r="N15" s="1251"/>
      <c r="O15" s="1252"/>
      <c r="P15" s="1252"/>
      <c r="Q15" s="1252"/>
      <c r="R15" s="1252"/>
      <c r="S15" s="1253"/>
      <c r="T15" s="90"/>
      <c r="U15" s="89"/>
      <c r="V15" s="91"/>
      <c r="W15" s="92"/>
      <c r="X15" s="716">
        <f t="shared" si="1"/>
        <v>0</v>
      </c>
      <c r="Y15" s="88" t="str">
        <f t="shared" ref="Y15:Y30" si="9">IF(AND(AG15=0,AI15=0,Z15=""),"No Line Item",Y14+1)</f>
        <v>No Line Item</v>
      </c>
      <c r="Z15" s="1251"/>
      <c r="AA15" s="1252"/>
      <c r="AB15" s="1252"/>
      <c r="AC15" s="1252"/>
      <c r="AD15" s="1252"/>
      <c r="AE15" s="1253"/>
      <c r="AF15" s="90"/>
      <c r="AG15" s="89"/>
      <c r="AH15" s="91"/>
      <c r="AI15" s="92"/>
      <c r="AJ15" s="716">
        <f t="shared" si="2"/>
        <v>0</v>
      </c>
      <c r="AK15" s="88" t="str">
        <f t="shared" ref="AK15:AK30" si="10">IF(AND(AS15=0,AU15=0,AL15=""),"No Line Item",AK14+1)</f>
        <v>No Line Item</v>
      </c>
      <c r="AL15" s="1251"/>
      <c r="AM15" s="1252"/>
      <c r="AN15" s="1252"/>
      <c r="AO15" s="1252"/>
      <c r="AP15" s="1252"/>
      <c r="AQ15" s="1253"/>
      <c r="AR15" s="90"/>
      <c r="AS15" s="89"/>
      <c r="AT15" s="91"/>
      <c r="AU15" s="92"/>
      <c r="AV15" s="716">
        <f t="shared" si="3"/>
        <v>0</v>
      </c>
      <c r="AW15" s="88" t="str">
        <f t="shared" ref="AW15:AW30" si="11">IF(AND(BE15=0,BG15=0,AX15=""),"No Line Item",AW14+1)</f>
        <v>No Line Item</v>
      </c>
      <c r="AX15" s="1251"/>
      <c r="AY15" s="1252"/>
      <c r="AZ15" s="1252"/>
      <c r="BA15" s="1252"/>
      <c r="BB15" s="1252"/>
      <c r="BC15" s="1253"/>
      <c r="BD15" s="90"/>
      <c r="BE15" s="89"/>
      <c r="BF15" s="91"/>
      <c r="BG15" s="92"/>
      <c r="BH15" s="716">
        <f t="shared" si="4"/>
        <v>0</v>
      </c>
      <c r="BI15" s="88" t="str">
        <f t="shared" ref="BI15:BI30" si="12">IF(AND(BQ15=0,BS15=0,BJ15=""),"No Line Item",BI14+1)</f>
        <v>No Line Item</v>
      </c>
      <c r="BJ15" s="1251"/>
      <c r="BK15" s="1252"/>
      <c r="BL15" s="1252"/>
      <c r="BM15" s="1252"/>
      <c r="BN15" s="1252"/>
      <c r="BO15" s="1253"/>
      <c r="BP15" s="90"/>
      <c r="BQ15" s="89"/>
      <c r="BR15" s="91"/>
      <c r="BS15" s="92"/>
      <c r="BT15" s="716">
        <f t="shared" si="5"/>
        <v>0</v>
      </c>
      <c r="BU15" s="88" t="str">
        <f t="shared" ref="BU15:BU30" si="13">IF(AND(CC15=0,CE15=0,BV15=""),"No Line Item",BU14+1)</f>
        <v>No Line Item</v>
      </c>
      <c r="BV15" s="1251"/>
      <c r="BW15" s="1252"/>
      <c r="BX15" s="1252"/>
      <c r="BY15" s="1252"/>
      <c r="BZ15" s="1252"/>
      <c r="CA15" s="1253"/>
      <c r="CB15" s="90"/>
      <c r="CC15" s="89"/>
      <c r="CD15" s="91"/>
      <c r="CE15" s="92"/>
      <c r="CF15" s="716">
        <f t="shared" si="6"/>
        <v>0</v>
      </c>
    </row>
    <row r="16" spans="1:84" ht="23.85" customHeight="1" x14ac:dyDescent="0.2">
      <c r="A16" s="88" t="str">
        <f t="shared" si="7"/>
        <v>No Line Item</v>
      </c>
      <c r="B16" s="1251"/>
      <c r="C16" s="1252"/>
      <c r="D16" s="1252"/>
      <c r="E16" s="1252"/>
      <c r="F16" s="1252"/>
      <c r="G16" s="1253"/>
      <c r="H16" s="90"/>
      <c r="I16" s="89"/>
      <c r="J16" s="91"/>
      <c r="K16" s="92"/>
      <c r="L16" s="716">
        <f t="shared" si="0"/>
        <v>0</v>
      </c>
      <c r="M16" s="88" t="str">
        <f t="shared" si="8"/>
        <v>No Line Item</v>
      </c>
      <c r="N16" s="1251"/>
      <c r="O16" s="1252"/>
      <c r="P16" s="1252"/>
      <c r="Q16" s="1252"/>
      <c r="R16" s="1252"/>
      <c r="S16" s="1253"/>
      <c r="T16" s="90"/>
      <c r="U16" s="89"/>
      <c r="V16" s="91"/>
      <c r="W16" s="92"/>
      <c r="X16" s="716">
        <f t="shared" si="1"/>
        <v>0</v>
      </c>
      <c r="Y16" s="88" t="str">
        <f t="shared" si="9"/>
        <v>No Line Item</v>
      </c>
      <c r="Z16" s="1251"/>
      <c r="AA16" s="1252"/>
      <c r="AB16" s="1252"/>
      <c r="AC16" s="1252"/>
      <c r="AD16" s="1252"/>
      <c r="AE16" s="1253"/>
      <c r="AF16" s="90"/>
      <c r="AG16" s="89"/>
      <c r="AH16" s="91"/>
      <c r="AI16" s="92"/>
      <c r="AJ16" s="716">
        <f t="shared" si="2"/>
        <v>0</v>
      </c>
      <c r="AK16" s="88" t="str">
        <f t="shared" si="10"/>
        <v>No Line Item</v>
      </c>
      <c r="AL16" s="1251"/>
      <c r="AM16" s="1252"/>
      <c r="AN16" s="1252"/>
      <c r="AO16" s="1252"/>
      <c r="AP16" s="1252"/>
      <c r="AQ16" s="1253"/>
      <c r="AR16" s="90"/>
      <c r="AS16" s="89"/>
      <c r="AT16" s="91"/>
      <c r="AU16" s="92"/>
      <c r="AV16" s="716">
        <f t="shared" si="3"/>
        <v>0</v>
      </c>
      <c r="AW16" s="88" t="str">
        <f t="shared" si="11"/>
        <v>No Line Item</v>
      </c>
      <c r="AX16" s="1251"/>
      <c r="AY16" s="1252"/>
      <c r="AZ16" s="1252"/>
      <c r="BA16" s="1252"/>
      <c r="BB16" s="1252"/>
      <c r="BC16" s="1253"/>
      <c r="BD16" s="90"/>
      <c r="BE16" s="89"/>
      <c r="BF16" s="91"/>
      <c r="BG16" s="92"/>
      <c r="BH16" s="716">
        <f t="shared" si="4"/>
        <v>0</v>
      </c>
      <c r="BI16" s="88" t="str">
        <f t="shared" si="12"/>
        <v>No Line Item</v>
      </c>
      <c r="BJ16" s="1251"/>
      <c r="BK16" s="1252"/>
      <c r="BL16" s="1252"/>
      <c r="BM16" s="1252"/>
      <c r="BN16" s="1252"/>
      <c r="BO16" s="1253"/>
      <c r="BP16" s="90"/>
      <c r="BQ16" s="89"/>
      <c r="BR16" s="91"/>
      <c r="BS16" s="92"/>
      <c r="BT16" s="716">
        <f t="shared" si="5"/>
        <v>0</v>
      </c>
      <c r="BU16" s="88" t="str">
        <f t="shared" si="13"/>
        <v>No Line Item</v>
      </c>
      <c r="BV16" s="1251"/>
      <c r="BW16" s="1252"/>
      <c r="BX16" s="1252"/>
      <c r="BY16" s="1252"/>
      <c r="BZ16" s="1252"/>
      <c r="CA16" s="1253"/>
      <c r="CB16" s="90"/>
      <c r="CC16" s="89"/>
      <c r="CD16" s="91"/>
      <c r="CE16" s="92"/>
      <c r="CF16" s="716">
        <f t="shared" si="6"/>
        <v>0</v>
      </c>
    </row>
    <row r="17" spans="1:84" ht="23.85" customHeight="1" x14ac:dyDescent="0.2">
      <c r="A17" s="88" t="str">
        <f t="shared" si="7"/>
        <v>No Line Item</v>
      </c>
      <c r="B17" s="1251"/>
      <c r="C17" s="1252"/>
      <c r="D17" s="1252"/>
      <c r="E17" s="1252"/>
      <c r="F17" s="1252"/>
      <c r="G17" s="1253"/>
      <c r="H17" s="90"/>
      <c r="I17" s="89"/>
      <c r="J17" s="91"/>
      <c r="K17" s="92"/>
      <c r="L17" s="716">
        <f t="shared" si="0"/>
        <v>0</v>
      </c>
      <c r="M17" s="88" t="str">
        <f t="shared" si="8"/>
        <v>No Line Item</v>
      </c>
      <c r="N17" s="1251"/>
      <c r="O17" s="1252"/>
      <c r="P17" s="1252"/>
      <c r="Q17" s="1252"/>
      <c r="R17" s="1252"/>
      <c r="S17" s="1253"/>
      <c r="T17" s="90"/>
      <c r="U17" s="89"/>
      <c r="V17" s="91"/>
      <c r="W17" s="92"/>
      <c r="X17" s="716">
        <f t="shared" si="1"/>
        <v>0</v>
      </c>
      <c r="Y17" s="88" t="str">
        <f t="shared" si="9"/>
        <v>No Line Item</v>
      </c>
      <c r="Z17" s="1251"/>
      <c r="AA17" s="1252"/>
      <c r="AB17" s="1252"/>
      <c r="AC17" s="1252"/>
      <c r="AD17" s="1252"/>
      <c r="AE17" s="1253"/>
      <c r="AF17" s="90"/>
      <c r="AG17" s="89"/>
      <c r="AH17" s="91"/>
      <c r="AI17" s="92"/>
      <c r="AJ17" s="716">
        <f t="shared" si="2"/>
        <v>0</v>
      </c>
      <c r="AK17" s="88" t="str">
        <f t="shared" si="10"/>
        <v>No Line Item</v>
      </c>
      <c r="AL17" s="1251"/>
      <c r="AM17" s="1252"/>
      <c r="AN17" s="1252"/>
      <c r="AO17" s="1252"/>
      <c r="AP17" s="1252"/>
      <c r="AQ17" s="1253"/>
      <c r="AR17" s="90"/>
      <c r="AS17" s="89"/>
      <c r="AT17" s="91"/>
      <c r="AU17" s="92"/>
      <c r="AV17" s="716">
        <f t="shared" si="3"/>
        <v>0</v>
      </c>
      <c r="AW17" s="88" t="str">
        <f t="shared" si="11"/>
        <v>No Line Item</v>
      </c>
      <c r="AX17" s="1251"/>
      <c r="AY17" s="1252"/>
      <c r="AZ17" s="1252"/>
      <c r="BA17" s="1252"/>
      <c r="BB17" s="1252"/>
      <c r="BC17" s="1253"/>
      <c r="BD17" s="90"/>
      <c r="BE17" s="89"/>
      <c r="BF17" s="91"/>
      <c r="BG17" s="92"/>
      <c r="BH17" s="716">
        <f t="shared" si="4"/>
        <v>0</v>
      </c>
      <c r="BI17" s="88" t="str">
        <f t="shared" si="12"/>
        <v>No Line Item</v>
      </c>
      <c r="BJ17" s="1251"/>
      <c r="BK17" s="1252"/>
      <c r="BL17" s="1252"/>
      <c r="BM17" s="1252"/>
      <c r="BN17" s="1252"/>
      <c r="BO17" s="1253"/>
      <c r="BP17" s="90"/>
      <c r="BQ17" s="89"/>
      <c r="BR17" s="91"/>
      <c r="BS17" s="92"/>
      <c r="BT17" s="716">
        <f t="shared" si="5"/>
        <v>0</v>
      </c>
      <c r="BU17" s="88" t="str">
        <f t="shared" si="13"/>
        <v>No Line Item</v>
      </c>
      <c r="BV17" s="1251"/>
      <c r="BW17" s="1252"/>
      <c r="BX17" s="1252"/>
      <c r="BY17" s="1252"/>
      <c r="BZ17" s="1252"/>
      <c r="CA17" s="1253"/>
      <c r="CB17" s="90"/>
      <c r="CC17" s="89"/>
      <c r="CD17" s="91"/>
      <c r="CE17" s="92"/>
      <c r="CF17" s="716">
        <f t="shared" si="6"/>
        <v>0</v>
      </c>
    </row>
    <row r="18" spans="1:84" ht="23.85" customHeight="1" x14ac:dyDescent="0.2">
      <c r="A18" s="88" t="str">
        <f t="shared" si="7"/>
        <v>No Line Item</v>
      </c>
      <c r="B18" s="1251"/>
      <c r="C18" s="1252"/>
      <c r="D18" s="1252"/>
      <c r="E18" s="1252"/>
      <c r="F18" s="1252"/>
      <c r="G18" s="1253"/>
      <c r="H18" s="90"/>
      <c r="I18" s="89"/>
      <c r="J18" s="91"/>
      <c r="K18" s="92"/>
      <c r="L18" s="716">
        <f t="shared" si="0"/>
        <v>0</v>
      </c>
      <c r="M18" s="88" t="str">
        <f t="shared" si="8"/>
        <v>No Line Item</v>
      </c>
      <c r="N18" s="1251"/>
      <c r="O18" s="1252"/>
      <c r="P18" s="1252"/>
      <c r="Q18" s="1252"/>
      <c r="R18" s="1252"/>
      <c r="S18" s="1253"/>
      <c r="T18" s="90"/>
      <c r="U18" s="89"/>
      <c r="V18" s="91"/>
      <c r="W18" s="92"/>
      <c r="X18" s="716">
        <f t="shared" si="1"/>
        <v>0</v>
      </c>
      <c r="Y18" s="88" t="str">
        <f t="shared" si="9"/>
        <v>No Line Item</v>
      </c>
      <c r="Z18" s="1251"/>
      <c r="AA18" s="1252"/>
      <c r="AB18" s="1252"/>
      <c r="AC18" s="1252"/>
      <c r="AD18" s="1252"/>
      <c r="AE18" s="1253"/>
      <c r="AF18" s="90"/>
      <c r="AG18" s="89"/>
      <c r="AH18" s="91"/>
      <c r="AI18" s="92"/>
      <c r="AJ18" s="716">
        <f t="shared" si="2"/>
        <v>0</v>
      </c>
      <c r="AK18" s="88" t="str">
        <f t="shared" si="10"/>
        <v>No Line Item</v>
      </c>
      <c r="AL18" s="1251"/>
      <c r="AM18" s="1252"/>
      <c r="AN18" s="1252"/>
      <c r="AO18" s="1252"/>
      <c r="AP18" s="1252"/>
      <c r="AQ18" s="1253"/>
      <c r="AR18" s="90"/>
      <c r="AS18" s="89"/>
      <c r="AT18" s="91"/>
      <c r="AU18" s="92"/>
      <c r="AV18" s="716">
        <f t="shared" si="3"/>
        <v>0</v>
      </c>
      <c r="AW18" s="88" t="str">
        <f t="shared" si="11"/>
        <v>No Line Item</v>
      </c>
      <c r="AX18" s="1251"/>
      <c r="AY18" s="1252"/>
      <c r="AZ18" s="1252"/>
      <c r="BA18" s="1252"/>
      <c r="BB18" s="1252"/>
      <c r="BC18" s="1253"/>
      <c r="BD18" s="90"/>
      <c r="BE18" s="89"/>
      <c r="BF18" s="91"/>
      <c r="BG18" s="92"/>
      <c r="BH18" s="716">
        <f t="shared" si="4"/>
        <v>0</v>
      </c>
      <c r="BI18" s="88" t="str">
        <f t="shared" si="12"/>
        <v>No Line Item</v>
      </c>
      <c r="BJ18" s="1251"/>
      <c r="BK18" s="1252"/>
      <c r="BL18" s="1252"/>
      <c r="BM18" s="1252"/>
      <c r="BN18" s="1252"/>
      <c r="BO18" s="1253"/>
      <c r="BP18" s="90"/>
      <c r="BQ18" s="89"/>
      <c r="BR18" s="91"/>
      <c r="BS18" s="92"/>
      <c r="BT18" s="716">
        <f t="shared" si="5"/>
        <v>0</v>
      </c>
      <c r="BU18" s="88" t="str">
        <f t="shared" si="13"/>
        <v>No Line Item</v>
      </c>
      <c r="BV18" s="1251"/>
      <c r="BW18" s="1252"/>
      <c r="BX18" s="1252"/>
      <c r="BY18" s="1252"/>
      <c r="BZ18" s="1252"/>
      <c r="CA18" s="1253"/>
      <c r="CB18" s="90"/>
      <c r="CC18" s="89"/>
      <c r="CD18" s="91"/>
      <c r="CE18" s="92"/>
      <c r="CF18" s="716">
        <f t="shared" si="6"/>
        <v>0</v>
      </c>
    </row>
    <row r="19" spans="1:84" ht="23.85" customHeight="1" x14ac:dyDescent="0.2">
      <c r="A19" s="88" t="str">
        <f t="shared" si="7"/>
        <v>No Line Item</v>
      </c>
      <c r="B19" s="1251"/>
      <c r="C19" s="1252"/>
      <c r="D19" s="1252"/>
      <c r="E19" s="1252"/>
      <c r="F19" s="1252"/>
      <c r="G19" s="1253"/>
      <c r="H19" s="90"/>
      <c r="I19" s="89"/>
      <c r="J19" s="91"/>
      <c r="K19" s="92"/>
      <c r="L19" s="716">
        <f t="shared" si="0"/>
        <v>0</v>
      </c>
      <c r="M19" s="88" t="str">
        <f t="shared" si="8"/>
        <v>No Line Item</v>
      </c>
      <c r="N19" s="1251"/>
      <c r="O19" s="1252"/>
      <c r="P19" s="1252"/>
      <c r="Q19" s="1252"/>
      <c r="R19" s="1252"/>
      <c r="S19" s="1253"/>
      <c r="T19" s="90"/>
      <c r="U19" s="89"/>
      <c r="V19" s="91"/>
      <c r="W19" s="92"/>
      <c r="X19" s="716">
        <f t="shared" si="1"/>
        <v>0</v>
      </c>
      <c r="Y19" s="88" t="str">
        <f t="shared" si="9"/>
        <v>No Line Item</v>
      </c>
      <c r="Z19" s="1251"/>
      <c r="AA19" s="1252"/>
      <c r="AB19" s="1252"/>
      <c r="AC19" s="1252"/>
      <c r="AD19" s="1252"/>
      <c r="AE19" s="1253"/>
      <c r="AF19" s="90"/>
      <c r="AG19" s="89"/>
      <c r="AH19" s="91"/>
      <c r="AI19" s="92"/>
      <c r="AJ19" s="716">
        <f t="shared" si="2"/>
        <v>0</v>
      </c>
      <c r="AK19" s="88" t="str">
        <f t="shared" si="10"/>
        <v>No Line Item</v>
      </c>
      <c r="AL19" s="1251"/>
      <c r="AM19" s="1252"/>
      <c r="AN19" s="1252"/>
      <c r="AO19" s="1252"/>
      <c r="AP19" s="1252"/>
      <c r="AQ19" s="1253"/>
      <c r="AR19" s="90"/>
      <c r="AS19" s="89"/>
      <c r="AT19" s="91"/>
      <c r="AU19" s="92"/>
      <c r="AV19" s="716">
        <f t="shared" si="3"/>
        <v>0</v>
      </c>
      <c r="AW19" s="88" t="str">
        <f t="shared" si="11"/>
        <v>No Line Item</v>
      </c>
      <c r="AX19" s="1251"/>
      <c r="AY19" s="1252"/>
      <c r="AZ19" s="1252"/>
      <c r="BA19" s="1252"/>
      <c r="BB19" s="1252"/>
      <c r="BC19" s="1253"/>
      <c r="BD19" s="90"/>
      <c r="BE19" s="89"/>
      <c r="BF19" s="91"/>
      <c r="BG19" s="92"/>
      <c r="BH19" s="716">
        <f t="shared" si="4"/>
        <v>0</v>
      </c>
      <c r="BI19" s="88" t="str">
        <f t="shared" si="12"/>
        <v>No Line Item</v>
      </c>
      <c r="BJ19" s="1251"/>
      <c r="BK19" s="1252"/>
      <c r="BL19" s="1252"/>
      <c r="BM19" s="1252"/>
      <c r="BN19" s="1252"/>
      <c r="BO19" s="1253"/>
      <c r="BP19" s="90"/>
      <c r="BQ19" s="89"/>
      <c r="BR19" s="91"/>
      <c r="BS19" s="92"/>
      <c r="BT19" s="716">
        <f t="shared" si="5"/>
        <v>0</v>
      </c>
      <c r="BU19" s="88" t="str">
        <f t="shared" si="13"/>
        <v>No Line Item</v>
      </c>
      <c r="BV19" s="1251"/>
      <c r="BW19" s="1252"/>
      <c r="BX19" s="1252"/>
      <c r="BY19" s="1252"/>
      <c r="BZ19" s="1252"/>
      <c r="CA19" s="1253"/>
      <c r="CB19" s="90"/>
      <c r="CC19" s="89"/>
      <c r="CD19" s="91"/>
      <c r="CE19" s="92"/>
      <c r="CF19" s="716">
        <f t="shared" si="6"/>
        <v>0</v>
      </c>
    </row>
    <row r="20" spans="1:84" ht="23.85" customHeight="1" x14ac:dyDescent="0.2">
      <c r="A20" s="88" t="str">
        <f t="shared" si="7"/>
        <v>No Line Item</v>
      </c>
      <c r="B20" s="1251"/>
      <c r="C20" s="1252"/>
      <c r="D20" s="1252"/>
      <c r="E20" s="1252"/>
      <c r="F20" s="1252"/>
      <c r="G20" s="1253"/>
      <c r="H20" s="90"/>
      <c r="I20" s="89"/>
      <c r="J20" s="91"/>
      <c r="K20" s="92"/>
      <c r="L20" s="716">
        <f t="shared" si="0"/>
        <v>0</v>
      </c>
      <c r="M20" s="88" t="str">
        <f t="shared" si="8"/>
        <v>No Line Item</v>
      </c>
      <c r="N20" s="1251"/>
      <c r="O20" s="1252"/>
      <c r="P20" s="1252"/>
      <c r="Q20" s="1252"/>
      <c r="R20" s="1252"/>
      <c r="S20" s="1253"/>
      <c r="T20" s="90"/>
      <c r="U20" s="89"/>
      <c r="V20" s="91"/>
      <c r="W20" s="92"/>
      <c r="X20" s="716">
        <f t="shared" si="1"/>
        <v>0</v>
      </c>
      <c r="Y20" s="88" t="str">
        <f t="shared" si="9"/>
        <v>No Line Item</v>
      </c>
      <c r="Z20" s="1251"/>
      <c r="AA20" s="1252"/>
      <c r="AB20" s="1252"/>
      <c r="AC20" s="1252"/>
      <c r="AD20" s="1252"/>
      <c r="AE20" s="1253"/>
      <c r="AF20" s="90"/>
      <c r="AG20" s="89"/>
      <c r="AH20" s="91"/>
      <c r="AI20" s="92"/>
      <c r="AJ20" s="716">
        <f t="shared" si="2"/>
        <v>0</v>
      </c>
      <c r="AK20" s="88" t="str">
        <f t="shared" si="10"/>
        <v>No Line Item</v>
      </c>
      <c r="AL20" s="1251"/>
      <c r="AM20" s="1252"/>
      <c r="AN20" s="1252"/>
      <c r="AO20" s="1252"/>
      <c r="AP20" s="1252"/>
      <c r="AQ20" s="1253"/>
      <c r="AR20" s="90"/>
      <c r="AS20" s="89"/>
      <c r="AT20" s="91"/>
      <c r="AU20" s="92"/>
      <c r="AV20" s="716">
        <f t="shared" si="3"/>
        <v>0</v>
      </c>
      <c r="AW20" s="88" t="str">
        <f t="shared" si="11"/>
        <v>No Line Item</v>
      </c>
      <c r="AX20" s="1251"/>
      <c r="AY20" s="1252"/>
      <c r="AZ20" s="1252"/>
      <c r="BA20" s="1252"/>
      <c r="BB20" s="1252"/>
      <c r="BC20" s="1253"/>
      <c r="BD20" s="90"/>
      <c r="BE20" s="89"/>
      <c r="BF20" s="91"/>
      <c r="BG20" s="92"/>
      <c r="BH20" s="716">
        <f t="shared" si="4"/>
        <v>0</v>
      </c>
      <c r="BI20" s="88" t="str">
        <f t="shared" si="12"/>
        <v>No Line Item</v>
      </c>
      <c r="BJ20" s="1251"/>
      <c r="BK20" s="1252"/>
      <c r="BL20" s="1252"/>
      <c r="BM20" s="1252"/>
      <c r="BN20" s="1252"/>
      <c r="BO20" s="1253"/>
      <c r="BP20" s="90"/>
      <c r="BQ20" s="89"/>
      <c r="BR20" s="91"/>
      <c r="BS20" s="92"/>
      <c r="BT20" s="716">
        <f t="shared" si="5"/>
        <v>0</v>
      </c>
      <c r="BU20" s="88" t="str">
        <f t="shared" si="13"/>
        <v>No Line Item</v>
      </c>
      <c r="BV20" s="1251"/>
      <c r="BW20" s="1252"/>
      <c r="BX20" s="1252"/>
      <c r="BY20" s="1252"/>
      <c r="BZ20" s="1252"/>
      <c r="CA20" s="1253"/>
      <c r="CB20" s="90"/>
      <c r="CC20" s="89"/>
      <c r="CD20" s="91"/>
      <c r="CE20" s="92"/>
      <c r="CF20" s="716">
        <f t="shared" si="6"/>
        <v>0</v>
      </c>
    </row>
    <row r="21" spans="1:84" ht="23.85" customHeight="1" x14ac:dyDescent="0.2">
      <c r="A21" s="88" t="str">
        <f t="shared" si="7"/>
        <v>No Line Item</v>
      </c>
      <c r="B21" s="1251"/>
      <c r="C21" s="1252"/>
      <c r="D21" s="1252"/>
      <c r="E21" s="1252"/>
      <c r="F21" s="1252"/>
      <c r="G21" s="1253"/>
      <c r="H21" s="90"/>
      <c r="I21" s="89"/>
      <c r="J21" s="91"/>
      <c r="K21" s="92"/>
      <c r="L21" s="716">
        <f t="shared" si="0"/>
        <v>0</v>
      </c>
      <c r="M21" s="88" t="str">
        <f t="shared" si="8"/>
        <v>No Line Item</v>
      </c>
      <c r="N21" s="1251"/>
      <c r="O21" s="1252"/>
      <c r="P21" s="1252"/>
      <c r="Q21" s="1252"/>
      <c r="R21" s="1252"/>
      <c r="S21" s="1253"/>
      <c r="T21" s="90"/>
      <c r="U21" s="89"/>
      <c r="V21" s="91"/>
      <c r="W21" s="92"/>
      <c r="X21" s="716">
        <f t="shared" si="1"/>
        <v>0</v>
      </c>
      <c r="Y21" s="88" t="str">
        <f t="shared" si="9"/>
        <v>No Line Item</v>
      </c>
      <c r="Z21" s="1251"/>
      <c r="AA21" s="1252"/>
      <c r="AB21" s="1252"/>
      <c r="AC21" s="1252"/>
      <c r="AD21" s="1252"/>
      <c r="AE21" s="1253"/>
      <c r="AF21" s="90"/>
      <c r="AG21" s="89"/>
      <c r="AH21" s="91"/>
      <c r="AI21" s="92"/>
      <c r="AJ21" s="716">
        <f t="shared" si="2"/>
        <v>0</v>
      </c>
      <c r="AK21" s="88" t="str">
        <f t="shared" si="10"/>
        <v>No Line Item</v>
      </c>
      <c r="AL21" s="1251"/>
      <c r="AM21" s="1252"/>
      <c r="AN21" s="1252"/>
      <c r="AO21" s="1252"/>
      <c r="AP21" s="1252"/>
      <c r="AQ21" s="1253"/>
      <c r="AR21" s="90"/>
      <c r="AS21" s="89"/>
      <c r="AT21" s="91"/>
      <c r="AU21" s="92"/>
      <c r="AV21" s="716">
        <f t="shared" si="3"/>
        <v>0</v>
      </c>
      <c r="AW21" s="88" t="str">
        <f t="shared" si="11"/>
        <v>No Line Item</v>
      </c>
      <c r="AX21" s="1251"/>
      <c r="AY21" s="1252"/>
      <c r="AZ21" s="1252"/>
      <c r="BA21" s="1252"/>
      <c r="BB21" s="1252"/>
      <c r="BC21" s="1253"/>
      <c r="BD21" s="90"/>
      <c r="BE21" s="89"/>
      <c r="BF21" s="91"/>
      <c r="BG21" s="92"/>
      <c r="BH21" s="716">
        <f t="shared" si="4"/>
        <v>0</v>
      </c>
      <c r="BI21" s="88" t="str">
        <f t="shared" si="12"/>
        <v>No Line Item</v>
      </c>
      <c r="BJ21" s="1251"/>
      <c r="BK21" s="1252"/>
      <c r="BL21" s="1252"/>
      <c r="BM21" s="1252"/>
      <c r="BN21" s="1252"/>
      <c r="BO21" s="1253"/>
      <c r="BP21" s="90"/>
      <c r="BQ21" s="89"/>
      <c r="BR21" s="91"/>
      <c r="BS21" s="92"/>
      <c r="BT21" s="716">
        <f t="shared" si="5"/>
        <v>0</v>
      </c>
      <c r="BU21" s="88" t="str">
        <f t="shared" si="13"/>
        <v>No Line Item</v>
      </c>
      <c r="BV21" s="1251"/>
      <c r="BW21" s="1252"/>
      <c r="BX21" s="1252"/>
      <c r="BY21" s="1252"/>
      <c r="BZ21" s="1252"/>
      <c r="CA21" s="1253"/>
      <c r="CB21" s="90"/>
      <c r="CC21" s="89"/>
      <c r="CD21" s="91"/>
      <c r="CE21" s="92"/>
      <c r="CF21" s="716">
        <f t="shared" si="6"/>
        <v>0</v>
      </c>
    </row>
    <row r="22" spans="1:84" ht="23.85" customHeight="1" x14ac:dyDescent="0.2">
      <c r="A22" s="88" t="str">
        <f t="shared" si="7"/>
        <v>No Line Item</v>
      </c>
      <c r="B22" s="1251"/>
      <c r="C22" s="1252"/>
      <c r="D22" s="1252"/>
      <c r="E22" s="1252"/>
      <c r="F22" s="1252"/>
      <c r="G22" s="1253"/>
      <c r="H22" s="90"/>
      <c r="I22" s="89"/>
      <c r="J22" s="91"/>
      <c r="K22" s="92"/>
      <c r="L22" s="716">
        <f t="shared" si="0"/>
        <v>0</v>
      </c>
      <c r="M22" s="88" t="str">
        <f t="shared" si="8"/>
        <v>No Line Item</v>
      </c>
      <c r="N22" s="1251"/>
      <c r="O22" s="1252"/>
      <c r="P22" s="1252"/>
      <c r="Q22" s="1252"/>
      <c r="R22" s="1252"/>
      <c r="S22" s="1253"/>
      <c r="T22" s="90"/>
      <c r="U22" s="89"/>
      <c r="V22" s="91"/>
      <c r="W22" s="92"/>
      <c r="X22" s="716">
        <f t="shared" si="1"/>
        <v>0</v>
      </c>
      <c r="Y22" s="88" t="str">
        <f t="shared" si="9"/>
        <v>No Line Item</v>
      </c>
      <c r="Z22" s="1251"/>
      <c r="AA22" s="1252"/>
      <c r="AB22" s="1252"/>
      <c r="AC22" s="1252"/>
      <c r="AD22" s="1252"/>
      <c r="AE22" s="1253"/>
      <c r="AF22" s="90"/>
      <c r="AG22" s="89"/>
      <c r="AH22" s="91"/>
      <c r="AI22" s="92"/>
      <c r="AJ22" s="716">
        <f t="shared" si="2"/>
        <v>0</v>
      </c>
      <c r="AK22" s="88" t="str">
        <f t="shared" si="10"/>
        <v>No Line Item</v>
      </c>
      <c r="AL22" s="1251"/>
      <c r="AM22" s="1252"/>
      <c r="AN22" s="1252"/>
      <c r="AO22" s="1252"/>
      <c r="AP22" s="1252"/>
      <c r="AQ22" s="1253"/>
      <c r="AR22" s="90"/>
      <c r="AS22" s="89"/>
      <c r="AT22" s="91"/>
      <c r="AU22" s="92"/>
      <c r="AV22" s="716">
        <f t="shared" si="3"/>
        <v>0</v>
      </c>
      <c r="AW22" s="88" t="str">
        <f t="shared" si="11"/>
        <v>No Line Item</v>
      </c>
      <c r="AX22" s="1251"/>
      <c r="AY22" s="1252"/>
      <c r="AZ22" s="1252"/>
      <c r="BA22" s="1252"/>
      <c r="BB22" s="1252"/>
      <c r="BC22" s="1253"/>
      <c r="BD22" s="90"/>
      <c r="BE22" s="89"/>
      <c r="BF22" s="91"/>
      <c r="BG22" s="92"/>
      <c r="BH22" s="716">
        <f t="shared" si="4"/>
        <v>0</v>
      </c>
      <c r="BI22" s="88" t="str">
        <f t="shared" si="12"/>
        <v>No Line Item</v>
      </c>
      <c r="BJ22" s="1251"/>
      <c r="BK22" s="1252"/>
      <c r="BL22" s="1252"/>
      <c r="BM22" s="1252"/>
      <c r="BN22" s="1252"/>
      <c r="BO22" s="1253"/>
      <c r="BP22" s="90"/>
      <c r="BQ22" s="89"/>
      <c r="BR22" s="91"/>
      <c r="BS22" s="92"/>
      <c r="BT22" s="716">
        <f t="shared" si="5"/>
        <v>0</v>
      </c>
      <c r="BU22" s="88" t="str">
        <f t="shared" si="13"/>
        <v>No Line Item</v>
      </c>
      <c r="BV22" s="1251"/>
      <c r="BW22" s="1252"/>
      <c r="BX22" s="1252"/>
      <c r="BY22" s="1252"/>
      <c r="BZ22" s="1252"/>
      <c r="CA22" s="1253"/>
      <c r="CB22" s="90"/>
      <c r="CC22" s="89"/>
      <c r="CD22" s="91"/>
      <c r="CE22" s="92"/>
      <c r="CF22" s="716">
        <f t="shared" si="6"/>
        <v>0</v>
      </c>
    </row>
    <row r="23" spans="1:84" ht="23.85" customHeight="1" x14ac:dyDescent="0.2">
      <c r="A23" s="88" t="str">
        <f t="shared" si="7"/>
        <v>No Line Item</v>
      </c>
      <c r="B23" s="1251"/>
      <c r="C23" s="1252"/>
      <c r="D23" s="1252"/>
      <c r="E23" s="1252"/>
      <c r="F23" s="1252"/>
      <c r="G23" s="1253"/>
      <c r="H23" s="90"/>
      <c r="I23" s="89"/>
      <c r="J23" s="91"/>
      <c r="K23" s="92"/>
      <c r="L23" s="716">
        <f t="shared" si="0"/>
        <v>0</v>
      </c>
      <c r="M23" s="88" t="str">
        <f t="shared" si="8"/>
        <v>No Line Item</v>
      </c>
      <c r="N23" s="1251"/>
      <c r="O23" s="1252"/>
      <c r="P23" s="1252"/>
      <c r="Q23" s="1252"/>
      <c r="R23" s="1252"/>
      <c r="S23" s="1253"/>
      <c r="T23" s="90"/>
      <c r="U23" s="89"/>
      <c r="V23" s="91"/>
      <c r="W23" s="92"/>
      <c r="X23" s="716">
        <f t="shared" si="1"/>
        <v>0</v>
      </c>
      <c r="Y23" s="88" t="str">
        <f t="shared" si="9"/>
        <v>No Line Item</v>
      </c>
      <c r="Z23" s="1251"/>
      <c r="AA23" s="1252"/>
      <c r="AB23" s="1252"/>
      <c r="AC23" s="1252"/>
      <c r="AD23" s="1252"/>
      <c r="AE23" s="1253"/>
      <c r="AF23" s="90"/>
      <c r="AG23" s="89"/>
      <c r="AH23" s="91"/>
      <c r="AI23" s="92"/>
      <c r="AJ23" s="716">
        <f t="shared" si="2"/>
        <v>0</v>
      </c>
      <c r="AK23" s="88" t="str">
        <f t="shared" si="10"/>
        <v>No Line Item</v>
      </c>
      <c r="AL23" s="1251"/>
      <c r="AM23" s="1252"/>
      <c r="AN23" s="1252"/>
      <c r="AO23" s="1252"/>
      <c r="AP23" s="1252"/>
      <c r="AQ23" s="1253"/>
      <c r="AR23" s="90"/>
      <c r="AS23" s="89"/>
      <c r="AT23" s="91"/>
      <c r="AU23" s="92"/>
      <c r="AV23" s="716">
        <f t="shared" si="3"/>
        <v>0</v>
      </c>
      <c r="AW23" s="88" t="str">
        <f t="shared" si="11"/>
        <v>No Line Item</v>
      </c>
      <c r="AX23" s="1251"/>
      <c r="AY23" s="1252"/>
      <c r="AZ23" s="1252"/>
      <c r="BA23" s="1252"/>
      <c r="BB23" s="1252"/>
      <c r="BC23" s="1253"/>
      <c r="BD23" s="90"/>
      <c r="BE23" s="89"/>
      <c r="BF23" s="91"/>
      <c r="BG23" s="92"/>
      <c r="BH23" s="716">
        <f t="shared" si="4"/>
        <v>0</v>
      </c>
      <c r="BI23" s="88" t="str">
        <f t="shared" si="12"/>
        <v>No Line Item</v>
      </c>
      <c r="BJ23" s="1251"/>
      <c r="BK23" s="1252"/>
      <c r="BL23" s="1252"/>
      <c r="BM23" s="1252"/>
      <c r="BN23" s="1252"/>
      <c r="BO23" s="1253"/>
      <c r="BP23" s="90"/>
      <c r="BQ23" s="89"/>
      <c r="BR23" s="91"/>
      <c r="BS23" s="92"/>
      <c r="BT23" s="716">
        <f t="shared" si="5"/>
        <v>0</v>
      </c>
      <c r="BU23" s="88" t="str">
        <f t="shared" si="13"/>
        <v>No Line Item</v>
      </c>
      <c r="BV23" s="1251"/>
      <c r="BW23" s="1252"/>
      <c r="BX23" s="1252"/>
      <c r="BY23" s="1252"/>
      <c r="BZ23" s="1252"/>
      <c r="CA23" s="1253"/>
      <c r="CB23" s="90"/>
      <c r="CC23" s="89"/>
      <c r="CD23" s="91"/>
      <c r="CE23" s="92"/>
      <c r="CF23" s="716">
        <f t="shared" si="6"/>
        <v>0</v>
      </c>
    </row>
    <row r="24" spans="1:84" ht="23.85" customHeight="1" x14ac:dyDescent="0.2">
      <c r="A24" s="88" t="str">
        <f t="shared" si="7"/>
        <v>No Line Item</v>
      </c>
      <c r="B24" s="1251"/>
      <c r="C24" s="1252"/>
      <c r="D24" s="1252"/>
      <c r="E24" s="1252"/>
      <c r="F24" s="1252"/>
      <c r="G24" s="1253"/>
      <c r="H24" s="90"/>
      <c r="I24" s="89"/>
      <c r="J24" s="91"/>
      <c r="K24" s="92"/>
      <c r="L24" s="716">
        <f t="shared" si="0"/>
        <v>0</v>
      </c>
      <c r="M24" s="88" t="str">
        <f t="shared" si="8"/>
        <v>No Line Item</v>
      </c>
      <c r="N24" s="1251"/>
      <c r="O24" s="1252"/>
      <c r="P24" s="1252"/>
      <c r="Q24" s="1252"/>
      <c r="R24" s="1252"/>
      <c r="S24" s="1253"/>
      <c r="T24" s="90"/>
      <c r="U24" s="89"/>
      <c r="V24" s="91"/>
      <c r="W24" s="92"/>
      <c r="X24" s="716">
        <f t="shared" si="1"/>
        <v>0</v>
      </c>
      <c r="Y24" s="88" t="str">
        <f t="shared" si="9"/>
        <v>No Line Item</v>
      </c>
      <c r="Z24" s="1251"/>
      <c r="AA24" s="1252"/>
      <c r="AB24" s="1252"/>
      <c r="AC24" s="1252"/>
      <c r="AD24" s="1252"/>
      <c r="AE24" s="1253"/>
      <c r="AF24" s="90"/>
      <c r="AG24" s="89"/>
      <c r="AH24" s="91"/>
      <c r="AI24" s="92"/>
      <c r="AJ24" s="716">
        <f t="shared" si="2"/>
        <v>0</v>
      </c>
      <c r="AK24" s="88" t="str">
        <f t="shared" si="10"/>
        <v>No Line Item</v>
      </c>
      <c r="AL24" s="1251"/>
      <c r="AM24" s="1252"/>
      <c r="AN24" s="1252"/>
      <c r="AO24" s="1252"/>
      <c r="AP24" s="1252"/>
      <c r="AQ24" s="1253"/>
      <c r="AR24" s="90"/>
      <c r="AS24" s="89"/>
      <c r="AT24" s="91"/>
      <c r="AU24" s="92"/>
      <c r="AV24" s="716">
        <f t="shared" si="3"/>
        <v>0</v>
      </c>
      <c r="AW24" s="88" t="str">
        <f t="shared" si="11"/>
        <v>No Line Item</v>
      </c>
      <c r="AX24" s="1251"/>
      <c r="AY24" s="1252"/>
      <c r="AZ24" s="1252"/>
      <c r="BA24" s="1252"/>
      <c r="BB24" s="1252"/>
      <c r="BC24" s="1253"/>
      <c r="BD24" s="90"/>
      <c r="BE24" s="89"/>
      <c r="BF24" s="91"/>
      <c r="BG24" s="92"/>
      <c r="BH24" s="716">
        <f t="shared" si="4"/>
        <v>0</v>
      </c>
      <c r="BI24" s="88" t="str">
        <f t="shared" si="12"/>
        <v>No Line Item</v>
      </c>
      <c r="BJ24" s="1251"/>
      <c r="BK24" s="1252"/>
      <c r="BL24" s="1252"/>
      <c r="BM24" s="1252"/>
      <c r="BN24" s="1252"/>
      <c r="BO24" s="1253"/>
      <c r="BP24" s="90"/>
      <c r="BQ24" s="89"/>
      <c r="BR24" s="91"/>
      <c r="BS24" s="92"/>
      <c r="BT24" s="716">
        <f t="shared" si="5"/>
        <v>0</v>
      </c>
      <c r="BU24" s="88" t="str">
        <f t="shared" si="13"/>
        <v>No Line Item</v>
      </c>
      <c r="BV24" s="1251"/>
      <c r="BW24" s="1252"/>
      <c r="BX24" s="1252"/>
      <c r="BY24" s="1252"/>
      <c r="BZ24" s="1252"/>
      <c r="CA24" s="1253"/>
      <c r="CB24" s="90"/>
      <c r="CC24" s="89"/>
      <c r="CD24" s="91"/>
      <c r="CE24" s="92"/>
      <c r="CF24" s="716">
        <f t="shared" si="6"/>
        <v>0</v>
      </c>
    </row>
    <row r="25" spans="1:84" ht="23.85" customHeight="1" x14ac:dyDescent="0.2">
      <c r="A25" s="88" t="str">
        <f t="shared" si="7"/>
        <v>No Line Item</v>
      </c>
      <c r="B25" s="1251"/>
      <c r="C25" s="1252"/>
      <c r="D25" s="1252"/>
      <c r="E25" s="1252"/>
      <c r="F25" s="1252"/>
      <c r="G25" s="1253"/>
      <c r="H25" s="90"/>
      <c r="I25" s="89"/>
      <c r="J25" s="91"/>
      <c r="K25" s="92"/>
      <c r="L25" s="716">
        <f t="shared" si="0"/>
        <v>0</v>
      </c>
      <c r="M25" s="88" t="str">
        <f t="shared" si="8"/>
        <v>No Line Item</v>
      </c>
      <c r="N25" s="1251"/>
      <c r="O25" s="1252"/>
      <c r="P25" s="1252"/>
      <c r="Q25" s="1252"/>
      <c r="R25" s="1252"/>
      <c r="S25" s="1253"/>
      <c r="T25" s="90"/>
      <c r="U25" s="89"/>
      <c r="V25" s="91"/>
      <c r="W25" s="92"/>
      <c r="X25" s="716">
        <f t="shared" si="1"/>
        <v>0</v>
      </c>
      <c r="Y25" s="88" t="str">
        <f t="shared" si="9"/>
        <v>No Line Item</v>
      </c>
      <c r="Z25" s="1251"/>
      <c r="AA25" s="1252"/>
      <c r="AB25" s="1252"/>
      <c r="AC25" s="1252"/>
      <c r="AD25" s="1252"/>
      <c r="AE25" s="1253"/>
      <c r="AF25" s="90"/>
      <c r="AG25" s="89"/>
      <c r="AH25" s="91"/>
      <c r="AI25" s="92"/>
      <c r="AJ25" s="716">
        <f t="shared" si="2"/>
        <v>0</v>
      </c>
      <c r="AK25" s="88" t="str">
        <f t="shared" si="10"/>
        <v>No Line Item</v>
      </c>
      <c r="AL25" s="1251"/>
      <c r="AM25" s="1252"/>
      <c r="AN25" s="1252"/>
      <c r="AO25" s="1252"/>
      <c r="AP25" s="1252"/>
      <c r="AQ25" s="1253"/>
      <c r="AR25" s="90"/>
      <c r="AS25" s="89"/>
      <c r="AT25" s="91"/>
      <c r="AU25" s="92"/>
      <c r="AV25" s="716">
        <f t="shared" si="3"/>
        <v>0</v>
      </c>
      <c r="AW25" s="88" t="str">
        <f t="shared" si="11"/>
        <v>No Line Item</v>
      </c>
      <c r="AX25" s="1251"/>
      <c r="AY25" s="1252"/>
      <c r="AZ25" s="1252"/>
      <c r="BA25" s="1252"/>
      <c r="BB25" s="1252"/>
      <c r="BC25" s="1253"/>
      <c r="BD25" s="90"/>
      <c r="BE25" s="89"/>
      <c r="BF25" s="91"/>
      <c r="BG25" s="92"/>
      <c r="BH25" s="716">
        <f t="shared" si="4"/>
        <v>0</v>
      </c>
      <c r="BI25" s="88" t="str">
        <f t="shared" si="12"/>
        <v>No Line Item</v>
      </c>
      <c r="BJ25" s="1251"/>
      <c r="BK25" s="1252"/>
      <c r="BL25" s="1252"/>
      <c r="BM25" s="1252"/>
      <c r="BN25" s="1252"/>
      <c r="BO25" s="1253"/>
      <c r="BP25" s="90"/>
      <c r="BQ25" s="89"/>
      <c r="BR25" s="91"/>
      <c r="BS25" s="92"/>
      <c r="BT25" s="716">
        <f t="shared" si="5"/>
        <v>0</v>
      </c>
      <c r="BU25" s="88" t="str">
        <f t="shared" si="13"/>
        <v>No Line Item</v>
      </c>
      <c r="BV25" s="1251"/>
      <c r="BW25" s="1252"/>
      <c r="BX25" s="1252"/>
      <c r="BY25" s="1252"/>
      <c r="BZ25" s="1252"/>
      <c r="CA25" s="1253"/>
      <c r="CB25" s="90"/>
      <c r="CC25" s="89"/>
      <c r="CD25" s="91"/>
      <c r="CE25" s="92"/>
      <c r="CF25" s="716">
        <f t="shared" si="6"/>
        <v>0</v>
      </c>
    </row>
    <row r="26" spans="1:84" ht="23.85" customHeight="1" x14ac:dyDescent="0.2">
      <c r="A26" s="88" t="str">
        <f t="shared" si="7"/>
        <v>No Line Item</v>
      </c>
      <c r="B26" s="1251"/>
      <c r="C26" s="1252"/>
      <c r="D26" s="1252"/>
      <c r="E26" s="1252"/>
      <c r="F26" s="1252"/>
      <c r="G26" s="1253"/>
      <c r="H26" s="90"/>
      <c r="I26" s="89"/>
      <c r="J26" s="91"/>
      <c r="K26" s="92"/>
      <c r="L26" s="716">
        <f t="shared" si="0"/>
        <v>0</v>
      </c>
      <c r="M26" s="88" t="str">
        <f t="shared" si="8"/>
        <v>No Line Item</v>
      </c>
      <c r="N26" s="1251"/>
      <c r="O26" s="1252"/>
      <c r="P26" s="1252"/>
      <c r="Q26" s="1252"/>
      <c r="R26" s="1252"/>
      <c r="S26" s="1253"/>
      <c r="T26" s="90"/>
      <c r="U26" s="89"/>
      <c r="V26" s="91"/>
      <c r="W26" s="92"/>
      <c r="X26" s="716">
        <f t="shared" si="1"/>
        <v>0</v>
      </c>
      <c r="Y26" s="88" t="str">
        <f t="shared" si="9"/>
        <v>No Line Item</v>
      </c>
      <c r="Z26" s="1251"/>
      <c r="AA26" s="1252"/>
      <c r="AB26" s="1252"/>
      <c r="AC26" s="1252"/>
      <c r="AD26" s="1252"/>
      <c r="AE26" s="1253"/>
      <c r="AF26" s="90"/>
      <c r="AG26" s="89"/>
      <c r="AH26" s="91"/>
      <c r="AI26" s="92"/>
      <c r="AJ26" s="716">
        <f t="shared" si="2"/>
        <v>0</v>
      </c>
      <c r="AK26" s="88" t="str">
        <f t="shared" si="10"/>
        <v>No Line Item</v>
      </c>
      <c r="AL26" s="1251"/>
      <c r="AM26" s="1252"/>
      <c r="AN26" s="1252"/>
      <c r="AO26" s="1252"/>
      <c r="AP26" s="1252"/>
      <c r="AQ26" s="1253"/>
      <c r="AR26" s="90"/>
      <c r="AS26" s="89"/>
      <c r="AT26" s="91"/>
      <c r="AU26" s="92"/>
      <c r="AV26" s="716">
        <f t="shared" si="3"/>
        <v>0</v>
      </c>
      <c r="AW26" s="88" t="str">
        <f t="shared" si="11"/>
        <v>No Line Item</v>
      </c>
      <c r="AX26" s="1251"/>
      <c r="AY26" s="1252"/>
      <c r="AZ26" s="1252"/>
      <c r="BA26" s="1252"/>
      <c r="BB26" s="1252"/>
      <c r="BC26" s="1253"/>
      <c r="BD26" s="90"/>
      <c r="BE26" s="89"/>
      <c r="BF26" s="91"/>
      <c r="BG26" s="92"/>
      <c r="BH26" s="716">
        <f t="shared" si="4"/>
        <v>0</v>
      </c>
      <c r="BI26" s="88" t="str">
        <f t="shared" si="12"/>
        <v>No Line Item</v>
      </c>
      <c r="BJ26" s="1251"/>
      <c r="BK26" s="1252"/>
      <c r="BL26" s="1252"/>
      <c r="BM26" s="1252"/>
      <c r="BN26" s="1252"/>
      <c r="BO26" s="1253"/>
      <c r="BP26" s="90"/>
      <c r="BQ26" s="89"/>
      <c r="BR26" s="91"/>
      <c r="BS26" s="92"/>
      <c r="BT26" s="716">
        <f t="shared" si="5"/>
        <v>0</v>
      </c>
      <c r="BU26" s="88" t="str">
        <f t="shared" si="13"/>
        <v>No Line Item</v>
      </c>
      <c r="BV26" s="1251"/>
      <c r="BW26" s="1252"/>
      <c r="BX26" s="1252"/>
      <c r="BY26" s="1252"/>
      <c r="BZ26" s="1252"/>
      <c r="CA26" s="1253"/>
      <c r="CB26" s="90"/>
      <c r="CC26" s="89"/>
      <c r="CD26" s="91"/>
      <c r="CE26" s="92"/>
      <c r="CF26" s="716">
        <f t="shared" si="6"/>
        <v>0</v>
      </c>
    </row>
    <row r="27" spans="1:84" ht="23.85" customHeight="1" x14ac:dyDescent="0.2">
      <c r="A27" s="88" t="str">
        <f t="shared" si="7"/>
        <v>No Line Item</v>
      </c>
      <c r="B27" s="1251"/>
      <c r="C27" s="1252"/>
      <c r="D27" s="1252"/>
      <c r="E27" s="1252"/>
      <c r="F27" s="1252"/>
      <c r="G27" s="1253"/>
      <c r="H27" s="90"/>
      <c r="I27" s="89"/>
      <c r="J27" s="91"/>
      <c r="K27" s="92"/>
      <c r="L27" s="716">
        <f t="shared" si="0"/>
        <v>0</v>
      </c>
      <c r="M27" s="88" t="str">
        <f t="shared" si="8"/>
        <v>No Line Item</v>
      </c>
      <c r="N27" s="1251"/>
      <c r="O27" s="1252"/>
      <c r="P27" s="1252"/>
      <c r="Q27" s="1252"/>
      <c r="R27" s="1252"/>
      <c r="S27" s="1253"/>
      <c r="T27" s="90"/>
      <c r="U27" s="89"/>
      <c r="V27" s="91"/>
      <c r="W27" s="92"/>
      <c r="X27" s="716">
        <f t="shared" si="1"/>
        <v>0</v>
      </c>
      <c r="Y27" s="88" t="str">
        <f t="shared" si="9"/>
        <v>No Line Item</v>
      </c>
      <c r="Z27" s="1251"/>
      <c r="AA27" s="1252"/>
      <c r="AB27" s="1252"/>
      <c r="AC27" s="1252"/>
      <c r="AD27" s="1252"/>
      <c r="AE27" s="1253"/>
      <c r="AF27" s="90"/>
      <c r="AG27" s="89"/>
      <c r="AH27" s="91"/>
      <c r="AI27" s="92"/>
      <c r="AJ27" s="716">
        <f t="shared" si="2"/>
        <v>0</v>
      </c>
      <c r="AK27" s="88" t="str">
        <f t="shared" si="10"/>
        <v>No Line Item</v>
      </c>
      <c r="AL27" s="1251"/>
      <c r="AM27" s="1252"/>
      <c r="AN27" s="1252"/>
      <c r="AO27" s="1252"/>
      <c r="AP27" s="1252"/>
      <c r="AQ27" s="1253"/>
      <c r="AR27" s="90"/>
      <c r="AS27" s="89"/>
      <c r="AT27" s="91"/>
      <c r="AU27" s="92"/>
      <c r="AV27" s="716">
        <f t="shared" si="3"/>
        <v>0</v>
      </c>
      <c r="AW27" s="88" t="str">
        <f t="shared" si="11"/>
        <v>No Line Item</v>
      </c>
      <c r="AX27" s="1251"/>
      <c r="AY27" s="1252"/>
      <c r="AZ27" s="1252"/>
      <c r="BA27" s="1252"/>
      <c r="BB27" s="1252"/>
      <c r="BC27" s="1253"/>
      <c r="BD27" s="90"/>
      <c r="BE27" s="89"/>
      <c r="BF27" s="91"/>
      <c r="BG27" s="92"/>
      <c r="BH27" s="716">
        <f t="shared" si="4"/>
        <v>0</v>
      </c>
      <c r="BI27" s="88" t="str">
        <f t="shared" si="12"/>
        <v>No Line Item</v>
      </c>
      <c r="BJ27" s="1251"/>
      <c r="BK27" s="1252"/>
      <c r="BL27" s="1252"/>
      <c r="BM27" s="1252"/>
      <c r="BN27" s="1252"/>
      <c r="BO27" s="1253"/>
      <c r="BP27" s="90"/>
      <c r="BQ27" s="89"/>
      <c r="BR27" s="91"/>
      <c r="BS27" s="92"/>
      <c r="BT27" s="716">
        <f t="shared" si="5"/>
        <v>0</v>
      </c>
      <c r="BU27" s="88" t="str">
        <f t="shared" si="13"/>
        <v>No Line Item</v>
      </c>
      <c r="BV27" s="1251"/>
      <c r="BW27" s="1252"/>
      <c r="BX27" s="1252"/>
      <c r="BY27" s="1252"/>
      <c r="BZ27" s="1252"/>
      <c r="CA27" s="1253"/>
      <c r="CB27" s="90"/>
      <c r="CC27" s="89"/>
      <c r="CD27" s="91"/>
      <c r="CE27" s="92"/>
      <c r="CF27" s="716">
        <f t="shared" si="6"/>
        <v>0</v>
      </c>
    </row>
    <row r="28" spans="1:84" ht="23.85" customHeight="1" x14ac:dyDescent="0.2">
      <c r="A28" s="88" t="str">
        <f t="shared" si="7"/>
        <v>No Line Item</v>
      </c>
      <c r="B28" s="1251"/>
      <c r="C28" s="1252"/>
      <c r="D28" s="1252"/>
      <c r="E28" s="1252"/>
      <c r="F28" s="1252"/>
      <c r="G28" s="1253"/>
      <c r="H28" s="90"/>
      <c r="I28" s="89"/>
      <c r="J28" s="91"/>
      <c r="K28" s="92"/>
      <c r="L28" s="716">
        <f t="shared" si="0"/>
        <v>0</v>
      </c>
      <c r="M28" s="88" t="str">
        <f t="shared" si="8"/>
        <v>No Line Item</v>
      </c>
      <c r="N28" s="1251"/>
      <c r="O28" s="1252"/>
      <c r="P28" s="1252"/>
      <c r="Q28" s="1252"/>
      <c r="R28" s="1252"/>
      <c r="S28" s="1253"/>
      <c r="T28" s="90"/>
      <c r="U28" s="89"/>
      <c r="V28" s="91"/>
      <c r="W28" s="92"/>
      <c r="X28" s="716">
        <f t="shared" si="1"/>
        <v>0</v>
      </c>
      <c r="Y28" s="88" t="str">
        <f t="shared" si="9"/>
        <v>No Line Item</v>
      </c>
      <c r="Z28" s="1251"/>
      <c r="AA28" s="1252"/>
      <c r="AB28" s="1252"/>
      <c r="AC28" s="1252"/>
      <c r="AD28" s="1252"/>
      <c r="AE28" s="1253"/>
      <c r="AF28" s="90"/>
      <c r="AG28" s="89"/>
      <c r="AH28" s="91"/>
      <c r="AI28" s="92"/>
      <c r="AJ28" s="716">
        <f t="shared" si="2"/>
        <v>0</v>
      </c>
      <c r="AK28" s="88" t="str">
        <f t="shared" si="10"/>
        <v>No Line Item</v>
      </c>
      <c r="AL28" s="1251"/>
      <c r="AM28" s="1252"/>
      <c r="AN28" s="1252"/>
      <c r="AO28" s="1252"/>
      <c r="AP28" s="1252"/>
      <c r="AQ28" s="1253"/>
      <c r="AR28" s="90"/>
      <c r="AS28" s="89"/>
      <c r="AT28" s="91"/>
      <c r="AU28" s="92"/>
      <c r="AV28" s="716">
        <f t="shared" si="3"/>
        <v>0</v>
      </c>
      <c r="AW28" s="88" t="str">
        <f t="shared" si="11"/>
        <v>No Line Item</v>
      </c>
      <c r="AX28" s="1251"/>
      <c r="AY28" s="1252"/>
      <c r="AZ28" s="1252"/>
      <c r="BA28" s="1252"/>
      <c r="BB28" s="1252"/>
      <c r="BC28" s="1253"/>
      <c r="BD28" s="90"/>
      <c r="BE28" s="89"/>
      <c r="BF28" s="91"/>
      <c r="BG28" s="92"/>
      <c r="BH28" s="716">
        <f t="shared" si="4"/>
        <v>0</v>
      </c>
      <c r="BI28" s="88" t="str">
        <f t="shared" si="12"/>
        <v>No Line Item</v>
      </c>
      <c r="BJ28" s="1251"/>
      <c r="BK28" s="1252"/>
      <c r="BL28" s="1252"/>
      <c r="BM28" s="1252"/>
      <c r="BN28" s="1252"/>
      <c r="BO28" s="1253"/>
      <c r="BP28" s="90"/>
      <c r="BQ28" s="89"/>
      <c r="BR28" s="91"/>
      <c r="BS28" s="92"/>
      <c r="BT28" s="716">
        <f t="shared" si="5"/>
        <v>0</v>
      </c>
      <c r="BU28" s="88" t="str">
        <f t="shared" si="13"/>
        <v>No Line Item</v>
      </c>
      <c r="BV28" s="1251"/>
      <c r="BW28" s="1252"/>
      <c r="BX28" s="1252"/>
      <c r="BY28" s="1252"/>
      <c r="BZ28" s="1252"/>
      <c r="CA28" s="1253"/>
      <c r="CB28" s="90"/>
      <c r="CC28" s="89"/>
      <c r="CD28" s="91"/>
      <c r="CE28" s="92"/>
      <c r="CF28" s="716">
        <f t="shared" si="6"/>
        <v>0</v>
      </c>
    </row>
    <row r="29" spans="1:84" ht="23.85" customHeight="1" x14ac:dyDescent="0.2">
      <c r="A29" s="88" t="str">
        <f t="shared" si="7"/>
        <v>No Line Item</v>
      </c>
      <c r="B29" s="1251"/>
      <c r="C29" s="1252"/>
      <c r="D29" s="1252"/>
      <c r="E29" s="1252"/>
      <c r="F29" s="1252"/>
      <c r="G29" s="1253"/>
      <c r="H29" s="90"/>
      <c r="I29" s="89"/>
      <c r="J29" s="91"/>
      <c r="K29" s="92"/>
      <c r="L29" s="716">
        <f t="shared" si="0"/>
        <v>0</v>
      </c>
      <c r="M29" s="88" t="str">
        <f t="shared" si="8"/>
        <v>No Line Item</v>
      </c>
      <c r="N29" s="1251"/>
      <c r="O29" s="1252"/>
      <c r="P29" s="1252"/>
      <c r="Q29" s="1252"/>
      <c r="R29" s="1252"/>
      <c r="S29" s="1253"/>
      <c r="T29" s="90"/>
      <c r="U29" s="89"/>
      <c r="V29" s="91"/>
      <c r="W29" s="92"/>
      <c r="X29" s="716">
        <f>U29*W29</f>
        <v>0</v>
      </c>
      <c r="Y29" s="88" t="str">
        <f t="shared" si="9"/>
        <v>No Line Item</v>
      </c>
      <c r="Z29" s="1251"/>
      <c r="AA29" s="1252"/>
      <c r="AB29" s="1252"/>
      <c r="AC29" s="1252"/>
      <c r="AD29" s="1252"/>
      <c r="AE29" s="1253"/>
      <c r="AF29" s="90"/>
      <c r="AG29" s="89"/>
      <c r="AH29" s="91"/>
      <c r="AI29" s="92"/>
      <c r="AJ29" s="716">
        <f>AG29*AI29</f>
        <v>0</v>
      </c>
      <c r="AK29" s="88" t="str">
        <f t="shared" si="10"/>
        <v>No Line Item</v>
      </c>
      <c r="AL29" s="1251"/>
      <c r="AM29" s="1252"/>
      <c r="AN29" s="1252"/>
      <c r="AO29" s="1252"/>
      <c r="AP29" s="1252"/>
      <c r="AQ29" s="1253"/>
      <c r="AR29" s="90"/>
      <c r="AS29" s="89"/>
      <c r="AT29" s="91"/>
      <c r="AU29" s="92"/>
      <c r="AV29" s="716">
        <f>AS29*AU29</f>
        <v>0</v>
      </c>
      <c r="AW29" s="88" t="str">
        <f t="shared" si="11"/>
        <v>No Line Item</v>
      </c>
      <c r="AX29" s="1251"/>
      <c r="AY29" s="1252"/>
      <c r="AZ29" s="1252"/>
      <c r="BA29" s="1252"/>
      <c r="BB29" s="1252"/>
      <c r="BC29" s="1253"/>
      <c r="BD29" s="90"/>
      <c r="BE29" s="89"/>
      <c r="BF29" s="91"/>
      <c r="BG29" s="92"/>
      <c r="BH29" s="716">
        <f>BE29*BG29</f>
        <v>0</v>
      </c>
      <c r="BI29" s="88" t="str">
        <f t="shared" si="12"/>
        <v>No Line Item</v>
      </c>
      <c r="BJ29" s="1251"/>
      <c r="BK29" s="1252"/>
      <c r="BL29" s="1252"/>
      <c r="BM29" s="1252"/>
      <c r="BN29" s="1252"/>
      <c r="BO29" s="1253"/>
      <c r="BP29" s="90"/>
      <c r="BQ29" s="89"/>
      <c r="BR29" s="91"/>
      <c r="BS29" s="92"/>
      <c r="BT29" s="716">
        <f>BQ29*BS29</f>
        <v>0</v>
      </c>
      <c r="BU29" s="88" t="str">
        <f t="shared" si="13"/>
        <v>No Line Item</v>
      </c>
      <c r="BV29" s="1251"/>
      <c r="BW29" s="1252"/>
      <c r="BX29" s="1252"/>
      <c r="BY29" s="1252"/>
      <c r="BZ29" s="1252"/>
      <c r="CA29" s="1253"/>
      <c r="CB29" s="90"/>
      <c r="CC29" s="89"/>
      <c r="CD29" s="91"/>
      <c r="CE29" s="92"/>
      <c r="CF29" s="716">
        <f>CC29*CE29</f>
        <v>0</v>
      </c>
    </row>
    <row r="30" spans="1:84" ht="23.85" customHeight="1" x14ac:dyDescent="0.2">
      <c r="A30" s="88" t="str">
        <f t="shared" si="7"/>
        <v>No Line Item</v>
      </c>
      <c r="B30" s="1251"/>
      <c r="C30" s="1252"/>
      <c r="D30" s="1252"/>
      <c r="E30" s="1252"/>
      <c r="F30" s="1252"/>
      <c r="G30" s="1253"/>
      <c r="H30" s="90"/>
      <c r="I30" s="89"/>
      <c r="J30" s="91"/>
      <c r="K30" s="92"/>
      <c r="L30" s="716">
        <f t="shared" si="0"/>
        <v>0</v>
      </c>
      <c r="M30" s="88" t="str">
        <f t="shared" si="8"/>
        <v>No Line Item</v>
      </c>
      <c r="N30" s="1251"/>
      <c r="O30" s="1252"/>
      <c r="P30" s="1252"/>
      <c r="Q30" s="1252"/>
      <c r="R30" s="1252"/>
      <c r="S30" s="1253"/>
      <c r="T30" s="90"/>
      <c r="U30" s="89"/>
      <c r="V30" s="91"/>
      <c r="W30" s="92"/>
      <c r="X30" s="716">
        <f>U30*W30</f>
        <v>0</v>
      </c>
      <c r="Y30" s="88" t="str">
        <f t="shared" si="9"/>
        <v>No Line Item</v>
      </c>
      <c r="Z30" s="1251"/>
      <c r="AA30" s="1252"/>
      <c r="AB30" s="1252"/>
      <c r="AC30" s="1252"/>
      <c r="AD30" s="1252"/>
      <c r="AE30" s="1253"/>
      <c r="AF30" s="90"/>
      <c r="AG30" s="89"/>
      <c r="AH30" s="91"/>
      <c r="AI30" s="92"/>
      <c r="AJ30" s="716">
        <f>AG30*AI30</f>
        <v>0</v>
      </c>
      <c r="AK30" s="88" t="str">
        <f t="shared" si="10"/>
        <v>No Line Item</v>
      </c>
      <c r="AL30" s="1251"/>
      <c r="AM30" s="1252"/>
      <c r="AN30" s="1252"/>
      <c r="AO30" s="1252"/>
      <c r="AP30" s="1252"/>
      <c r="AQ30" s="1253"/>
      <c r="AR30" s="90"/>
      <c r="AS30" s="89"/>
      <c r="AT30" s="91"/>
      <c r="AU30" s="92"/>
      <c r="AV30" s="716">
        <f>AS30*AU30</f>
        <v>0</v>
      </c>
      <c r="AW30" s="88" t="str">
        <f t="shared" si="11"/>
        <v>No Line Item</v>
      </c>
      <c r="AX30" s="1251"/>
      <c r="AY30" s="1252"/>
      <c r="AZ30" s="1252"/>
      <c r="BA30" s="1252"/>
      <c r="BB30" s="1252"/>
      <c r="BC30" s="1253"/>
      <c r="BD30" s="90"/>
      <c r="BE30" s="89"/>
      <c r="BF30" s="91"/>
      <c r="BG30" s="92"/>
      <c r="BH30" s="716">
        <f>BE30*BG30</f>
        <v>0</v>
      </c>
      <c r="BI30" s="88" t="str">
        <f t="shared" si="12"/>
        <v>No Line Item</v>
      </c>
      <c r="BJ30" s="1251"/>
      <c r="BK30" s="1252"/>
      <c r="BL30" s="1252"/>
      <c r="BM30" s="1252"/>
      <c r="BN30" s="1252"/>
      <c r="BO30" s="1253"/>
      <c r="BP30" s="90"/>
      <c r="BQ30" s="89"/>
      <c r="BR30" s="91"/>
      <c r="BS30" s="92"/>
      <c r="BT30" s="716">
        <f>BQ30*BS30</f>
        <v>0</v>
      </c>
      <c r="BU30" s="88" t="str">
        <f t="shared" si="13"/>
        <v>No Line Item</v>
      </c>
      <c r="BV30" s="1251"/>
      <c r="BW30" s="1252"/>
      <c r="BX30" s="1252"/>
      <c r="BY30" s="1252"/>
      <c r="BZ30" s="1252"/>
      <c r="CA30" s="1253"/>
      <c r="CB30" s="90"/>
      <c r="CC30" s="89"/>
      <c r="CD30" s="91"/>
      <c r="CE30" s="92"/>
      <c r="CF30" s="716">
        <f>CC30*CE30</f>
        <v>0</v>
      </c>
    </row>
    <row r="31" spans="1:84" ht="23.85" customHeight="1" thickBot="1" x14ac:dyDescent="0.25">
      <c r="A31" s="88" t="str">
        <f>IF(AND(I31=0,K31=0,B31=""),"No Line Item",A30+1)</f>
        <v>No Line Item</v>
      </c>
      <c r="B31" s="1251"/>
      <c r="C31" s="1252"/>
      <c r="D31" s="1252"/>
      <c r="E31" s="1252"/>
      <c r="F31" s="1252"/>
      <c r="G31" s="1253"/>
      <c r="H31" s="90"/>
      <c r="I31" s="89"/>
      <c r="J31" s="91"/>
      <c r="K31" s="92"/>
      <c r="L31" s="716">
        <f t="shared" si="0"/>
        <v>0</v>
      </c>
      <c r="M31" s="88" t="str">
        <f>IF(AND(U31=0,W31=0,N31=""),"No Line Item",M30+1)</f>
        <v>No Line Item</v>
      </c>
      <c r="N31" s="1251"/>
      <c r="O31" s="1252"/>
      <c r="P31" s="1252"/>
      <c r="Q31" s="1252"/>
      <c r="R31" s="1252"/>
      <c r="S31" s="1253"/>
      <c r="T31" s="90"/>
      <c r="U31" s="89"/>
      <c r="V31" s="91"/>
      <c r="W31" s="92"/>
      <c r="X31" s="716">
        <f>U31*W31</f>
        <v>0</v>
      </c>
      <c r="Y31" s="88" t="str">
        <f>IF(AND(AG31=0,AI31=0,Z31=""),"No Line Item",Y30+1)</f>
        <v>No Line Item</v>
      </c>
      <c r="Z31" s="1251"/>
      <c r="AA31" s="1252"/>
      <c r="AB31" s="1252"/>
      <c r="AC31" s="1252"/>
      <c r="AD31" s="1252"/>
      <c r="AE31" s="1253"/>
      <c r="AF31" s="90"/>
      <c r="AG31" s="89"/>
      <c r="AH31" s="91"/>
      <c r="AI31" s="92"/>
      <c r="AJ31" s="716">
        <f>AG31*AI31</f>
        <v>0</v>
      </c>
      <c r="AK31" s="88" t="str">
        <f>IF(AND(AS31=0,AU31=0,AL31=""),"No Line Item",AK30+1)</f>
        <v>No Line Item</v>
      </c>
      <c r="AL31" s="1251"/>
      <c r="AM31" s="1252"/>
      <c r="AN31" s="1252"/>
      <c r="AO31" s="1252"/>
      <c r="AP31" s="1252"/>
      <c r="AQ31" s="1253"/>
      <c r="AR31" s="90"/>
      <c r="AS31" s="89"/>
      <c r="AT31" s="91"/>
      <c r="AU31" s="92"/>
      <c r="AV31" s="716">
        <f>AS31*AU31</f>
        <v>0</v>
      </c>
      <c r="AW31" s="88" t="str">
        <f>IF(AND(BE31=0,BG31=0,AX31=""),"No Line Item",AW30+1)</f>
        <v>No Line Item</v>
      </c>
      <c r="AX31" s="1251"/>
      <c r="AY31" s="1252"/>
      <c r="AZ31" s="1252"/>
      <c r="BA31" s="1252"/>
      <c r="BB31" s="1252"/>
      <c r="BC31" s="1253"/>
      <c r="BD31" s="90"/>
      <c r="BE31" s="89"/>
      <c r="BF31" s="91"/>
      <c r="BG31" s="92"/>
      <c r="BH31" s="716">
        <f>BE31*BG31</f>
        <v>0</v>
      </c>
      <c r="BI31" s="88" t="str">
        <f>IF(AND(BQ31=0,BS31=0,BJ31=""),"No Line Item",BI30+1)</f>
        <v>No Line Item</v>
      </c>
      <c r="BJ31" s="1251"/>
      <c r="BK31" s="1252"/>
      <c r="BL31" s="1252"/>
      <c r="BM31" s="1252"/>
      <c r="BN31" s="1252"/>
      <c r="BO31" s="1253"/>
      <c r="BP31" s="90"/>
      <c r="BQ31" s="89"/>
      <c r="BR31" s="91"/>
      <c r="BS31" s="92"/>
      <c r="BT31" s="716">
        <f>BQ31*BS31</f>
        <v>0</v>
      </c>
      <c r="BU31" s="88" t="str">
        <f>IF(AND(CC31=0,CE31=0,BV31=""),"No Line Item",BU30+1)</f>
        <v>No Line Item</v>
      </c>
      <c r="BV31" s="1251"/>
      <c r="BW31" s="1252"/>
      <c r="BX31" s="1252"/>
      <c r="BY31" s="1252"/>
      <c r="BZ31" s="1252"/>
      <c r="CA31" s="1253"/>
      <c r="CB31" s="90"/>
      <c r="CC31" s="89"/>
      <c r="CD31" s="91"/>
      <c r="CE31" s="92"/>
      <c r="CF31" s="716">
        <f>CC31*CE31</f>
        <v>0</v>
      </c>
    </row>
    <row r="32" spans="1:84" ht="22.5" customHeight="1" thickBot="1" x14ac:dyDescent="0.25">
      <c r="A32" s="661"/>
      <c r="B32" s="631"/>
      <c r="C32" s="631"/>
      <c r="D32" s="631"/>
      <c r="E32" s="631"/>
      <c r="F32" s="631"/>
      <c r="G32" s="631"/>
      <c r="H32" s="631"/>
      <c r="I32" s="662"/>
      <c r="J32" s="96" t="str">
        <f>IF(AND(B52=0,L52=0),"Grand Total ","Sub Total")</f>
        <v xml:space="preserve">Grand Total </v>
      </c>
      <c r="K32" s="97"/>
      <c r="L32" s="664">
        <f>SUM(L13:L31)</f>
        <v>0</v>
      </c>
      <c r="M32" s="661"/>
      <c r="N32" s="631"/>
      <c r="O32" s="631"/>
      <c r="P32" s="631"/>
      <c r="Q32" s="631"/>
      <c r="R32" s="631"/>
      <c r="S32" s="631"/>
      <c r="T32" s="631"/>
      <c r="U32" s="662"/>
      <c r="V32" s="96" t="str">
        <f>IF(AND(N52=0,X52=0),"Grand Total ","Sub Total")</f>
        <v xml:space="preserve">Grand Total </v>
      </c>
      <c r="W32" s="97"/>
      <c r="X32" s="664">
        <f>SUM(X13:X31)</f>
        <v>0</v>
      </c>
      <c r="Y32" s="661"/>
      <c r="Z32" s="631"/>
      <c r="AA32" s="631"/>
      <c r="AB32" s="631"/>
      <c r="AC32" s="631"/>
      <c r="AD32" s="631"/>
      <c r="AE32" s="631"/>
      <c r="AF32" s="631"/>
      <c r="AG32" s="662"/>
      <c r="AH32" s="96" t="str">
        <f>IF(AND(Z52=0,AJ52=0),"Grand Total ","Sub Total")</f>
        <v xml:space="preserve">Grand Total </v>
      </c>
      <c r="AI32" s="97"/>
      <c r="AJ32" s="664">
        <f>SUM(AJ13:AJ31)</f>
        <v>0</v>
      </c>
      <c r="AK32" s="661"/>
      <c r="AL32" s="631"/>
      <c r="AM32" s="631"/>
      <c r="AN32" s="631"/>
      <c r="AO32" s="631"/>
      <c r="AP32" s="631"/>
      <c r="AQ32" s="631"/>
      <c r="AR32" s="631"/>
      <c r="AS32" s="662"/>
      <c r="AT32" s="96" t="str">
        <f>IF(AND(AL52=0,AV52=0),"Grand Total ","Sub Total")</f>
        <v xml:space="preserve">Grand Total </v>
      </c>
      <c r="AU32" s="97"/>
      <c r="AV32" s="664">
        <f>SUM(AV13:AV31)</f>
        <v>0</v>
      </c>
      <c r="AW32" s="661"/>
      <c r="AX32" s="631"/>
      <c r="AY32" s="631"/>
      <c r="AZ32" s="631"/>
      <c r="BA32" s="631"/>
      <c r="BB32" s="631"/>
      <c r="BC32" s="631"/>
      <c r="BD32" s="631"/>
      <c r="BE32" s="662"/>
      <c r="BF32" s="96" t="str">
        <f>IF(AND(AX52=0,BH52=0),"Grand Total ","Sub Total")</f>
        <v xml:space="preserve">Grand Total </v>
      </c>
      <c r="BG32" s="97"/>
      <c r="BH32" s="664">
        <f>SUM(BH13:BH31)</f>
        <v>0</v>
      </c>
      <c r="BI32" s="661"/>
      <c r="BJ32" s="631"/>
      <c r="BK32" s="631"/>
      <c r="BL32" s="631"/>
      <c r="BM32" s="631"/>
      <c r="BN32" s="631"/>
      <c r="BO32" s="631"/>
      <c r="BP32" s="631"/>
      <c r="BQ32" s="662"/>
      <c r="BR32" s="96" t="str">
        <f>IF(AND(BJ52=0,BT52=0),"Grand Total ","Sub Total")</f>
        <v xml:space="preserve">Grand Total </v>
      </c>
      <c r="BS32" s="97"/>
      <c r="BT32" s="664">
        <f>SUM(BT13:BT31)</f>
        <v>0</v>
      </c>
      <c r="BU32" s="661"/>
      <c r="BV32" s="631"/>
      <c r="BW32" s="631"/>
      <c r="BX32" s="631"/>
      <c r="BY32" s="631"/>
      <c r="BZ32" s="631"/>
      <c r="CA32" s="631"/>
      <c r="CB32" s="631"/>
      <c r="CC32" s="662"/>
      <c r="CD32" s="96" t="str">
        <f>IF(AND(BV52=0,CF52=0),"Grand Total ","Sub Total")</f>
        <v xml:space="preserve">Grand Total </v>
      </c>
      <c r="CE32" s="97"/>
      <c r="CF32" s="664">
        <f>SUM(CF13:CF31)</f>
        <v>0</v>
      </c>
    </row>
    <row r="33" spans="1:84" ht="12.75" customHeight="1" x14ac:dyDescent="0.2">
      <c r="A33" s="624" t="s">
        <v>87</v>
      </c>
      <c r="B33" s="622"/>
      <c r="C33" s="665" t="s">
        <v>88</v>
      </c>
      <c r="D33" s="666" t="s">
        <v>89</v>
      </c>
      <c r="E33" s="665"/>
      <c r="F33" s="867"/>
      <c r="G33" s="668"/>
      <c r="H33" s="623"/>
      <c r="I33" s="622"/>
      <c r="J33" s="666" t="s">
        <v>90</v>
      </c>
      <c r="K33" s="623"/>
      <c r="L33" s="669"/>
      <c r="M33" s="624" t="s">
        <v>87</v>
      </c>
      <c r="N33" s="622"/>
      <c r="O33" s="665" t="s">
        <v>88</v>
      </c>
      <c r="P33" s="666" t="s">
        <v>89</v>
      </c>
      <c r="Q33" s="665"/>
      <c r="R33" s="867"/>
      <c r="S33" s="668"/>
      <c r="T33" s="623"/>
      <c r="U33" s="622"/>
      <c r="V33" s="666" t="s">
        <v>90</v>
      </c>
      <c r="W33" s="623"/>
      <c r="X33" s="669"/>
      <c r="Y33" s="624" t="s">
        <v>87</v>
      </c>
      <c r="Z33" s="622"/>
      <c r="AA33" s="665" t="s">
        <v>88</v>
      </c>
      <c r="AB33" s="666" t="s">
        <v>89</v>
      </c>
      <c r="AC33" s="665"/>
      <c r="AD33" s="867"/>
      <c r="AE33" s="668"/>
      <c r="AF33" s="623"/>
      <c r="AG33" s="622"/>
      <c r="AH33" s="666" t="s">
        <v>90</v>
      </c>
      <c r="AI33" s="623"/>
      <c r="AJ33" s="669"/>
      <c r="AK33" s="624" t="s">
        <v>87</v>
      </c>
      <c r="AL33" s="622"/>
      <c r="AM33" s="665" t="s">
        <v>88</v>
      </c>
      <c r="AN33" s="666" t="s">
        <v>89</v>
      </c>
      <c r="AO33" s="665"/>
      <c r="AP33" s="867"/>
      <c r="AQ33" s="668"/>
      <c r="AR33" s="623"/>
      <c r="AS33" s="622"/>
      <c r="AT33" s="666" t="s">
        <v>90</v>
      </c>
      <c r="AU33" s="623"/>
      <c r="AV33" s="669"/>
      <c r="AW33" s="624" t="s">
        <v>87</v>
      </c>
      <c r="AX33" s="622"/>
      <c r="AY33" s="665" t="s">
        <v>88</v>
      </c>
      <c r="AZ33" s="666" t="s">
        <v>89</v>
      </c>
      <c r="BA33" s="665"/>
      <c r="BB33" s="867"/>
      <c r="BC33" s="668"/>
      <c r="BD33" s="623"/>
      <c r="BE33" s="622"/>
      <c r="BF33" s="666" t="s">
        <v>90</v>
      </c>
      <c r="BG33" s="623"/>
      <c r="BH33" s="669"/>
      <c r="BI33" s="624" t="s">
        <v>87</v>
      </c>
      <c r="BJ33" s="622"/>
      <c r="BK33" s="665" t="s">
        <v>88</v>
      </c>
      <c r="BL33" s="666" t="s">
        <v>89</v>
      </c>
      <c r="BM33" s="665"/>
      <c r="BN33" s="867"/>
      <c r="BO33" s="668"/>
      <c r="BP33" s="623"/>
      <c r="BQ33" s="622"/>
      <c r="BR33" s="666" t="s">
        <v>90</v>
      </c>
      <c r="BS33" s="623"/>
      <c r="BT33" s="669"/>
      <c r="BU33" s="624" t="s">
        <v>87</v>
      </c>
      <c r="BV33" s="622"/>
      <c r="BW33" s="665" t="s">
        <v>88</v>
      </c>
      <c r="BX33" s="666" t="s">
        <v>89</v>
      </c>
      <c r="BY33" s="665"/>
      <c r="BZ33" s="867"/>
      <c r="CA33" s="668"/>
      <c r="CB33" s="623"/>
      <c r="CC33" s="622"/>
      <c r="CD33" s="666" t="s">
        <v>90</v>
      </c>
      <c r="CE33" s="623"/>
      <c r="CF33" s="669"/>
    </row>
    <row r="34" spans="1:84" ht="17.25" customHeight="1" x14ac:dyDescent="0.2">
      <c r="A34" s="624"/>
      <c r="B34" s="622"/>
      <c r="C34" s="665"/>
      <c r="D34" s="666"/>
      <c r="E34" s="665"/>
      <c r="F34" s="867"/>
      <c r="G34" s="668"/>
      <c r="H34" s="623"/>
      <c r="I34" s="622"/>
      <c r="J34" s="623"/>
      <c r="K34" s="623"/>
      <c r="L34" s="622"/>
      <c r="M34" s="624"/>
      <c r="N34" s="622"/>
      <c r="O34" s="665"/>
      <c r="P34" s="666"/>
      <c r="Q34" s="665"/>
      <c r="R34" s="867"/>
      <c r="S34" s="668"/>
      <c r="T34" s="623"/>
      <c r="U34" s="622"/>
      <c r="V34" s="623"/>
      <c r="W34" s="623"/>
      <c r="X34" s="622"/>
      <c r="Y34" s="624"/>
      <c r="Z34" s="622"/>
      <c r="AA34" s="665"/>
      <c r="AB34" s="666"/>
      <c r="AC34" s="665"/>
      <c r="AD34" s="867"/>
      <c r="AE34" s="668"/>
      <c r="AF34" s="623"/>
      <c r="AG34" s="622"/>
      <c r="AH34" s="623"/>
      <c r="AI34" s="623"/>
      <c r="AJ34" s="622"/>
      <c r="AK34" s="624"/>
      <c r="AL34" s="622"/>
      <c r="AM34" s="665"/>
      <c r="AN34" s="666"/>
      <c r="AO34" s="665"/>
      <c r="AP34" s="867"/>
      <c r="AQ34" s="668"/>
      <c r="AR34" s="623"/>
      <c r="AS34" s="622"/>
      <c r="AT34" s="623"/>
      <c r="AU34" s="623"/>
      <c r="AV34" s="622"/>
      <c r="AW34" s="624"/>
      <c r="AX34" s="622"/>
      <c r="AY34" s="665"/>
      <c r="AZ34" s="666"/>
      <c r="BA34" s="665"/>
      <c r="BB34" s="867"/>
      <c r="BC34" s="668"/>
      <c r="BD34" s="623"/>
      <c r="BE34" s="622"/>
      <c r="BF34" s="623"/>
      <c r="BG34" s="623"/>
      <c r="BH34" s="622"/>
      <c r="BI34" s="624"/>
      <c r="BJ34" s="622"/>
      <c r="BK34" s="665"/>
      <c r="BL34" s="666"/>
      <c r="BM34" s="665"/>
      <c r="BN34" s="867"/>
      <c r="BO34" s="668"/>
      <c r="BP34" s="623"/>
      <c r="BQ34" s="622"/>
      <c r="BR34" s="623"/>
      <c r="BS34" s="623"/>
      <c r="BT34" s="622"/>
      <c r="BU34" s="624"/>
      <c r="BV34" s="622"/>
      <c r="BW34" s="665"/>
      <c r="BX34" s="666"/>
      <c r="BY34" s="665"/>
      <c r="BZ34" s="867"/>
      <c r="CA34" s="668"/>
      <c r="CB34" s="623"/>
      <c r="CC34" s="622"/>
      <c r="CD34" s="623"/>
      <c r="CE34" s="623"/>
      <c r="CF34" s="622"/>
    </row>
    <row r="35" spans="1:84" ht="3" customHeight="1" x14ac:dyDescent="0.2">
      <c r="A35" s="624"/>
      <c r="B35" s="622"/>
      <c r="C35" s="665"/>
      <c r="D35" s="666"/>
      <c r="E35" s="665"/>
      <c r="F35" s="867"/>
      <c r="G35" s="668"/>
      <c r="H35" s="623"/>
      <c r="I35" s="622"/>
      <c r="J35" s="635"/>
      <c r="K35" s="635"/>
      <c r="L35" s="644"/>
      <c r="M35" s="624"/>
      <c r="N35" s="622"/>
      <c r="O35" s="665"/>
      <c r="P35" s="666"/>
      <c r="Q35" s="665"/>
      <c r="R35" s="867"/>
      <c r="S35" s="668"/>
      <c r="T35" s="623"/>
      <c r="U35" s="622"/>
      <c r="V35" s="635"/>
      <c r="W35" s="635"/>
      <c r="X35" s="644"/>
      <c r="Y35" s="624"/>
      <c r="Z35" s="622"/>
      <c r="AA35" s="665"/>
      <c r="AB35" s="666"/>
      <c r="AC35" s="665"/>
      <c r="AD35" s="867"/>
      <c r="AE35" s="668"/>
      <c r="AF35" s="623"/>
      <c r="AG35" s="622"/>
      <c r="AH35" s="635"/>
      <c r="AI35" s="635"/>
      <c r="AJ35" s="644"/>
      <c r="AK35" s="624"/>
      <c r="AL35" s="622"/>
      <c r="AM35" s="665"/>
      <c r="AN35" s="666"/>
      <c r="AO35" s="665"/>
      <c r="AP35" s="867"/>
      <c r="AQ35" s="668"/>
      <c r="AR35" s="623"/>
      <c r="AS35" s="622"/>
      <c r="AT35" s="635"/>
      <c r="AU35" s="635"/>
      <c r="AV35" s="644"/>
      <c r="AW35" s="624"/>
      <c r="AX35" s="622"/>
      <c r="AY35" s="665"/>
      <c r="AZ35" s="666"/>
      <c r="BA35" s="665"/>
      <c r="BB35" s="867"/>
      <c r="BC35" s="668"/>
      <c r="BD35" s="623"/>
      <c r="BE35" s="622"/>
      <c r="BF35" s="635"/>
      <c r="BG35" s="635"/>
      <c r="BH35" s="644"/>
      <c r="BI35" s="624"/>
      <c r="BJ35" s="622"/>
      <c r="BK35" s="665"/>
      <c r="BL35" s="666"/>
      <c r="BM35" s="665"/>
      <c r="BN35" s="867"/>
      <c r="BO35" s="668"/>
      <c r="BP35" s="623"/>
      <c r="BQ35" s="622"/>
      <c r="BR35" s="635"/>
      <c r="BS35" s="635"/>
      <c r="BT35" s="644"/>
      <c r="BU35" s="624"/>
      <c r="BV35" s="622"/>
      <c r="BW35" s="665"/>
      <c r="BX35" s="666"/>
      <c r="BY35" s="665"/>
      <c r="BZ35" s="867"/>
      <c r="CA35" s="668"/>
      <c r="CB35" s="623"/>
      <c r="CC35" s="622"/>
      <c r="CD35" s="635"/>
      <c r="CE35" s="635"/>
      <c r="CF35" s="644"/>
    </row>
    <row r="36" spans="1:84" ht="22.5" customHeight="1" x14ac:dyDescent="0.2">
      <c r="A36" s="624"/>
      <c r="B36" s="622"/>
      <c r="C36" s="665"/>
      <c r="D36" s="666"/>
      <c r="E36" s="665"/>
      <c r="F36" s="868" t="s">
        <v>230</v>
      </c>
      <c r="G36" s="670">
        <f>G6</f>
        <v>41974</v>
      </c>
      <c r="H36" s="623"/>
      <c r="I36" s="103"/>
      <c r="J36" s="623"/>
      <c r="K36" s="869" t="s">
        <v>91</v>
      </c>
      <c r="L36" s="622"/>
      <c r="M36" s="624"/>
      <c r="N36" s="622"/>
      <c r="O36" s="665"/>
      <c r="P36" s="666"/>
      <c r="Q36" s="665"/>
      <c r="R36" s="868" t="s">
        <v>230</v>
      </c>
      <c r="S36" s="670">
        <f>S6</f>
        <v>41609</v>
      </c>
      <c r="T36" s="623"/>
      <c r="U36" s="103"/>
      <c r="V36" s="623"/>
      <c r="W36" s="869" t="s">
        <v>91</v>
      </c>
      <c r="X36" s="622"/>
      <c r="Y36" s="624"/>
      <c r="Z36" s="622"/>
      <c r="AA36" s="665"/>
      <c r="AB36" s="666"/>
      <c r="AC36" s="665"/>
      <c r="AD36" s="868" t="s">
        <v>230</v>
      </c>
      <c r="AE36" s="670">
        <f>AE6</f>
        <v>41609</v>
      </c>
      <c r="AF36" s="623"/>
      <c r="AG36" s="103"/>
      <c r="AH36" s="623"/>
      <c r="AI36" s="869" t="s">
        <v>91</v>
      </c>
      <c r="AJ36" s="622"/>
      <c r="AK36" s="624"/>
      <c r="AL36" s="622"/>
      <c r="AM36" s="665"/>
      <c r="AN36" s="666"/>
      <c r="AO36" s="665"/>
      <c r="AP36" s="868" t="s">
        <v>230</v>
      </c>
      <c r="AQ36" s="670">
        <f>AQ6</f>
        <v>41609</v>
      </c>
      <c r="AR36" s="623"/>
      <c r="AS36" s="103"/>
      <c r="AT36" s="623"/>
      <c r="AU36" s="869" t="s">
        <v>91</v>
      </c>
      <c r="AV36" s="622"/>
      <c r="AW36" s="624"/>
      <c r="AX36" s="622"/>
      <c r="AY36" s="665"/>
      <c r="AZ36" s="666"/>
      <c r="BA36" s="665"/>
      <c r="BB36" s="868" t="s">
        <v>230</v>
      </c>
      <c r="BC36" s="670">
        <f>BC6</f>
        <v>41609</v>
      </c>
      <c r="BD36" s="623"/>
      <c r="BE36" s="103"/>
      <c r="BF36" s="623"/>
      <c r="BG36" s="869" t="s">
        <v>91</v>
      </c>
      <c r="BH36" s="622"/>
      <c r="BI36" s="624"/>
      <c r="BJ36" s="622"/>
      <c r="BK36" s="665"/>
      <c r="BL36" s="666"/>
      <c r="BM36" s="665"/>
      <c r="BN36" s="868" t="s">
        <v>230</v>
      </c>
      <c r="BO36" s="670">
        <f>BO6</f>
        <v>41609</v>
      </c>
      <c r="BP36" s="623"/>
      <c r="BQ36" s="103"/>
      <c r="BR36" s="623"/>
      <c r="BS36" s="869" t="s">
        <v>91</v>
      </c>
      <c r="BT36" s="622"/>
      <c r="BU36" s="624"/>
      <c r="BV36" s="622"/>
      <c r="BW36" s="665"/>
      <c r="BX36" s="666"/>
      <c r="BY36" s="665"/>
      <c r="BZ36" s="868" t="s">
        <v>230</v>
      </c>
      <c r="CA36" s="670">
        <f>CA6</f>
        <v>41609</v>
      </c>
      <c r="CB36" s="623"/>
      <c r="CC36" s="103"/>
      <c r="CD36" s="623"/>
      <c r="CE36" s="869" t="s">
        <v>91</v>
      </c>
      <c r="CF36" s="622"/>
    </row>
    <row r="37" spans="1:84" ht="8.25" customHeight="1" x14ac:dyDescent="0.2">
      <c r="A37" s="672"/>
      <c r="B37" s="644"/>
      <c r="C37" s="673"/>
      <c r="D37" s="674"/>
      <c r="E37" s="673"/>
      <c r="F37" s="867"/>
      <c r="G37" s="668"/>
      <c r="H37" s="623"/>
      <c r="I37" s="622"/>
      <c r="J37" s="635"/>
      <c r="K37" s="635"/>
      <c r="L37" s="644"/>
      <c r="M37" s="672"/>
      <c r="N37" s="644"/>
      <c r="O37" s="673"/>
      <c r="P37" s="674"/>
      <c r="Q37" s="673"/>
      <c r="R37" s="867"/>
      <c r="S37" s="668"/>
      <c r="T37" s="623"/>
      <c r="U37" s="622"/>
      <c r="V37" s="635"/>
      <c r="W37" s="635"/>
      <c r="X37" s="644"/>
      <c r="Y37" s="672"/>
      <c r="Z37" s="644"/>
      <c r="AA37" s="673"/>
      <c r="AB37" s="674"/>
      <c r="AC37" s="673"/>
      <c r="AD37" s="867"/>
      <c r="AE37" s="668"/>
      <c r="AF37" s="623"/>
      <c r="AG37" s="622"/>
      <c r="AH37" s="635"/>
      <c r="AI37" s="635"/>
      <c r="AJ37" s="644"/>
      <c r="AK37" s="672"/>
      <c r="AL37" s="644"/>
      <c r="AM37" s="673"/>
      <c r="AN37" s="674"/>
      <c r="AO37" s="673"/>
      <c r="AP37" s="867"/>
      <c r="AQ37" s="668"/>
      <c r="AR37" s="623"/>
      <c r="AS37" s="622"/>
      <c r="AT37" s="635"/>
      <c r="AU37" s="635"/>
      <c r="AV37" s="644"/>
      <c r="AW37" s="672"/>
      <c r="AX37" s="644"/>
      <c r="AY37" s="673"/>
      <c r="AZ37" s="674"/>
      <c r="BA37" s="673"/>
      <c r="BB37" s="867"/>
      <c r="BC37" s="668"/>
      <c r="BD37" s="623"/>
      <c r="BE37" s="622"/>
      <c r="BF37" s="635"/>
      <c r="BG37" s="635"/>
      <c r="BH37" s="644"/>
      <c r="BI37" s="672"/>
      <c r="BJ37" s="644"/>
      <c r="BK37" s="673"/>
      <c r="BL37" s="674"/>
      <c r="BM37" s="673"/>
      <c r="BN37" s="867"/>
      <c r="BO37" s="668"/>
      <c r="BP37" s="623"/>
      <c r="BQ37" s="622"/>
      <c r="BR37" s="635"/>
      <c r="BS37" s="635"/>
      <c r="BT37" s="644"/>
      <c r="BU37" s="672"/>
      <c r="BV37" s="644"/>
      <c r="BW37" s="673"/>
      <c r="BX37" s="674"/>
      <c r="BY37" s="673"/>
      <c r="BZ37" s="867"/>
      <c r="CA37" s="668"/>
      <c r="CB37" s="623"/>
      <c r="CC37" s="622"/>
      <c r="CD37" s="635"/>
      <c r="CE37" s="635"/>
      <c r="CF37" s="644"/>
    </row>
    <row r="38" spans="1:84" ht="13.5" thickBot="1" x14ac:dyDescent="0.25">
      <c r="A38" s="661"/>
      <c r="B38" s="631"/>
      <c r="C38" s="675" t="s">
        <v>92</v>
      </c>
      <c r="D38" s="631"/>
      <c r="E38" s="632"/>
      <c r="F38" s="631"/>
      <c r="G38" s="631"/>
      <c r="H38" s="631"/>
      <c r="I38" s="632"/>
      <c r="J38" s="631"/>
      <c r="K38" s="675" t="s">
        <v>93</v>
      </c>
      <c r="L38" s="632"/>
      <c r="M38" s="661"/>
      <c r="N38" s="631"/>
      <c r="O38" s="675" t="s">
        <v>92</v>
      </c>
      <c r="P38" s="631"/>
      <c r="Q38" s="632"/>
      <c r="R38" s="631"/>
      <c r="S38" s="631"/>
      <c r="T38" s="631"/>
      <c r="U38" s="632"/>
      <c r="V38" s="631"/>
      <c r="W38" s="675" t="s">
        <v>93</v>
      </c>
      <c r="X38" s="632"/>
      <c r="Y38" s="661"/>
      <c r="Z38" s="631"/>
      <c r="AA38" s="675" t="s">
        <v>92</v>
      </c>
      <c r="AB38" s="631"/>
      <c r="AC38" s="632"/>
      <c r="AD38" s="631"/>
      <c r="AE38" s="631"/>
      <c r="AF38" s="631"/>
      <c r="AG38" s="632"/>
      <c r="AH38" s="631"/>
      <c r="AI38" s="675" t="s">
        <v>93</v>
      </c>
      <c r="AJ38" s="632"/>
      <c r="AK38" s="661"/>
      <c r="AL38" s="631"/>
      <c r="AM38" s="675" t="s">
        <v>92</v>
      </c>
      <c r="AN38" s="631"/>
      <c r="AO38" s="632"/>
      <c r="AP38" s="631"/>
      <c r="AQ38" s="631"/>
      <c r="AR38" s="631"/>
      <c r="AS38" s="632"/>
      <c r="AT38" s="631"/>
      <c r="AU38" s="675" t="s">
        <v>93</v>
      </c>
      <c r="AV38" s="632"/>
      <c r="AW38" s="661"/>
      <c r="AX38" s="631"/>
      <c r="AY38" s="675" t="s">
        <v>92</v>
      </c>
      <c r="AZ38" s="631"/>
      <c r="BA38" s="632"/>
      <c r="BB38" s="631"/>
      <c r="BC38" s="631"/>
      <c r="BD38" s="631"/>
      <c r="BE38" s="632"/>
      <c r="BF38" s="631"/>
      <c r="BG38" s="675" t="s">
        <v>93</v>
      </c>
      <c r="BH38" s="632"/>
      <c r="BI38" s="661"/>
      <c r="BJ38" s="631"/>
      <c r="BK38" s="675" t="s">
        <v>92</v>
      </c>
      <c r="BL38" s="631"/>
      <c r="BM38" s="632"/>
      <c r="BN38" s="631"/>
      <c r="BO38" s="631"/>
      <c r="BP38" s="631"/>
      <c r="BQ38" s="632"/>
      <c r="BR38" s="631"/>
      <c r="BS38" s="675" t="s">
        <v>93</v>
      </c>
      <c r="BT38" s="632"/>
      <c r="BU38" s="661"/>
      <c r="BV38" s="631"/>
      <c r="BW38" s="675" t="s">
        <v>92</v>
      </c>
      <c r="BX38" s="631"/>
      <c r="BY38" s="632"/>
      <c r="BZ38" s="631"/>
      <c r="CA38" s="631"/>
      <c r="CB38" s="631"/>
      <c r="CC38" s="632"/>
      <c r="CD38" s="631"/>
      <c r="CE38" s="675" t="s">
        <v>93</v>
      </c>
      <c r="CF38" s="632"/>
    </row>
    <row r="39" spans="1:84" ht="15" customHeight="1" thickBot="1" x14ac:dyDescent="0.25">
      <c r="A39" s="676" t="s">
        <v>94</v>
      </c>
      <c r="F39" s="623"/>
      <c r="G39" s="623" t="s">
        <v>95</v>
      </c>
      <c r="H39" s="623"/>
      <c r="I39" s="717">
        <f ca="1">TODAY()</f>
        <v>43966</v>
      </c>
      <c r="J39" s="623"/>
      <c r="M39" s="676" t="s">
        <v>94</v>
      </c>
      <c r="R39" s="623"/>
      <c r="S39" s="623" t="s">
        <v>95</v>
      </c>
      <c r="T39" s="623"/>
      <c r="U39" s="717">
        <f ca="1">TODAY()</f>
        <v>43966</v>
      </c>
      <c r="V39" s="623"/>
      <c r="Y39" s="676" t="s">
        <v>94</v>
      </c>
      <c r="AD39" s="623"/>
      <c r="AE39" s="623" t="s">
        <v>95</v>
      </c>
      <c r="AF39" s="623"/>
      <c r="AG39" s="717">
        <f ca="1">TODAY()</f>
        <v>43966</v>
      </c>
      <c r="AH39" s="623"/>
      <c r="AK39" s="676" t="s">
        <v>94</v>
      </c>
      <c r="AP39" s="623"/>
      <c r="AQ39" s="623" t="s">
        <v>95</v>
      </c>
      <c r="AR39" s="623"/>
      <c r="AS39" s="717">
        <f ca="1">TODAY()</f>
        <v>43966</v>
      </c>
      <c r="AT39" s="623"/>
      <c r="AW39" s="676" t="s">
        <v>94</v>
      </c>
      <c r="BB39" s="623"/>
      <c r="BC39" s="623" t="s">
        <v>95</v>
      </c>
      <c r="BD39" s="623"/>
      <c r="BE39" s="717">
        <f ca="1">TODAY()</f>
        <v>43966</v>
      </c>
      <c r="BF39" s="623"/>
      <c r="BI39" s="676" t="s">
        <v>94</v>
      </c>
      <c r="BN39" s="623"/>
      <c r="BO39" s="623" t="s">
        <v>95</v>
      </c>
      <c r="BP39" s="623"/>
      <c r="BQ39" s="717">
        <f ca="1">TODAY()</f>
        <v>43966</v>
      </c>
      <c r="BR39" s="623"/>
      <c r="BU39" s="676" t="s">
        <v>94</v>
      </c>
      <c r="BZ39" s="623"/>
      <c r="CA39" s="623" t="s">
        <v>95</v>
      </c>
      <c r="CB39" s="623"/>
      <c r="CC39" s="717">
        <f ca="1">TODAY()</f>
        <v>43966</v>
      </c>
      <c r="CD39" s="623"/>
    </row>
    <row r="40" spans="1:84" x14ac:dyDescent="0.2">
      <c r="A40" s="1100" t="s">
        <v>0</v>
      </c>
      <c r="B40" s="1068"/>
      <c r="C40" s="1068"/>
      <c r="D40" s="713"/>
      <c r="E40" s="617"/>
      <c r="F40" s="617"/>
      <c r="G40" s="617"/>
      <c r="H40" s="617"/>
      <c r="I40" s="617"/>
      <c r="J40" s="618"/>
      <c r="K40" s="617" t="s">
        <v>71</v>
      </c>
      <c r="L40" s="618"/>
      <c r="M40" s="1100" t="s">
        <v>0</v>
      </c>
      <c r="N40" s="1270"/>
      <c r="O40" s="1271"/>
      <c r="P40" s="713"/>
      <c r="Q40" s="617"/>
      <c r="R40" s="617"/>
      <c r="S40" s="617"/>
      <c r="T40" s="617"/>
      <c r="U40" s="617"/>
      <c r="V40" s="618"/>
      <c r="W40" s="617" t="s">
        <v>71</v>
      </c>
      <c r="X40" s="618"/>
      <c r="Y40" s="1100" t="s">
        <v>0</v>
      </c>
      <c r="Z40" s="1068"/>
      <c r="AA40" s="1068"/>
      <c r="AB40" s="713"/>
      <c r="AC40" s="617"/>
      <c r="AD40" s="617"/>
      <c r="AE40" s="617"/>
      <c r="AF40" s="617"/>
      <c r="AG40" s="617"/>
      <c r="AH40" s="618"/>
      <c r="AI40" s="617" t="s">
        <v>71</v>
      </c>
      <c r="AJ40" s="618"/>
      <c r="AK40" s="1100" t="s">
        <v>0</v>
      </c>
      <c r="AL40" s="1068"/>
      <c r="AM40" s="1068"/>
      <c r="AN40" s="713"/>
      <c r="AO40" s="617"/>
      <c r="AP40" s="617"/>
      <c r="AQ40" s="617"/>
      <c r="AR40" s="617"/>
      <c r="AS40" s="617"/>
      <c r="AT40" s="618"/>
      <c r="AU40" s="617" t="s">
        <v>71</v>
      </c>
      <c r="AV40" s="618"/>
      <c r="AW40" s="1100" t="s">
        <v>0</v>
      </c>
      <c r="AX40" s="1068"/>
      <c r="AY40" s="1068"/>
      <c r="AZ40" s="713"/>
      <c r="BA40" s="617"/>
      <c r="BB40" s="617"/>
      <c r="BC40" s="617"/>
      <c r="BD40" s="617"/>
      <c r="BE40" s="617"/>
      <c r="BF40" s="618"/>
      <c r="BG40" s="617" t="s">
        <v>71</v>
      </c>
      <c r="BH40" s="618"/>
      <c r="BI40" s="1100" t="s">
        <v>0</v>
      </c>
      <c r="BJ40" s="1068"/>
      <c r="BK40" s="1068"/>
      <c r="BL40" s="713"/>
      <c r="BM40" s="617"/>
      <c r="BN40" s="617"/>
      <c r="BO40" s="617"/>
      <c r="BP40" s="617"/>
      <c r="BQ40" s="617"/>
      <c r="BR40" s="618"/>
      <c r="BS40" s="617" t="s">
        <v>71</v>
      </c>
      <c r="BT40" s="618"/>
      <c r="BU40" s="1100" t="s">
        <v>0</v>
      </c>
      <c r="BV40" s="1068"/>
      <c r="BW40" s="1068"/>
      <c r="BX40" s="713"/>
      <c r="BY40" s="617"/>
      <c r="BZ40" s="617"/>
      <c r="CA40" s="617"/>
      <c r="CB40" s="617"/>
      <c r="CC40" s="617"/>
      <c r="CD40" s="618"/>
      <c r="CE40" s="617" t="s">
        <v>71</v>
      </c>
      <c r="CF40" s="618"/>
    </row>
    <row r="41" spans="1:84" x14ac:dyDescent="0.2">
      <c r="A41" s="1102" t="s">
        <v>236</v>
      </c>
      <c r="B41" s="1071"/>
      <c r="C41" s="1071"/>
      <c r="D41" s="714"/>
      <c r="E41" s="623"/>
      <c r="F41" s="623"/>
      <c r="G41" s="865" t="s">
        <v>72</v>
      </c>
      <c r="H41" s="865"/>
      <c r="I41" s="865"/>
      <c r="J41" s="622"/>
      <c r="K41" s="623"/>
      <c r="L41" s="622"/>
      <c r="M41" s="1102" t="s">
        <v>236</v>
      </c>
      <c r="N41" s="1268"/>
      <c r="O41" s="1269"/>
      <c r="P41" s="714"/>
      <c r="Q41" s="623"/>
      <c r="R41" s="623"/>
      <c r="S41" s="865" t="s">
        <v>72</v>
      </c>
      <c r="T41" s="865"/>
      <c r="U41" s="865"/>
      <c r="V41" s="622"/>
      <c r="W41" s="623"/>
      <c r="X41" s="622"/>
      <c r="Y41" s="1102" t="s">
        <v>236</v>
      </c>
      <c r="Z41" s="1071"/>
      <c r="AA41" s="1071"/>
      <c r="AB41" s="714"/>
      <c r="AC41" s="623"/>
      <c r="AD41" s="623"/>
      <c r="AE41" s="865" t="s">
        <v>72</v>
      </c>
      <c r="AF41" s="865"/>
      <c r="AG41" s="865"/>
      <c r="AH41" s="622"/>
      <c r="AI41" s="623"/>
      <c r="AJ41" s="622"/>
      <c r="AK41" s="1102" t="s">
        <v>236</v>
      </c>
      <c r="AL41" s="1071"/>
      <c r="AM41" s="1071"/>
      <c r="AN41" s="714"/>
      <c r="AO41" s="623"/>
      <c r="AP41" s="623"/>
      <c r="AQ41" s="865" t="s">
        <v>72</v>
      </c>
      <c r="AR41" s="865"/>
      <c r="AS41" s="865"/>
      <c r="AT41" s="622"/>
      <c r="AU41" s="623"/>
      <c r="AV41" s="622"/>
      <c r="AW41" s="1102" t="s">
        <v>236</v>
      </c>
      <c r="AX41" s="1071"/>
      <c r="AY41" s="1071"/>
      <c r="AZ41" s="714"/>
      <c r="BA41" s="623"/>
      <c r="BB41" s="623"/>
      <c r="BC41" s="865" t="s">
        <v>72</v>
      </c>
      <c r="BD41" s="865"/>
      <c r="BE41" s="865"/>
      <c r="BF41" s="622"/>
      <c r="BG41" s="623"/>
      <c r="BH41" s="622"/>
      <c r="BI41" s="1102" t="s">
        <v>236</v>
      </c>
      <c r="BJ41" s="1071"/>
      <c r="BK41" s="1071"/>
      <c r="BL41" s="714"/>
      <c r="BM41" s="623"/>
      <c r="BN41" s="623"/>
      <c r="BO41" s="865" t="s">
        <v>72</v>
      </c>
      <c r="BP41" s="865"/>
      <c r="BQ41" s="865"/>
      <c r="BR41" s="622"/>
      <c r="BS41" s="623"/>
      <c r="BT41" s="622"/>
      <c r="BU41" s="1102" t="s">
        <v>236</v>
      </c>
      <c r="BV41" s="1071"/>
      <c r="BW41" s="1071"/>
      <c r="BX41" s="714"/>
      <c r="BY41" s="623"/>
      <c r="BZ41" s="623"/>
      <c r="CA41" s="865" t="s">
        <v>72</v>
      </c>
      <c r="CB41" s="865"/>
      <c r="CC41" s="865"/>
      <c r="CD41" s="622"/>
      <c r="CE41" s="623"/>
      <c r="CF41" s="622"/>
    </row>
    <row r="42" spans="1:84" x14ac:dyDescent="0.2">
      <c r="A42" s="1102" t="s">
        <v>3</v>
      </c>
      <c r="B42" s="1071"/>
      <c r="C42" s="1071"/>
      <c r="D42" s="714"/>
      <c r="E42" s="623"/>
      <c r="F42" s="623"/>
      <c r="G42" s="623"/>
      <c r="H42" s="623"/>
      <c r="I42" s="623"/>
      <c r="J42" s="622"/>
      <c r="K42" s="866" t="s">
        <v>229</v>
      </c>
      <c r="L42" s="628"/>
      <c r="M42" s="1102" t="s">
        <v>3</v>
      </c>
      <c r="N42" s="1268"/>
      <c r="O42" s="1269"/>
      <c r="P42" s="714"/>
      <c r="Q42" s="623"/>
      <c r="R42" s="623"/>
      <c r="S42" s="623"/>
      <c r="T42" s="623"/>
      <c r="U42" s="623"/>
      <c r="V42" s="622"/>
      <c r="W42" s="866" t="s">
        <v>229</v>
      </c>
      <c r="X42" s="628"/>
      <c r="Y42" s="1102" t="s">
        <v>3</v>
      </c>
      <c r="Z42" s="1071"/>
      <c r="AA42" s="1071"/>
      <c r="AB42" s="714"/>
      <c r="AC42" s="623"/>
      <c r="AD42" s="623"/>
      <c r="AE42" s="623"/>
      <c r="AF42" s="623"/>
      <c r="AG42" s="623"/>
      <c r="AH42" s="622"/>
      <c r="AI42" s="866" t="s">
        <v>229</v>
      </c>
      <c r="AJ42" s="628"/>
      <c r="AK42" s="1102" t="s">
        <v>3</v>
      </c>
      <c r="AL42" s="1071"/>
      <c r="AM42" s="1071"/>
      <c r="AN42" s="714"/>
      <c r="AO42" s="623"/>
      <c r="AP42" s="623"/>
      <c r="AQ42" s="623"/>
      <c r="AR42" s="623"/>
      <c r="AS42" s="623"/>
      <c r="AT42" s="622"/>
      <c r="AU42" s="866" t="s">
        <v>229</v>
      </c>
      <c r="AV42" s="628"/>
      <c r="AW42" s="1102" t="s">
        <v>3</v>
      </c>
      <c r="AX42" s="1071"/>
      <c r="AY42" s="1071"/>
      <c r="AZ42" s="714"/>
      <c r="BA42" s="623"/>
      <c r="BB42" s="623"/>
      <c r="BC42" s="623"/>
      <c r="BD42" s="623"/>
      <c r="BE42" s="623"/>
      <c r="BF42" s="622"/>
      <c r="BG42" s="866" t="s">
        <v>229</v>
      </c>
      <c r="BH42" s="628"/>
      <c r="BI42" s="1102" t="s">
        <v>3</v>
      </c>
      <c r="BJ42" s="1071"/>
      <c r="BK42" s="1071"/>
      <c r="BL42" s="714"/>
      <c r="BM42" s="623"/>
      <c r="BN42" s="623"/>
      <c r="BO42" s="623"/>
      <c r="BP42" s="623"/>
      <c r="BQ42" s="623"/>
      <c r="BR42" s="622"/>
      <c r="BS42" s="866" t="s">
        <v>229</v>
      </c>
      <c r="BT42" s="628"/>
      <c r="BU42" s="1102" t="s">
        <v>3</v>
      </c>
      <c r="BV42" s="1071"/>
      <c r="BW42" s="1071"/>
      <c r="BX42" s="714"/>
      <c r="BY42" s="623"/>
      <c r="BZ42" s="623"/>
      <c r="CA42" s="623"/>
      <c r="CB42" s="623"/>
      <c r="CC42" s="623"/>
      <c r="CD42" s="622"/>
      <c r="CE42" s="866" t="s">
        <v>229</v>
      </c>
      <c r="CF42" s="628"/>
    </row>
    <row r="43" spans="1:84" ht="13.5" thickBot="1" x14ac:dyDescent="0.25">
      <c r="A43" s="1206" t="s">
        <v>586</v>
      </c>
      <c r="B43" s="1074"/>
      <c r="C43" s="1244"/>
      <c r="D43" s="715"/>
      <c r="E43" s="631"/>
      <c r="F43" s="631"/>
      <c r="G43" s="631"/>
      <c r="H43" s="631"/>
      <c r="I43" s="631"/>
      <c r="J43" s="632"/>
      <c r="K43" s="633" t="s">
        <v>74</v>
      </c>
      <c r="L43" s="628"/>
      <c r="M43" s="1206" t="s">
        <v>586</v>
      </c>
      <c r="N43" s="1266"/>
      <c r="O43" s="1267"/>
      <c r="P43" s="715"/>
      <c r="Q43" s="631"/>
      <c r="R43" s="631"/>
      <c r="S43" s="631"/>
      <c r="T43" s="631"/>
      <c r="U43" s="631"/>
      <c r="V43" s="632"/>
      <c r="W43" s="633" t="s">
        <v>74</v>
      </c>
      <c r="X43" s="628"/>
      <c r="Y43" s="1206" t="s">
        <v>586</v>
      </c>
      <c r="Z43" s="1074"/>
      <c r="AA43" s="1244"/>
      <c r="AB43" s="715"/>
      <c r="AC43" s="631"/>
      <c r="AD43" s="631"/>
      <c r="AE43" s="631"/>
      <c r="AF43" s="631"/>
      <c r="AG43" s="631"/>
      <c r="AH43" s="632"/>
      <c r="AI43" s="633" t="s">
        <v>74</v>
      </c>
      <c r="AJ43" s="628"/>
      <c r="AK43" s="1206" t="s">
        <v>586</v>
      </c>
      <c r="AL43" s="1074"/>
      <c r="AM43" s="1244"/>
      <c r="AN43" s="715"/>
      <c r="AO43" s="631"/>
      <c r="AP43" s="631"/>
      <c r="AQ43" s="631"/>
      <c r="AR43" s="631"/>
      <c r="AS43" s="631"/>
      <c r="AT43" s="632"/>
      <c r="AU43" s="633" t="s">
        <v>74</v>
      </c>
      <c r="AV43" s="628"/>
      <c r="AW43" s="1206" t="s">
        <v>586</v>
      </c>
      <c r="AX43" s="1074"/>
      <c r="AY43" s="1244"/>
      <c r="AZ43" s="715"/>
      <c r="BA43" s="631"/>
      <c r="BB43" s="631"/>
      <c r="BC43" s="631"/>
      <c r="BD43" s="631"/>
      <c r="BE43" s="631"/>
      <c r="BF43" s="632"/>
      <c r="BG43" s="633" t="s">
        <v>74</v>
      </c>
      <c r="BH43" s="628"/>
      <c r="BI43" s="1206" t="s">
        <v>586</v>
      </c>
      <c r="BJ43" s="1074"/>
      <c r="BK43" s="1244"/>
      <c r="BL43" s="715"/>
      <c r="BM43" s="631"/>
      <c r="BN43" s="631"/>
      <c r="BO43" s="631"/>
      <c r="BP43" s="631"/>
      <c r="BQ43" s="631"/>
      <c r="BR43" s="632"/>
      <c r="BS43" s="633" t="s">
        <v>74</v>
      </c>
      <c r="BT43" s="628"/>
      <c r="BU43" s="1206" t="s">
        <v>586</v>
      </c>
      <c r="BV43" s="1074"/>
      <c r="BW43" s="1244"/>
      <c r="BX43" s="715"/>
      <c r="BY43" s="631"/>
      <c r="BZ43" s="631"/>
      <c r="CA43" s="631"/>
      <c r="CB43" s="631"/>
      <c r="CC43" s="631"/>
      <c r="CD43" s="632"/>
      <c r="CE43" s="633" t="s">
        <v>74</v>
      </c>
      <c r="CF43" s="628"/>
    </row>
    <row r="44" spans="1:84" ht="10.5" customHeight="1" x14ac:dyDescent="0.2">
      <c r="A44" s="624" t="s">
        <v>6</v>
      </c>
      <c r="B44" s="666"/>
      <c r="C44" s="623"/>
      <c r="D44" s="623"/>
      <c r="E44" s="623"/>
      <c r="F44" s="622"/>
      <c r="G44" s="666" t="s">
        <v>68</v>
      </c>
      <c r="H44" s="666"/>
      <c r="I44" s="623"/>
      <c r="J44" s="622"/>
      <c r="K44" s="623"/>
      <c r="L44" s="628"/>
      <c r="M44" s="624" t="s">
        <v>6</v>
      </c>
      <c r="N44" s="666"/>
      <c r="O44" s="623"/>
      <c r="P44" s="623"/>
      <c r="Q44" s="623"/>
      <c r="R44" s="622"/>
      <c r="S44" s="666" t="s">
        <v>68</v>
      </c>
      <c r="T44" s="666"/>
      <c r="U44" s="623"/>
      <c r="V44" s="622"/>
      <c r="W44" s="623"/>
      <c r="X44" s="628"/>
      <c r="Y44" s="624" t="s">
        <v>6</v>
      </c>
      <c r="Z44" s="666"/>
      <c r="AA44" s="623"/>
      <c r="AB44" s="623"/>
      <c r="AC44" s="623"/>
      <c r="AD44" s="622"/>
      <c r="AE44" s="666" t="s">
        <v>68</v>
      </c>
      <c r="AF44" s="666"/>
      <c r="AG44" s="623"/>
      <c r="AH44" s="622"/>
      <c r="AI44" s="623"/>
      <c r="AJ44" s="628"/>
      <c r="AK44" s="624" t="s">
        <v>6</v>
      </c>
      <c r="AL44" s="666"/>
      <c r="AM44" s="623"/>
      <c r="AN44" s="623"/>
      <c r="AO44" s="623"/>
      <c r="AP44" s="622"/>
      <c r="AQ44" s="666" t="s">
        <v>68</v>
      </c>
      <c r="AR44" s="666"/>
      <c r="AS44" s="623"/>
      <c r="AT44" s="622"/>
      <c r="AU44" s="623"/>
      <c r="AV44" s="628"/>
      <c r="AW44" s="624" t="s">
        <v>6</v>
      </c>
      <c r="AX44" s="666"/>
      <c r="AY44" s="623"/>
      <c r="AZ44" s="623"/>
      <c r="BA44" s="623"/>
      <c r="BB44" s="622"/>
      <c r="BC44" s="666" t="s">
        <v>68</v>
      </c>
      <c r="BD44" s="666"/>
      <c r="BE44" s="623"/>
      <c r="BF44" s="622"/>
      <c r="BG44" s="623"/>
      <c r="BH44" s="628"/>
      <c r="BI44" s="624" t="s">
        <v>6</v>
      </c>
      <c r="BJ44" s="666"/>
      <c r="BK44" s="623"/>
      <c r="BL44" s="623"/>
      <c r="BM44" s="623"/>
      <c r="BN44" s="622"/>
      <c r="BO44" s="666" t="s">
        <v>68</v>
      </c>
      <c r="BP44" s="666"/>
      <c r="BQ44" s="623"/>
      <c r="BR44" s="622"/>
      <c r="BS44" s="623"/>
      <c r="BT44" s="628"/>
      <c r="BU44" s="624" t="s">
        <v>6</v>
      </c>
      <c r="BV44" s="666"/>
      <c r="BW44" s="623"/>
      <c r="BX44" s="623"/>
      <c r="BY44" s="623"/>
      <c r="BZ44" s="622"/>
      <c r="CA44" s="666" t="s">
        <v>68</v>
      </c>
      <c r="CB44" s="666"/>
      <c r="CC44" s="623"/>
      <c r="CD44" s="622"/>
      <c r="CE44" s="623"/>
      <c r="CF44" s="628"/>
    </row>
    <row r="45" spans="1:84" ht="12.75" customHeight="1" x14ac:dyDescent="0.2">
      <c r="A45" s="1245" t="str">
        <f>A6</f>
        <v>USCGC BUSTED</v>
      </c>
      <c r="B45" s="1246"/>
      <c r="C45" s="1246"/>
      <c r="D45" s="1246"/>
      <c r="E45" s="1246"/>
      <c r="F45" s="1247"/>
      <c r="G45" s="1248">
        <f>G6</f>
        <v>41974</v>
      </c>
      <c r="H45" s="1246"/>
      <c r="I45" s="1246"/>
      <c r="J45" s="1247"/>
      <c r="K45" s="623"/>
      <c r="L45" s="641"/>
      <c r="M45" s="1245" t="str">
        <f>M6</f>
        <v>USCGC BUSTED</v>
      </c>
      <c r="N45" s="1262"/>
      <c r="O45" s="1262"/>
      <c r="P45" s="1262"/>
      <c r="Q45" s="1262"/>
      <c r="R45" s="1263"/>
      <c r="S45" s="1248">
        <f>S6</f>
        <v>41609</v>
      </c>
      <c r="T45" s="1264"/>
      <c r="U45" s="1264"/>
      <c r="V45" s="1265"/>
      <c r="W45" s="623"/>
      <c r="X45" s="641"/>
      <c r="Y45" s="1245" t="str">
        <f>Y6</f>
        <v>USCGC BUSTED</v>
      </c>
      <c r="Z45" s="1246"/>
      <c r="AA45" s="1246"/>
      <c r="AB45" s="1246"/>
      <c r="AC45" s="1246"/>
      <c r="AD45" s="1247"/>
      <c r="AE45" s="1248">
        <f>AE6</f>
        <v>41609</v>
      </c>
      <c r="AF45" s="1246"/>
      <c r="AG45" s="1246"/>
      <c r="AH45" s="1247"/>
      <c r="AI45" s="623"/>
      <c r="AJ45" s="641"/>
      <c r="AK45" s="1245" t="str">
        <f>AK6</f>
        <v>USCGC BUSTED</v>
      </c>
      <c r="AL45" s="1246"/>
      <c r="AM45" s="1246"/>
      <c r="AN45" s="1246"/>
      <c r="AO45" s="1246"/>
      <c r="AP45" s="1247"/>
      <c r="AQ45" s="1248">
        <f>AQ6</f>
        <v>41609</v>
      </c>
      <c r="AR45" s="1246"/>
      <c r="AS45" s="1246"/>
      <c r="AT45" s="1247"/>
      <c r="AU45" s="623"/>
      <c r="AV45" s="641"/>
      <c r="AW45" s="1245" t="str">
        <f>AW6</f>
        <v>USCGC BUSTED</v>
      </c>
      <c r="AX45" s="1246"/>
      <c r="AY45" s="1246"/>
      <c r="AZ45" s="1246"/>
      <c r="BA45" s="1246"/>
      <c r="BB45" s="1247"/>
      <c r="BC45" s="1248">
        <f>BC6</f>
        <v>41609</v>
      </c>
      <c r="BD45" s="1246"/>
      <c r="BE45" s="1246"/>
      <c r="BF45" s="1247"/>
      <c r="BG45" s="623"/>
      <c r="BH45" s="641"/>
      <c r="BI45" s="1245" t="str">
        <f>BI6</f>
        <v>USCGC BUSTED</v>
      </c>
      <c r="BJ45" s="1246"/>
      <c r="BK45" s="1246"/>
      <c r="BL45" s="1246"/>
      <c r="BM45" s="1246"/>
      <c r="BN45" s="1247"/>
      <c r="BO45" s="1248">
        <f>BO6</f>
        <v>41609</v>
      </c>
      <c r="BP45" s="1246"/>
      <c r="BQ45" s="1246"/>
      <c r="BR45" s="1247"/>
      <c r="BS45" s="623"/>
      <c r="BT45" s="641"/>
      <c r="BU45" s="1245" t="str">
        <f>BU6</f>
        <v>USCGC BUSTED</v>
      </c>
      <c r="BV45" s="1246"/>
      <c r="BW45" s="1246"/>
      <c r="BX45" s="1246"/>
      <c r="BY45" s="1246"/>
      <c r="BZ45" s="1247"/>
      <c r="CA45" s="1248">
        <f>CA6</f>
        <v>41609</v>
      </c>
      <c r="CB45" s="1246"/>
      <c r="CC45" s="1246"/>
      <c r="CD45" s="1247"/>
      <c r="CE45" s="623"/>
      <c r="CF45" s="641"/>
    </row>
    <row r="46" spans="1:84" x14ac:dyDescent="0.2">
      <c r="A46" s="624" t="s">
        <v>75</v>
      </c>
      <c r="B46" s="666"/>
      <c r="C46" s="623"/>
      <c r="D46" s="623"/>
      <c r="E46" s="623"/>
      <c r="F46" s="623"/>
      <c r="G46" s="623"/>
      <c r="H46" s="623"/>
      <c r="I46" s="623"/>
      <c r="J46" s="622"/>
      <c r="K46" s="623"/>
      <c r="L46" s="641"/>
      <c r="M46" s="624" t="s">
        <v>75</v>
      </c>
      <c r="N46" s="666"/>
      <c r="O46" s="623"/>
      <c r="P46" s="623"/>
      <c r="Q46" s="623"/>
      <c r="R46" s="623"/>
      <c r="S46" s="623"/>
      <c r="T46" s="623"/>
      <c r="U46" s="623"/>
      <c r="V46" s="622"/>
      <c r="W46" s="623"/>
      <c r="X46" s="641"/>
      <c r="Y46" s="624" t="s">
        <v>75</v>
      </c>
      <c r="Z46" s="666"/>
      <c r="AA46" s="623"/>
      <c r="AB46" s="623"/>
      <c r="AC46" s="623"/>
      <c r="AD46" s="623"/>
      <c r="AE46" s="623"/>
      <c r="AF46" s="623"/>
      <c r="AG46" s="623"/>
      <c r="AH46" s="622"/>
      <c r="AI46" s="623"/>
      <c r="AJ46" s="641"/>
      <c r="AK46" s="624" t="s">
        <v>75</v>
      </c>
      <c r="AL46" s="666"/>
      <c r="AM46" s="623"/>
      <c r="AN46" s="623"/>
      <c r="AO46" s="623"/>
      <c r="AP46" s="623"/>
      <c r="AQ46" s="623"/>
      <c r="AR46" s="623"/>
      <c r="AS46" s="623"/>
      <c r="AT46" s="622"/>
      <c r="AU46" s="623"/>
      <c r="AV46" s="641"/>
      <c r="AW46" s="624" t="s">
        <v>75</v>
      </c>
      <c r="AX46" s="666"/>
      <c r="AY46" s="623"/>
      <c r="AZ46" s="623"/>
      <c r="BA46" s="623"/>
      <c r="BB46" s="623"/>
      <c r="BC46" s="623"/>
      <c r="BD46" s="623"/>
      <c r="BE46" s="623"/>
      <c r="BF46" s="622"/>
      <c r="BG46" s="623"/>
      <c r="BH46" s="641"/>
      <c r="BI46" s="624" t="s">
        <v>75</v>
      </c>
      <c r="BJ46" s="666"/>
      <c r="BK46" s="623"/>
      <c r="BL46" s="623"/>
      <c r="BM46" s="623"/>
      <c r="BN46" s="623"/>
      <c r="BO46" s="623"/>
      <c r="BP46" s="623"/>
      <c r="BQ46" s="623"/>
      <c r="BR46" s="622"/>
      <c r="BS46" s="623"/>
      <c r="BT46" s="641"/>
      <c r="BU46" s="624" t="s">
        <v>75</v>
      </c>
      <c r="BV46" s="666"/>
      <c r="BW46" s="623"/>
      <c r="BX46" s="623"/>
      <c r="BY46" s="623"/>
      <c r="BZ46" s="623"/>
      <c r="CA46" s="623"/>
      <c r="CB46" s="623"/>
      <c r="CC46" s="623"/>
      <c r="CD46" s="622"/>
      <c r="CE46" s="623"/>
      <c r="CF46" s="641"/>
    </row>
    <row r="47" spans="1:84" ht="12.75" customHeight="1" x14ac:dyDescent="0.2">
      <c r="A47" s="1238">
        <f>A8</f>
        <v>0</v>
      </c>
      <c r="B47" s="1239"/>
      <c r="C47" s="1239"/>
      <c r="D47" s="1239"/>
      <c r="E47" s="1239"/>
      <c r="F47" s="1239"/>
      <c r="G47" s="1239"/>
      <c r="H47" s="1239"/>
      <c r="I47" s="1239"/>
      <c r="J47" s="1240"/>
      <c r="K47" s="623"/>
      <c r="L47" s="641"/>
      <c r="M47" s="1238">
        <f>M8</f>
        <v>0</v>
      </c>
      <c r="N47" s="1260"/>
      <c r="O47" s="1260"/>
      <c r="P47" s="1260"/>
      <c r="Q47" s="1260"/>
      <c r="R47" s="1260"/>
      <c r="S47" s="1260"/>
      <c r="T47" s="1260"/>
      <c r="U47" s="1260"/>
      <c r="V47" s="1261"/>
      <c r="W47" s="623"/>
      <c r="X47" s="641"/>
      <c r="Y47" s="1238">
        <f>Y8</f>
        <v>0</v>
      </c>
      <c r="Z47" s="1239"/>
      <c r="AA47" s="1239"/>
      <c r="AB47" s="1239"/>
      <c r="AC47" s="1239"/>
      <c r="AD47" s="1239"/>
      <c r="AE47" s="1239"/>
      <c r="AF47" s="1239"/>
      <c r="AG47" s="1239"/>
      <c r="AH47" s="1240"/>
      <c r="AI47" s="623"/>
      <c r="AJ47" s="641"/>
      <c r="AK47" s="1238">
        <f>AK8</f>
        <v>0</v>
      </c>
      <c r="AL47" s="1239"/>
      <c r="AM47" s="1239"/>
      <c r="AN47" s="1239"/>
      <c r="AO47" s="1239"/>
      <c r="AP47" s="1239"/>
      <c r="AQ47" s="1239"/>
      <c r="AR47" s="1239"/>
      <c r="AS47" s="1239"/>
      <c r="AT47" s="1240"/>
      <c r="AU47" s="623"/>
      <c r="AV47" s="641"/>
      <c r="AW47" s="1238">
        <f>AW8</f>
        <v>0</v>
      </c>
      <c r="AX47" s="1239"/>
      <c r="AY47" s="1239"/>
      <c r="AZ47" s="1239"/>
      <c r="BA47" s="1239"/>
      <c r="BB47" s="1239"/>
      <c r="BC47" s="1239"/>
      <c r="BD47" s="1239"/>
      <c r="BE47" s="1239"/>
      <c r="BF47" s="1240"/>
      <c r="BG47" s="623"/>
      <c r="BH47" s="641"/>
      <c r="BI47" s="1238">
        <f>BI8</f>
        <v>0</v>
      </c>
      <c r="BJ47" s="1239"/>
      <c r="BK47" s="1239"/>
      <c r="BL47" s="1239"/>
      <c r="BM47" s="1239"/>
      <c r="BN47" s="1239"/>
      <c r="BO47" s="1239"/>
      <c r="BP47" s="1239"/>
      <c r="BQ47" s="1239"/>
      <c r="BR47" s="1240"/>
      <c r="BS47" s="623"/>
      <c r="BT47" s="641"/>
      <c r="BU47" s="1238">
        <f>BU8</f>
        <v>0</v>
      </c>
      <c r="BV47" s="1239"/>
      <c r="BW47" s="1239"/>
      <c r="BX47" s="1239"/>
      <c r="BY47" s="1239"/>
      <c r="BZ47" s="1239"/>
      <c r="CA47" s="1239"/>
      <c r="CB47" s="1239"/>
      <c r="CC47" s="1239"/>
      <c r="CD47" s="1240"/>
      <c r="CE47" s="623"/>
      <c r="CF47" s="641"/>
    </row>
    <row r="48" spans="1:84" x14ac:dyDescent="0.2">
      <c r="A48" s="624" t="s">
        <v>77</v>
      </c>
      <c r="B48" s="666"/>
      <c r="C48" s="623"/>
      <c r="D48" s="623"/>
      <c r="E48" s="623"/>
      <c r="F48" s="622"/>
      <c r="G48" s="666" t="s">
        <v>78</v>
      </c>
      <c r="H48" s="666"/>
      <c r="I48" s="623"/>
      <c r="J48" s="622"/>
      <c r="K48" s="633" t="s">
        <v>79</v>
      </c>
      <c r="L48" s="628"/>
      <c r="M48" s="624" t="s">
        <v>77</v>
      </c>
      <c r="N48" s="666"/>
      <c r="O48" s="623"/>
      <c r="P48" s="623"/>
      <c r="Q48" s="623"/>
      <c r="R48" s="622"/>
      <c r="S48" s="666" t="s">
        <v>78</v>
      </c>
      <c r="T48" s="666"/>
      <c r="U48" s="623"/>
      <c r="V48" s="622"/>
      <c r="W48" s="633" t="s">
        <v>79</v>
      </c>
      <c r="X48" s="628"/>
      <c r="Y48" s="624" t="s">
        <v>77</v>
      </c>
      <c r="Z48" s="666"/>
      <c r="AA48" s="623"/>
      <c r="AB48" s="623"/>
      <c r="AC48" s="623"/>
      <c r="AD48" s="622"/>
      <c r="AE48" s="666" t="s">
        <v>78</v>
      </c>
      <c r="AF48" s="666"/>
      <c r="AG48" s="623"/>
      <c r="AH48" s="622"/>
      <c r="AI48" s="633" t="s">
        <v>79</v>
      </c>
      <c r="AJ48" s="628"/>
      <c r="AK48" s="624" t="s">
        <v>77</v>
      </c>
      <c r="AL48" s="666"/>
      <c r="AM48" s="623"/>
      <c r="AN48" s="623"/>
      <c r="AO48" s="623"/>
      <c r="AP48" s="622"/>
      <c r="AQ48" s="666" t="s">
        <v>78</v>
      </c>
      <c r="AR48" s="666"/>
      <c r="AS48" s="623"/>
      <c r="AT48" s="622"/>
      <c r="AU48" s="633" t="s">
        <v>79</v>
      </c>
      <c r="AV48" s="628"/>
      <c r="AW48" s="624" t="s">
        <v>77</v>
      </c>
      <c r="AX48" s="666"/>
      <c r="AY48" s="623"/>
      <c r="AZ48" s="623"/>
      <c r="BA48" s="623"/>
      <c r="BB48" s="622"/>
      <c r="BC48" s="666" t="s">
        <v>78</v>
      </c>
      <c r="BD48" s="666"/>
      <c r="BE48" s="623"/>
      <c r="BF48" s="622"/>
      <c r="BG48" s="633" t="s">
        <v>79</v>
      </c>
      <c r="BH48" s="628"/>
      <c r="BI48" s="624" t="s">
        <v>77</v>
      </c>
      <c r="BJ48" s="666"/>
      <c r="BK48" s="623"/>
      <c r="BL48" s="623"/>
      <c r="BM48" s="623"/>
      <c r="BN48" s="622"/>
      <c r="BO48" s="666" t="s">
        <v>78</v>
      </c>
      <c r="BP48" s="666"/>
      <c r="BQ48" s="623"/>
      <c r="BR48" s="622"/>
      <c r="BS48" s="633" t="s">
        <v>79</v>
      </c>
      <c r="BT48" s="628"/>
      <c r="BU48" s="624" t="s">
        <v>77</v>
      </c>
      <c r="BV48" s="666"/>
      <c r="BW48" s="623"/>
      <c r="BX48" s="623"/>
      <c r="BY48" s="623"/>
      <c r="BZ48" s="622"/>
      <c r="CA48" s="666" t="s">
        <v>78</v>
      </c>
      <c r="CB48" s="666"/>
      <c r="CC48" s="623"/>
      <c r="CD48" s="622"/>
      <c r="CE48" s="633" t="s">
        <v>79</v>
      </c>
      <c r="CF48" s="628"/>
    </row>
    <row r="49" spans="1:84" ht="18.75" customHeight="1" thickBot="1" x14ac:dyDescent="0.25">
      <c r="A49" s="1241" t="s">
        <v>231</v>
      </c>
      <c r="B49" s="1242"/>
      <c r="C49" s="1242"/>
      <c r="D49" s="1242"/>
      <c r="E49" s="1242"/>
      <c r="F49" s="1243"/>
      <c r="G49" s="1241"/>
      <c r="H49" s="1242"/>
      <c r="I49" s="1242"/>
      <c r="J49" s="1243"/>
      <c r="K49" s="631"/>
      <c r="L49" s="632"/>
      <c r="M49" s="1241" t="s">
        <v>231</v>
      </c>
      <c r="N49" s="1258"/>
      <c r="O49" s="1258"/>
      <c r="P49" s="1258"/>
      <c r="Q49" s="1258"/>
      <c r="R49" s="1259"/>
      <c r="S49" s="1241"/>
      <c r="T49" s="1258"/>
      <c r="U49" s="1258"/>
      <c r="V49" s="1259"/>
      <c r="W49" s="631"/>
      <c r="X49" s="632"/>
      <c r="Y49" s="1241" t="s">
        <v>231</v>
      </c>
      <c r="Z49" s="1242"/>
      <c r="AA49" s="1242"/>
      <c r="AB49" s="1242"/>
      <c r="AC49" s="1242"/>
      <c r="AD49" s="1243"/>
      <c r="AE49" s="1241"/>
      <c r="AF49" s="1242"/>
      <c r="AG49" s="1242"/>
      <c r="AH49" s="1243"/>
      <c r="AI49" s="631"/>
      <c r="AJ49" s="632"/>
      <c r="AK49" s="1241" t="s">
        <v>231</v>
      </c>
      <c r="AL49" s="1242"/>
      <c r="AM49" s="1242"/>
      <c r="AN49" s="1242"/>
      <c r="AO49" s="1242"/>
      <c r="AP49" s="1243"/>
      <c r="AQ49" s="1241"/>
      <c r="AR49" s="1242"/>
      <c r="AS49" s="1242"/>
      <c r="AT49" s="1243"/>
      <c r="AU49" s="631"/>
      <c r="AV49" s="632"/>
      <c r="AW49" s="1241" t="s">
        <v>231</v>
      </c>
      <c r="AX49" s="1242"/>
      <c r="AY49" s="1242"/>
      <c r="AZ49" s="1242"/>
      <c r="BA49" s="1242"/>
      <c r="BB49" s="1243"/>
      <c r="BC49" s="1241"/>
      <c r="BD49" s="1242"/>
      <c r="BE49" s="1242"/>
      <c r="BF49" s="1243"/>
      <c r="BG49" s="631"/>
      <c r="BH49" s="632"/>
      <c r="BI49" s="1241" t="s">
        <v>231</v>
      </c>
      <c r="BJ49" s="1242"/>
      <c r="BK49" s="1242"/>
      <c r="BL49" s="1242"/>
      <c r="BM49" s="1242"/>
      <c r="BN49" s="1243"/>
      <c r="BO49" s="1241"/>
      <c r="BP49" s="1242"/>
      <c r="BQ49" s="1242"/>
      <c r="BR49" s="1243"/>
      <c r="BS49" s="631"/>
      <c r="BT49" s="632"/>
      <c r="BU49" s="1241" t="s">
        <v>231</v>
      </c>
      <c r="BV49" s="1242"/>
      <c r="BW49" s="1242"/>
      <c r="BX49" s="1242"/>
      <c r="BY49" s="1242"/>
      <c r="BZ49" s="1243"/>
      <c r="CA49" s="1241"/>
      <c r="CB49" s="1242"/>
      <c r="CC49" s="1242"/>
      <c r="CD49" s="1243"/>
      <c r="CE49" s="631"/>
      <c r="CF49" s="632"/>
    </row>
    <row r="50" spans="1:84" ht="18.75" customHeight="1" x14ac:dyDescent="0.2">
      <c r="A50" s="646" t="s">
        <v>80</v>
      </c>
      <c r="B50" s="623"/>
      <c r="C50" s="666" t="s">
        <v>81</v>
      </c>
      <c r="D50" s="623"/>
      <c r="E50" s="623"/>
      <c r="F50" s="623"/>
      <c r="G50" s="647"/>
      <c r="H50" s="648" t="s">
        <v>82</v>
      </c>
      <c r="I50" s="649" t="s">
        <v>83</v>
      </c>
      <c r="J50" s="649" t="s">
        <v>84</v>
      </c>
      <c r="K50" s="649" t="s">
        <v>84</v>
      </c>
      <c r="L50" s="650" t="s">
        <v>85</v>
      </c>
      <c r="M50" s="646" t="s">
        <v>80</v>
      </c>
      <c r="N50" s="623"/>
      <c r="O50" s="666" t="s">
        <v>81</v>
      </c>
      <c r="P50" s="623"/>
      <c r="Q50" s="623"/>
      <c r="R50" s="623"/>
      <c r="S50" s="647"/>
      <c r="T50" s="648" t="s">
        <v>82</v>
      </c>
      <c r="U50" s="649" t="s">
        <v>83</v>
      </c>
      <c r="V50" s="649" t="s">
        <v>84</v>
      </c>
      <c r="W50" s="649" t="s">
        <v>84</v>
      </c>
      <c r="X50" s="650" t="s">
        <v>85</v>
      </c>
      <c r="Y50" s="646" t="s">
        <v>80</v>
      </c>
      <c r="Z50" s="623"/>
      <c r="AA50" s="666" t="s">
        <v>81</v>
      </c>
      <c r="AB50" s="623"/>
      <c r="AC50" s="623"/>
      <c r="AD50" s="623"/>
      <c r="AE50" s="647"/>
      <c r="AF50" s="648" t="s">
        <v>82</v>
      </c>
      <c r="AG50" s="649" t="s">
        <v>83</v>
      </c>
      <c r="AH50" s="649" t="s">
        <v>84</v>
      </c>
      <c r="AI50" s="649" t="s">
        <v>84</v>
      </c>
      <c r="AJ50" s="650" t="s">
        <v>85</v>
      </c>
      <c r="AK50" s="646" t="s">
        <v>80</v>
      </c>
      <c r="AL50" s="623"/>
      <c r="AM50" s="666" t="s">
        <v>81</v>
      </c>
      <c r="AN50" s="623"/>
      <c r="AO50" s="623"/>
      <c r="AP50" s="623"/>
      <c r="AQ50" s="647"/>
      <c r="AR50" s="648" t="s">
        <v>82</v>
      </c>
      <c r="AS50" s="649" t="s">
        <v>83</v>
      </c>
      <c r="AT50" s="649" t="s">
        <v>84</v>
      </c>
      <c r="AU50" s="649" t="s">
        <v>84</v>
      </c>
      <c r="AV50" s="650" t="s">
        <v>85</v>
      </c>
      <c r="AW50" s="646" t="s">
        <v>80</v>
      </c>
      <c r="AX50" s="623"/>
      <c r="AY50" s="666" t="s">
        <v>81</v>
      </c>
      <c r="AZ50" s="623"/>
      <c r="BA50" s="623"/>
      <c r="BB50" s="623"/>
      <c r="BC50" s="647"/>
      <c r="BD50" s="648" t="s">
        <v>82</v>
      </c>
      <c r="BE50" s="649" t="s">
        <v>83</v>
      </c>
      <c r="BF50" s="649" t="s">
        <v>84</v>
      </c>
      <c r="BG50" s="649" t="s">
        <v>84</v>
      </c>
      <c r="BH50" s="650" t="s">
        <v>85</v>
      </c>
      <c r="BI50" s="646" t="s">
        <v>80</v>
      </c>
      <c r="BJ50" s="623"/>
      <c r="BK50" s="666" t="s">
        <v>81</v>
      </c>
      <c r="BL50" s="623"/>
      <c r="BM50" s="623"/>
      <c r="BN50" s="623"/>
      <c r="BO50" s="647"/>
      <c r="BP50" s="648" t="s">
        <v>82</v>
      </c>
      <c r="BQ50" s="649" t="s">
        <v>83</v>
      </c>
      <c r="BR50" s="649" t="s">
        <v>84</v>
      </c>
      <c r="BS50" s="649" t="s">
        <v>84</v>
      </c>
      <c r="BT50" s="650" t="s">
        <v>85</v>
      </c>
      <c r="BU50" s="646" t="s">
        <v>80</v>
      </c>
      <c r="BV50" s="623"/>
      <c r="BW50" s="666" t="s">
        <v>81</v>
      </c>
      <c r="BX50" s="623"/>
      <c r="BY50" s="623"/>
      <c r="BZ50" s="623"/>
      <c r="CA50" s="647"/>
      <c r="CB50" s="648" t="s">
        <v>82</v>
      </c>
      <c r="CC50" s="649" t="s">
        <v>83</v>
      </c>
      <c r="CD50" s="649" t="s">
        <v>84</v>
      </c>
      <c r="CE50" s="649" t="s">
        <v>84</v>
      </c>
      <c r="CF50" s="650" t="s">
        <v>85</v>
      </c>
    </row>
    <row r="51" spans="1:84" x14ac:dyDescent="0.2">
      <c r="A51" s="651"/>
      <c r="B51" s="635"/>
      <c r="C51" s="635"/>
      <c r="D51" s="635"/>
      <c r="E51" s="635"/>
      <c r="F51" s="635"/>
      <c r="G51" s="652"/>
      <c r="H51" s="652"/>
      <c r="I51" s="652"/>
      <c r="J51" s="652"/>
      <c r="K51" s="653" t="s">
        <v>86</v>
      </c>
      <c r="L51" s="644"/>
      <c r="M51" s="651"/>
      <c r="N51" s="635"/>
      <c r="O51" s="635"/>
      <c r="P51" s="635"/>
      <c r="Q51" s="635"/>
      <c r="R51" s="635"/>
      <c r="S51" s="652"/>
      <c r="T51" s="652"/>
      <c r="U51" s="652"/>
      <c r="V51" s="652"/>
      <c r="W51" s="653" t="s">
        <v>86</v>
      </c>
      <c r="X51" s="644"/>
      <c r="Y51" s="651"/>
      <c r="Z51" s="635"/>
      <c r="AA51" s="635"/>
      <c r="AB51" s="635"/>
      <c r="AC51" s="635"/>
      <c r="AD51" s="635"/>
      <c r="AE51" s="652"/>
      <c r="AF51" s="652"/>
      <c r="AG51" s="652"/>
      <c r="AH51" s="652"/>
      <c r="AI51" s="653" t="s">
        <v>86</v>
      </c>
      <c r="AJ51" s="644"/>
      <c r="AK51" s="651"/>
      <c r="AL51" s="635"/>
      <c r="AM51" s="635"/>
      <c r="AN51" s="635"/>
      <c r="AO51" s="635"/>
      <c r="AP51" s="635"/>
      <c r="AQ51" s="652"/>
      <c r="AR51" s="652"/>
      <c r="AS51" s="652"/>
      <c r="AT51" s="652"/>
      <c r="AU51" s="653" t="s">
        <v>86</v>
      </c>
      <c r="AV51" s="644"/>
      <c r="AW51" s="651"/>
      <c r="AX51" s="635"/>
      <c r="AY51" s="635"/>
      <c r="AZ51" s="635"/>
      <c r="BA51" s="635"/>
      <c r="BB51" s="635"/>
      <c r="BC51" s="652"/>
      <c r="BD51" s="652"/>
      <c r="BE51" s="652"/>
      <c r="BF51" s="652"/>
      <c r="BG51" s="653" t="s">
        <v>86</v>
      </c>
      <c r="BH51" s="644"/>
      <c r="BI51" s="651"/>
      <c r="BJ51" s="635"/>
      <c r="BK51" s="635"/>
      <c r="BL51" s="635"/>
      <c r="BM51" s="635"/>
      <c r="BN51" s="635"/>
      <c r="BO51" s="652"/>
      <c r="BP51" s="652"/>
      <c r="BQ51" s="652"/>
      <c r="BR51" s="652"/>
      <c r="BS51" s="653" t="s">
        <v>86</v>
      </c>
      <c r="BT51" s="644"/>
      <c r="BU51" s="651"/>
      <c r="BV51" s="635"/>
      <c r="BW51" s="635"/>
      <c r="BX51" s="635"/>
      <c r="BY51" s="635"/>
      <c r="BZ51" s="635"/>
      <c r="CA51" s="652"/>
      <c r="CB51" s="652"/>
      <c r="CC51" s="652"/>
      <c r="CD51" s="652"/>
      <c r="CE51" s="653" t="s">
        <v>86</v>
      </c>
      <c r="CF51" s="644"/>
    </row>
    <row r="52" spans="1:84" ht="23.85" customHeight="1" x14ac:dyDescent="0.2">
      <c r="A52" s="88" t="str">
        <f>IF(AND(I52=0,K52=0,B52=""),"No Line Item",A31+1)</f>
        <v>No Line Item</v>
      </c>
      <c r="B52" s="1251"/>
      <c r="C52" s="1252"/>
      <c r="D52" s="1252"/>
      <c r="E52" s="1252"/>
      <c r="F52" s="1252"/>
      <c r="G52" s="1253"/>
      <c r="H52" s="90"/>
      <c r="I52" s="89"/>
      <c r="J52" s="91"/>
      <c r="K52" s="92"/>
      <c r="L52" s="716">
        <f t="shared" ref="L52:L70" si="14">I52*K52</f>
        <v>0</v>
      </c>
      <c r="M52" s="88" t="str">
        <f>IF(AND(U52=0,W52=0,N52=""),"No Line Item",M31+1)</f>
        <v>No Line Item</v>
      </c>
      <c r="N52" s="1251"/>
      <c r="O52" s="1252"/>
      <c r="P52" s="1252"/>
      <c r="Q52" s="1252"/>
      <c r="R52" s="1252"/>
      <c r="S52" s="1253"/>
      <c r="T52" s="90"/>
      <c r="U52" s="89"/>
      <c r="V52" s="91"/>
      <c r="W52" s="92"/>
      <c r="X52" s="716">
        <f t="shared" ref="X52:X67" si="15">U52*W52</f>
        <v>0</v>
      </c>
      <c r="Y52" s="88" t="str">
        <f>IF(AND(AG52=0,AI52=0,Z52=""),"No Line Item",Y31+1)</f>
        <v>No Line Item</v>
      </c>
      <c r="Z52" s="1251"/>
      <c r="AA52" s="1252"/>
      <c r="AB52" s="1252"/>
      <c r="AC52" s="1252"/>
      <c r="AD52" s="1252"/>
      <c r="AE52" s="1253"/>
      <c r="AF52" s="90"/>
      <c r="AG52" s="89"/>
      <c r="AH52" s="91"/>
      <c r="AI52" s="92"/>
      <c r="AJ52" s="716">
        <f t="shared" ref="AJ52:AJ67" si="16">AG52*AI52</f>
        <v>0</v>
      </c>
      <c r="AK52" s="88" t="str">
        <f>IF(AND(AS52=0,AU52=0,AL52=""),"No Line Item",AK31+1)</f>
        <v>No Line Item</v>
      </c>
      <c r="AL52" s="1251"/>
      <c r="AM52" s="1252"/>
      <c r="AN52" s="1252"/>
      <c r="AO52" s="1252"/>
      <c r="AP52" s="1252"/>
      <c r="AQ52" s="1253"/>
      <c r="AR52" s="90"/>
      <c r="AS52" s="89"/>
      <c r="AT52" s="91"/>
      <c r="AU52" s="92"/>
      <c r="AV52" s="716">
        <f t="shared" ref="AV52:AV67" si="17">AS52*AU52</f>
        <v>0</v>
      </c>
      <c r="AW52" s="88" t="str">
        <f>IF(AND(BE52=0,BG52=0,AX52=""),"No Line Item",AW31+1)</f>
        <v>No Line Item</v>
      </c>
      <c r="AX52" s="1251"/>
      <c r="AY52" s="1252"/>
      <c r="AZ52" s="1252"/>
      <c r="BA52" s="1252"/>
      <c r="BB52" s="1252"/>
      <c r="BC52" s="1253"/>
      <c r="BD52" s="90"/>
      <c r="BE52" s="89"/>
      <c r="BF52" s="91"/>
      <c r="BG52" s="92"/>
      <c r="BH52" s="716">
        <f t="shared" ref="BH52:BH67" si="18">BE52*BG52</f>
        <v>0</v>
      </c>
      <c r="BI52" s="88" t="str">
        <f>IF(AND(BQ52=0,BS52=0,BJ52=""),"No Line Item",BI31+1)</f>
        <v>No Line Item</v>
      </c>
      <c r="BJ52" s="1251"/>
      <c r="BK52" s="1252"/>
      <c r="BL52" s="1252"/>
      <c r="BM52" s="1252"/>
      <c r="BN52" s="1252"/>
      <c r="BO52" s="1253"/>
      <c r="BP52" s="90"/>
      <c r="BQ52" s="89"/>
      <c r="BR52" s="91"/>
      <c r="BS52" s="92"/>
      <c r="BT52" s="716">
        <f t="shared" ref="BT52:BT67" si="19">BQ52*BS52</f>
        <v>0</v>
      </c>
      <c r="BU52" s="88" t="str">
        <f>IF(AND(CC52=0,CE52=0,BV52=""),"No Line Item",BU31+1)</f>
        <v>No Line Item</v>
      </c>
      <c r="BV52" s="1251"/>
      <c r="BW52" s="1252"/>
      <c r="BX52" s="1252"/>
      <c r="BY52" s="1252"/>
      <c r="BZ52" s="1252"/>
      <c r="CA52" s="1253"/>
      <c r="CB52" s="90"/>
      <c r="CC52" s="89"/>
      <c r="CD52" s="91"/>
      <c r="CE52" s="92"/>
      <c r="CF52" s="716">
        <f t="shared" ref="CF52:CF67" si="20">CC52*CE52</f>
        <v>0</v>
      </c>
    </row>
    <row r="53" spans="1:84" ht="23.85" customHeight="1" x14ac:dyDescent="0.2">
      <c r="A53" s="88" t="str">
        <f>IF(AND(I53=0,K53=0,B53=""),"No Line Item",A52+1)</f>
        <v>No Line Item</v>
      </c>
      <c r="B53" s="1251"/>
      <c r="C53" s="1252"/>
      <c r="D53" s="1252"/>
      <c r="E53" s="1252"/>
      <c r="F53" s="1252"/>
      <c r="G53" s="1253"/>
      <c r="H53" s="90"/>
      <c r="I53" s="89"/>
      <c r="J53" s="91"/>
      <c r="K53" s="92"/>
      <c r="L53" s="716">
        <f t="shared" si="14"/>
        <v>0</v>
      </c>
      <c r="M53" s="88" t="str">
        <f>IF(AND(U53=0,W53=0,N53=""),"No Line Item",M52+1)</f>
        <v>No Line Item</v>
      </c>
      <c r="N53" s="1251"/>
      <c r="O53" s="1252"/>
      <c r="P53" s="1252"/>
      <c r="Q53" s="1252"/>
      <c r="R53" s="1252"/>
      <c r="S53" s="1253"/>
      <c r="T53" s="90"/>
      <c r="U53" s="89"/>
      <c r="V53" s="91"/>
      <c r="W53" s="92"/>
      <c r="X53" s="716">
        <f t="shared" si="15"/>
        <v>0</v>
      </c>
      <c r="Y53" s="88" t="str">
        <f>IF(AND(AG53=0,AI53=0,Z53=""),"No Line Item",Y52+1)</f>
        <v>No Line Item</v>
      </c>
      <c r="Z53" s="1251"/>
      <c r="AA53" s="1252"/>
      <c r="AB53" s="1252"/>
      <c r="AC53" s="1252"/>
      <c r="AD53" s="1252"/>
      <c r="AE53" s="1253"/>
      <c r="AF53" s="90"/>
      <c r="AG53" s="89"/>
      <c r="AH53" s="91"/>
      <c r="AI53" s="92"/>
      <c r="AJ53" s="716">
        <f t="shared" si="16"/>
        <v>0</v>
      </c>
      <c r="AK53" s="88" t="str">
        <f>IF(AND(AS53=0,AU53=0,AL53=""),"No Line Item",AK52+1)</f>
        <v>No Line Item</v>
      </c>
      <c r="AL53" s="1251"/>
      <c r="AM53" s="1252"/>
      <c r="AN53" s="1252"/>
      <c r="AO53" s="1252"/>
      <c r="AP53" s="1252"/>
      <c r="AQ53" s="1253"/>
      <c r="AR53" s="90"/>
      <c r="AS53" s="89"/>
      <c r="AT53" s="91"/>
      <c r="AU53" s="92"/>
      <c r="AV53" s="716">
        <f t="shared" si="17"/>
        <v>0</v>
      </c>
      <c r="AW53" s="88" t="str">
        <f>IF(AND(BE53=0,BG53=0,AX53=""),"No Line Item",AW52+1)</f>
        <v>No Line Item</v>
      </c>
      <c r="AX53" s="1251"/>
      <c r="AY53" s="1252"/>
      <c r="AZ53" s="1252"/>
      <c r="BA53" s="1252"/>
      <c r="BB53" s="1252"/>
      <c r="BC53" s="1253"/>
      <c r="BD53" s="90"/>
      <c r="BE53" s="89"/>
      <c r="BF53" s="91"/>
      <c r="BG53" s="92"/>
      <c r="BH53" s="716">
        <f t="shared" si="18"/>
        <v>0</v>
      </c>
      <c r="BI53" s="88" t="str">
        <f>IF(AND(BQ53=0,BS53=0,BJ53=""),"No Line Item",BI52+1)</f>
        <v>No Line Item</v>
      </c>
      <c r="BJ53" s="1251"/>
      <c r="BK53" s="1252"/>
      <c r="BL53" s="1252"/>
      <c r="BM53" s="1252"/>
      <c r="BN53" s="1252"/>
      <c r="BO53" s="1253"/>
      <c r="BP53" s="90"/>
      <c r="BQ53" s="89"/>
      <c r="BR53" s="91"/>
      <c r="BS53" s="92"/>
      <c r="BT53" s="716">
        <f t="shared" si="19"/>
        <v>0</v>
      </c>
      <c r="BU53" s="88" t="str">
        <f>IF(AND(CC53=0,CE53=0,BV53=""),"No Line Item",BU52+1)</f>
        <v>No Line Item</v>
      </c>
      <c r="BV53" s="1251"/>
      <c r="BW53" s="1252"/>
      <c r="BX53" s="1252"/>
      <c r="BY53" s="1252"/>
      <c r="BZ53" s="1252"/>
      <c r="CA53" s="1253"/>
      <c r="CB53" s="90"/>
      <c r="CC53" s="89"/>
      <c r="CD53" s="91"/>
      <c r="CE53" s="92"/>
      <c r="CF53" s="716">
        <f t="shared" si="20"/>
        <v>0</v>
      </c>
    </row>
    <row r="54" spans="1:84" ht="23.85" customHeight="1" x14ac:dyDescent="0.2">
      <c r="A54" s="88" t="str">
        <f t="shared" ref="A54:A69" si="21">IF(AND(I54=0,K54=0,B54=""),"No Line Item",A53+1)</f>
        <v>No Line Item</v>
      </c>
      <c r="B54" s="1251"/>
      <c r="C54" s="1252"/>
      <c r="D54" s="1252"/>
      <c r="E54" s="1252"/>
      <c r="F54" s="1252"/>
      <c r="G54" s="1253"/>
      <c r="H54" s="90"/>
      <c r="I54" s="89"/>
      <c r="J54" s="91"/>
      <c r="K54" s="92"/>
      <c r="L54" s="716">
        <f t="shared" si="14"/>
        <v>0</v>
      </c>
      <c r="M54" s="88" t="str">
        <f t="shared" ref="M54:M69" si="22">IF(AND(U54=0,W54=0,N54=""),"No Line Item",M53+1)</f>
        <v>No Line Item</v>
      </c>
      <c r="N54" s="1251"/>
      <c r="O54" s="1252"/>
      <c r="P54" s="1252"/>
      <c r="Q54" s="1252"/>
      <c r="R54" s="1252"/>
      <c r="S54" s="1253"/>
      <c r="T54" s="90"/>
      <c r="U54" s="89"/>
      <c r="V54" s="91"/>
      <c r="W54" s="92"/>
      <c r="X54" s="716">
        <f t="shared" si="15"/>
        <v>0</v>
      </c>
      <c r="Y54" s="88" t="str">
        <f t="shared" ref="Y54:Y69" si="23">IF(AND(AG54=0,AI54=0,Z54=""),"No Line Item",Y53+1)</f>
        <v>No Line Item</v>
      </c>
      <c r="Z54" s="1251"/>
      <c r="AA54" s="1252"/>
      <c r="AB54" s="1252"/>
      <c r="AC54" s="1252"/>
      <c r="AD54" s="1252"/>
      <c r="AE54" s="1253"/>
      <c r="AF54" s="90"/>
      <c r="AG54" s="89"/>
      <c r="AH54" s="91"/>
      <c r="AI54" s="92"/>
      <c r="AJ54" s="716">
        <f t="shared" si="16"/>
        <v>0</v>
      </c>
      <c r="AK54" s="88" t="str">
        <f t="shared" ref="AK54:AK69" si="24">IF(AND(AS54=0,AU54=0,AL54=""),"No Line Item",AK53+1)</f>
        <v>No Line Item</v>
      </c>
      <c r="AL54" s="1251"/>
      <c r="AM54" s="1252"/>
      <c r="AN54" s="1252"/>
      <c r="AO54" s="1252"/>
      <c r="AP54" s="1252"/>
      <c r="AQ54" s="1253"/>
      <c r="AR54" s="90"/>
      <c r="AS54" s="89"/>
      <c r="AT54" s="91"/>
      <c r="AU54" s="92"/>
      <c r="AV54" s="716">
        <f t="shared" si="17"/>
        <v>0</v>
      </c>
      <c r="AW54" s="88" t="str">
        <f t="shared" ref="AW54:AW69" si="25">IF(AND(BE54=0,BG54=0,AX54=""),"No Line Item",AW53+1)</f>
        <v>No Line Item</v>
      </c>
      <c r="AX54" s="1251"/>
      <c r="AY54" s="1252"/>
      <c r="AZ54" s="1252"/>
      <c r="BA54" s="1252"/>
      <c r="BB54" s="1252"/>
      <c r="BC54" s="1253"/>
      <c r="BD54" s="90"/>
      <c r="BE54" s="89"/>
      <c r="BF54" s="91"/>
      <c r="BG54" s="92"/>
      <c r="BH54" s="716">
        <f t="shared" si="18"/>
        <v>0</v>
      </c>
      <c r="BI54" s="88" t="str">
        <f t="shared" ref="BI54:BI69" si="26">IF(AND(BQ54=0,BS54=0,BJ54=""),"No Line Item",BI53+1)</f>
        <v>No Line Item</v>
      </c>
      <c r="BJ54" s="1251"/>
      <c r="BK54" s="1252"/>
      <c r="BL54" s="1252"/>
      <c r="BM54" s="1252"/>
      <c r="BN54" s="1252"/>
      <c r="BO54" s="1253"/>
      <c r="BP54" s="90"/>
      <c r="BQ54" s="89"/>
      <c r="BR54" s="91"/>
      <c r="BS54" s="92"/>
      <c r="BT54" s="716">
        <f t="shared" si="19"/>
        <v>0</v>
      </c>
      <c r="BU54" s="88" t="str">
        <f t="shared" ref="BU54:BU69" si="27">IF(AND(CC54=0,CE54=0,BV54=""),"No Line Item",BU53+1)</f>
        <v>No Line Item</v>
      </c>
      <c r="BV54" s="1251"/>
      <c r="BW54" s="1252"/>
      <c r="BX54" s="1252"/>
      <c r="BY54" s="1252"/>
      <c r="BZ54" s="1252"/>
      <c r="CA54" s="1253"/>
      <c r="CB54" s="90"/>
      <c r="CC54" s="89"/>
      <c r="CD54" s="91"/>
      <c r="CE54" s="92"/>
      <c r="CF54" s="716">
        <f t="shared" si="20"/>
        <v>0</v>
      </c>
    </row>
    <row r="55" spans="1:84" ht="23.85" customHeight="1" x14ac:dyDescent="0.2">
      <c r="A55" s="88" t="str">
        <f t="shared" si="21"/>
        <v>No Line Item</v>
      </c>
      <c r="B55" s="1251"/>
      <c r="C55" s="1252"/>
      <c r="D55" s="1252"/>
      <c r="E55" s="1252"/>
      <c r="F55" s="1252"/>
      <c r="G55" s="1253"/>
      <c r="H55" s="90"/>
      <c r="I55" s="89"/>
      <c r="J55" s="91"/>
      <c r="K55" s="92"/>
      <c r="L55" s="716">
        <f t="shared" si="14"/>
        <v>0</v>
      </c>
      <c r="M55" s="88" t="str">
        <f t="shared" si="22"/>
        <v>No Line Item</v>
      </c>
      <c r="N55" s="1251"/>
      <c r="O55" s="1252"/>
      <c r="P55" s="1252"/>
      <c r="Q55" s="1252"/>
      <c r="R55" s="1252"/>
      <c r="S55" s="1253"/>
      <c r="T55" s="90"/>
      <c r="U55" s="89"/>
      <c r="V55" s="91"/>
      <c r="W55" s="92"/>
      <c r="X55" s="716">
        <f t="shared" si="15"/>
        <v>0</v>
      </c>
      <c r="Y55" s="88" t="str">
        <f t="shared" si="23"/>
        <v>No Line Item</v>
      </c>
      <c r="Z55" s="1251"/>
      <c r="AA55" s="1252"/>
      <c r="AB55" s="1252"/>
      <c r="AC55" s="1252"/>
      <c r="AD55" s="1252"/>
      <c r="AE55" s="1253"/>
      <c r="AF55" s="90"/>
      <c r="AG55" s="89"/>
      <c r="AH55" s="91"/>
      <c r="AI55" s="92"/>
      <c r="AJ55" s="716">
        <f t="shared" si="16"/>
        <v>0</v>
      </c>
      <c r="AK55" s="88" t="str">
        <f t="shared" si="24"/>
        <v>No Line Item</v>
      </c>
      <c r="AL55" s="1251"/>
      <c r="AM55" s="1252"/>
      <c r="AN55" s="1252"/>
      <c r="AO55" s="1252"/>
      <c r="AP55" s="1252"/>
      <c r="AQ55" s="1253"/>
      <c r="AR55" s="90"/>
      <c r="AS55" s="89"/>
      <c r="AT55" s="91"/>
      <c r="AU55" s="92"/>
      <c r="AV55" s="716">
        <f t="shared" si="17"/>
        <v>0</v>
      </c>
      <c r="AW55" s="88" t="str">
        <f t="shared" si="25"/>
        <v>No Line Item</v>
      </c>
      <c r="AX55" s="1251"/>
      <c r="AY55" s="1252"/>
      <c r="AZ55" s="1252"/>
      <c r="BA55" s="1252"/>
      <c r="BB55" s="1252"/>
      <c r="BC55" s="1253"/>
      <c r="BD55" s="90"/>
      <c r="BE55" s="89"/>
      <c r="BF55" s="91"/>
      <c r="BG55" s="92"/>
      <c r="BH55" s="716">
        <f t="shared" si="18"/>
        <v>0</v>
      </c>
      <c r="BI55" s="88" t="str">
        <f t="shared" si="26"/>
        <v>No Line Item</v>
      </c>
      <c r="BJ55" s="1251"/>
      <c r="BK55" s="1252"/>
      <c r="BL55" s="1252"/>
      <c r="BM55" s="1252"/>
      <c r="BN55" s="1252"/>
      <c r="BO55" s="1253"/>
      <c r="BP55" s="90"/>
      <c r="BQ55" s="89"/>
      <c r="BR55" s="91"/>
      <c r="BS55" s="92"/>
      <c r="BT55" s="716">
        <f t="shared" si="19"/>
        <v>0</v>
      </c>
      <c r="BU55" s="88" t="str">
        <f t="shared" si="27"/>
        <v>No Line Item</v>
      </c>
      <c r="BV55" s="1251"/>
      <c r="BW55" s="1252"/>
      <c r="BX55" s="1252"/>
      <c r="BY55" s="1252"/>
      <c r="BZ55" s="1252"/>
      <c r="CA55" s="1253"/>
      <c r="CB55" s="90"/>
      <c r="CC55" s="89"/>
      <c r="CD55" s="91"/>
      <c r="CE55" s="92"/>
      <c r="CF55" s="716">
        <f t="shared" si="20"/>
        <v>0</v>
      </c>
    </row>
    <row r="56" spans="1:84" ht="23.85" customHeight="1" x14ac:dyDescent="0.2">
      <c r="A56" s="88" t="str">
        <f t="shared" si="21"/>
        <v>No Line Item</v>
      </c>
      <c r="B56" s="1251"/>
      <c r="C56" s="1252"/>
      <c r="D56" s="1252"/>
      <c r="E56" s="1252"/>
      <c r="F56" s="1252"/>
      <c r="G56" s="1253"/>
      <c r="H56" s="90"/>
      <c r="I56" s="89"/>
      <c r="J56" s="91"/>
      <c r="K56" s="92"/>
      <c r="L56" s="716">
        <f t="shared" si="14"/>
        <v>0</v>
      </c>
      <c r="M56" s="88" t="str">
        <f t="shared" si="22"/>
        <v>No Line Item</v>
      </c>
      <c r="N56" s="1251"/>
      <c r="O56" s="1252"/>
      <c r="P56" s="1252"/>
      <c r="Q56" s="1252"/>
      <c r="R56" s="1252"/>
      <c r="S56" s="1253"/>
      <c r="T56" s="90"/>
      <c r="U56" s="89"/>
      <c r="V56" s="91"/>
      <c r="W56" s="92"/>
      <c r="X56" s="716">
        <f t="shared" si="15"/>
        <v>0</v>
      </c>
      <c r="Y56" s="88" t="str">
        <f t="shared" si="23"/>
        <v>No Line Item</v>
      </c>
      <c r="Z56" s="1251"/>
      <c r="AA56" s="1252"/>
      <c r="AB56" s="1252"/>
      <c r="AC56" s="1252"/>
      <c r="AD56" s="1252"/>
      <c r="AE56" s="1253"/>
      <c r="AF56" s="90"/>
      <c r="AG56" s="89"/>
      <c r="AH56" s="91"/>
      <c r="AI56" s="92"/>
      <c r="AJ56" s="716">
        <f t="shared" si="16"/>
        <v>0</v>
      </c>
      <c r="AK56" s="88" t="str">
        <f t="shared" si="24"/>
        <v>No Line Item</v>
      </c>
      <c r="AL56" s="1251"/>
      <c r="AM56" s="1252"/>
      <c r="AN56" s="1252"/>
      <c r="AO56" s="1252"/>
      <c r="AP56" s="1252"/>
      <c r="AQ56" s="1253"/>
      <c r="AR56" s="90"/>
      <c r="AS56" s="89"/>
      <c r="AT56" s="91"/>
      <c r="AU56" s="92"/>
      <c r="AV56" s="716">
        <f t="shared" si="17"/>
        <v>0</v>
      </c>
      <c r="AW56" s="88" t="str">
        <f t="shared" si="25"/>
        <v>No Line Item</v>
      </c>
      <c r="AX56" s="1251"/>
      <c r="AY56" s="1252"/>
      <c r="AZ56" s="1252"/>
      <c r="BA56" s="1252"/>
      <c r="BB56" s="1252"/>
      <c r="BC56" s="1253"/>
      <c r="BD56" s="90"/>
      <c r="BE56" s="89"/>
      <c r="BF56" s="91"/>
      <c r="BG56" s="92"/>
      <c r="BH56" s="716">
        <f t="shared" si="18"/>
        <v>0</v>
      </c>
      <c r="BI56" s="88" t="str">
        <f t="shared" si="26"/>
        <v>No Line Item</v>
      </c>
      <c r="BJ56" s="1251"/>
      <c r="BK56" s="1252"/>
      <c r="BL56" s="1252"/>
      <c r="BM56" s="1252"/>
      <c r="BN56" s="1252"/>
      <c r="BO56" s="1253"/>
      <c r="BP56" s="90"/>
      <c r="BQ56" s="89"/>
      <c r="BR56" s="91"/>
      <c r="BS56" s="92"/>
      <c r="BT56" s="716">
        <f t="shared" si="19"/>
        <v>0</v>
      </c>
      <c r="BU56" s="88" t="str">
        <f t="shared" si="27"/>
        <v>No Line Item</v>
      </c>
      <c r="BV56" s="1251"/>
      <c r="BW56" s="1252"/>
      <c r="BX56" s="1252"/>
      <c r="BY56" s="1252"/>
      <c r="BZ56" s="1252"/>
      <c r="CA56" s="1253"/>
      <c r="CB56" s="90"/>
      <c r="CC56" s="89"/>
      <c r="CD56" s="91"/>
      <c r="CE56" s="92"/>
      <c r="CF56" s="716">
        <f t="shared" si="20"/>
        <v>0</v>
      </c>
    </row>
    <row r="57" spans="1:84" ht="23.85" customHeight="1" x14ac:dyDescent="0.2">
      <c r="A57" s="88" t="str">
        <f t="shared" si="21"/>
        <v>No Line Item</v>
      </c>
      <c r="B57" s="1251"/>
      <c r="C57" s="1252"/>
      <c r="D57" s="1252"/>
      <c r="E57" s="1252"/>
      <c r="F57" s="1252"/>
      <c r="G57" s="1253"/>
      <c r="H57" s="90"/>
      <c r="I57" s="89"/>
      <c r="J57" s="91"/>
      <c r="K57" s="92"/>
      <c r="L57" s="716">
        <f t="shared" si="14"/>
        <v>0</v>
      </c>
      <c r="M57" s="88" t="str">
        <f t="shared" si="22"/>
        <v>No Line Item</v>
      </c>
      <c r="N57" s="1251"/>
      <c r="O57" s="1252"/>
      <c r="P57" s="1252"/>
      <c r="Q57" s="1252"/>
      <c r="R57" s="1252"/>
      <c r="S57" s="1253"/>
      <c r="T57" s="90"/>
      <c r="U57" s="89"/>
      <c r="V57" s="91"/>
      <c r="W57" s="92"/>
      <c r="X57" s="716">
        <f t="shared" si="15"/>
        <v>0</v>
      </c>
      <c r="Y57" s="88" t="str">
        <f t="shared" si="23"/>
        <v>No Line Item</v>
      </c>
      <c r="Z57" s="1251"/>
      <c r="AA57" s="1252"/>
      <c r="AB57" s="1252"/>
      <c r="AC57" s="1252"/>
      <c r="AD57" s="1252"/>
      <c r="AE57" s="1253"/>
      <c r="AF57" s="90"/>
      <c r="AG57" s="89"/>
      <c r="AH57" s="91"/>
      <c r="AI57" s="92"/>
      <c r="AJ57" s="716">
        <f t="shared" si="16"/>
        <v>0</v>
      </c>
      <c r="AK57" s="88" t="str">
        <f t="shared" si="24"/>
        <v>No Line Item</v>
      </c>
      <c r="AL57" s="1251"/>
      <c r="AM57" s="1252"/>
      <c r="AN57" s="1252"/>
      <c r="AO57" s="1252"/>
      <c r="AP57" s="1252"/>
      <c r="AQ57" s="1253"/>
      <c r="AR57" s="90"/>
      <c r="AS57" s="89"/>
      <c r="AT57" s="91"/>
      <c r="AU57" s="92"/>
      <c r="AV57" s="716">
        <f t="shared" si="17"/>
        <v>0</v>
      </c>
      <c r="AW57" s="88" t="str">
        <f t="shared" si="25"/>
        <v>No Line Item</v>
      </c>
      <c r="AX57" s="1251"/>
      <c r="AY57" s="1252"/>
      <c r="AZ57" s="1252"/>
      <c r="BA57" s="1252"/>
      <c r="BB57" s="1252"/>
      <c r="BC57" s="1253"/>
      <c r="BD57" s="90"/>
      <c r="BE57" s="89"/>
      <c r="BF57" s="91"/>
      <c r="BG57" s="92"/>
      <c r="BH57" s="716">
        <f t="shared" si="18"/>
        <v>0</v>
      </c>
      <c r="BI57" s="88" t="str">
        <f t="shared" si="26"/>
        <v>No Line Item</v>
      </c>
      <c r="BJ57" s="1251"/>
      <c r="BK57" s="1252"/>
      <c r="BL57" s="1252"/>
      <c r="BM57" s="1252"/>
      <c r="BN57" s="1252"/>
      <c r="BO57" s="1253"/>
      <c r="BP57" s="90"/>
      <c r="BQ57" s="89"/>
      <c r="BR57" s="91"/>
      <c r="BS57" s="92"/>
      <c r="BT57" s="716">
        <f t="shared" si="19"/>
        <v>0</v>
      </c>
      <c r="BU57" s="88" t="str">
        <f t="shared" si="27"/>
        <v>No Line Item</v>
      </c>
      <c r="BV57" s="1251"/>
      <c r="BW57" s="1252"/>
      <c r="BX57" s="1252"/>
      <c r="BY57" s="1252"/>
      <c r="BZ57" s="1252"/>
      <c r="CA57" s="1253"/>
      <c r="CB57" s="90"/>
      <c r="CC57" s="89"/>
      <c r="CD57" s="91"/>
      <c r="CE57" s="92"/>
      <c r="CF57" s="716">
        <f t="shared" si="20"/>
        <v>0</v>
      </c>
    </row>
    <row r="58" spans="1:84" ht="23.85" customHeight="1" x14ac:dyDescent="0.2">
      <c r="A58" s="88" t="str">
        <f t="shared" si="21"/>
        <v>No Line Item</v>
      </c>
      <c r="B58" s="1251"/>
      <c r="C58" s="1252"/>
      <c r="D58" s="1252"/>
      <c r="E58" s="1252"/>
      <c r="F58" s="1252"/>
      <c r="G58" s="1253"/>
      <c r="H58" s="90"/>
      <c r="I58" s="89"/>
      <c r="J58" s="91"/>
      <c r="K58" s="92"/>
      <c r="L58" s="716">
        <f t="shared" si="14"/>
        <v>0</v>
      </c>
      <c r="M58" s="88" t="str">
        <f t="shared" si="22"/>
        <v>No Line Item</v>
      </c>
      <c r="N58" s="1251"/>
      <c r="O58" s="1252"/>
      <c r="P58" s="1252"/>
      <c r="Q58" s="1252"/>
      <c r="R58" s="1252"/>
      <c r="S58" s="1253"/>
      <c r="T58" s="90"/>
      <c r="U58" s="89"/>
      <c r="V58" s="91"/>
      <c r="W58" s="92"/>
      <c r="X58" s="716">
        <f t="shared" si="15"/>
        <v>0</v>
      </c>
      <c r="Y58" s="88" t="str">
        <f t="shared" si="23"/>
        <v>No Line Item</v>
      </c>
      <c r="Z58" s="1251"/>
      <c r="AA58" s="1252"/>
      <c r="AB58" s="1252"/>
      <c r="AC58" s="1252"/>
      <c r="AD58" s="1252"/>
      <c r="AE58" s="1253"/>
      <c r="AF58" s="90"/>
      <c r="AG58" s="89"/>
      <c r="AH58" s="91"/>
      <c r="AI58" s="92"/>
      <c r="AJ58" s="716">
        <f t="shared" si="16"/>
        <v>0</v>
      </c>
      <c r="AK58" s="88" t="str">
        <f t="shared" si="24"/>
        <v>No Line Item</v>
      </c>
      <c r="AL58" s="1251"/>
      <c r="AM58" s="1252"/>
      <c r="AN58" s="1252"/>
      <c r="AO58" s="1252"/>
      <c r="AP58" s="1252"/>
      <c r="AQ58" s="1253"/>
      <c r="AR58" s="90"/>
      <c r="AS58" s="89"/>
      <c r="AT58" s="91"/>
      <c r="AU58" s="92"/>
      <c r="AV58" s="716">
        <f t="shared" si="17"/>
        <v>0</v>
      </c>
      <c r="AW58" s="88" t="str">
        <f t="shared" si="25"/>
        <v>No Line Item</v>
      </c>
      <c r="AX58" s="1251"/>
      <c r="AY58" s="1252"/>
      <c r="AZ58" s="1252"/>
      <c r="BA58" s="1252"/>
      <c r="BB58" s="1252"/>
      <c r="BC58" s="1253"/>
      <c r="BD58" s="90"/>
      <c r="BE58" s="89"/>
      <c r="BF58" s="91"/>
      <c r="BG58" s="92"/>
      <c r="BH58" s="716">
        <f t="shared" si="18"/>
        <v>0</v>
      </c>
      <c r="BI58" s="88" t="str">
        <f t="shared" si="26"/>
        <v>No Line Item</v>
      </c>
      <c r="BJ58" s="1251"/>
      <c r="BK58" s="1252"/>
      <c r="BL58" s="1252"/>
      <c r="BM58" s="1252"/>
      <c r="BN58" s="1252"/>
      <c r="BO58" s="1253"/>
      <c r="BP58" s="90"/>
      <c r="BQ58" s="89"/>
      <c r="BR58" s="91"/>
      <c r="BS58" s="92"/>
      <c r="BT58" s="716">
        <f t="shared" si="19"/>
        <v>0</v>
      </c>
      <c r="BU58" s="88" t="str">
        <f t="shared" si="27"/>
        <v>No Line Item</v>
      </c>
      <c r="BV58" s="1251"/>
      <c r="BW58" s="1252"/>
      <c r="BX58" s="1252"/>
      <c r="BY58" s="1252"/>
      <c r="BZ58" s="1252"/>
      <c r="CA58" s="1253"/>
      <c r="CB58" s="90"/>
      <c r="CC58" s="89"/>
      <c r="CD58" s="91"/>
      <c r="CE58" s="92"/>
      <c r="CF58" s="716">
        <f t="shared" si="20"/>
        <v>0</v>
      </c>
    </row>
    <row r="59" spans="1:84" ht="23.85" customHeight="1" x14ac:dyDescent="0.2">
      <c r="A59" s="88" t="str">
        <f t="shared" si="21"/>
        <v>No Line Item</v>
      </c>
      <c r="B59" s="1251"/>
      <c r="C59" s="1252"/>
      <c r="D59" s="1252"/>
      <c r="E59" s="1252"/>
      <c r="F59" s="1252"/>
      <c r="G59" s="1253"/>
      <c r="H59" s="90"/>
      <c r="I59" s="89"/>
      <c r="J59" s="91"/>
      <c r="K59" s="92"/>
      <c r="L59" s="716">
        <f t="shared" si="14"/>
        <v>0</v>
      </c>
      <c r="M59" s="88" t="str">
        <f t="shared" si="22"/>
        <v>No Line Item</v>
      </c>
      <c r="N59" s="1251"/>
      <c r="O59" s="1252"/>
      <c r="P59" s="1252"/>
      <c r="Q59" s="1252"/>
      <c r="R59" s="1252"/>
      <c r="S59" s="1253"/>
      <c r="T59" s="90"/>
      <c r="U59" s="89"/>
      <c r="V59" s="91"/>
      <c r="W59" s="92"/>
      <c r="X59" s="716">
        <f t="shared" si="15"/>
        <v>0</v>
      </c>
      <c r="Y59" s="88" t="str">
        <f t="shared" si="23"/>
        <v>No Line Item</v>
      </c>
      <c r="Z59" s="1251"/>
      <c r="AA59" s="1252"/>
      <c r="AB59" s="1252"/>
      <c r="AC59" s="1252"/>
      <c r="AD59" s="1252"/>
      <c r="AE59" s="1253"/>
      <c r="AF59" s="90"/>
      <c r="AG59" s="89"/>
      <c r="AH59" s="91"/>
      <c r="AI59" s="92"/>
      <c r="AJ59" s="716">
        <f t="shared" si="16"/>
        <v>0</v>
      </c>
      <c r="AK59" s="88" t="str">
        <f t="shared" si="24"/>
        <v>No Line Item</v>
      </c>
      <c r="AL59" s="1251"/>
      <c r="AM59" s="1252"/>
      <c r="AN59" s="1252"/>
      <c r="AO59" s="1252"/>
      <c r="AP59" s="1252"/>
      <c r="AQ59" s="1253"/>
      <c r="AR59" s="90"/>
      <c r="AS59" s="89"/>
      <c r="AT59" s="91"/>
      <c r="AU59" s="92"/>
      <c r="AV59" s="716">
        <f t="shared" si="17"/>
        <v>0</v>
      </c>
      <c r="AW59" s="88" t="str">
        <f t="shared" si="25"/>
        <v>No Line Item</v>
      </c>
      <c r="AX59" s="1251"/>
      <c r="AY59" s="1252"/>
      <c r="AZ59" s="1252"/>
      <c r="BA59" s="1252"/>
      <c r="BB59" s="1252"/>
      <c r="BC59" s="1253"/>
      <c r="BD59" s="90"/>
      <c r="BE59" s="89"/>
      <c r="BF59" s="91"/>
      <c r="BG59" s="92"/>
      <c r="BH59" s="716">
        <f t="shared" si="18"/>
        <v>0</v>
      </c>
      <c r="BI59" s="88" t="str">
        <f t="shared" si="26"/>
        <v>No Line Item</v>
      </c>
      <c r="BJ59" s="1251"/>
      <c r="BK59" s="1252"/>
      <c r="BL59" s="1252"/>
      <c r="BM59" s="1252"/>
      <c r="BN59" s="1252"/>
      <c r="BO59" s="1253"/>
      <c r="BP59" s="90"/>
      <c r="BQ59" s="89"/>
      <c r="BR59" s="91"/>
      <c r="BS59" s="92"/>
      <c r="BT59" s="716">
        <f t="shared" si="19"/>
        <v>0</v>
      </c>
      <c r="BU59" s="88" t="str">
        <f t="shared" si="27"/>
        <v>No Line Item</v>
      </c>
      <c r="BV59" s="1251"/>
      <c r="BW59" s="1252"/>
      <c r="BX59" s="1252"/>
      <c r="BY59" s="1252"/>
      <c r="BZ59" s="1252"/>
      <c r="CA59" s="1253"/>
      <c r="CB59" s="90"/>
      <c r="CC59" s="89"/>
      <c r="CD59" s="91"/>
      <c r="CE59" s="92"/>
      <c r="CF59" s="716">
        <f t="shared" si="20"/>
        <v>0</v>
      </c>
    </row>
    <row r="60" spans="1:84" ht="23.85" customHeight="1" x14ac:dyDescent="0.2">
      <c r="A60" s="88" t="str">
        <f t="shared" si="21"/>
        <v>No Line Item</v>
      </c>
      <c r="B60" s="1251"/>
      <c r="C60" s="1252"/>
      <c r="D60" s="1252"/>
      <c r="E60" s="1252"/>
      <c r="F60" s="1252"/>
      <c r="G60" s="1253"/>
      <c r="H60" s="90"/>
      <c r="I60" s="89"/>
      <c r="J60" s="91"/>
      <c r="K60" s="92"/>
      <c r="L60" s="716">
        <f t="shared" si="14"/>
        <v>0</v>
      </c>
      <c r="M60" s="88" t="str">
        <f t="shared" si="22"/>
        <v>No Line Item</v>
      </c>
      <c r="N60" s="1251"/>
      <c r="O60" s="1252"/>
      <c r="P60" s="1252"/>
      <c r="Q60" s="1252"/>
      <c r="R60" s="1252"/>
      <c r="S60" s="1253"/>
      <c r="T60" s="90"/>
      <c r="U60" s="89"/>
      <c r="V60" s="91"/>
      <c r="W60" s="92"/>
      <c r="X60" s="716">
        <f t="shared" si="15"/>
        <v>0</v>
      </c>
      <c r="Y60" s="88" t="str">
        <f t="shared" si="23"/>
        <v>No Line Item</v>
      </c>
      <c r="Z60" s="1251"/>
      <c r="AA60" s="1252"/>
      <c r="AB60" s="1252"/>
      <c r="AC60" s="1252"/>
      <c r="AD60" s="1252"/>
      <c r="AE60" s="1253"/>
      <c r="AF60" s="90"/>
      <c r="AG60" s="89"/>
      <c r="AH60" s="91"/>
      <c r="AI60" s="92"/>
      <c r="AJ60" s="716">
        <f t="shared" si="16"/>
        <v>0</v>
      </c>
      <c r="AK60" s="88" t="str">
        <f t="shared" si="24"/>
        <v>No Line Item</v>
      </c>
      <c r="AL60" s="1251"/>
      <c r="AM60" s="1252"/>
      <c r="AN60" s="1252"/>
      <c r="AO60" s="1252"/>
      <c r="AP60" s="1252"/>
      <c r="AQ60" s="1253"/>
      <c r="AR60" s="90"/>
      <c r="AS60" s="89"/>
      <c r="AT60" s="91"/>
      <c r="AU60" s="92"/>
      <c r="AV60" s="716">
        <f t="shared" si="17"/>
        <v>0</v>
      </c>
      <c r="AW60" s="88" t="str">
        <f t="shared" si="25"/>
        <v>No Line Item</v>
      </c>
      <c r="AX60" s="1251"/>
      <c r="AY60" s="1252"/>
      <c r="AZ60" s="1252"/>
      <c r="BA60" s="1252"/>
      <c r="BB60" s="1252"/>
      <c r="BC60" s="1253"/>
      <c r="BD60" s="90"/>
      <c r="BE60" s="89"/>
      <c r="BF60" s="91"/>
      <c r="BG60" s="92"/>
      <c r="BH60" s="716">
        <f t="shared" si="18"/>
        <v>0</v>
      </c>
      <c r="BI60" s="88" t="str">
        <f t="shared" si="26"/>
        <v>No Line Item</v>
      </c>
      <c r="BJ60" s="1251"/>
      <c r="BK60" s="1252"/>
      <c r="BL60" s="1252"/>
      <c r="BM60" s="1252"/>
      <c r="BN60" s="1252"/>
      <c r="BO60" s="1253"/>
      <c r="BP60" s="90"/>
      <c r="BQ60" s="89"/>
      <c r="BR60" s="91"/>
      <c r="BS60" s="92"/>
      <c r="BT60" s="716">
        <f t="shared" si="19"/>
        <v>0</v>
      </c>
      <c r="BU60" s="88" t="str">
        <f t="shared" si="27"/>
        <v>No Line Item</v>
      </c>
      <c r="BV60" s="1251"/>
      <c r="BW60" s="1252"/>
      <c r="BX60" s="1252"/>
      <c r="BY60" s="1252"/>
      <c r="BZ60" s="1252"/>
      <c r="CA60" s="1253"/>
      <c r="CB60" s="90"/>
      <c r="CC60" s="89"/>
      <c r="CD60" s="91"/>
      <c r="CE60" s="92"/>
      <c r="CF60" s="716">
        <f t="shared" si="20"/>
        <v>0</v>
      </c>
    </row>
    <row r="61" spans="1:84" ht="23.85" customHeight="1" x14ac:dyDescent="0.2">
      <c r="A61" s="88" t="str">
        <f t="shared" si="21"/>
        <v>No Line Item</v>
      </c>
      <c r="B61" s="1251"/>
      <c r="C61" s="1252"/>
      <c r="D61" s="1252"/>
      <c r="E61" s="1252"/>
      <c r="F61" s="1252"/>
      <c r="G61" s="1253"/>
      <c r="H61" s="90"/>
      <c r="I61" s="89"/>
      <c r="J61" s="91"/>
      <c r="K61" s="92"/>
      <c r="L61" s="716">
        <f t="shared" si="14"/>
        <v>0</v>
      </c>
      <c r="M61" s="88" t="str">
        <f t="shared" si="22"/>
        <v>No Line Item</v>
      </c>
      <c r="N61" s="1251"/>
      <c r="O61" s="1252"/>
      <c r="P61" s="1252"/>
      <c r="Q61" s="1252"/>
      <c r="R61" s="1252"/>
      <c r="S61" s="1253"/>
      <c r="T61" s="90"/>
      <c r="U61" s="89"/>
      <c r="V61" s="91"/>
      <c r="W61" s="92"/>
      <c r="X61" s="716">
        <f t="shared" si="15"/>
        <v>0</v>
      </c>
      <c r="Y61" s="88" t="str">
        <f t="shared" si="23"/>
        <v>No Line Item</v>
      </c>
      <c r="Z61" s="1251"/>
      <c r="AA61" s="1252"/>
      <c r="AB61" s="1252"/>
      <c r="AC61" s="1252"/>
      <c r="AD61" s="1252"/>
      <c r="AE61" s="1253"/>
      <c r="AF61" s="90"/>
      <c r="AG61" s="89"/>
      <c r="AH61" s="91"/>
      <c r="AI61" s="92"/>
      <c r="AJ61" s="716">
        <f t="shared" si="16"/>
        <v>0</v>
      </c>
      <c r="AK61" s="88" t="str">
        <f t="shared" si="24"/>
        <v>No Line Item</v>
      </c>
      <c r="AL61" s="1251"/>
      <c r="AM61" s="1252"/>
      <c r="AN61" s="1252"/>
      <c r="AO61" s="1252"/>
      <c r="AP61" s="1252"/>
      <c r="AQ61" s="1253"/>
      <c r="AR61" s="90"/>
      <c r="AS61" s="89"/>
      <c r="AT61" s="91"/>
      <c r="AU61" s="92"/>
      <c r="AV61" s="716">
        <f t="shared" si="17"/>
        <v>0</v>
      </c>
      <c r="AW61" s="88" t="str">
        <f t="shared" si="25"/>
        <v>No Line Item</v>
      </c>
      <c r="AX61" s="1251"/>
      <c r="AY61" s="1252"/>
      <c r="AZ61" s="1252"/>
      <c r="BA61" s="1252"/>
      <c r="BB61" s="1252"/>
      <c r="BC61" s="1253"/>
      <c r="BD61" s="90"/>
      <c r="BE61" s="89"/>
      <c r="BF61" s="91"/>
      <c r="BG61" s="92"/>
      <c r="BH61" s="716">
        <f t="shared" si="18"/>
        <v>0</v>
      </c>
      <c r="BI61" s="88" t="str">
        <f t="shared" si="26"/>
        <v>No Line Item</v>
      </c>
      <c r="BJ61" s="1251"/>
      <c r="BK61" s="1252"/>
      <c r="BL61" s="1252"/>
      <c r="BM61" s="1252"/>
      <c r="BN61" s="1252"/>
      <c r="BO61" s="1253"/>
      <c r="BP61" s="90"/>
      <c r="BQ61" s="89"/>
      <c r="BR61" s="91"/>
      <c r="BS61" s="92"/>
      <c r="BT61" s="716">
        <f t="shared" si="19"/>
        <v>0</v>
      </c>
      <c r="BU61" s="88" t="str">
        <f t="shared" si="27"/>
        <v>No Line Item</v>
      </c>
      <c r="BV61" s="1251"/>
      <c r="BW61" s="1252"/>
      <c r="BX61" s="1252"/>
      <c r="BY61" s="1252"/>
      <c r="BZ61" s="1252"/>
      <c r="CA61" s="1253"/>
      <c r="CB61" s="90"/>
      <c r="CC61" s="89"/>
      <c r="CD61" s="91"/>
      <c r="CE61" s="92"/>
      <c r="CF61" s="716">
        <f t="shared" si="20"/>
        <v>0</v>
      </c>
    </row>
    <row r="62" spans="1:84" ht="23.85" customHeight="1" x14ac:dyDescent="0.2">
      <c r="A62" s="88" t="str">
        <f t="shared" si="21"/>
        <v>No Line Item</v>
      </c>
      <c r="B62" s="1251"/>
      <c r="C62" s="1252"/>
      <c r="D62" s="1252"/>
      <c r="E62" s="1252"/>
      <c r="F62" s="1252"/>
      <c r="G62" s="1253"/>
      <c r="H62" s="90"/>
      <c r="I62" s="89"/>
      <c r="J62" s="91"/>
      <c r="K62" s="92"/>
      <c r="L62" s="716">
        <f t="shared" si="14"/>
        <v>0</v>
      </c>
      <c r="M62" s="88" t="str">
        <f t="shared" si="22"/>
        <v>No Line Item</v>
      </c>
      <c r="N62" s="1251"/>
      <c r="O62" s="1252"/>
      <c r="P62" s="1252"/>
      <c r="Q62" s="1252"/>
      <c r="R62" s="1252"/>
      <c r="S62" s="1253"/>
      <c r="T62" s="90"/>
      <c r="U62" s="89"/>
      <c r="V62" s="91"/>
      <c r="W62" s="92"/>
      <c r="X62" s="716">
        <f t="shared" si="15"/>
        <v>0</v>
      </c>
      <c r="Y62" s="88" t="str">
        <f t="shared" si="23"/>
        <v>No Line Item</v>
      </c>
      <c r="Z62" s="1251"/>
      <c r="AA62" s="1252"/>
      <c r="AB62" s="1252"/>
      <c r="AC62" s="1252"/>
      <c r="AD62" s="1252"/>
      <c r="AE62" s="1253"/>
      <c r="AF62" s="90"/>
      <c r="AG62" s="89"/>
      <c r="AH62" s="91"/>
      <c r="AI62" s="92"/>
      <c r="AJ62" s="716">
        <f t="shared" si="16"/>
        <v>0</v>
      </c>
      <c r="AK62" s="88" t="str">
        <f t="shared" si="24"/>
        <v>No Line Item</v>
      </c>
      <c r="AL62" s="1251"/>
      <c r="AM62" s="1252"/>
      <c r="AN62" s="1252"/>
      <c r="AO62" s="1252"/>
      <c r="AP62" s="1252"/>
      <c r="AQ62" s="1253"/>
      <c r="AR62" s="90"/>
      <c r="AS62" s="89"/>
      <c r="AT62" s="91"/>
      <c r="AU62" s="92"/>
      <c r="AV62" s="716">
        <f t="shared" si="17"/>
        <v>0</v>
      </c>
      <c r="AW62" s="88" t="str">
        <f t="shared" si="25"/>
        <v>No Line Item</v>
      </c>
      <c r="AX62" s="1251"/>
      <c r="AY62" s="1252"/>
      <c r="AZ62" s="1252"/>
      <c r="BA62" s="1252"/>
      <c r="BB62" s="1252"/>
      <c r="BC62" s="1253"/>
      <c r="BD62" s="90"/>
      <c r="BE62" s="89"/>
      <c r="BF62" s="91"/>
      <c r="BG62" s="92"/>
      <c r="BH62" s="716">
        <f t="shared" si="18"/>
        <v>0</v>
      </c>
      <c r="BI62" s="88" t="str">
        <f t="shared" si="26"/>
        <v>No Line Item</v>
      </c>
      <c r="BJ62" s="1251"/>
      <c r="BK62" s="1252"/>
      <c r="BL62" s="1252"/>
      <c r="BM62" s="1252"/>
      <c r="BN62" s="1252"/>
      <c r="BO62" s="1253"/>
      <c r="BP62" s="90"/>
      <c r="BQ62" s="89"/>
      <c r="BR62" s="91"/>
      <c r="BS62" s="92"/>
      <c r="BT62" s="716">
        <f t="shared" si="19"/>
        <v>0</v>
      </c>
      <c r="BU62" s="88" t="str">
        <f t="shared" si="27"/>
        <v>No Line Item</v>
      </c>
      <c r="BV62" s="1251"/>
      <c r="BW62" s="1252"/>
      <c r="BX62" s="1252"/>
      <c r="BY62" s="1252"/>
      <c r="BZ62" s="1252"/>
      <c r="CA62" s="1253"/>
      <c r="CB62" s="90"/>
      <c r="CC62" s="89"/>
      <c r="CD62" s="91"/>
      <c r="CE62" s="92"/>
      <c r="CF62" s="716">
        <f t="shared" si="20"/>
        <v>0</v>
      </c>
    </row>
    <row r="63" spans="1:84" ht="23.85" customHeight="1" x14ac:dyDescent="0.2">
      <c r="A63" s="88" t="str">
        <f t="shared" si="21"/>
        <v>No Line Item</v>
      </c>
      <c r="B63" s="1251"/>
      <c r="C63" s="1252"/>
      <c r="D63" s="1252"/>
      <c r="E63" s="1252"/>
      <c r="F63" s="1252"/>
      <c r="G63" s="1253"/>
      <c r="H63" s="90"/>
      <c r="I63" s="89"/>
      <c r="J63" s="91"/>
      <c r="K63" s="92"/>
      <c r="L63" s="716">
        <f t="shared" si="14"/>
        <v>0</v>
      </c>
      <c r="M63" s="88" t="str">
        <f t="shared" si="22"/>
        <v>No Line Item</v>
      </c>
      <c r="N63" s="1251"/>
      <c r="O63" s="1252"/>
      <c r="P63" s="1252"/>
      <c r="Q63" s="1252"/>
      <c r="R63" s="1252"/>
      <c r="S63" s="1253"/>
      <c r="T63" s="90"/>
      <c r="U63" s="89"/>
      <c r="V63" s="91"/>
      <c r="W63" s="92"/>
      <c r="X63" s="716">
        <f t="shared" si="15"/>
        <v>0</v>
      </c>
      <c r="Y63" s="88" t="str">
        <f t="shared" si="23"/>
        <v>No Line Item</v>
      </c>
      <c r="Z63" s="1251"/>
      <c r="AA63" s="1252"/>
      <c r="AB63" s="1252"/>
      <c r="AC63" s="1252"/>
      <c r="AD63" s="1252"/>
      <c r="AE63" s="1253"/>
      <c r="AF63" s="90"/>
      <c r="AG63" s="89"/>
      <c r="AH63" s="91"/>
      <c r="AI63" s="92"/>
      <c r="AJ63" s="716">
        <f t="shared" si="16"/>
        <v>0</v>
      </c>
      <c r="AK63" s="88" t="str">
        <f t="shared" si="24"/>
        <v>No Line Item</v>
      </c>
      <c r="AL63" s="1251"/>
      <c r="AM63" s="1252"/>
      <c r="AN63" s="1252"/>
      <c r="AO63" s="1252"/>
      <c r="AP63" s="1252"/>
      <c r="AQ63" s="1253"/>
      <c r="AR63" s="90"/>
      <c r="AS63" s="89"/>
      <c r="AT63" s="91"/>
      <c r="AU63" s="92"/>
      <c r="AV63" s="716">
        <f t="shared" si="17"/>
        <v>0</v>
      </c>
      <c r="AW63" s="88" t="str">
        <f t="shared" si="25"/>
        <v>No Line Item</v>
      </c>
      <c r="AX63" s="1251"/>
      <c r="AY63" s="1252"/>
      <c r="AZ63" s="1252"/>
      <c r="BA63" s="1252"/>
      <c r="BB63" s="1252"/>
      <c r="BC63" s="1253"/>
      <c r="BD63" s="90"/>
      <c r="BE63" s="89"/>
      <c r="BF63" s="91"/>
      <c r="BG63" s="92"/>
      <c r="BH63" s="716">
        <f t="shared" si="18"/>
        <v>0</v>
      </c>
      <c r="BI63" s="88" t="str">
        <f t="shared" si="26"/>
        <v>No Line Item</v>
      </c>
      <c r="BJ63" s="1251"/>
      <c r="BK63" s="1252"/>
      <c r="BL63" s="1252"/>
      <c r="BM63" s="1252"/>
      <c r="BN63" s="1252"/>
      <c r="BO63" s="1253"/>
      <c r="BP63" s="90"/>
      <c r="BQ63" s="89"/>
      <c r="BR63" s="91"/>
      <c r="BS63" s="92"/>
      <c r="BT63" s="716">
        <f t="shared" si="19"/>
        <v>0</v>
      </c>
      <c r="BU63" s="88" t="str">
        <f t="shared" si="27"/>
        <v>No Line Item</v>
      </c>
      <c r="BV63" s="1251"/>
      <c r="BW63" s="1252"/>
      <c r="BX63" s="1252"/>
      <c r="BY63" s="1252"/>
      <c r="BZ63" s="1252"/>
      <c r="CA63" s="1253"/>
      <c r="CB63" s="90"/>
      <c r="CC63" s="89"/>
      <c r="CD63" s="91"/>
      <c r="CE63" s="92"/>
      <c r="CF63" s="716">
        <f t="shared" si="20"/>
        <v>0</v>
      </c>
    </row>
    <row r="64" spans="1:84" ht="23.85" customHeight="1" x14ac:dyDescent="0.2">
      <c r="A64" s="88" t="str">
        <f t="shared" si="21"/>
        <v>No Line Item</v>
      </c>
      <c r="B64" s="1251"/>
      <c r="C64" s="1252"/>
      <c r="D64" s="1252"/>
      <c r="E64" s="1252"/>
      <c r="F64" s="1252"/>
      <c r="G64" s="1253"/>
      <c r="H64" s="90"/>
      <c r="I64" s="89"/>
      <c r="J64" s="91"/>
      <c r="K64" s="92"/>
      <c r="L64" s="716">
        <f t="shared" si="14"/>
        <v>0</v>
      </c>
      <c r="M64" s="88" t="str">
        <f t="shared" si="22"/>
        <v>No Line Item</v>
      </c>
      <c r="N64" s="1251"/>
      <c r="O64" s="1252"/>
      <c r="P64" s="1252"/>
      <c r="Q64" s="1252"/>
      <c r="R64" s="1252"/>
      <c r="S64" s="1253"/>
      <c r="T64" s="90"/>
      <c r="U64" s="89"/>
      <c r="V64" s="91"/>
      <c r="W64" s="92"/>
      <c r="X64" s="716">
        <f t="shared" si="15"/>
        <v>0</v>
      </c>
      <c r="Y64" s="88" t="str">
        <f t="shared" si="23"/>
        <v>No Line Item</v>
      </c>
      <c r="Z64" s="1251"/>
      <c r="AA64" s="1252"/>
      <c r="AB64" s="1252"/>
      <c r="AC64" s="1252"/>
      <c r="AD64" s="1252"/>
      <c r="AE64" s="1253"/>
      <c r="AF64" s="90"/>
      <c r="AG64" s="89"/>
      <c r="AH64" s="91"/>
      <c r="AI64" s="92"/>
      <c r="AJ64" s="716">
        <f t="shared" si="16"/>
        <v>0</v>
      </c>
      <c r="AK64" s="88" t="str">
        <f t="shared" si="24"/>
        <v>No Line Item</v>
      </c>
      <c r="AL64" s="1251"/>
      <c r="AM64" s="1252"/>
      <c r="AN64" s="1252"/>
      <c r="AO64" s="1252"/>
      <c r="AP64" s="1252"/>
      <c r="AQ64" s="1253"/>
      <c r="AR64" s="90"/>
      <c r="AS64" s="89"/>
      <c r="AT64" s="91"/>
      <c r="AU64" s="92"/>
      <c r="AV64" s="716">
        <f t="shared" si="17"/>
        <v>0</v>
      </c>
      <c r="AW64" s="88" t="str">
        <f t="shared" si="25"/>
        <v>No Line Item</v>
      </c>
      <c r="AX64" s="1251"/>
      <c r="AY64" s="1252"/>
      <c r="AZ64" s="1252"/>
      <c r="BA64" s="1252"/>
      <c r="BB64" s="1252"/>
      <c r="BC64" s="1253"/>
      <c r="BD64" s="90"/>
      <c r="BE64" s="89"/>
      <c r="BF64" s="91"/>
      <c r="BG64" s="92"/>
      <c r="BH64" s="716">
        <f t="shared" si="18"/>
        <v>0</v>
      </c>
      <c r="BI64" s="88" t="str">
        <f t="shared" si="26"/>
        <v>No Line Item</v>
      </c>
      <c r="BJ64" s="1251"/>
      <c r="BK64" s="1252"/>
      <c r="BL64" s="1252"/>
      <c r="BM64" s="1252"/>
      <c r="BN64" s="1252"/>
      <c r="BO64" s="1253"/>
      <c r="BP64" s="90"/>
      <c r="BQ64" s="89"/>
      <c r="BR64" s="91"/>
      <c r="BS64" s="92"/>
      <c r="BT64" s="716">
        <f t="shared" si="19"/>
        <v>0</v>
      </c>
      <c r="BU64" s="88" t="str">
        <f t="shared" si="27"/>
        <v>No Line Item</v>
      </c>
      <c r="BV64" s="1251"/>
      <c r="BW64" s="1252"/>
      <c r="BX64" s="1252"/>
      <c r="BY64" s="1252"/>
      <c r="BZ64" s="1252"/>
      <c r="CA64" s="1253"/>
      <c r="CB64" s="90"/>
      <c r="CC64" s="89"/>
      <c r="CD64" s="91"/>
      <c r="CE64" s="92"/>
      <c r="CF64" s="716">
        <f t="shared" si="20"/>
        <v>0</v>
      </c>
    </row>
    <row r="65" spans="1:84" ht="23.85" customHeight="1" x14ac:dyDescent="0.2">
      <c r="A65" s="88" t="str">
        <f t="shared" si="21"/>
        <v>No Line Item</v>
      </c>
      <c r="B65" s="1251"/>
      <c r="C65" s="1252"/>
      <c r="D65" s="1252"/>
      <c r="E65" s="1252"/>
      <c r="F65" s="1252"/>
      <c r="G65" s="1253"/>
      <c r="H65" s="90"/>
      <c r="I65" s="89"/>
      <c r="J65" s="91"/>
      <c r="K65" s="92"/>
      <c r="L65" s="716">
        <f t="shared" si="14"/>
        <v>0</v>
      </c>
      <c r="M65" s="88" t="str">
        <f t="shared" si="22"/>
        <v>No Line Item</v>
      </c>
      <c r="N65" s="1251"/>
      <c r="O65" s="1252"/>
      <c r="P65" s="1252"/>
      <c r="Q65" s="1252"/>
      <c r="R65" s="1252"/>
      <c r="S65" s="1253"/>
      <c r="T65" s="90"/>
      <c r="U65" s="89"/>
      <c r="V65" s="91"/>
      <c r="W65" s="92"/>
      <c r="X65" s="716">
        <f t="shared" si="15"/>
        <v>0</v>
      </c>
      <c r="Y65" s="88" t="str">
        <f t="shared" si="23"/>
        <v>No Line Item</v>
      </c>
      <c r="Z65" s="1251"/>
      <c r="AA65" s="1252"/>
      <c r="AB65" s="1252"/>
      <c r="AC65" s="1252"/>
      <c r="AD65" s="1252"/>
      <c r="AE65" s="1253"/>
      <c r="AF65" s="90"/>
      <c r="AG65" s="89"/>
      <c r="AH65" s="91"/>
      <c r="AI65" s="92"/>
      <c r="AJ65" s="716">
        <f t="shared" si="16"/>
        <v>0</v>
      </c>
      <c r="AK65" s="88" t="str">
        <f t="shared" si="24"/>
        <v>No Line Item</v>
      </c>
      <c r="AL65" s="1251"/>
      <c r="AM65" s="1252"/>
      <c r="AN65" s="1252"/>
      <c r="AO65" s="1252"/>
      <c r="AP65" s="1252"/>
      <c r="AQ65" s="1253"/>
      <c r="AR65" s="90"/>
      <c r="AS65" s="89"/>
      <c r="AT65" s="91"/>
      <c r="AU65" s="92"/>
      <c r="AV65" s="716">
        <f t="shared" si="17"/>
        <v>0</v>
      </c>
      <c r="AW65" s="88" t="str">
        <f t="shared" si="25"/>
        <v>No Line Item</v>
      </c>
      <c r="AX65" s="1251"/>
      <c r="AY65" s="1252"/>
      <c r="AZ65" s="1252"/>
      <c r="BA65" s="1252"/>
      <c r="BB65" s="1252"/>
      <c r="BC65" s="1253"/>
      <c r="BD65" s="90"/>
      <c r="BE65" s="89"/>
      <c r="BF65" s="91"/>
      <c r="BG65" s="92"/>
      <c r="BH65" s="716">
        <f t="shared" si="18"/>
        <v>0</v>
      </c>
      <c r="BI65" s="88" t="str">
        <f t="shared" si="26"/>
        <v>No Line Item</v>
      </c>
      <c r="BJ65" s="1251"/>
      <c r="BK65" s="1252"/>
      <c r="BL65" s="1252"/>
      <c r="BM65" s="1252"/>
      <c r="BN65" s="1252"/>
      <c r="BO65" s="1253"/>
      <c r="BP65" s="90"/>
      <c r="BQ65" s="89"/>
      <c r="BR65" s="91"/>
      <c r="BS65" s="92"/>
      <c r="BT65" s="716">
        <f t="shared" si="19"/>
        <v>0</v>
      </c>
      <c r="BU65" s="88" t="str">
        <f t="shared" si="27"/>
        <v>No Line Item</v>
      </c>
      <c r="BV65" s="1251"/>
      <c r="BW65" s="1252"/>
      <c r="BX65" s="1252"/>
      <c r="BY65" s="1252"/>
      <c r="BZ65" s="1252"/>
      <c r="CA65" s="1253"/>
      <c r="CB65" s="90"/>
      <c r="CC65" s="89"/>
      <c r="CD65" s="91"/>
      <c r="CE65" s="92"/>
      <c r="CF65" s="716">
        <f t="shared" si="20"/>
        <v>0</v>
      </c>
    </row>
    <row r="66" spans="1:84" ht="23.85" customHeight="1" x14ac:dyDescent="0.2">
      <c r="A66" s="88" t="str">
        <f t="shared" si="21"/>
        <v>No Line Item</v>
      </c>
      <c r="B66" s="1251"/>
      <c r="C66" s="1252"/>
      <c r="D66" s="1252"/>
      <c r="E66" s="1252"/>
      <c r="F66" s="1252"/>
      <c r="G66" s="1253"/>
      <c r="H66" s="90"/>
      <c r="I66" s="89"/>
      <c r="J66" s="91"/>
      <c r="K66" s="92"/>
      <c r="L66" s="716">
        <f t="shared" si="14"/>
        <v>0</v>
      </c>
      <c r="M66" s="88" t="str">
        <f t="shared" si="22"/>
        <v>No Line Item</v>
      </c>
      <c r="N66" s="1251"/>
      <c r="O66" s="1252"/>
      <c r="P66" s="1252"/>
      <c r="Q66" s="1252"/>
      <c r="R66" s="1252"/>
      <c r="S66" s="1253"/>
      <c r="T66" s="90"/>
      <c r="U66" s="89"/>
      <c r="V66" s="91"/>
      <c r="W66" s="92"/>
      <c r="X66" s="716">
        <f t="shared" si="15"/>
        <v>0</v>
      </c>
      <c r="Y66" s="88" t="str">
        <f t="shared" si="23"/>
        <v>No Line Item</v>
      </c>
      <c r="Z66" s="1251"/>
      <c r="AA66" s="1252"/>
      <c r="AB66" s="1252"/>
      <c r="AC66" s="1252"/>
      <c r="AD66" s="1252"/>
      <c r="AE66" s="1253"/>
      <c r="AF66" s="90"/>
      <c r="AG66" s="89"/>
      <c r="AH66" s="91"/>
      <c r="AI66" s="92"/>
      <c r="AJ66" s="716">
        <f t="shared" si="16"/>
        <v>0</v>
      </c>
      <c r="AK66" s="88" t="str">
        <f t="shared" si="24"/>
        <v>No Line Item</v>
      </c>
      <c r="AL66" s="1251"/>
      <c r="AM66" s="1252"/>
      <c r="AN66" s="1252"/>
      <c r="AO66" s="1252"/>
      <c r="AP66" s="1252"/>
      <c r="AQ66" s="1253"/>
      <c r="AR66" s="90"/>
      <c r="AS66" s="89"/>
      <c r="AT66" s="91"/>
      <c r="AU66" s="92"/>
      <c r="AV66" s="716">
        <f t="shared" si="17"/>
        <v>0</v>
      </c>
      <c r="AW66" s="88" t="str">
        <f t="shared" si="25"/>
        <v>No Line Item</v>
      </c>
      <c r="AX66" s="1251"/>
      <c r="AY66" s="1252"/>
      <c r="AZ66" s="1252"/>
      <c r="BA66" s="1252"/>
      <c r="BB66" s="1252"/>
      <c r="BC66" s="1253"/>
      <c r="BD66" s="90"/>
      <c r="BE66" s="89"/>
      <c r="BF66" s="91"/>
      <c r="BG66" s="92"/>
      <c r="BH66" s="716">
        <f t="shared" si="18"/>
        <v>0</v>
      </c>
      <c r="BI66" s="88" t="str">
        <f t="shared" si="26"/>
        <v>No Line Item</v>
      </c>
      <c r="BJ66" s="1251"/>
      <c r="BK66" s="1252"/>
      <c r="BL66" s="1252"/>
      <c r="BM66" s="1252"/>
      <c r="BN66" s="1252"/>
      <c r="BO66" s="1253"/>
      <c r="BP66" s="90"/>
      <c r="BQ66" s="89"/>
      <c r="BR66" s="91"/>
      <c r="BS66" s="92"/>
      <c r="BT66" s="716">
        <f t="shared" si="19"/>
        <v>0</v>
      </c>
      <c r="BU66" s="88" t="str">
        <f t="shared" si="27"/>
        <v>No Line Item</v>
      </c>
      <c r="BV66" s="1251"/>
      <c r="BW66" s="1252"/>
      <c r="BX66" s="1252"/>
      <c r="BY66" s="1252"/>
      <c r="BZ66" s="1252"/>
      <c r="CA66" s="1253"/>
      <c r="CB66" s="90"/>
      <c r="CC66" s="89"/>
      <c r="CD66" s="91"/>
      <c r="CE66" s="92"/>
      <c r="CF66" s="716">
        <f t="shared" si="20"/>
        <v>0</v>
      </c>
    </row>
    <row r="67" spans="1:84" ht="23.85" customHeight="1" x14ac:dyDescent="0.2">
      <c r="A67" s="88" t="str">
        <f t="shared" si="21"/>
        <v>No Line Item</v>
      </c>
      <c r="B67" s="1251"/>
      <c r="C67" s="1252"/>
      <c r="D67" s="1252"/>
      <c r="E67" s="1252"/>
      <c r="F67" s="1252"/>
      <c r="G67" s="1253"/>
      <c r="H67" s="90"/>
      <c r="I67" s="89"/>
      <c r="J67" s="91"/>
      <c r="K67" s="92"/>
      <c r="L67" s="716">
        <f t="shared" si="14"/>
        <v>0</v>
      </c>
      <c r="M67" s="88" t="str">
        <f t="shared" si="22"/>
        <v>No Line Item</v>
      </c>
      <c r="N67" s="1251"/>
      <c r="O67" s="1252"/>
      <c r="P67" s="1252"/>
      <c r="Q67" s="1252"/>
      <c r="R67" s="1252"/>
      <c r="S67" s="1253"/>
      <c r="T67" s="90"/>
      <c r="U67" s="89"/>
      <c r="V67" s="91"/>
      <c r="W67" s="92"/>
      <c r="X67" s="716">
        <f t="shared" si="15"/>
        <v>0</v>
      </c>
      <c r="Y67" s="88" t="str">
        <f t="shared" si="23"/>
        <v>No Line Item</v>
      </c>
      <c r="Z67" s="1251"/>
      <c r="AA67" s="1252"/>
      <c r="AB67" s="1252"/>
      <c r="AC67" s="1252"/>
      <c r="AD67" s="1252"/>
      <c r="AE67" s="1253"/>
      <c r="AF67" s="90"/>
      <c r="AG67" s="89"/>
      <c r="AH67" s="91"/>
      <c r="AI67" s="92"/>
      <c r="AJ67" s="716">
        <f t="shared" si="16"/>
        <v>0</v>
      </c>
      <c r="AK67" s="88" t="str">
        <f t="shared" si="24"/>
        <v>No Line Item</v>
      </c>
      <c r="AL67" s="1251"/>
      <c r="AM67" s="1252"/>
      <c r="AN67" s="1252"/>
      <c r="AO67" s="1252"/>
      <c r="AP67" s="1252"/>
      <c r="AQ67" s="1253"/>
      <c r="AR67" s="90"/>
      <c r="AS67" s="89"/>
      <c r="AT67" s="91"/>
      <c r="AU67" s="92"/>
      <c r="AV67" s="716">
        <f t="shared" si="17"/>
        <v>0</v>
      </c>
      <c r="AW67" s="88" t="str">
        <f t="shared" si="25"/>
        <v>No Line Item</v>
      </c>
      <c r="AX67" s="1251"/>
      <c r="AY67" s="1252"/>
      <c r="AZ67" s="1252"/>
      <c r="BA67" s="1252"/>
      <c r="BB67" s="1252"/>
      <c r="BC67" s="1253"/>
      <c r="BD67" s="90"/>
      <c r="BE67" s="89"/>
      <c r="BF67" s="91"/>
      <c r="BG67" s="92"/>
      <c r="BH67" s="716">
        <f t="shared" si="18"/>
        <v>0</v>
      </c>
      <c r="BI67" s="88" t="str">
        <f t="shared" si="26"/>
        <v>No Line Item</v>
      </c>
      <c r="BJ67" s="1251"/>
      <c r="BK67" s="1252"/>
      <c r="BL67" s="1252"/>
      <c r="BM67" s="1252"/>
      <c r="BN67" s="1252"/>
      <c r="BO67" s="1253"/>
      <c r="BP67" s="90"/>
      <c r="BQ67" s="89"/>
      <c r="BR67" s="91"/>
      <c r="BS67" s="92"/>
      <c r="BT67" s="716">
        <f t="shared" si="19"/>
        <v>0</v>
      </c>
      <c r="BU67" s="88" t="str">
        <f t="shared" si="27"/>
        <v>No Line Item</v>
      </c>
      <c r="BV67" s="1251"/>
      <c r="BW67" s="1252"/>
      <c r="BX67" s="1252"/>
      <c r="BY67" s="1252"/>
      <c r="BZ67" s="1252"/>
      <c r="CA67" s="1253"/>
      <c r="CB67" s="90"/>
      <c r="CC67" s="89"/>
      <c r="CD67" s="91"/>
      <c r="CE67" s="92"/>
      <c r="CF67" s="716">
        <f t="shared" si="20"/>
        <v>0</v>
      </c>
    </row>
    <row r="68" spans="1:84" ht="23.85" customHeight="1" x14ac:dyDescent="0.2">
      <c r="A68" s="88" t="str">
        <f t="shared" si="21"/>
        <v>No Line Item</v>
      </c>
      <c r="B68" s="1251"/>
      <c r="C68" s="1252"/>
      <c r="D68" s="1252"/>
      <c r="E68" s="1252"/>
      <c r="F68" s="1252"/>
      <c r="G68" s="1253"/>
      <c r="H68" s="90"/>
      <c r="I68" s="89"/>
      <c r="J68" s="91"/>
      <c r="K68" s="92"/>
      <c r="L68" s="716">
        <f t="shared" si="14"/>
        <v>0</v>
      </c>
      <c r="M68" s="88" t="str">
        <f t="shared" si="22"/>
        <v>No Line Item</v>
      </c>
      <c r="N68" s="1251"/>
      <c r="O68" s="1252"/>
      <c r="P68" s="1252"/>
      <c r="Q68" s="1252"/>
      <c r="R68" s="1252"/>
      <c r="S68" s="1253"/>
      <c r="T68" s="90"/>
      <c r="U68" s="89"/>
      <c r="V68" s="91"/>
      <c r="W68" s="92"/>
      <c r="X68" s="716">
        <f>U68*W68</f>
        <v>0</v>
      </c>
      <c r="Y68" s="88" t="str">
        <f t="shared" si="23"/>
        <v>No Line Item</v>
      </c>
      <c r="Z68" s="1251"/>
      <c r="AA68" s="1252"/>
      <c r="AB68" s="1252"/>
      <c r="AC68" s="1252"/>
      <c r="AD68" s="1252"/>
      <c r="AE68" s="1253"/>
      <c r="AF68" s="90"/>
      <c r="AG68" s="89"/>
      <c r="AH68" s="91"/>
      <c r="AI68" s="92"/>
      <c r="AJ68" s="716">
        <f>AG68*AI68</f>
        <v>0</v>
      </c>
      <c r="AK68" s="88" t="str">
        <f t="shared" si="24"/>
        <v>No Line Item</v>
      </c>
      <c r="AL68" s="1251"/>
      <c r="AM68" s="1252"/>
      <c r="AN68" s="1252"/>
      <c r="AO68" s="1252"/>
      <c r="AP68" s="1252"/>
      <c r="AQ68" s="1253"/>
      <c r="AR68" s="90"/>
      <c r="AS68" s="89"/>
      <c r="AT68" s="91"/>
      <c r="AU68" s="92"/>
      <c r="AV68" s="716">
        <f>AS68*AU68</f>
        <v>0</v>
      </c>
      <c r="AW68" s="88" t="str">
        <f t="shared" si="25"/>
        <v>No Line Item</v>
      </c>
      <c r="AX68" s="1251"/>
      <c r="AY68" s="1252"/>
      <c r="AZ68" s="1252"/>
      <c r="BA68" s="1252"/>
      <c r="BB68" s="1252"/>
      <c r="BC68" s="1253"/>
      <c r="BD68" s="90"/>
      <c r="BE68" s="89"/>
      <c r="BF68" s="91"/>
      <c r="BG68" s="92"/>
      <c r="BH68" s="716">
        <f>BE68*BG68</f>
        <v>0</v>
      </c>
      <c r="BI68" s="88" t="str">
        <f t="shared" si="26"/>
        <v>No Line Item</v>
      </c>
      <c r="BJ68" s="1251"/>
      <c r="BK68" s="1252"/>
      <c r="BL68" s="1252"/>
      <c r="BM68" s="1252"/>
      <c r="BN68" s="1252"/>
      <c r="BO68" s="1253"/>
      <c r="BP68" s="90"/>
      <c r="BQ68" s="89"/>
      <c r="BR68" s="91"/>
      <c r="BS68" s="92"/>
      <c r="BT68" s="716">
        <f>BQ68*BS68</f>
        <v>0</v>
      </c>
      <c r="BU68" s="88" t="str">
        <f t="shared" si="27"/>
        <v>No Line Item</v>
      </c>
      <c r="BV68" s="1251"/>
      <c r="BW68" s="1252"/>
      <c r="BX68" s="1252"/>
      <c r="BY68" s="1252"/>
      <c r="BZ68" s="1252"/>
      <c r="CA68" s="1253"/>
      <c r="CB68" s="90"/>
      <c r="CC68" s="89"/>
      <c r="CD68" s="91"/>
      <c r="CE68" s="92"/>
      <c r="CF68" s="716">
        <f>CC68*CE68</f>
        <v>0</v>
      </c>
    </row>
    <row r="69" spans="1:84" ht="23.85" customHeight="1" x14ac:dyDescent="0.2">
      <c r="A69" s="88" t="str">
        <f t="shared" si="21"/>
        <v>No Line Item</v>
      </c>
      <c r="B69" s="1251"/>
      <c r="C69" s="1252"/>
      <c r="D69" s="1252"/>
      <c r="E69" s="1252"/>
      <c r="F69" s="1252"/>
      <c r="G69" s="1253"/>
      <c r="H69" s="90"/>
      <c r="I69" s="89"/>
      <c r="J69" s="91"/>
      <c r="K69" s="92"/>
      <c r="L69" s="716">
        <f t="shared" si="14"/>
        <v>0</v>
      </c>
      <c r="M69" s="88" t="str">
        <f t="shared" si="22"/>
        <v>No Line Item</v>
      </c>
      <c r="N69" s="1251"/>
      <c r="O69" s="1252"/>
      <c r="P69" s="1252"/>
      <c r="Q69" s="1252"/>
      <c r="R69" s="1252"/>
      <c r="S69" s="1253"/>
      <c r="T69" s="90"/>
      <c r="U69" s="89"/>
      <c r="V69" s="91"/>
      <c r="W69" s="92"/>
      <c r="X69" s="716">
        <f>U69*W69</f>
        <v>0</v>
      </c>
      <c r="Y69" s="88" t="str">
        <f t="shared" si="23"/>
        <v>No Line Item</v>
      </c>
      <c r="Z69" s="1251"/>
      <c r="AA69" s="1252"/>
      <c r="AB69" s="1252"/>
      <c r="AC69" s="1252"/>
      <c r="AD69" s="1252"/>
      <c r="AE69" s="1253"/>
      <c r="AF69" s="90"/>
      <c r="AG69" s="89"/>
      <c r="AH69" s="91"/>
      <c r="AI69" s="92"/>
      <c r="AJ69" s="716">
        <f>AG69*AI69</f>
        <v>0</v>
      </c>
      <c r="AK69" s="88" t="str">
        <f t="shared" si="24"/>
        <v>No Line Item</v>
      </c>
      <c r="AL69" s="1251"/>
      <c r="AM69" s="1252"/>
      <c r="AN69" s="1252"/>
      <c r="AO69" s="1252"/>
      <c r="AP69" s="1252"/>
      <c r="AQ69" s="1253"/>
      <c r="AR69" s="90"/>
      <c r="AS69" s="89"/>
      <c r="AT69" s="91"/>
      <c r="AU69" s="92"/>
      <c r="AV69" s="716">
        <f>AS69*AU69</f>
        <v>0</v>
      </c>
      <c r="AW69" s="88" t="str">
        <f t="shared" si="25"/>
        <v>No Line Item</v>
      </c>
      <c r="AX69" s="1251"/>
      <c r="AY69" s="1252"/>
      <c r="AZ69" s="1252"/>
      <c r="BA69" s="1252"/>
      <c r="BB69" s="1252"/>
      <c r="BC69" s="1253"/>
      <c r="BD69" s="90"/>
      <c r="BE69" s="89"/>
      <c r="BF69" s="91"/>
      <c r="BG69" s="92"/>
      <c r="BH69" s="716">
        <f>BE69*BG69</f>
        <v>0</v>
      </c>
      <c r="BI69" s="88" t="str">
        <f t="shared" si="26"/>
        <v>No Line Item</v>
      </c>
      <c r="BJ69" s="1251"/>
      <c r="BK69" s="1252"/>
      <c r="BL69" s="1252"/>
      <c r="BM69" s="1252"/>
      <c r="BN69" s="1252"/>
      <c r="BO69" s="1253"/>
      <c r="BP69" s="90"/>
      <c r="BQ69" s="89"/>
      <c r="BR69" s="91"/>
      <c r="BS69" s="92"/>
      <c r="BT69" s="716">
        <f>BQ69*BS69</f>
        <v>0</v>
      </c>
      <c r="BU69" s="88" t="str">
        <f t="shared" si="27"/>
        <v>No Line Item</v>
      </c>
      <c r="BV69" s="1251"/>
      <c r="BW69" s="1252"/>
      <c r="BX69" s="1252"/>
      <c r="BY69" s="1252"/>
      <c r="BZ69" s="1252"/>
      <c r="CA69" s="1253"/>
      <c r="CB69" s="90"/>
      <c r="CC69" s="89"/>
      <c r="CD69" s="91"/>
      <c r="CE69" s="92"/>
      <c r="CF69" s="716">
        <f>CC69*CE69</f>
        <v>0</v>
      </c>
    </row>
    <row r="70" spans="1:84" ht="23.85" customHeight="1" thickBot="1" x14ac:dyDescent="0.25">
      <c r="A70" s="88" t="str">
        <f>IF(AND(I70=0,K70=0,B70=""),"No Line Item",A69+1)</f>
        <v>No Line Item</v>
      </c>
      <c r="B70" s="1251"/>
      <c r="C70" s="1252"/>
      <c r="D70" s="1252"/>
      <c r="E70" s="1252"/>
      <c r="F70" s="1252"/>
      <c r="G70" s="1253"/>
      <c r="H70" s="90"/>
      <c r="I70" s="89"/>
      <c r="J70" s="91"/>
      <c r="K70" s="92"/>
      <c r="L70" s="716">
        <f t="shared" si="14"/>
        <v>0</v>
      </c>
      <c r="M70" s="88" t="str">
        <f>IF(AND(U70=0,W70=0,N70=""),"No Line Item",M69+1)</f>
        <v>No Line Item</v>
      </c>
      <c r="N70" s="1251"/>
      <c r="O70" s="1252"/>
      <c r="P70" s="1252"/>
      <c r="Q70" s="1252"/>
      <c r="R70" s="1252"/>
      <c r="S70" s="1253"/>
      <c r="T70" s="90"/>
      <c r="U70" s="89"/>
      <c r="V70" s="91"/>
      <c r="W70" s="92"/>
      <c r="X70" s="716">
        <f>U70*W70</f>
        <v>0</v>
      </c>
      <c r="Y70" s="88" t="str">
        <f>IF(AND(AG70=0,AI70=0,Z70=""),"No Line Item",Y69+1)</f>
        <v>No Line Item</v>
      </c>
      <c r="Z70" s="1251"/>
      <c r="AA70" s="1252"/>
      <c r="AB70" s="1252"/>
      <c r="AC70" s="1252"/>
      <c r="AD70" s="1252"/>
      <c r="AE70" s="1253"/>
      <c r="AF70" s="90"/>
      <c r="AG70" s="89"/>
      <c r="AH70" s="91"/>
      <c r="AI70" s="92"/>
      <c r="AJ70" s="716">
        <f>AG70*AI70</f>
        <v>0</v>
      </c>
      <c r="AK70" s="88" t="str">
        <f>IF(AND(AS70=0,AU70=0,AL70=""),"No Line Item",AK69+1)</f>
        <v>No Line Item</v>
      </c>
      <c r="AL70" s="1251"/>
      <c r="AM70" s="1252"/>
      <c r="AN70" s="1252"/>
      <c r="AO70" s="1252"/>
      <c r="AP70" s="1252"/>
      <c r="AQ70" s="1253"/>
      <c r="AR70" s="90"/>
      <c r="AS70" s="89"/>
      <c r="AT70" s="91"/>
      <c r="AU70" s="92"/>
      <c r="AV70" s="716">
        <f>AS70*AU70</f>
        <v>0</v>
      </c>
      <c r="AW70" s="88" t="str">
        <f>IF(AND(BE70=0,BG70=0,AX70=""),"No Line Item",AW69+1)</f>
        <v>No Line Item</v>
      </c>
      <c r="AX70" s="1251"/>
      <c r="AY70" s="1252"/>
      <c r="AZ70" s="1252"/>
      <c r="BA70" s="1252"/>
      <c r="BB70" s="1252"/>
      <c r="BC70" s="1253"/>
      <c r="BD70" s="90"/>
      <c r="BE70" s="89"/>
      <c r="BF70" s="91"/>
      <c r="BG70" s="92"/>
      <c r="BH70" s="716">
        <f>BE70*BG70</f>
        <v>0</v>
      </c>
      <c r="BI70" s="88" t="str">
        <f>IF(AND(BQ70=0,BS70=0,BJ70=""),"No Line Item",BI69+1)</f>
        <v>No Line Item</v>
      </c>
      <c r="BJ70" s="1251"/>
      <c r="BK70" s="1252"/>
      <c r="BL70" s="1252"/>
      <c r="BM70" s="1252"/>
      <c r="BN70" s="1252"/>
      <c r="BO70" s="1253"/>
      <c r="BP70" s="90"/>
      <c r="BQ70" s="89"/>
      <c r="BR70" s="91"/>
      <c r="BS70" s="92"/>
      <c r="BT70" s="716">
        <f>BQ70*BS70</f>
        <v>0</v>
      </c>
      <c r="BU70" s="88" t="str">
        <f>IF(AND(CC70=0,CE70=0,BV70=""),"No Line Item",BU69+1)</f>
        <v>No Line Item</v>
      </c>
      <c r="BV70" s="1251"/>
      <c r="BW70" s="1252"/>
      <c r="BX70" s="1252"/>
      <c r="BY70" s="1252"/>
      <c r="BZ70" s="1252"/>
      <c r="CA70" s="1253"/>
      <c r="CB70" s="90"/>
      <c r="CC70" s="89"/>
      <c r="CD70" s="91"/>
      <c r="CE70" s="92"/>
      <c r="CF70" s="716">
        <f>CC70*CE70</f>
        <v>0</v>
      </c>
    </row>
    <row r="71" spans="1:84" ht="22.5" customHeight="1" thickBot="1" x14ac:dyDescent="0.25">
      <c r="A71" s="661"/>
      <c r="B71" s="631"/>
      <c r="C71" s="631"/>
      <c r="D71" s="631"/>
      <c r="E71" s="631"/>
      <c r="F71" s="631"/>
      <c r="G71" s="631"/>
      <c r="H71" s="631"/>
      <c r="I71" s="662"/>
      <c r="J71" s="96" t="str">
        <f>IF(AND(B91=0,L91=0),"Grand Total ","Sub Total")</f>
        <v xml:space="preserve">Grand Total </v>
      </c>
      <c r="K71" s="97"/>
      <c r="L71" s="664">
        <f>IF(AND(B91=0,L91=0),SUM(L52:L70)+L32,SUM(L52:L70))</f>
        <v>0</v>
      </c>
      <c r="M71" s="661"/>
      <c r="N71" s="631"/>
      <c r="O71" s="631"/>
      <c r="P71" s="631"/>
      <c r="Q71" s="631"/>
      <c r="R71" s="631"/>
      <c r="S71" s="631"/>
      <c r="T71" s="631"/>
      <c r="U71" s="662"/>
      <c r="V71" s="96" t="str">
        <f>IF(AND(N91=0,X91=0),"Grand Total ","Sub Total")</f>
        <v xml:space="preserve">Grand Total </v>
      </c>
      <c r="W71" s="97"/>
      <c r="X71" s="664">
        <f>IF(AND(N91=0,X91=0),SUM(X52:X70)+X32,SUM(X52:X70))</f>
        <v>0</v>
      </c>
      <c r="Y71" s="661"/>
      <c r="Z71" s="631"/>
      <c r="AA71" s="631"/>
      <c r="AB71" s="631"/>
      <c r="AC71" s="631"/>
      <c r="AD71" s="631"/>
      <c r="AE71" s="631"/>
      <c r="AF71" s="631"/>
      <c r="AG71" s="662"/>
      <c r="AH71" s="96" t="str">
        <f>IF(AND(Z91=0,AJ91=0),"Grand Total ","Sub Total")</f>
        <v xml:space="preserve">Grand Total </v>
      </c>
      <c r="AI71" s="97"/>
      <c r="AJ71" s="664">
        <f>IF(AND(Z91=0,AJ91=0),SUM(AJ52:AJ70)+AJ32,SUM(AJ52:AJ70))</f>
        <v>0</v>
      </c>
      <c r="AK71" s="661"/>
      <c r="AL71" s="631"/>
      <c r="AM71" s="631"/>
      <c r="AN71" s="631"/>
      <c r="AO71" s="631"/>
      <c r="AP71" s="631"/>
      <c r="AQ71" s="631"/>
      <c r="AR71" s="631"/>
      <c r="AS71" s="662"/>
      <c r="AT71" s="96" t="str">
        <f>IF(AND(AL91=0,AV91=0),"Grand Total ","Sub Total")</f>
        <v xml:space="preserve">Grand Total </v>
      </c>
      <c r="AU71" s="97"/>
      <c r="AV71" s="664">
        <f>IF(AND(AL91=0,AV91=0),SUM(AV52:AV70)+AV32,SUM(AV52:AV70))</f>
        <v>0</v>
      </c>
      <c r="AW71" s="661"/>
      <c r="AX71" s="631"/>
      <c r="AY71" s="631"/>
      <c r="AZ71" s="631"/>
      <c r="BA71" s="631"/>
      <c r="BB71" s="631"/>
      <c r="BC71" s="631"/>
      <c r="BD71" s="631"/>
      <c r="BE71" s="662"/>
      <c r="BF71" s="96" t="str">
        <f>IF(AND(AX91=0,BH91=0),"Grand Total ","Sub Total")</f>
        <v xml:space="preserve">Grand Total </v>
      </c>
      <c r="BG71" s="97"/>
      <c r="BH71" s="664">
        <f>IF(AND(AX91=0,BH91=0),SUM(BH52:BH70)+BH32,SUM(BH52:BH70))</f>
        <v>0</v>
      </c>
      <c r="BI71" s="661"/>
      <c r="BJ71" s="631"/>
      <c r="BK71" s="631"/>
      <c r="BL71" s="631"/>
      <c r="BM71" s="631"/>
      <c r="BN71" s="631"/>
      <c r="BO71" s="631"/>
      <c r="BP71" s="631"/>
      <c r="BQ71" s="662"/>
      <c r="BR71" s="96" t="str">
        <f>IF(AND(BJ91=0,BT91=0),"Grand Total ","Sub Total")</f>
        <v xml:space="preserve">Grand Total </v>
      </c>
      <c r="BS71" s="97"/>
      <c r="BT71" s="664">
        <f>IF(AND(BJ91=0,BT91=0),SUM(BT52:BT70)+BT32,SUM(BT52:BT70))</f>
        <v>0</v>
      </c>
      <c r="BU71" s="661"/>
      <c r="BV71" s="631"/>
      <c r="BW71" s="631"/>
      <c r="BX71" s="631"/>
      <c r="BY71" s="631"/>
      <c r="BZ71" s="631"/>
      <c r="CA71" s="631"/>
      <c r="CB71" s="631"/>
      <c r="CC71" s="662"/>
      <c r="CD71" s="96" t="str">
        <f>IF(AND(BV91=0,CF91=0),"Grand Total ","Sub Total")</f>
        <v xml:space="preserve">Grand Total </v>
      </c>
      <c r="CE71" s="97"/>
      <c r="CF71" s="664">
        <f>IF(AND(BV91=0,CF91=0),SUM(CF52:CF70)+CF32,SUM(CF52:CF70))</f>
        <v>0</v>
      </c>
    </row>
    <row r="72" spans="1:84" ht="12.75" customHeight="1" x14ac:dyDescent="0.2">
      <c r="A72" s="624" t="s">
        <v>87</v>
      </c>
      <c r="B72" s="622"/>
      <c r="C72" s="665" t="s">
        <v>88</v>
      </c>
      <c r="D72" s="666" t="s">
        <v>89</v>
      </c>
      <c r="E72" s="665"/>
      <c r="F72" s="867"/>
      <c r="G72" s="668"/>
      <c r="H72" s="623"/>
      <c r="I72" s="622"/>
      <c r="J72" s="666" t="s">
        <v>90</v>
      </c>
      <c r="K72" s="623"/>
      <c r="L72" s="669"/>
      <c r="M72" s="624" t="s">
        <v>87</v>
      </c>
      <c r="N72" s="622"/>
      <c r="O72" s="665" t="s">
        <v>88</v>
      </c>
      <c r="P72" s="666" t="s">
        <v>89</v>
      </c>
      <c r="Q72" s="665"/>
      <c r="R72" s="867"/>
      <c r="S72" s="668"/>
      <c r="T72" s="623"/>
      <c r="U72" s="622"/>
      <c r="V72" s="666" t="s">
        <v>90</v>
      </c>
      <c r="W72" s="623"/>
      <c r="X72" s="669"/>
      <c r="Y72" s="624" t="s">
        <v>87</v>
      </c>
      <c r="Z72" s="622"/>
      <c r="AA72" s="665" t="s">
        <v>88</v>
      </c>
      <c r="AB72" s="666" t="s">
        <v>89</v>
      </c>
      <c r="AC72" s="665"/>
      <c r="AD72" s="867"/>
      <c r="AE72" s="668"/>
      <c r="AF72" s="623"/>
      <c r="AG72" s="622"/>
      <c r="AH72" s="666" t="s">
        <v>90</v>
      </c>
      <c r="AI72" s="623"/>
      <c r="AJ72" s="669"/>
      <c r="AK72" s="624" t="s">
        <v>87</v>
      </c>
      <c r="AL72" s="622"/>
      <c r="AM72" s="665" t="s">
        <v>88</v>
      </c>
      <c r="AN72" s="666" t="s">
        <v>89</v>
      </c>
      <c r="AO72" s="665"/>
      <c r="AP72" s="867"/>
      <c r="AQ72" s="668"/>
      <c r="AR72" s="623"/>
      <c r="AS72" s="622"/>
      <c r="AT72" s="666" t="s">
        <v>90</v>
      </c>
      <c r="AU72" s="623"/>
      <c r="AV72" s="669"/>
      <c r="AW72" s="624" t="s">
        <v>87</v>
      </c>
      <c r="AX72" s="622"/>
      <c r="AY72" s="665" t="s">
        <v>88</v>
      </c>
      <c r="AZ72" s="666" t="s">
        <v>89</v>
      </c>
      <c r="BA72" s="665"/>
      <c r="BB72" s="867"/>
      <c r="BC72" s="668"/>
      <c r="BD72" s="623"/>
      <c r="BE72" s="622"/>
      <c r="BF72" s="666" t="s">
        <v>90</v>
      </c>
      <c r="BG72" s="623"/>
      <c r="BH72" s="669"/>
      <c r="BI72" s="624" t="s">
        <v>87</v>
      </c>
      <c r="BJ72" s="622"/>
      <c r="BK72" s="665" t="s">
        <v>88</v>
      </c>
      <c r="BL72" s="666" t="s">
        <v>89</v>
      </c>
      <c r="BM72" s="665"/>
      <c r="BN72" s="867"/>
      <c r="BO72" s="668"/>
      <c r="BP72" s="623"/>
      <c r="BQ72" s="622"/>
      <c r="BR72" s="666" t="s">
        <v>90</v>
      </c>
      <c r="BS72" s="623"/>
      <c r="BT72" s="669"/>
      <c r="BU72" s="624" t="s">
        <v>87</v>
      </c>
      <c r="BV72" s="622"/>
      <c r="BW72" s="665" t="s">
        <v>88</v>
      </c>
      <c r="BX72" s="666" t="s">
        <v>89</v>
      </c>
      <c r="BY72" s="665"/>
      <c r="BZ72" s="867"/>
      <c r="CA72" s="668"/>
      <c r="CB72" s="623"/>
      <c r="CC72" s="622"/>
      <c r="CD72" s="666" t="s">
        <v>90</v>
      </c>
      <c r="CE72" s="623"/>
      <c r="CF72" s="669"/>
    </row>
    <row r="73" spans="1:84" ht="17.25" customHeight="1" x14ac:dyDescent="0.2">
      <c r="A73" s="624"/>
      <c r="B73" s="622"/>
      <c r="C73" s="665"/>
      <c r="D73" s="666"/>
      <c r="E73" s="665"/>
      <c r="F73" s="867"/>
      <c r="G73" s="668"/>
      <c r="H73" s="623"/>
      <c r="I73" s="622"/>
      <c r="J73" s="623"/>
      <c r="K73" s="623"/>
      <c r="L73" s="622"/>
      <c r="M73" s="624"/>
      <c r="N73" s="622"/>
      <c r="O73" s="665"/>
      <c r="P73" s="666"/>
      <c r="Q73" s="665"/>
      <c r="R73" s="867"/>
      <c r="S73" s="668"/>
      <c r="T73" s="623"/>
      <c r="U73" s="622"/>
      <c r="V73" s="623"/>
      <c r="W73" s="623"/>
      <c r="X73" s="622"/>
      <c r="Y73" s="624"/>
      <c r="Z73" s="622"/>
      <c r="AA73" s="665"/>
      <c r="AB73" s="666"/>
      <c r="AC73" s="665"/>
      <c r="AD73" s="867"/>
      <c r="AE73" s="668"/>
      <c r="AF73" s="623"/>
      <c r="AG73" s="622"/>
      <c r="AH73" s="623"/>
      <c r="AI73" s="623"/>
      <c r="AJ73" s="622"/>
      <c r="AK73" s="624"/>
      <c r="AL73" s="622"/>
      <c r="AM73" s="665"/>
      <c r="AN73" s="666"/>
      <c r="AO73" s="665"/>
      <c r="AP73" s="867"/>
      <c r="AQ73" s="668"/>
      <c r="AR73" s="623"/>
      <c r="AS73" s="622"/>
      <c r="AT73" s="623"/>
      <c r="AU73" s="623"/>
      <c r="AV73" s="622"/>
      <c r="AW73" s="624"/>
      <c r="AX73" s="622"/>
      <c r="AY73" s="665"/>
      <c r="AZ73" s="666"/>
      <c r="BA73" s="665"/>
      <c r="BB73" s="867"/>
      <c r="BC73" s="668"/>
      <c r="BD73" s="623"/>
      <c r="BE73" s="622"/>
      <c r="BF73" s="623"/>
      <c r="BG73" s="623"/>
      <c r="BH73" s="622"/>
      <c r="BI73" s="624"/>
      <c r="BJ73" s="622"/>
      <c r="BK73" s="665"/>
      <c r="BL73" s="666"/>
      <c r="BM73" s="665"/>
      <c r="BN73" s="867"/>
      <c r="BO73" s="668"/>
      <c r="BP73" s="623"/>
      <c r="BQ73" s="622"/>
      <c r="BR73" s="623"/>
      <c r="BS73" s="623"/>
      <c r="BT73" s="622"/>
      <c r="BU73" s="624"/>
      <c r="BV73" s="622"/>
      <c r="BW73" s="665"/>
      <c r="BX73" s="666"/>
      <c r="BY73" s="665"/>
      <c r="BZ73" s="867"/>
      <c r="CA73" s="668"/>
      <c r="CB73" s="623"/>
      <c r="CC73" s="622"/>
      <c r="CD73" s="623"/>
      <c r="CE73" s="623"/>
      <c r="CF73" s="622"/>
    </row>
    <row r="74" spans="1:84" ht="3" customHeight="1" x14ac:dyDescent="0.2">
      <c r="A74" s="624"/>
      <c r="B74" s="622"/>
      <c r="C74" s="665"/>
      <c r="D74" s="666"/>
      <c r="E74" s="665"/>
      <c r="F74" s="867"/>
      <c r="G74" s="668"/>
      <c r="H74" s="623"/>
      <c r="I74" s="622"/>
      <c r="J74" s="635"/>
      <c r="K74" s="635"/>
      <c r="L74" s="644"/>
      <c r="M74" s="624"/>
      <c r="N74" s="622"/>
      <c r="O74" s="665"/>
      <c r="P74" s="666"/>
      <c r="Q74" s="665"/>
      <c r="R74" s="867"/>
      <c r="S74" s="668"/>
      <c r="T74" s="623"/>
      <c r="U74" s="622"/>
      <c r="V74" s="635"/>
      <c r="W74" s="635"/>
      <c r="X74" s="644"/>
      <c r="Y74" s="624"/>
      <c r="Z74" s="622"/>
      <c r="AA74" s="665"/>
      <c r="AB74" s="666"/>
      <c r="AC74" s="665"/>
      <c r="AD74" s="867"/>
      <c r="AE74" s="668"/>
      <c r="AF74" s="623"/>
      <c r="AG74" s="622"/>
      <c r="AH74" s="635"/>
      <c r="AI74" s="635"/>
      <c r="AJ74" s="644"/>
      <c r="AK74" s="624"/>
      <c r="AL74" s="622"/>
      <c r="AM74" s="665"/>
      <c r="AN74" s="666"/>
      <c r="AO74" s="665"/>
      <c r="AP74" s="867"/>
      <c r="AQ74" s="668"/>
      <c r="AR74" s="623"/>
      <c r="AS74" s="622"/>
      <c r="AT74" s="635"/>
      <c r="AU74" s="635"/>
      <c r="AV74" s="644"/>
      <c r="AW74" s="624"/>
      <c r="AX74" s="622"/>
      <c r="AY74" s="665"/>
      <c r="AZ74" s="666"/>
      <c r="BA74" s="665"/>
      <c r="BB74" s="867"/>
      <c r="BC74" s="668"/>
      <c r="BD74" s="623"/>
      <c r="BE74" s="622"/>
      <c r="BF74" s="635"/>
      <c r="BG74" s="635"/>
      <c r="BH74" s="644"/>
      <c r="BI74" s="624"/>
      <c r="BJ74" s="622"/>
      <c r="BK74" s="665"/>
      <c r="BL74" s="666"/>
      <c r="BM74" s="665"/>
      <c r="BN74" s="867"/>
      <c r="BO74" s="668"/>
      <c r="BP74" s="623"/>
      <c r="BQ74" s="622"/>
      <c r="BR74" s="635"/>
      <c r="BS74" s="635"/>
      <c r="BT74" s="644"/>
      <c r="BU74" s="624"/>
      <c r="BV74" s="622"/>
      <c r="BW74" s="665"/>
      <c r="BX74" s="666"/>
      <c r="BY74" s="665"/>
      <c r="BZ74" s="867"/>
      <c r="CA74" s="668"/>
      <c r="CB74" s="623"/>
      <c r="CC74" s="622"/>
      <c r="CD74" s="635"/>
      <c r="CE74" s="635"/>
      <c r="CF74" s="644"/>
    </row>
    <row r="75" spans="1:84" ht="22.5" customHeight="1" x14ac:dyDescent="0.2">
      <c r="A75" s="624"/>
      <c r="B75" s="622"/>
      <c r="C75" s="665"/>
      <c r="D75" s="666"/>
      <c r="E75" s="665"/>
      <c r="F75" s="870" t="s">
        <v>230</v>
      </c>
      <c r="G75" s="670">
        <f>G36</f>
        <v>41974</v>
      </c>
      <c r="H75" s="110"/>
      <c r="I75" s="111"/>
      <c r="J75" s="623"/>
      <c r="K75" s="869" t="s">
        <v>91</v>
      </c>
      <c r="L75" s="622"/>
      <c r="M75" s="624"/>
      <c r="N75" s="622"/>
      <c r="O75" s="665"/>
      <c r="P75" s="666"/>
      <c r="Q75" s="665"/>
      <c r="R75" s="870" t="s">
        <v>230</v>
      </c>
      <c r="S75" s="670">
        <f>S36</f>
        <v>41609</v>
      </c>
      <c r="T75" s="110"/>
      <c r="U75" s="111"/>
      <c r="V75" s="623"/>
      <c r="W75" s="869" t="s">
        <v>91</v>
      </c>
      <c r="X75" s="622"/>
      <c r="Y75" s="624"/>
      <c r="Z75" s="622"/>
      <c r="AA75" s="665"/>
      <c r="AB75" s="666"/>
      <c r="AC75" s="665"/>
      <c r="AD75" s="870" t="s">
        <v>230</v>
      </c>
      <c r="AE75" s="670">
        <f>AE36</f>
        <v>41609</v>
      </c>
      <c r="AF75" s="110"/>
      <c r="AG75" s="111"/>
      <c r="AH75" s="623"/>
      <c r="AI75" s="869" t="s">
        <v>91</v>
      </c>
      <c r="AJ75" s="622"/>
      <c r="AK75" s="624"/>
      <c r="AL75" s="622"/>
      <c r="AM75" s="665"/>
      <c r="AN75" s="666"/>
      <c r="AO75" s="665"/>
      <c r="AP75" s="870" t="s">
        <v>230</v>
      </c>
      <c r="AQ75" s="670">
        <f>AQ36</f>
        <v>41609</v>
      </c>
      <c r="AR75" s="110"/>
      <c r="AS75" s="111"/>
      <c r="AT75" s="623"/>
      <c r="AU75" s="869" t="s">
        <v>91</v>
      </c>
      <c r="AV75" s="622"/>
      <c r="AW75" s="624"/>
      <c r="AX75" s="622"/>
      <c r="AY75" s="665"/>
      <c r="AZ75" s="666"/>
      <c r="BA75" s="665"/>
      <c r="BB75" s="870" t="s">
        <v>230</v>
      </c>
      <c r="BC75" s="670">
        <f>BC36</f>
        <v>41609</v>
      </c>
      <c r="BD75" s="110"/>
      <c r="BE75" s="111"/>
      <c r="BF75" s="623"/>
      <c r="BG75" s="869" t="s">
        <v>91</v>
      </c>
      <c r="BH75" s="622"/>
      <c r="BI75" s="624"/>
      <c r="BJ75" s="622"/>
      <c r="BK75" s="665"/>
      <c r="BL75" s="666"/>
      <c r="BM75" s="665"/>
      <c r="BN75" s="870" t="s">
        <v>230</v>
      </c>
      <c r="BO75" s="670">
        <f>BO36</f>
        <v>41609</v>
      </c>
      <c r="BP75" s="110"/>
      <c r="BQ75" s="111"/>
      <c r="BR75" s="623"/>
      <c r="BS75" s="869" t="s">
        <v>91</v>
      </c>
      <c r="BT75" s="622"/>
      <c r="BU75" s="624"/>
      <c r="BV75" s="622"/>
      <c r="BW75" s="665"/>
      <c r="BX75" s="666"/>
      <c r="BY75" s="665"/>
      <c r="BZ75" s="870" t="s">
        <v>230</v>
      </c>
      <c r="CA75" s="670">
        <f>CA36</f>
        <v>41609</v>
      </c>
      <c r="CB75" s="110"/>
      <c r="CC75" s="111"/>
      <c r="CD75" s="623"/>
      <c r="CE75" s="869" t="s">
        <v>91</v>
      </c>
      <c r="CF75" s="622"/>
    </row>
    <row r="76" spans="1:84" ht="8.25" customHeight="1" x14ac:dyDescent="0.2">
      <c r="A76" s="672"/>
      <c r="B76" s="644"/>
      <c r="C76" s="673"/>
      <c r="D76" s="674"/>
      <c r="E76" s="673"/>
      <c r="F76" s="867"/>
      <c r="G76" s="668"/>
      <c r="H76" s="623"/>
      <c r="I76" s="622"/>
      <c r="J76" s="635"/>
      <c r="K76" s="635"/>
      <c r="L76" s="644"/>
      <c r="M76" s="672"/>
      <c r="N76" s="644"/>
      <c r="O76" s="673"/>
      <c r="P76" s="674"/>
      <c r="Q76" s="673"/>
      <c r="R76" s="867"/>
      <c r="S76" s="668"/>
      <c r="T76" s="623"/>
      <c r="U76" s="622"/>
      <c r="V76" s="635"/>
      <c r="W76" s="635"/>
      <c r="X76" s="644"/>
      <c r="Y76" s="672"/>
      <c r="Z76" s="644"/>
      <c r="AA76" s="673"/>
      <c r="AB76" s="674"/>
      <c r="AC76" s="673"/>
      <c r="AD76" s="867"/>
      <c r="AE76" s="668"/>
      <c r="AF76" s="623"/>
      <c r="AG76" s="622"/>
      <c r="AH76" s="635"/>
      <c r="AI76" s="635"/>
      <c r="AJ76" s="644"/>
      <c r="AK76" s="672"/>
      <c r="AL76" s="644"/>
      <c r="AM76" s="673"/>
      <c r="AN76" s="674"/>
      <c r="AO76" s="673"/>
      <c r="AP76" s="867"/>
      <c r="AQ76" s="668"/>
      <c r="AR76" s="623"/>
      <c r="AS76" s="622"/>
      <c r="AT76" s="635"/>
      <c r="AU76" s="635"/>
      <c r="AV76" s="644"/>
      <c r="AW76" s="672"/>
      <c r="AX76" s="644"/>
      <c r="AY76" s="673"/>
      <c r="AZ76" s="674"/>
      <c r="BA76" s="673"/>
      <c r="BB76" s="867"/>
      <c r="BC76" s="668"/>
      <c r="BD76" s="623"/>
      <c r="BE76" s="622"/>
      <c r="BF76" s="635"/>
      <c r="BG76" s="635"/>
      <c r="BH76" s="644"/>
      <c r="BI76" s="672"/>
      <c r="BJ76" s="644"/>
      <c r="BK76" s="673"/>
      <c r="BL76" s="674"/>
      <c r="BM76" s="673"/>
      <c r="BN76" s="867"/>
      <c r="BO76" s="668"/>
      <c r="BP76" s="623"/>
      <c r="BQ76" s="622"/>
      <c r="BR76" s="635"/>
      <c r="BS76" s="635"/>
      <c r="BT76" s="644"/>
      <c r="BU76" s="672"/>
      <c r="BV76" s="644"/>
      <c r="BW76" s="673"/>
      <c r="BX76" s="674"/>
      <c r="BY76" s="673"/>
      <c r="BZ76" s="867"/>
      <c r="CA76" s="668"/>
      <c r="CB76" s="623"/>
      <c r="CC76" s="622"/>
      <c r="CD76" s="635"/>
      <c r="CE76" s="635"/>
      <c r="CF76" s="644"/>
    </row>
    <row r="77" spans="1:84" ht="13.5" thickBot="1" x14ac:dyDescent="0.25">
      <c r="A77" s="661"/>
      <c r="B77" s="631"/>
      <c r="C77" s="675" t="s">
        <v>92</v>
      </c>
      <c r="D77" s="631"/>
      <c r="E77" s="632"/>
      <c r="F77" s="631"/>
      <c r="G77" s="631"/>
      <c r="H77" s="631"/>
      <c r="I77" s="632"/>
      <c r="J77" s="631"/>
      <c r="K77" s="675" t="s">
        <v>93</v>
      </c>
      <c r="L77" s="632"/>
      <c r="M77" s="661"/>
      <c r="N77" s="631"/>
      <c r="O77" s="675" t="s">
        <v>92</v>
      </c>
      <c r="P77" s="631"/>
      <c r="Q77" s="632"/>
      <c r="R77" s="631"/>
      <c r="S77" s="631"/>
      <c r="T77" s="631"/>
      <c r="U77" s="632"/>
      <c r="V77" s="631"/>
      <c r="W77" s="675" t="s">
        <v>93</v>
      </c>
      <c r="X77" s="632"/>
      <c r="Y77" s="661"/>
      <c r="Z77" s="631"/>
      <c r="AA77" s="675" t="s">
        <v>92</v>
      </c>
      <c r="AB77" s="631"/>
      <c r="AC77" s="632"/>
      <c r="AD77" s="631"/>
      <c r="AE77" s="631"/>
      <c r="AF77" s="631"/>
      <c r="AG77" s="632"/>
      <c r="AH77" s="631"/>
      <c r="AI77" s="675" t="s">
        <v>93</v>
      </c>
      <c r="AJ77" s="632"/>
      <c r="AK77" s="661"/>
      <c r="AL77" s="631"/>
      <c r="AM77" s="675" t="s">
        <v>92</v>
      </c>
      <c r="AN77" s="631"/>
      <c r="AO77" s="632"/>
      <c r="AP77" s="631"/>
      <c r="AQ77" s="631"/>
      <c r="AR77" s="631"/>
      <c r="AS77" s="632"/>
      <c r="AT77" s="631"/>
      <c r="AU77" s="675" t="s">
        <v>93</v>
      </c>
      <c r="AV77" s="632"/>
      <c r="AW77" s="661"/>
      <c r="AX77" s="631"/>
      <c r="AY77" s="675" t="s">
        <v>92</v>
      </c>
      <c r="AZ77" s="631"/>
      <c r="BA77" s="632"/>
      <c r="BB77" s="631"/>
      <c r="BC77" s="631"/>
      <c r="BD77" s="631"/>
      <c r="BE77" s="632"/>
      <c r="BF77" s="631"/>
      <c r="BG77" s="675" t="s">
        <v>93</v>
      </c>
      <c r="BH77" s="632"/>
      <c r="BI77" s="661"/>
      <c r="BJ77" s="631"/>
      <c r="BK77" s="675" t="s">
        <v>92</v>
      </c>
      <c r="BL77" s="631"/>
      <c r="BM77" s="632"/>
      <c r="BN77" s="631"/>
      <c r="BO77" s="631"/>
      <c r="BP77" s="631"/>
      <c r="BQ77" s="632"/>
      <c r="BR77" s="631"/>
      <c r="BS77" s="675" t="s">
        <v>93</v>
      </c>
      <c r="BT77" s="632"/>
      <c r="BU77" s="661"/>
      <c r="BV77" s="631"/>
      <c r="BW77" s="675" t="s">
        <v>92</v>
      </c>
      <c r="BX77" s="631"/>
      <c r="BY77" s="632"/>
      <c r="BZ77" s="631"/>
      <c r="CA77" s="631"/>
      <c r="CB77" s="631"/>
      <c r="CC77" s="632"/>
      <c r="CD77" s="631"/>
      <c r="CE77" s="675" t="s">
        <v>93</v>
      </c>
      <c r="CF77" s="632"/>
    </row>
    <row r="78" spans="1:84" ht="14.25" customHeight="1" thickBot="1" x14ac:dyDescent="0.25">
      <c r="A78" s="676" t="s">
        <v>94</v>
      </c>
      <c r="F78" s="623"/>
      <c r="G78" s="623" t="s">
        <v>95</v>
      </c>
      <c r="H78" s="623"/>
      <c r="I78" s="717">
        <f ca="1">TODAY()</f>
        <v>43966</v>
      </c>
      <c r="J78" s="623"/>
      <c r="M78" s="676" t="s">
        <v>94</v>
      </c>
      <c r="R78" s="623"/>
      <c r="S78" s="623" t="s">
        <v>95</v>
      </c>
      <c r="T78" s="623"/>
      <c r="U78" s="717">
        <f ca="1">TODAY()</f>
        <v>43966</v>
      </c>
      <c r="V78" s="623"/>
      <c r="Y78" s="676" t="s">
        <v>94</v>
      </c>
      <c r="AD78" s="623"/>
      <c r="AE78" s="623" t="s">
        <v>95</v>
      </c>
      <c r="AF78" s="623"/>
      <c r="AG78" s="717">
        <f ca="1">TODAY()</f>
        <v>43966</v>
      </c>
      <c r="AH78" s="623"/>
      <c r="AK78" s="676" t="s">
        <v>94</v>
      </c>
      <c r="AP78" s="623"/>
      <c r="AQ78" s="623" t="s">
        <v>95</v>
      </c>
      <c r="AR78" s="623"/>
      <c r="AS78" s="717">
        <f ca="1">TODAY()</f>
        <v>43966</v>
      </c>
      <c r="AT78" s="623"/>
      <c r="AW78" s="676" t="s">
        <v>94</v>
      </c>
      <c r="BB78" s="623"/>
      <c r="BC78" s="623" t="s">
        <v>95</v>
      </c>
      <c r="BD78" s="623"/>
      <c r="BE78" s="717">
        <f ca="1">TODAY()</f>
        <v>43966</v>
      </c>
      <c r="BF78" s="623"/>
      <c r="BI78" s="676" t="s">
        <v>94</v>
      </c>
      <c r="BN78" s="623"/>
      <c r="BO78" s="623" t="s">
        <v>95</v>
      </c>
      <c r="BP78" s="623"/>
      <c r="BQ78" s="717">
        <f ca="1">TODAY()</f>
        <v>43966</v>
      </c>
      <c r="BR78" s="623"/>
      <c r="BU78" s="676" t="s">
        <v>94</v>
      </c>
      <c r="BZ78" s="623"/>
      <c r="CA78" s="623" t="s">
        <v>95</v>
      </c>
      <c r="CB78" s="623"/>
      <c r="CC78" s="717">
        <f ca="1">TODAY()</f>
        <v>43966</v>
      </c>
      <c r="CD78" s="623"/>
    </row>
    <row r="79" spans="1:84" x14ac:dyDescent="0.2">
      <c r="A79" s="1100" t="s">
        <v>0</v>
      </c>
      <c r="B79" s="1068"/>
      <c r="C79" s="1068"/>
      <c r="D79" s="713"/>
      <c r="E79" s="617"/>
      <c r="F79" s="617"/>
      <c r="G79" s="617"/>
      <c r="H79" s="617"/>
      <c r="I79" s="617"/>
      <c r="J79" s="618"/>
      <c r="K79" s="617" t="s">
        <v>71</v>
      </c>
      <c r="L79" s="618"/>
      <c r="M79" s="1100" t="s">
        <v>0</v>
      </c>
      <c r="N79" s="1270"/>
      <c r="O79" s="1271"/>
      <c r="P79" s="713"/>
      <c r="Q79" s="617"/>
      <c r="R79" s="617"/>
      <c r="S79" s="617"/>
      <c r="T79" s="617"/>
      <c r="U79" s="617"/>
      <c r="V79" s="618"/>
      <c r="W79" s="617" t="s">
        <v>71</v>
      </c>
      <c r="X79" s="618"/>
      <c r="Y79" s="1100" t="s">
        <v>0</v>
      </c>
      <c r="Z79" s="1068"/>
      <c r="AA79" s="1068"/>
      <c r="AB79" s="713"/>
      <c r="AC79" s="617"/>
      <c r="AD79" s="617"/>
      <c r="AE79" s="617"/>
      <c r="AF79" s="617"/>
      <c r="AG79" s="617"/>
      <c r="AH79" s="618"/>
      <c r="AI79" s="617" t="s">
        <v>71</v>
      </c>
      <c r="AJ79" s="618"/>
      <c r="AK79" s="1100" t="s">
        <v>0</v>
      </c>
      <c r="AL79" s="1068"/>
      <c r="AM79" s="1068"/>
      <c r="AN79" s="713"/>
      <c r="AO79" s="617"/>
      <c r="AP79" s="617"/>
      <c r="AQ79" s="617"/>
      <c r="AR79" s="617"/>
      <c r="AS79" s="617"/>
      <c r="AT79" s="618"/>
      <c r="AU79" s="617" t="s">
        <v>71</v>
      </c>
      <c r="AV79" s="618"/>
      <c r="AW79" s="1100" t="s">
        <v>0</v>
      </c>
      <c r="AX79" s="1068"/>
      <c r="AY79" s="1068"/>
      <c r="AZ79" s="713"/>
      <c r="BA79" s="617"/>
      <c r="BB79" s="617"/>
      <c r="BC79" s="617"/>
      <c r="BD79" s="617"/>
      <c r="BE79" s="617"/>
      <c r="BF79" s="618"/>
      <c r="BG79" s="617" t="s">
        <v>71</v>
      </c>
      <c r="BH79" s="618"/>
      <c r="BI79" s="1100" t="s">
        <v>0</v>
      </c>
      <c r="BJ79" s="1068"/>
      <c r="BK79" s="1068"/>
      <c r="BL79" s="713"/>
      <c r="BM79" s="617"/>
      <c r="BN79" s="617"/>
      <c r="BO79" s="617"/>
      <c r="BP79" s="617"/>
      <c r="BQ79" s="617"/>
      <c r="BR79" s="618"/>
      <c r="BS79" s="617" t="s">
        <v>71</v>
      </c>
      <c r="BT79" s="618"/>
      <c r="BU79" s="1100" t="s">
        <v>0</v>
      </c>
      <c r="BV79" s="1068"/>
      <c r="BW79" s="1068"/>
      <c r="BX79" s="713"/>
      <c r="BY79" s="617"/>
      <c r="BZ79" s="617"/>
      <c r="CA79" s="617"/>
      <c r="CB79" s="617"/>
      <c r="CC79" s="617"/>
      <c r="CD79" s="618"/>
      <c r="CE79" s="617" t="s">
        <v>71</v>
      </c>
      <c r="CF79" s="618"/>
    </row>
    <row r="80" spans="1:84" x14ac:dyDescent="0.2">
      <c r="A80" s="1102" t="s">
        <v>236</v>
      </c>
      <c r="B80" s="1071"/>
      <c r="C80" s="1071"/>
      <c r="D80" s="714"/>
      <c r="E80" s="623"/>
      <c r="F80" s="623"/>
      <c r="G80" s="865" t="s">
        <v>72</v>
      </c>
      <c r="H80" s="865"/>
      <c r="I80" s="865"/>
      <c r="J80" s="622"/>
      <c r="K80" s="623"/>
      <c r="L80" s="622"/>
      <c r="M80" s="1102" t="s">
        <v>236</v>
      </c>
      <c r="N80" s="1268"/>
      <c r="O80" s="1269"/>
      <c r="P80" s="714"/>
      <c r="Q80" s="623"/>
      <c r="R80" s="623"/>
      <c r="S80" s="865" t="s">
        <v>72</v>
      </c>
      <c r="T80" s="865"/>
      <c r="U80" s="865"/>
      <c r="V80" s="622"/>
      <c r="W80" s="623"/>
      <c r="X80" s="622"/>
      <c r="Y80" s="1102" t="s">
        <v>236</v>
      </c>
      <c r="Z80" s="1071"/>
      <c r="AA80" s="1071"/>
      <c r="AB80" s="714"/>
      <c r="AC80" s="623"/>
      <c r="AD80" s="623"/>
      <c r="AE80" s="865" t="s">
        <v>72</v>
      </c>
      <c r="AF80" s="865"/>
      <c r="AG80" s="865"/>
      <c r="AH80" s="622"/>
      <c r="AI80" s="623"/>
      <c r="AJ80" s="622"/>
      <c r="AK80" s="1102" t="s">
        <v>236</v>
      </c>
      <c r="AL80" s="1071"/>
      <c r="AM80" s="1071"/>
      <c r="AN80" s="714"/>
      <c r="AO80" s="623"/>
      <c r="AP80" s="623"/>
      <c r="AQ80" s="865" t="s">
        <v>72</v>
      </c>
      <c r="AR80" s="865"/>
      <c r="AS80" s="865"/>
      <c r="AT80" s="622"/>
      <c r="AU80" s="623"/>
      <c r="AV80" s="622"/>
      <c r="AW80" s="1102" t="s">
        <v>236</v>
      </c>
      <c r="AX80" s="1071"/>
      <c r="AY80" s="1071"/>
      <c r="AZ80" s="714"/>
      <c r="BA80" s="623"/>
      <c r="BB80" s="623"/>
      <c r="BC80" s="865" t="s">
        <v>72</v>
      </c>
      <c r="BD80" s="865"/>
      <c r="BE80" s="865"/>
      <c r="BF80" s="622"/>
      <c r="BG80" s="623"/>
      <c r="BH80" s="622"/>
      <c r="BI80" s="1102" t="s">
        <v>236</v>
      </c>
      <c r="BJ80" s="1071"/>
      <c r="BK80" s="1071"/>
      <c r="BL80" s="714"/>
      <c r="BM80" s="623"/>
      <c r="BN80" s="623"/>
      <c r="BO80" s="865" t="s">
        <v>72</v>
      </c>
      <c r="BP80" s="865"/>
      <c r="BQ80" s="865"/>
      <c r="BR80" s="622"/>
      <c r="BS80" s="623"/>
      <c r="BT80" s="622"/>
      <c r="BU80" s="1102" t="s">
        <v>236</v>
      </c>
      <c r="BV80" s="1071"/>
      <c r="BW80" s="1071"/>
      <c r="BX80" s="714"/>
      <c r="BY80" s="623"/>
      <c r="BZ80" s="623"/>
      <c r="CA80" s="865" t="s">
        <v>72</v>
      </c>
      <c r="CB80" s="865"/>
      <c r="CC80" s="865"/>
      <c r="CD80" s="622"/>
      <c r="CE80" s="623"/>
      <c r="CF80" s="622"/>
    </row>
    <row r="81" spans="1:84" x14ac:dyDescent="0.2">
      <c r="A81" s="1102" t="s">
        <v>3</v>
      </c>
      <c r="B81" s="1071"/>
      <c r="C81" s="1071"/>
      <c r="D81" s="714"/>
      <c r="E81" s="623"/>
      <c r="F81" s="623"/>
      <c r="G81" s="623"/>
      <c r="H81" s="623"/>
      <c r="I81" s="623"/>
      <c r="J81" s="622"/>
      <c r="K81" s="866" t="s">
        <v>229</v>
      </c>
      <c r="L81" s="628"/>
      <c r="M81" s="1102" t="s">
        <v>3</v>
      </c>
      <c r="N81" s="1268"/>
      <c r="O81" s="1269"/>
      <c r="P81" s="714"/>
      <c r="Q81" s="623"/>
      <c r="R81" s="623"/>
      <c r="S81" s="623"/>
      <c r="T81" s="623"/>
      <c r="U81" s="623"/>
      <c r="V81" s="622"/>
      <c r="W81" s="866" t="s">
        <v>229</v>
      </c>
      <c r="X81" s="628"/>
      <c r="Y81" s="1102" t="s">
        <v>3</v>
      </c>
      <c r="Z81" s="1071"/>
      <c r="AA81" s="1071"/>
      <c r="AB81" s="714"/>
      <c r="AC81" s="623"/>
      <c r="AD81" s="623"/>
      <c r="AE81" s="623"/>
      <c r="AF81" s="623"/>
      <c r="AG81" s="623"/>
      <c r="AH81" s="622"/>
      <c r="AI81" s="866" t="s">
        <v>229</v>
      </c>
      <c r="AJ81" s="628"/>
      <c r="AK81" s="1102" t="s">
        <v>3</v>
      </c>
      <c r="AL81" s="1071"/>
      <c r="AM81" s="1071"/>
      <c r="AN81" s="714"/>
      <c r="AO81" s="623"/>
      <c r="AP81" s="623"/>
      <c r="AQ81" s="623"/>
      <c r="AR81" s="623"/>
      <c r="AS81" s="623"/>
      <c r="AT81" s="622"/>
      <c r="AU81" s="866" t="s">
        <v>229</v>
      </c>
      <c r="AV81" s="628"/>
      <c r="AW81" s="1102" t="s">
        <v>3</v>
      </c>
      <c r="AX81" s="1071"/>
      <c r="AY81" s="1071"/>
      <c r="AZ81" s="714"/>
      <c r="BA81" s="623"/>
      <c r="BB81" s="623"/>
      <c r="BC81" s="623"/>
      <c r="BD81" s="623"/>
      <c r="BE81" s="623"/>
      <c r="BF81" s="622"/>
      <c r="BG81" s="866" t="s">
        <v>229</v>
      </c>
      <c r="BH81" s="628"/>
      <c r="BI81" s="1102" t="s">
        <v>3</v>
      </c>
      <c r="BJ81" s="1071"/>
      <c r="BK81" s="1071"/>
      <c r="BL81" s="714"/>
      <c r="BM81" s="623"/>
      <c r="BN81" s="623"/>
      <c r="BO81" s="623"/>
      <c r="BP81" s="623"/>
      <c r="BQ81" s="623"/>
      <c r="BR81" s="622"/>
      <c r="BS81" s="866" t="s">
        <v>229</v>
      </c>
      <c r="BT81" s="628"/>
      <c r="BU81" s="1102" t="s">
        <v>3</v>
      </c>
      <c r="BV81" s="1071"/>
      <c r="BW81" s="1071"/>
      <c r="BX81" s="714"/>
      <c r="BY81" s="623"/>
      <c r="BZ81" s="623"/>
      <c r="CA81" s="623"/>
      <c r="CB81" s="623"/>
      <c r="CC81" s="623"/>
      <c r="CD81" s="622"/>
      <c r="CE81" s="866" t="s">
        <v>229</v>
      </c>
      <c r="CF81" s="628"/>
    </row>
    <row r="82" spans="1:84" ht="13.5" thickBot="1" x14ac:dyDescent="0.25">
      <c r="A82" s="1206" t="s">
        <v>586</v>
      </c>
      <c r="B82" s="1074"/>
      <c r="C82" s="1244"/>
      <c r="D82" s="715"/>
      <c r="E82" s="631"/>
      <c r="F82" s="631"/>
      <c r="G82" s="631"/>
      <c r="H82" s="631"/>
      <c r="I82" s="631"/>
      <c r="J82" s="632"/>
      <c r="K82" s="633" t="s">
        <v>74</v>
      </c>
      <c r="L82" s="628"/>
      <c r="M82" s="1206" t="s">
        <v>586</v>
      </c>
      <c r="N82" s="1266"/>
      <c r="O82" s="1267"/>
      <c r="P82" s="715"/>
      <c r="Q82" s="631"/>
      <c r="R82" s="631"/>
      <c r="S82" s="631"/>
      <c r="T82" s="631"/>
      <c r="U82" s="631"/>
      <c r="V82" s="632"/>
      <c r="W82" s="633" t="s">
        <v>74</v>
      </c>
      <c r="X82" s="628"/>
      <c r="Y82" s="1206" t="s">
        <v>586</v>
      </c>
      <c r="Z82" s="1074"/>
      <c r="AA82" s="1244"/>
      <c r="AB82" s="715"/>
      <c r="AC82" s="631"/>
      <c r="AD82" s="631"/>
      <c r="AE82" s="631"/>
      <c r="AF82" s="631"/>
      <c r="AG82" s="631"/>
      <c r="AH82" s="632"/>
      <c r="AI82" s="633" t="s">
        <v>74</v>
      </c>
      <c r="AJ82" s="628"/>
      <c r="AK82" s="1206" t="s">
        <v>586</v>
      </c>
      <c r="AL82" s="1074"/>
      <c r="AM82" s="1244"/>
      <c r="AN82" s="715"/>
      <c r="AO82" s="631"/>
      <c r="AP82" s="631"/>
      <c r="AQ82" s="631"/>
      <c r="AR82" s="631"/>
      <c r="AS82" s="631"/>
      <c r="AT82" s="632"/>
      <c r="AU82" s="633" t="s">
        <v>74</v>
      </c>
      <c r="AV82" s="628"/>
      <c r="AW82" s="1206" t="s">
        <v>586</v>
      </c>
      <c r="AX82" s="1074"/>
      <c r="AY82" s="1244"/>
      <c r="AZ82" s="715"/>
      <c r="BA82" s="631"/>
      <c r="BB82" s="631"/>
      <c r="BC82" s="631"/>
      <c r="BD82" s="631"/>
      <c r="BE82" s="631"/>
      <c r="BF82" s="632"/>
      <c r="BG82" s="633" t="s">
        <v>74</v>
      </c>
      <c r="BH82" s="628"/>
      <c r="BI82" s="1206" t="s">
        <v>586</v>
      </c>
      <c r="BJ82" s="1074"/>
      <c r="BK82" s="1244"/>
      <c r="BL82" s="715"/>
      <c r="BM82" s="631"/>
      <c r="BN82" s="631"/>
      <c r="BO82" s="631"/>
      <c r="BP82" s="631"/>
      <c r="BQ82" s="631"/>
      <c r="BR82" s="632"/>
      <c r="BS82" s="633" t="s">
        <v>74</v>
      </c>
      <c r="BT82" s="628"/>
      <c r="BU82" s="1206" t="s">
        <v>586</v>
      </c>
      <c r="BV82" s="1074"/>
      <c r="BW82" s="1244"/>
      <c r="BX82" s="715"/>
      <c r="BY82" s="631"/>
      <c r="BZ82" s="631"/>
      <c r="CA82" s="631"/>
      <c r="CB82" s="631"/>
      <c r="CC82" s="631"/>
      <c r="CD82" s="632"/>
      <c r="CE82" s="633" t="s">
        <v>74</v>
      </c>
      <c r="CF82" s="628"/>
    </row>
    <row r="83" spans="1:84" ht="10.5" customHeight="1" x14ac:dyDescent="0.2">
      <c r="A83" s="624" t="s">
        <v>6</v>
      </c>
      <c r="B83" s="666"/>
      <c r="C83" s="623"/>
      <c r="D83" s="623"/>
      <c r="E83" s="623"/>
      <c r="F83" s="622"/>
      <c r="G83" s="666" t="s">
        <v>68</v>
      </c>
      <c r="H83" s="666"/>
      <c r="I83" s="623"/>
      <c r="J83" s="622"/>
      <c r="K83" s="623"/>
      <c r="L83" s="628"/>
      <c r="M83" s="624" t="s">
        <v>6</v>
      </c>
      <c r="N83" s="666"/>
      <c r="O83" s="623"/>
      <c r="P83" s="623"/>
      <c r="Q83" s="623"/>
      <c r="R83" s="622"/>
      <c r="S83" s="666" t="s">
        <v>68</v>
      </c>
      <c r="T83" s="666"/>
      <c r="U83" s="623"/>
      <c r="V83" s="622"/>
      <c r="W83" s="623"/>
      <c r="X83" s="628"/>
      <c r="Y83" s="624" t="s">
        <v>6</v>
      </c>
      <c r="Z83" s="666"/>
      <c r="AA83" s="623"/>
      <c r="AB83" s="623"/>
      <c r="AC83" s="623"/>
      <c r="AD83" s="622"/>
      <c r="AE83" s="666" t="s">
        <v>68</v>
      </c>
      <c r="AF83" s="666"/>
      <c r="AG83" s="623"/>
      <c r="AH83" s="622"/>
      <c r="AI83" s="623"/>
      <c r="AJ83" s="628"/>
      <c r="AK83" s="624" t="s">
        <v>6</v>
      </c>
      <c r="AL83" s="666"/>
      <c r="AM83" s="623"/>
      <c r="AN83" s="623"/>
      <c r="AO83" s="623"/>
      <c r="AP83" s="622"/>
      <c r="AQ83" s="666" t="s">
        <v>68</v>
      </c>
      <c r="AR83" s="666"/>
      <c r="AS83" s="623"/>
      <c r="AT83" s="622"/>
      <c r="AU83" s="623"/>
      <c r="AV83" s="628"/>
      <c r="AW83" s="624" t="s">
        <v>6</v>
      </c>
      <c r="AX83" s="666"/>
      <c r="AY83" s="623"/>
      <c r="AZ83" s="623"/>
      <c r="BA83" s="623"/>
      <c r="BB83" s="622"/>
      <c r="BC83" s="666" t="s">
        <v>68</v>
      </c>
      <c r="BD83" s="666"/>
      <c r="BE83" s="623"/>
      <c r="BF83" s="622"/>
      <c r="BG83" s="623"/>
      <c r="BH83" s="628"/>
      <c r="BI83" s="624" t="s">
        <v>6</v>
      </c>
      <c r="BJ83" s="666"/>
      <c r="BK83" s="623"/>
      <c r="BL83" s="623"/>
      <c r="BM83" s="623"/>
      <c r="BN83" s="622"/>
      <c r="BO83" s="666" t="s">
        <v>68</v>
      </c>
      <c r="BP83" s="666"/>
      <c r="BQ83" s="623"/>
      <c r="BR83" s="622"/>
      <c r="BS83" s="623"/>
      <c r="BT83" s="628"/>
      <c r="BU83" s="624" t="s">
        <v>6</v>
      </c>
      <c r="BV83" s="666"/>
      <c r="BW83" s="623"/>
      <c r="BX83" s="623"/>
      <c r="BY83" s="623"/>
      <c r="BZ83" s="622"/>
      <c r="CA83" s="666" t="s">
        <v>68</v>
      </c>
      <c r="CB83" s="666"/>
      <c r="CC83" s="623"/>
      <c r="CD83" s="622"/>
      <c r="CE83" s="623"/>
      <c r="CF83" s="628"/>
    </row>
    <row r="84" spans="1:84" ht="12.75" customHeight="1" x14ac:dyDescent="0.2">
      <c r="A84" s="1245" t="str">
        <f>A45</f>
        <v>USCGC BUSTED</v>
      </c>
      <c r="B84" s="1246"/>
      <c r="C84" s="1246"/>
      <c r="D84" s="1246"/>
      <c r="E84" s="1246"/>
      <c r="F84" s="1247"/>
      <c r="G84" s="1248">
        <f>G45</f>
        <v>41974</v>
      </c>
      <c r="H84" s="1246"/>
      <c r="I84" s="1246"/>
      <c r="J84" s="1247"/>
      <c r="K84" s="623"/>
      <c r="L84" s="641"/>
      <c r="M84" s="1245" t="str">
        <f>M45</f>
        <v>USCGC BUSTED</v>
      </c>
      <c r="N84" s="1262"/>
      <c r="O84" s="1262"/>
      <c r="P84" s="1262"/>
      <c r="Q84" s="1262"/>
      <c r="R84" s="1263"/>
      <c r="S84" s="1248">
        <f>S45</f>
        <v>41609</v>
      </c>
      <c r="T84" s="1264"/>
      <c r="U84" s="1264"/>
      <c r="V84" s="1265"/>
      <c r="W84" s="623"/>
      <c r="X84" s="641"/>
      <c r="Y84" s="1245" t="str">
        <f>Y45</f>
        <v>USCGC BUSTED</v>
      </c>
      <c r="Z84" s="1246"/>
      <c r="AA84" s="1246"/>
      <c r="AB84" s="1246"/>
      <c r="AC84" s="1246"/>
      <c r="AD84" s="1247"/>
      <c r="AE84" s="1248">
        <f>AE45</f>
        <v>41609</v>
      </c>
      <c r="AF84" s="1246"/>
      <c r="AG84" s="1246"/>
      <c r="AH84" s="1247"/>
      <c r="AI84" s="623"/>
      <c r="AJ84" s="641"/>
      <c r="AK84" s="1245" t="str">
        <f>AK45</f>
        <v>USCGC BUSTED</v>
      </c>
      <c r="AL84" s="1246"/>
      <c r="AM84" s="1246"/>
      <c r="AN84" s="1246"/>
      <c r="AO84" s="1246"/>
      <c r="AP84" s="1247"/>
      <c r="AQ84" s="1248">
        <f>AQ45</f>
        <v>41609</v>
      </c>
      <c r="AR84" s="1246"/>
      <c r="AS84" s="1246"/>
      <c r="AT84" s="1247"/>
      <c r="AU84" s="623"/>
      <c r="AV84" s="641"/>
      <c r="AW84" s="1245" t="str">
        <f>AW45</f>
        <v>USCGC BUSTED</v>
      </c>
      <c r="AX84" s="1246"/>
      <c r="AY84" s="1246"/>
      <c r="AZ84" s="1246"/>
      <c r="BA84" s="1246"/>
      <c r="BB84" s="1247"/>
      <c r="BC84" s="1248">
        <f>BC45</f>
        <v>41609</v>
      </c>
      <c r="BD84" s="1246"/>
      <c r="BE84" s="1246"/>
      <c r="BF84" s="1247"/>
      <c r="BG84" s="623"/>
      <c r="BH84" s="641"/>
      <c r="BI84" s="1245" t="str">
        <f>BI45</f>
        <v>USCGC BUSTED</v>
      </c>
      <c r="BJ84" s="1246"/>
      <c r="BK84" s="1246"/>
      <c r="BL84" s="1246"/>
      <c r="BM84" s="1246"/>
      <c r="BN84" s="1247"/>
      <c r="BO84" s="1248">
        <f>BO45</f>
        <v>41609</v>
      </c>
      <c r="BP84" s="1246"/>
      <c r="BQ84" s="1246"/>
      <c r="BR84" s="1247"/>
      <c r="BS84" s="623"/>
      <c r="BT84" s="641"/>
      <c r="BU84" s="1245" t="str">
        <f>BU45</f>
        <v>USCGC BUSTED</v>
      </c>
      <c r="BV84" s="1246"/>
      <c r="BW84" s="1246"/>
      <c r="BX84" s="1246"/>
      <c r="BY84" s="1246"/>
      <c r="BZ84" s="1247"/>
      <c r="CA84" s="1248">
        <f>CA45</f>
        <v>41609</v>
      </c>
      <c r="CB84" s="1246"/>
      <c r="CC84" s="1246"/>
      <c r="CD84" s="1247"/>
      <c r="CE84" s="623"/>
      <c r="CF84" s="641"/>
    </row>
    <row r="85" spans="1:84" x14ac:dyDescent="0.2">
      <c r="A85" s="624" t="s">
        <v>75</v>
      </c>
      <c r="B85" s="666"/>
      <c r="C85" s="623"/>
      <c r="D85" s="623"/>
      <c r="E85" s="623"/>
      <c r="F85" s="623"/>
      <c r="G85" s="623"/>
      <c r="H85" s="623"/>
      <c r="I85" s="623"/>
      <c r="J85" s="622"/>
      <c r="K85" s="623"/>
      <c r="L85" s="641"/>
      <c r="M85" s="624" t="s">
        <v>75</v>
      </c>
      <c r="N85" s="666"/>
      <c r="O85" s="623"/>
      <c r="P85" s="623"/>
      <c r="Q85" s="623"/>
      <c r="R85" s="623"/>
      <c r="S85" s="623"/>
      <c r="T85" s="623"/>
      <c r="U85" s="623"/>
      <c r="V85" s="622"/>
      <c r="W85" s="623"/>
      <c r="X85" s="641"/>
      <c r="Y85" s="624" t="s">
        <v>75</v>
      </c>
      <c r="Z85" s="666"/>
      <c r="AA85" s="623"/>
      <c r="AB85" s="623"/>
      <c r="AC85" s="623"/>
      <c r="AD85" s="623"/>
      <c r="AE85" s="623"/>
      <c r="AF85" s="623"/>
      <c r="AG85" s="623"/>
      <c r="AH85" s="622"/>
      <c r="AI85" s="623"/>
      <c r="AJ85" s="641"/>
      <c r="AK85" s="624" t="s">
        <v>75</v>
      </c>
      <c r="AL85" s="666"/>
      <c r="AM85" s="623"/>
      <c r="AN85" s="623"/>
      <c r="AO85" s="623"/>
      <c r="AP85" s="623"/>
      <c r="AQ85" s="623"/>
      <c r="AR85" s="623"/>
      <c r="AS85" s="623"/>
      <c r="AT85" s="622"/>
      <c r="AU85" s="623"/>
      <c r="AV85" s="641"/>
      <c r="AW85" s="624" t="s">
        <v>75</v>
      </c>
      <c r="AX85" s="666"/>
      <c r="AY85" s="623"/>
      <c r="AZ85" s="623"/>
      <c r="BA85" s="623"/>
      <c r="BB85" s="623"/>
      <c r="BC85" s="623"/>
      <c r="BD85" s="623"/>
      <c r="BE85" s="623"/>
      <c r="BF85" s="622"/>
      <c r="BG85" s="623"/>
      <c r="BH85" s="641"/>
      <c r="BI85" s="624" t="s">
        <v>75</v>
      </c>
      <c r="BJ85" s="666"/>
      <c r="BK85" s="623"/>
      <c r="BL85" s="623"/>
      <c r="BM85" s="623"/>
      <c r="BN85" s="623"/>
      <c r="BO85" s="623"/>
      <c r="BP85" s="623"/>
      <c r="BQ85" s="623"/>
      <c r="BR85" s="622"/>
      <c r="BS85" s="623"/>
      <c r="BT85" s="641"/>
      <c r="BU85" s="624" t="s">
        <v>75</v>
      </c>
      <c r="BV85" s="666"/>
      <c r="BW85" s="623"/>
      <c r="BX85" s="623"/>
      <c r="BY85" s="623"/>
      <c r="BZ85" s="623"/>
      <c r="CA85" s="623"/>
      <c r="CB85" s="623"/>
      <c r="CC85" s="623"/>
      <c r="CD85" s="622"/>
      <c r="CE85" s="623"/>
      <c r="CF85" s="641"/>
    </row>
    <row r="86" spans="1:84" ht="12.75" customHeight="1" x14ac:dyDescent="0.2">
      <c r="A86" s="1238">
        <f>A47</f>
        <v>0</v>
      </c>
      <c r="B86" s="1239"/>
      <c r="C86" s="1239"/>
      <c r="D86" s="1239"/>
      <c r="E86" s="1239"/>
      <c r="F86" s="1239"/>
      <c r="G86" s="1239"/>
      <c r="H86" s="1239"/>
      <c r="I86" s="1239"/>
      <c r="J86" s="1240"/>
      <c r="K86" s="623"/>
      <c r="L86" s="641"/>
      <c r="M86" s="1238">
        <f>M47</f>
        <v>0</v>
      </c>
      <c r="N86" s="1260"/>
      <c r="O86" s="1260"/>
      <c r="P86" s="1260"/>
      <c r="Q86" s="1260"/>
      <c r="R86" s="1260"/>
      <c r="S86" s="1260"/>
      <c r="T86" s="1260"/>
      <c r="U86" s="1260"/>
      <c r="V86" s="1261"/>
      <c r="W86" s="623"/>
      <c r="X86" s="641"/>
      <c r="Y86" s="1238">
        <f>Y47</f>
        <v>0</v>
      </c>
      <c r="Z86" s="1239"/>
      <c r="AA86" s="1239"/>
      <c r="AB86" s="1239"/>
      <c r="AC86" s="1239"/>
      <c r="AD86" s="1239"/>
      <c r="AE86" s="1239"/>
      <c r="AF86" s="1239"/>
      <c r="AG86" s="1239"/>
      <c r="AH86" s="1240"/>
      <c r="AI86" s="623"/>
      <c r="AJ86" s="641"/>
      <c r="AK86" s="1238">
        <f>AK47</f>
        <v>0</v>
      </c>
      <c r="AL86" s="1239"/>
      <c r="AM86" s="1239"/>
      <c r="AN86" s="1239"/>
      <c r="AO86" s="1239"/>
      <c r="AP86" s="1239"/>
      <c r="AQ86" s="1239"/>
      <c r="AR86" s="1239"/>
      <c r="AS86" s="1239"/>
      <c r="AT86" s="1240"/>
      <c r="AU86" s="623"/>
      <c r="AV86" s="641"/>
      <c r="AW86" s="1238">
        <f>AW47</f>
        <v>0</v>
      </c>
      <c r="AX86" s="1239"/>
      <c r="AY86" s="1239"/>
      <c r="AZ86" s="1239"/>
      <c r="BA86" s="1239"/>
      <c r="BB86" s="1239"/>
      <c r="BC86" s="1239"/>
      <c r="BD86" s="1239"/>
      <c r="BE86" s="1239"/>
      <c r="BF86" s="1240"/>
      <c r="BG86" s="623"/>
      <c r="BH86" s="641"/>
      <c r="BI86" s="1238">
        <f>BI47</f>
        <v>0</v>
      </c>
      <c r="BJ86" s="1239"/>
      <c r="BK86" s="1239"/>
      <c r="BL86" s="1239"/>
      <c r="BM86" s="1239"/>
      <c r="BN86" s="1239"/>
      <c r="BO86" s="1239"/>
      <c r="BP86" s="1239"/>
      <c r="BQ86" s="1239"/>
      <c r="BR86" s="1240"/>
      <c r="BS86" s="623"/>
      <c r="BT86" s="641"/>
      <c r="BU86" s="1238">
        <f>BU47</f>
        <v>0</v>
      </c>
      <c r="BV86" s="1239"/>
      <c r="BW86" s="1239"/>
      <c r="BX86" s="1239"/>
      <c r="BY86" s="1239"/>
      <c r="BZ86" s="1239"/>
      <c r="CA86" s="1239"/>
      <c r="CB86" s="1239"/>
      <c r="CC86" s="1239"/>
      <c r="CD86" s="1240"/>
      <c r="CE86" s="623"/>
      <c r="CF86" s="641"/>
    </row>
    <row r="87" spans="1:84" x14ac:dyDescent="0.2">
      <c r="A87" s="624" t="s">
        <v>77</v>
      </c>
      <c r="B87" s="666"/>
      <c r="C87" s="623"/>
      <c r="D87" s="623"/>
      <c r="E87" s="623"/>
      <c r="F87" s="622"/>
      <c r="G87" s="666" t="s">
        <v>78</v>
      </c>
      <c r="H87" s="666"/>
      <c r="I87" s="623"/>
      <c r="J87" s="622"/>
      <c r="K87" s="633" t="s">
        <v>79</v>
      </c>
      <c r="L87" s="628"/>
      <c r="M87" s="624" t="s">
        <v>77</v>
      </c>
      <c r="N87" s="666"/>
      <c r="O87" s="623"/>
      <c r="P87" s="623"/>
      <c r="Q87" s="623"/>
      <c r="R87" s="622"/>
      <c r="S87" s="666" t="s">
        <v>78</v>
      </c>
      <c r="T87" s="666"/>
      <c r="U87" s="623"/>
      <c r="V87" s="622"/>
      <c r="W87" s="633" t="s">
        <v>79</v>
      </c>
      <c r="X87" s="628"/>
      <c r="Y87" s="624" t="s">
        <v>77</v>
      </c>
      <c r="Z87" s="666"/>
      <c r="AA87" s="623"/>
      <c r="AB87" s="623"/>
      <c r="AC87" s="623"/>
      <c r="AD87" s="622"/>
      <c r="AE87" s="666" t="s">
        <v>78</v>
      </c>
      <c r="AF87" s="666"/>
      <c r="AG87" s="623"/>
      <c r="AH87" s="622"/>
      <c r="AI87" s="633" t="s">
        <v>79</v>
      </c>
      <c r="AJ87" s="628"/>
      <c r="AK87" s="624" t="s">
        <v>77</v>
      </c>
      <c r="AL87" s="666"/>
      <c r="AM87" s="623"/>
      <c r="AN87" s="623"/>
      <c r="AO87" s="623"/>
      <c r="AP87" s="622"/>
      <c r="AQ87" s="666" t="s">
        <v>78</v>
      </c>
      <c r="AR87" s="666"/>
      <c r="AS87" s="623"/>
      <c r="AT87" s="622"/>
      <c r="AU87" s="633" t="s">
        <v>79</v>
      </c>
      <c r="AV87" s="628"/>
      <c r="AW87" s="624" t="s">
        <v>77</v>
      </c>
      <c r="AX87" s="666"/>
      <c r="AY87" s="623"/>
      <c r="AZ87" s="623"/>
      <c r="BA87" s="623"/>
      <c r="BB87" s="622"/>
      <c r="BC87" s="666" t="s">
        <v>78</v>
      </c>
      <c r="BD87" s="666"/>
      <c r="BE87" s="623"/>
      <c r="BF87" s="622"/>
      <c r="BG87" s="633" t="s">
        <v>79</v>
      </c>
      <c r="BH87" s="628"/>
      <c r="BI87" s="624" t="s">
        <v>77</v>
      </c>
      <c r="BJ87" s="666"/>
      <c r="BK87" s="623"/>
      <c r="BL87" s="623"/>
      <c r="BM87" s="623"/>
      <c r="BN87" s="622"/>
      <c r="BO87" s="666" t="s">
        <v>78</v>
      </c>
      <c r="BP87" s="666"/>
      <c r="BQ87" s="623"/>
      <c r="BR87" s="622"/>
      <c r="BS87" s="633" t="s">
        <v>79</v>
      </c>
      <c r="BT87" s="628"/>
      <c r="BU87" s="624" t="s">
        <v>77</v>
      </c>
      <c r="BV87" s="666"/>
      <c r="BW87" s="623"/>
      <c r="BX87" s="623"/>
      <c r="BY87" s="623"/>
      <c r="BZ87" s="622"/>
      <c r="CA87" s="666" t="s">
        <v>78</v>
      </c>
      <c r="CB87" s="666"/>
      <c r="CC87" s="623"/>
      <c r="CD87" s="622"/>
      <c r="CE87" s="633" t="s">
        <v>79</v>
      </c>
      <c r="CF87" s="628"/>
    </row>
    <row r="88" spans="1:84" ht="18.75" customHeight="1" thickBot="1" x14ac:dyDescent="0.25">
      <c r="A88" s="1241" t="s">
        <v>232</v>
      </c>
      <c r="B88" s="1242"/>
      <c r="C88" s="1242"/>
      <c r="D88" s="1242"/>
      <c r="E88" s="1242"/>
      <c r="F88" s="1243"/>
      <c r="G88" s="1241"/>
      <c r="H88" s="1242"/>
      <c r="I88" s="1242"/>
      <c r="J88" s="1243"/>
      <c r="K88" s="631"/>
      <c r="L88" s="632"/>
      <c r="M88" s="1241" t="s">
        <v>232</v>
      </c>
      <c r="N88" s="1258"/>
      <c r="O88" s="1258"/>
      <c r="P88" s="1258"/>
      <c r="Q88" s="1258"/>
      <c r="R88" s="1259"/>
      <c r="S88" s="1241"/>
      <c r="T88" s="1258"/>
      <c r="U88" s="1258"/>
      <c r="V88" s="1259"/>
      <c r="W88" s="631"/>
      <c r="X88" s="632"/>
      <c r="Y88" s="1241" t="s">
        <v>232</v>
      </c>
      <c r="Z88" s="1242"/>
      <c r="AA88" s="1242"/>
      <c r="AB88" s="1242"/>
      <c r="AC88" s="1242"/>
      <c r="AD88" s="1243"/>
      <c r="AE88" s="1241"/>
      <c r="AF88" s="1242"/>
      <c r="AG88" s="1242"/>
      <c r="AH88" s="1243"/>
      <c r="AI88" s="631"/>
      <c r="AJ88" s="632"/>
      <c r="AK88" s="1241" t="s">
        <v>232</v>
      </c>
      <c r="AL88" s="1242"/>
      <c r="AM88" s="1242"/>
      <c r="AN88" s="1242"/>
      <c r="AO88" s="1242"/>
      <c r="AP88" s="1243"/>
      <c r="AQ88" s="1241"/>
      <c r="AR88" s="1242"/>
      <c r="AS88" s="1242"/>
      <c r="AT88" s="1243"/>
      <c r="AU88" s="631"/>
      <c r="AV88" s="632"/>
      <c r="AW88" s="1241" t="s">
        <v>232</v>
      </c>
      <c r="AX88" s="1242"/>
      <c r="AY88" s="1242"/>
      <c r="AZ88" s="1242"/>
      <c r="BA88" s="1242"/>
      <c r="BB88" s="1243"/>
      <c r="BC88" s="1241"/>
      <c r="BD88" s="1242"/>
      <c r="BE88" s="1242"/>
      <c r="BF88" s="1243"/>
      <c r="BG88" s="631"/>
      <c r="BH88" s="632"/>
      <c r="BI88" s="1241" t="s">
        <v>232</v>
      </c>
      <c r="BJ88" s="1242"/>
      <c r="BK88" s="1242"/>
      <c r="BL88" s="1242"/>
      <c r="BM88" s="1242"/>
      <c r="BN88" s="1243"/>
      <c r="BO88" s="1241"/>
      <c r="BP88" s="1242"/>
      <c r="BQ88" s="1242"/>
      <c r="BR88" s="1243"/>
      <c r="BS88" s="631"/>
      <c r="BT88" s="632"/>
      <c r="BU88" s="1241" t="s">
        <v>232</v>
      </c>
      <c r="BV88" s="1242"/>
      <c r="BW88" s="1242"/>
      <c r="BX88" s="1242"/>
      <c r="BY88" s="1242"/>
      <c r="BZ88" s="1243"/>
      <c r="CA88" s="1241"/>
      <c r="CB88" s="1242"/>
      <c r="CC88" s="1242"/>
      <c r="CD88" s="1243"/>
      <c r="CE88" s="631"/>
      <c r="CF88" s="632"/>
    </row>
    <row r="89" spans="1:84" ht="18.75" customHeight="1" x14ac:dyDescent="0.2">
      <c r="A89" s="646" t="s">
        <v>80</v>
      </c>
      <c r="B89" s="623"/>
      <c r="C89" s="666" t="s">
        <v>81</v>
      </c>
      <c r="D89" s="623"/>
      <c r="E89" s="623"/>
      <c r="F89" s="623"/>
      <c r="G89" s="647"/>
      <c r="H89" s="648" t="s">
        <v>82</v>
      </c>
      <c r="I89" s="649" t="s">
        <v>83</v>
      </c>
      <c r="J89" s="649" t="s">
        <v>84</v>
      </c>
      <c r="K89" s="649" t="s">
        <v>84</v>
      </c>
      <c r="L89" s="650" t="s">
        <v>85</v>
      </c>
      <c r="M89" s="646" t="s">
        <v>80</v>
      </c>
      <c r="N89" s="623"/>
      <c r="O89" s="666" t="s">
        <v>81</v>
      </c>
      <c r="P89" s="623"/>
      <c r="Q89" s="623"/>
      <c r="R89" s="623"/>
      <c r="S89" s="647"/>
      <c r="T89" s="648" t="s">
        <v>82</v>
      </c>
      <c r="U89" s="649" t="s">
        <v>83</v>
      </c>
      <c r="V89" s="649" t="s">
        <v>84</v>
      </c>
      <c r="W89" s="649" t="s">
        <v>84</v>
      </c>
      <c r="X89" s="650" t="s">
        <v>85</v>
      </c>
      <c r="Y89" s="646" t="s">
        <v>80</v>
      </c>
      <c r="Z89" s="623"/>
      <c r="AA89" s="666" t="s">
        <v>81</v>
      </c>
      <c r="AB89" s="623"/>
      <c r="AC89" s="623"/>
      <c r="AD89" s="623"/>
      <c r="AE89" s="647"/>
      <c r="AF89" s="648" t="s">
        <v>82</v>
      </c>
      <c r="AG89" s="649" t="s">
        <v>83</v>
      </c>
      <c r="AH89" s="649" t="s">
        <v>84</v>
      </c>
      <c r="AI89" s="649" t="s">
        <v>84</v>
      </c>
      <c r="AJ89" s="650" t="s">
        <v>85</v>
      </c>
      <c r="AK89" s="646" t="s">
        <v>80</v>
      </c>
      <c r="AL89" s="623"/>
      <c r="AM89" s="666" t="s">
        <v>81</v>
      </c>
      <c r="AN89" s="623"/>
      <c r="AO89" s="623"/>
      <c r="AP89" s="623"/>
      <c r="AQ89" s="647"/>
      <c r="AR89" s="648" t="s">
        <v>82</v>
      </c>
      <c r="AS89" s="649" t="s">
        <v>83</v>
      </c>
      <c r="AT89" s="649" t="s">
        <v>84</v>
      </c>
      <c r="AU89" s="649" t="s">
        <v>84</v>
      </c>
      <c r="AV89" s="650" t="s">
        <v>85</v>
      </c>
      <c r="AW89" s="646" t="s">
        <v>80</v>
      </c>
      <c r="AX89" s="623"/>
      <c r="AY89" s="666" t="s">
        <v>81</v>
      </c>
      <c r="AZ89" s="623"/>
      <c r="BA89" s="623"/>
      <c r="BB89" s="623"/>
      <c r="BC89" s="647"/>
      <c r="BD89" s="648" t="s">
        <v>82</v>
      </c>
      <c r="BE89" s="649" t="s">
        <v>83</v>
      </c>
      <c r="BF89" s="649" t="s">
        <v>84</v>
      </c>
      <c r="BG89" s="649" t="s">
        <v>84</v>
      </c>
      <c r="BH89" s="650" t="s">
        <v>85</v>
      </c>
      <c r="BI89" s="646" t="s">
        <v>80</v>
      </c>
      <c r="BJ89" s="623"/>
      <c r="BK89" s="666" t="s">
        <v>81</v>
      </c>
      <c r="BL89" s="623"/>
      <c r="BM89" s="623"/>
      <c r="BN89" s="623"/>
      <c r="BO89" s="647"/>
      <c r="BP89" s="648" t="s">
        <v>82</v>
      </c>
      <c r="BQ89" s="649" t="s">
        <v>83</v>
      </c>
      <c r="BR89" s="649" t="s">
        <v>84</v>
      </c>
      <c r="BS89" s="649" t="s">
        <v>84</v>
      </c>
      <c r="BT89" s="650" t="s">
        <v>85</v>
      </c>
      <c r="BU89" s="646" t="s">
        <v>80</v>
      </c>
      <c r="BV89" s="623"/>
      <c r="BW89" s="666" t="s">
        <v>81</v>
      </c>
      <c r="BX89" s="623"/>
      <c r="BY89" s="623"/>
      <c r="BZ89" s="623"/>
      <c r="CA89" s="647"/>
      <c r="CB89" s="648" t="s">
        <v>82</v>
      </c>
      <c r="CC89" s="649" t="s">
        <v>83</v>
      </c>
      <c r="CD89" s="649" t="s">
        <v>84</v>
      </c>
      <c r="CE89" s="649" t="s">
        <v>84</v>
      </c>
      <c r="CF89" s="650" t="s">
        <v>85</v>
      </c>
    </row>
    <row r="90" spans="1:84" x14ac:dyDescent="0.2">
      <c r="A90" s="651"/>
      <c r="B90" s="635"/>
      <c r="C90" s="635"/>
      <c r="D90" s="635"/>
      <c r="E90" s="635"/>
      <c r="F90" s="635"/>
      <c r="G90" s="652"/>
      <c r="H90" s="652"/>
      <c r="I90" s="652"/>
      <c r="J90" s="652"/>
      <c r="K90" s="653" t="s">
        <v>86</v>
      </c>
      <c r="L90" s="644"/>
      <c r="M90" s="651"/>
      <c r="N90" s="635"/>
      <c r="O90" s="635"/>
      <c r="P90" s="635"/>
      <c r="Q90" s="635"/>
      <c r="R90" s="635"/>
      <c r="S90" s="652"/>
      <c r="T90" s="652"/>
      <c r="U90" s="652"/>
      <c r="V90" s="652"/>
      <c r="W90" s="653" t="s">
        <v>86</v>
      </c>
      <c r="X90" s="644"/>
      <c r="Y90" s="651"/>
      <c r="Z90" s="635"/>
      <c r="AA90" s="635"/>
      <c r="AB90" s="635"/>
      <c r="AC90" s="635"/>
      <c r="AD90" s="635"/>
      <c r="AE90" s="652"/>
      <c r="AF90" s="652"/>
      <c r="AG90" s="652"/>
      <c r="AH90" s="652"/>
      <c r="AI90" s="653" t="s">
        <v>86</v>
      </c>
      <c r="AJ90" s="644"/>
      <c r="AK90" s="651"/>
      <c r="AL90" s="635"/>
      <c r="AM90" s="635"/>
      <c r="AN90" s="635"/>
      <c r="AO90" s="635"/>
      <c r="AP90" s="635"/>
      <c r="AQ90" s="652"/>
      <c r="AR90" s="652"/>
      <c r="AS90" s="652"/>
      <c r="AT90" s="652"/>
      <c r="AU90" s="653" t="s">
        <v>86</v>
      </c>
      <c r="AV90" s="644"/>
      <c r="AW90" s="651"/>
      <c r="AX90" s="635"/>
      <c r="AY90" s="635"/>
      <c r="AZ90" s="635"/>
      <c r="BA90" s="635"/>
      <c r="BB90" s="635"/>
      <c r="BC90" s="652"/>
      <c r="BD90" s="652"/>
      <c r="BE90" s="652"/>
      <c r="BF90" s="652"/>
      <c r="BG90" s="653" t="s">
        <v>86</v>
      </c>
      <c r="BH90" s="644"/>
      <c r="BI90" s="651"/>
      <c r="BJ90" s="635"/>
      <c r="BK90" s="635"/>
      <c r="BL90" s="635"/>
      <c r="BM90" s="635"/>
      <c r="BN90" s="635"/>
      <c r="BO90" s="652"/>
      <c r="BP90" s="652"/>
      <c r="BQ90" s="652"/>
      <c r="BR90" s="652"/>
      <c r="BS90" s="653" t="s">
        <v>86</v>
      </c>
      <c r="BT90" s="644"/>
      <c r="BU90" s="651"/>
      <c r="BV90" s="635"/>
      <c r="BW90" s="635"/>
      <c r="BX90" s="635"/>
      <c r="BY90" s="635"/>
      <c r="BZ90" s="635"/>
      <c r="CA90" s="652"/>
      <c r="CB90" s="652"/>
      <c r="CC90" s="652"/>
      <c r="CD90" s="652"/>
      <c r="CE90" s="653" t="s">
        <v>86</v>
      </c>
      <c r="CF90" s="644"/>
    </row>
    <row r="91" spans="1:84" ht="23.85" customHeight="1" x14ac:dyDescent="0.2">
      <c r="A91" s="88" t="str">
        <f>IF(AND(I91=0,K91=0,B91=""),"No Line Item",A70+1)</f>
        <v>No Line Item</v>
      </c>
      <c r="B91" s="1251"/>
      <c r="C91" s="1252"/>
      <c r="D91" s="1252"/>
      <c r="E91" s="1252"/>
      <c r="F91" s="1252"/>
      <c r="G91" s="1253"/>
      <c r="H91" s="90"/>
      <c r="I91" s="89"/>
      <c r="J91" s="91"/>
      <c r="K91" s="92"/>
      <c r="L91" s="716">
        <f t="shared" ref="L91:L109" si="28">I91*K91</f>
        <v>0</v>
      </c>
      <c r="M91" s="88" t="str">
        <f>IF(AND(U91=0,W91=0,N91=""),"No Line Item",M70+1)</f>
        <v>No Line Item</v>
      </c>
      <c r="N91" s="1251"/>
      <c r="O91" s="1252"/>
      <c r="P91" s="1252"/>
      <c r="Q91" s="1252"/>
      <c r="R91" s="1252"/>
      <c r="S91" s="1253"/>
      <c r="T91" s="90"/>
      <c r="U91" s="89"/>
      <c r="V91" s="91"/>
      <c r="W91" s="92"/>
      <c r="X91" s="716">
        <f t="shared" ref="X91:X106" si="29">U91*W91</f>
        <v>0</v>
      </c>
      <c r="Y91" s="88" t="str">
        <f>IF(AND(AG91=0,AI91=0,Z91=""),"No Line Item",Y70+1)</f>
        <v>No Line Item</v>
      </c>
      <c r="Z91" s="1251"/>
      <c r="AA91" s="1252"/>
      <c r="AB91" s="1252"/>
      <c r="AC91" s="1252"/>
      <c r="AD91" s="1252"/>
      <c r="AE91" s="1253"/>
      <c r="AF91" s="90"/>
      <c r="AG91" s="89"/>
      <c r="AH91" s="91"/>
      <c r="AI91" s="92"/>
      <c r="AJ91" s="716">
        <f t="shared" ref="AJ91:AJ106" si="30">AG91*AI91</f>
        <v>0</v>
      </c>
      <c r="AK91" s="88" t="str">
        <f>IF(AND(AS91=0,AU91=0,AL91=""),"No Line Item",AK70+1)</f>
        <v>No Line Item</v>
      </c>
      <c r="AL91" s="1251"/>
      <c r="AM91" s="1252"/>
      <c r="AN91" s="1252"/>
      <c r="AO91" s="1252"/>
      <c r="AP91" s="1252"/>
      <c r="AQ91" s="1253"/>
      <c r="AR91" s="90"/>
      <c r="AS91" s="89"/>
      <c r="AT91" s="91"/>
      <c r="AU91" s="92"/>
      <c r="AV91" s="716">
        <f t="shared" ref="AV91:AV106" si="31">AS91*AU91</f>
        <v>0</v>
      </c>
      <c r="AW91" s="88" t="str">
        <f>IF(AND(BE91=0,BG91=0,AX91=""),"No Line Item",AW70+1)</f>
        <v>No Line Item</v>
      </c>
      <c r="AX91" s="1251"/>
      <c r="AY91" s="1252"/>
      <c r="AZ91" s="1252"/>
      <c r="BA91" s="1252"/>
      <c r="BB91" s="1252"/>
      <c r="BC91" s="1253"/>
      <c r="BD91" s="90"/>
      <c r="BE91" s="89"/>
      <c r="BF91" s="91"/>
      <c r="BG91" s="92"/>
      <c r="BH91" s="716">
        <f t="shared" ref="BH91:BH106" si="32">BE91*BG91</f>
        <v>0</v>
      </c>
      <c r="BI91" s="88" t="str">
        <f>IF(AND(BQ91=0,BS91=0,BJ91=""),"No Line Item",BI70+1)</f>
        <v>No Line Item</v>
      </c>
      <c r="BJ91" s="1251"/>
      <c r="BK91" s="1252"/>
      <c r="BL91" s="1252"/>
      <c r="BM91" s="1252"/>
      <c r="BN91" s="1252"/>
      <c r="BO91" s="1253"/>
      <c r="BP91" s="90"/>
      <c r="BQ91" s="89"/>
      <c r="BR91" s="91"/>
      <c r="BS91" s="92"/>
      <c r="BT91" s="716">
        <f t="shared" ref="BT91:BT106" si="33">BQ91*BS91</f>
        <v>0</v>
      </c>
      <c r="BU91" s="88" t="str">
        <f>IF(AND(CC91=0,CE91=0,BV91=""),"No Line Item",BU70+1)</f>
        <v>No Line Item</v>
      </c>
      <c r="BV91" s="1251"/>
      <c r="BW91" s="1252"/>
      <c r="BX91" s="1252"/>
      <c r="BY91" s="1252"/>
      <c r="BZ91" s="1252"/>
      <c r="CA91" s="1253"/>
      <c r="CB91" s="90"/>
      <c r="CC91" s="89"/>
      <c r="CD91" s="91"/>
      <c r="CE91" s="92"/>
      <c r="CF91" s="716">
        <f t="shared" ref="CF91:CF106" si="34">CC91*CE91</f>
        <v>0</v>
      </c>
    </row>
    <row r="92" spans="1:84" ht="23.85" customHeight="1" x14ac:dyDescent="0.2">
      <c r="A92" s="88" t="str">
        <f>IF(AND(I92=0,K92=0,B92=""),"No Line Item",A91+1)</f>
        <v>No Line Item</v>
      </c>
      <c r="B92" s="1251"/>
      <c r="C92" s="1252"/>
      <c r="D92" s="1252"/>
      <c r="E92" s="1252"/>
      <c r="F92" s="1252"/>
      <c r="G92" s="1253"/>
      <c r="H92" s="90"/>
      <c r="I92" s="89"/>
      <c r="J92" s="91"/>
      <c r="K92" s="92"/>
      <c r="L92" s="716">
        <f t="shared" si="28"/>
        <v>0</v>
      </c>
      <c r="M92" s="88" t="str">
        <f>IF(AND(U92=0,W92=0,N92=""),"No Line Item",M91+1)</f>
        <v>No Line Item</v>
      </c>
      <c r="N92" s="1251"/>
      <c r="O92" s="1252"/>
      <c r="P92" s="1252"/>
      <c r="Q92" s="1252"/>
      <c r="R92" s="1252"/>
      <c r="S92" s="1253"/>
      <c r="T92" s="90"/>
      <c r="U92" s="89"/>
      <c r="V92" s="91"/>
      <c r="W92" s="92"/>
      <c r="X92" s="716">
        <f t="shared" si="29"/>
        <v>0</v>
      </c>
      <c r="Y92" s="88" t="str">
        <f>IF(AND(AG92=0,AI92=0,Z92=""),"No Line Item",Y91+1)</f>
        <v>No Line Item</v>
      </c>
      <c r="Z92" s="1251"/>
      <c r="AA92" s="1252"/>
      <c r="AB92" s="1252"/>
      <c r="AC92" s="1252"/>
      <c r="AD92" s="1252"/>
      <c r="AE92" s="1253"/>
      <c r="AF92" s="90"/>
      <c r="AG92" s="89"/>
      <c r="AH92" s="91"/>
      <c r="AI92" s="92"/>
      <c r="AJ92" s="716">
        <f t="shared" si="30"/>
        <v>0</v>
      </c>
      <c r="AK92" s="88" t="str">
        <f>IF(AND(AS92=0,AU92=0,AL92=""),"No Line Item",AK91+1)</f>
        <v>No Line Item</v>
      </c>
      <c r="AL92" s="1251"/>
      <c r="AM92" s="1252"/>
      <c r="AN92" s="1252"/>
      <c r="AO92" s="1252"/>
      <c r="AP92" s="1252"/>
      <c r="AQ92" s="1253"/>
      <c r="AR92" s="90"/>
      <c r="AS92" s="89"/>
      <c r="AT92" s="91"/>
      <c r="AU92" s="92"/>
      <c r="AV92" s="716">
        <f t="shared" si="31"/>
        <v>0</v>
      </c>
      <c r="AW92" s="88" t="str">
        <f>IF(AND(BE92=0,BG92=0,AX92=""),"No Line Item",AW91+1)</f>
        <v>No Line Item</v>
      </c>
      <c r="AX92" s="1251"/>
      <c r="AY92" s="1252"/>
      <c r="AZ92" s="1252"/>
      <c r="BA92" s="1252"/>
      <c r="BB92" s="1252"/>
      <c r="BC92" s="1253"/>
      <c r="BD92" s="90"/>
      <c r="BE92" s="89"/>
      <c r="BF92" s="91"/>
      <c r="BG92" s="92"/>
      <c r="BH92" s="716">
        <f t="shared" si="32"/>
        <v>0</v>
      </c>
      <c r="BI92" s="88" t="str">
        <f>IF(AND(BQ92=0,BS92=0,BJ92=""),"No Line Item",BI91+1)</f>
        <v>No Line Item</v>
      </c>
      <c r="BJ92" s="1251"/>
      <c r="BK92" s="1252"/>
      <c r="BL92" s="1252"/>
      <c r="BM92" s="1252"/>
      <c r="BN92" s="1252"/>
      <c r="BO92" s="1253"/>
      <c r="BP92" s="90"/>
      <c r="BQ92" s="89"/>
      <c r="BR92" s="91"/>
      <c r="BS92" s="92"/>
      <c r="BT92" s="716">
        <f t="shared" si="33"/>
        <v>0</v>
      </c>
      <c r="BU92" s="88" t="str">
        <f>IF(AND(CC92=0,CE92=0,BV92=""),"No Line Item",BU91+1)</f>
        <v>No Line Item</v>
      </c>
      <c r="BV92" s="1251"/>
      <c r="BW92" s="1252"/>
      <c r="BX92" s="1252"/>
      <c r="BY92" s="1252"/>
      <c r="BZ92" s="1252"/>
      <c r="CA92" s="1253"/>
      <c r="CB92" s="90"/>
      <c r="CC92" s="89"/>
      <c r="CD92" s="91"/>
      <c r="CE92" s="92"/>
      <c r="CF92" s="716">
        <f t="shared" si="34"/>
        <v>0</v>
      </c>
    </row>
    <row r="93" spans="1:84" ht="23.85" customHeight="1" x14ac:dyDescent="0.2">
      <c r="A93" s="88" t="str">
        <f t="shared" ref="A93:A108" si="35">IF(AND(I93=0,K93=0,B93=""),"No Line Item",A92+1)</f>
        <v>No Line Item</v>
      </c>
      <c r="B93" s="1251"/>
      <c r="C93" s="1252"/>
      <c r="D93" s="1252"/>
      <c r="E93" s="1252"/>
      <c r="F93" s="1252"/>
      <c r="G93" s="1253"/>
      <c r="H93" s="90"/>
      <c r="I93" s="89"/>
      <c r="J93" s="91"/>
      <c r="K93" s="92"/>
      <c r="L93" s="716">
        <f t="shared" si="28"/>
        <v>0</v>
      </c>
      <c r="M93" s="88" t="str">
        <f t="shared" ref="M93:M108" si="36">IF(AND(U93=0,W93=0,N93=""),"No Line Item",M92+1)</f>
        <v>No Line Item</v>
      </c>
      <c r="N93" s="1251"/>
      <c r="O93" s="1252"/>
      <c r="P93" s="1252"/>
      <c r="Q93" s="1252"/>
      <c r="R93" s="1252"/>
      <c r="S93" s="1253"/>
      <c r="T93" s="90"/>
      <c r="U93" s="89"/>
      <c r="V93" s="91"/>
      <c r="W93" s="92"/>
      <c r="X93" s="716">
        <f t="shared" si="29"/>
        <v>0</v>
      </c>
      <c r="Y93" s="88" t="str">
        <f t="shared" ref="Y93:Y108" si="37">IF(AND(AG93=0,AI93=0,Z93=""),"No Line Item",Y92+1)</f>
        <v>No Line Item</v>
      </c>
      <c r="Z93" s="1251"/>
      <c r="AA93" s="1252"/>
      <c r="AB93" s="1252"/>
      <c r="AC93" s="1252"/>
      <c r="AD93" s="1252"/>
      <c r="AE93" s="1253"/>
      <c r="AF93" s="90"/>
      <c r="AG93" s="89"/>
      <c r="AH93" s="91"/>
      <c r="AI93" s="92"/>
      <c r="AJ93" s="716">
        <f t="shared" si="30"/>
        <v>0</v>
      </c>
      <c r="AK93" s="88" t="str">
        <f t="shared" ref="AK93:AK108" si="38">IF(AND(AS93=0,AU93=0,AL93=""),"No Line Item",AK92+1)</f>
        <v>No Line Item</v>
      </c>
      <c r="AL93" s="1251"/>
      <c r="AM93" s="1252"/>
      <c r="AN93" s="1252"/>
      <c r="AO93" s="1252"/>
      <c r="AP93" s="1252"/>
      <c r="AQ93" s="1253"/>
      <c r="AR93" s="90"/>
      <c r="AS93" s="89"/>
      <c r="AT93" s="91"/>
      <c r="AU93" s="92"/>
      <c r="AV93" s="716">
        <f t="shared" si="31"/>
        <v>0</v>
      </c>
      <c r="AW93" s="88" t="str">
        <f t="shared" ref="AW93:AW108" si="39">IF(AND(BE93=0,BG93=0,AX93=""),"No Line Item",AW92+1)</f>
        <v>No Line Item</v>
      </c>
      <c r="AX93" s="1251"/>
      <c r="AY93" s="1252"/>
      <c r="AZ93" s="1252"/>
      <c r="BA93" s="1252"/>
      <c r="BB93" s="1252"/>
      <c r="BC93" s="1253"/>
      <c r="BD93" s="90"/>
      <c r="BE93" s="89"/>
      <c r="BF93" s="91"/>
      <c r="BG93" s="92"/>
      <c r="BH93" s="716">
        <f t="shared" si="32"/>
        <v>0</v>
      </c>
      <c r="BI93" s="88" t="str">
        <f t="shared" ref="BI93:BI108" si="40">IF(AND(BQ93=0,BS93=0,BJ93=""),"No Line Item",BI92+1)</f>
        <v>No Line Item</v>
      </c>
      <c r="BJ93" s="1251"/>
      <c r="BK93" s="1252"/>
      <c r="BL93" s="1252"/>
      <c r="BM93" s="1252"/>
      <c r="BN93" s="1252"/>
      <c r="BO93" s="1253"/>
      <c r="BP93" s="90"/>
      <c r="BQ93" s="89"/>
      <c r="BR93" s="91"/>
      <c r="BS93" s="92"/>
      <c r="BT93" s="716">
        <f t="shared" si="33"/>
        <v>0</v>
      </c>
      <c r="BU93" s="88" t="str">
        <f t="shared" ref="BU93:BU108" si="41">IF(AND(CC93=0,CE93=0,BV93=""),"No Line Item",BU92+1)</f>
        <v>No Line Item</v>
      </c>
      <c r="BV93" s="1251"/>
      <c r="BW93" s="1252"/>
      <c r="BX93" s="1252"/>
      <c r="BY93" s="1252"/>
      <c r="BZ93" s="1252"/>
      <c r="CA93" s="1253"/>
      <c r="CB93" s="90"/>
      <c r="CC93" s="89"/>
      <c r="CD93" s="91"/>
      <c r="CE93" s="92"/>
      <c r="CF93" s="716">
        <f t="shared" si="34"/>
        <v>0</v>
      </c>
    </row>
    <row r="94" spans="1:84" ht="23.85" customHeight="1" x14ac:dyDescent="0.2">
      <c r="A94" s="88" t="str">
        <f t="shared" si="35"/>
        <v>No Line Item</v>
      </c>
      <c r="B94" s="1251"/>
      <c r="C94" s="1252"/>
      <c r="D94" s="1252"/>
      <c r="E94" s="1252"/>
      <c r="F94" s="1252"/>
      <c r="G94" s="1253"/>
      <c r="H94" s="90"/>
      <c r="I94" s="89"/>
      <c r="J94" s="91"/>
      <c r="K94" s="92"/>
      <c r="L94" s="716">
        <f t="shared" si="28"/>
        <v>0</v>
      </c>
      <c r="M94" s="88" t="str">
        <f t="shared" si="36"/>
        <v>No Line Item</v>
      </c>
      <c r="N94" s="1251"/>
      <c r="O94" s="1252"/>
      <c r="P94" s="1252"/>
      <c r="Q94" s="1252"/>
      <c r="R94" s="1252"/>
      <c r="S94" s="1253"/>
      <c r="T94" s="90"/>
      <c r="U94" s="89"/>
      <c r="V94" s="91"/>
      <c r="W94" s="92"/>
      <c r="X94" s="716">
        <f t="shared" si="29"/>
        <v>0</v>
      </c>
      <c r="Y94" s="88" t="str">
        <f t="shared" si="37"/>
        <v>No Line Item</v>
      </c>
      <c r="Z94" s="1251"/>
      <c r="AA94" s="1252"/>
      <c r="AB94" s="1252"/>
      <c r="AC94" s="1252"/>
      <c r="AD94" s="1252"/>
      <c r="AE94" s="1253"/>
      <c r="AF94" s="90"/>
      <c r="AG94" s="89"/>
      <c r="AH94" s="91"/>
      <c r="AI94" s="92"/>
      <c r="AJ94" s="716">
        <f t="shared" si="30"/>
        <v>0</v>
      </c>
      <c r="AK94" s="88" t="str">
        <f t="shared" si="38"/>
        <v>No Line Item</v>
      </c>
      <c r="AL94" s="1251"/>
      <c r="AM94" s="1252"/>
      <c r="AN94" s="1252"/>
      <c r="AO94" s="1252"/>
      <c r="AP94" s="1252"/>
      <c r="AQ94" s="1253"/>
      <c r="AR94" s="90"/>
      <c r="AS94" s="89"/>
      <c r="AT94" s="91"/>
      <c r="AU94" s="92"/>
      <c r="AV94" s="716">
        <f t="shared" si="31"/>
        <v>0</v>
      </c>
      <c r="AW94" s="88" t="str">
        <f t="shared" si="39"/>
        <v>No Line Item</v>
      </c>
      <c r="AX94" s="1251"/>
      <c r="AY94" s="1252"/>
      <c r="AZ94" s="1252"/>
      <c r="BA94" s="1252"/>
      <c r="BB94" s="1252"/>
      <c r="BC94" s="1253"/>
      <c r="BD94" s="90"/>
      <c r="BE94" s="89"/>
      <c r="BF94" s="91"/>
      <c r="BG94" s="92"/>
      <c r="BH94" s="716">
        <f t="shared" si="32"/>
        <v>0</v>
      </c>
      <c r="BI94" s="88" t="str">
        <f t="shared" si="40"/>
        <v>No Line Item</v>
      </c>
      <c r="BJ94" s="1251"/>
      <c r="BK94" s="1252"/>
      <c r="BL94" s="1252"/>
      <c r="BM94" s="1252"/>
      <c r="BN94" s="1252"/>
      <c r="BO94" s="1253"/>
      <c r="BP94" s="90"/>
      <c r="BQ94" s="89"/>
      <c r="BR94" s="91"/>
      <c r="BS94" s="92"/>
      <c r="BT94" s="716">
        <f t="shared" si="33"/>
        <v>0</v>
      </c>
      <c r="BU94" s="88" t="str">
        <f t="shared" si="41"/>
        <v>No Line Item</v>
      </c>
      <c r="BV94" s="1251"/>
      <c r="BW94" s="1252"/>
      <c r="BX94" s="1252"/>
      <c r="BY94" s="1252"/>
      <c r="BZ94" s="1252"/>
      <c r="CA94" s="1253"/>
      <c r="CB94" s="90"/>
      <c r="CC94" s="89"/>
      <c r="CD94" s="91"/>
      <c r="CE94" s="92"/>
      <c r="CF94" s="716">
        <f t="shared" si="34"/>
        <v>0</v>
      </c>
    </row>
    <row r="95" spans="1:84" ht="23.85" customHeight="1" x14ac:dyDescent="0.2">
      <c r="A95" s="88" t="str">
        <f t="shared" si="35"/>
        <v>No Line Item</v>
      </c>
      <c r="B95" s="1251"/>
      <c r="C95" s="1252"/>
      <c r="D95" s="1252"/>
      <c r="E95" s="1252"/>
      <c r="F95" s="1252"/>
      <c r="G95" s="1253"/>
      <c r="H95" s="90"/>
      <c r="I95" s="89"/>
      <c r="J95" s="91"/>
      <c r="K95" s="92"/>
      <c r="L95" s="716">
        <f t="shared" si="28"/>
        <v>0</v>
      </c>
      <c r="M95" s="88" t="str">
        <f t="shared" si="36"/>
        <v>No Line Item</v>
      </c>
      <c r="N95" s="1251"/>
      <c r="O95" s="1252"/>
      <c r="P95" s="1252"/>
      <c r="Q95" s="1252"/>
      <c r="R95" s="1252"/>
      <c r="S95" s="1253"/>
      <c r="T95" s="90"/>
      <c r="U95" s="89"/>
      <c r="V95" s="91"/>
      <c r="W95" s="92"/>
      <c r="X95" s="716">
        <f t="shared" si="29"/>
        <v>0</v>
      </c>
      <c r="Y95" s="88" t="str">
        <f t="shared" si="37"/>
        <v>No Line Item</v>
      </c>
      <c r="Z95" s="1251"/>
      <c r="AA95" s="1252"/>
      <c r="AB95" s="1252"/>
      <c r="AC95" s="1252"/>
      <c r="AD95" s="1252"/>
      <c r="AE95" s="1253"/>
      <c r="AF95" s="90"/>
      <c r="AG95" s="89"/>
      <c r="AH95" s="91"/>
      <c r="AI95" s="92"/>
      <c r="AJ95" s="716">
        <f t="shared" si="30"/>
        <v>0</v>
      </c>
      <c r="AK95" s="88" t="str">
        <f t="shared" si="38"/>
        <v>No Line Item</v>
      </c>
      <c r="AL95" s="1251"/>
      <c r="AM95" s="1252"/>
      <c r="AN95" s="1252"/>
      <c r="AO95" s="1252"/>
      <c r="AP95" s="1252"/>
      <c r="AQ95" s="1253"/>
      <c r="AR95" s="90"/>
      <c r="AS95" s="89"/>
      <c r="AT95" s="91"/>
      <c r="AU95" s="92"/>
      <c r="AV95" s="716">
        <f t="shared" si="31"/>
        <v>0</v>
      </c>
      <c r="AW95" s="88" t="str">
        <f t="shared" si="39"/>
        <v>No Line Item</v>
      </c>
      <c r="AX95" s="1251"/>
      <c r="AY95" s="1252"/>
      <c r="AZ95" s="1252"/>
      <c r="BA95" s="1252"/>
      <c r="BB95" s="1252"/>
      <c r="BC95" s="1253"/>
      <c r="BD95" s="90"/>
      <c r="BE95" s="89"/>
      <c r="BF95" s="91"/>
      <c r="BG95" s="92"/>
      <c r="BH95" s="716">
        <f t="shared" si="32"/>
        <v>0</v>
      </c>
      <c r="BI95" s="88" t="str">
        <f t="shared" si="40"/>
        <v>No Line Item</v>
      </c>
      <c r="BJ95" s="1251"/>
      <c r="BK95" s="1252"/>
      <c r="BL95" s="1252"/>
      <c r="BM95" s="1252"/>
      <c r="BN95" s="1252"/>
      <c r="BO95" s="1253"/>
      <c r="BP95" s="90"/>
      <c r="BQ95" s="89"/>
      <c r="BR95" s="91"/>
      <c r="BS95" s="92"/>
      <c r="BT95" s="716">
        <f t="shared" si="33"/>
        <v>0</v>
      </c>
      <c r="BU95" s="88" t="str">
        <f t="shared" si="41"/>
        <v>No Line Item</v>
      </c>
      <c r="BV95" s="1251"/>
      <c r="BW95" s="1252"/>
      <c r="BX95" s="1252"/>
      <c r="BY95" s="1252"/>
      <c r="BZ95" s="1252"/>
      <c r="CA95" s="1253"/>
      <c r="CB95" s="90"/>
      <c r="CC95" s="89"/>
      <c r="CD95" s="91"/>
      <c r="CE95" s="92"/>
      <c r="CF95" s="716">
        <f t="shared" si="34"/>
        <v>0</v>
      </c>
    </row>
    <row r="96" spans="1:84" ht="23.85" customHeight="1" x14ac:dyDescent="0.2">
      <c r="A96" s="88" t="str">
        <f t="shared" si="35"/>
        <v>No Line Item</v>
      </c>
      <c r="B96" s="1251"/>
      <c r="C96" s="1252"/>
      <c r="D96" s="1252"/>
      <c r="E96" s="1252"/>
      <c r="F96" s="1252"/>
      <c r="G96" s="1253"/>
      <c r="H96" s="90"/>
      <c r="I96" s="89"/>
      <c r="J96" s="91"/>
      <c r="K96" s="92"/>
      <c r="L96" s="716">
        <f t="shared" si="28"/>
        <v>0</v>
      </c>
      <c r="M96" s="88" t="str">
        <f t="shared" si="36"/>
        <v>No Line Item</v>
      </c>
      <c r="N96" s="1251"/>
      <c r="O96" s="1252"/>
      <c r="P96" s="1252"/>
      <c r="Q96" s="1252"/>
      <c r="R96" s="1252"/>
      <c r="S96" s="1253"/>
      <c r="T96" s="90"/>
      <c r="U96" s="89"/>
      <c r="V96" s="91"/>
      <c r="W96" s="92"/>
      <c r="X96" s="716">
        <f t="shared" si="29"/>
        <v>0</v>
      </c>
      <c r="Y96" s="88" t="str">
        <f t="shared" si="37"/>
        <v>No Line Item</v>
      </c>
      <c r="Z96" s="1251"/>
      <c r="AA96" s="1252"/>
      <c r="AB96" s="1252"/>
      <c r="AC96" s="1252"/>
      <c r="AD96" s="1252"/>
      <c r="AE96" s="1253"/>
      <c r="AF96" s="90"/>
      <c r="AG96" s="89"/>
      <c r="AH96" s="91"/>
      <c r="AI96" s="92"/>
      <c r="AJ96" s="716">
        <f t="shared" si="30"/>
        <v>0</v>
      </c>
      <c r="AK96" s="88" t="str">
        <f t="shared" si="38"/>
        <v>No Line Item</v>
      </c>
      <c r="AL96" s="1251"/>
      <c r="AM96" s="1252"/>
      <c r="AN96" s="1252"/>
      <c r="AO96" s="1252"/>
      <c r="AP96" s="1252"/>
      <c r="AQ96" s="1253"/>
      <c r="AR96" s="90"/>
      <c r="AS96" s="89"/>
      <c r="AT96" s="91"/>
      <c r="AU96" s="92"/>
      <c r="AV96" s="716">
        <f t="shared" si="31"/>
        <v>0</v>
      </c>
      <c r="AW96" s="88" t="str">
        <f t="shared" si="39"/>
        <v>No Line Item</v>
      </c>
      <c r="AX96" s="1251"/>
      <c r="AY96" s="1252"/>
      <c r="AZ96" s="1252"/>
      <c r="BA96" s="1252"/>
      <c r="BB96" s="1252"/>
      <c r="BC96" s="1253"/>
      <c r="BD96" s="90"/>
      <c r="BE96" s="89"/>
      <c r="BF96" s="91"/>
      <c r="BG96" s="92"/>
      <c r="BH96" s="716">
        <f t="shared" si="32"/>
        <v>0</v>
      </c>
      <c r="BI96" s="88" t="str">
        <f t="shared" si="40"/>
        <v>No Line Item</v>
      </c>
      <c r="BJ96" s="1251"/>
      <c r="BK96" s="1252"/>
      <c r="BL96" s="1252"/>
      <c r="BM96" s="1252"/>
      <c r="BN96" s="1252"/>
      <c r="BO96" s="1253"/>
      <c r="BP96" s="90"/>
      <c r="BQ96" s="89"/>
      <c r="BR96" s="91"/>
      <c r="BS96" s="92"/>
      <c r="BT96" s="716">
        <f t="shared" si="33"/>
        <v>0</v>
      </c>
      <c r="BU96" s="88" t="str">
        <f t="shared" si="41"/>
        <v>No Line Item</v>
      </c>
      <c r="BV96" s="1251"/>
      <c r="BW96" s="1252"/>
      <c r="BX96" s="1252"/>
      <c r="BY96" s="1252"/>
      <c r="BZ96" s="1252"/>
      <c r="CA96" s="1253"/>
      <c r="CB96" s="90"/>
      <c r="CC96" s="89"/>
      <c r="CD96" s="91"/>
      <c r="CE96" s="92"/>
      <c r="CF96" s="716">
        <f t="shared" si="34"/>
        <v>0</v>
      </c>
    </row>
    <row r="97" spans="1:84" ht="23.85" customHeight="1" x14ac:dyDescent="0.2">
      <c r="A97" s="88" t="str">
        <f t="shared" si="35"/>
        <v>No Line Item</v>
      </c>
      <c r="B97" s="1251"/>
      <c r="C97" s="1252"/>
      <c r="D97" s="1252"/>
      <c r="E97" s="1252"/>
      <c r="F97" s="1252"/>
      <c r="G97" s="1253"/>
      <c r="H97" s="90"/>
      <c r="I97" s="89"/>
      <c r="J97" s="91"/>
      <c r="K97" s="92"/>
      <c r="L97" s="716">
        <f t="shared" si="28"/>
        <v>0</v>
      </c>
      <c r="M97" s="88" t="str">
        <f t="shared" si="36"/>
        <v>No Line Item</v>
      </c>
      <c r="N97" s="1251"/>
      <c r="O97" s="1252"/>
      <c r="P97" s="1252"/>
      <c r="Q97" s="1252"/>
      <c r="R97" s="1252"/>
      <c r="S97" s="1253"/>
      <c r="T97" s="90"/>
      <c r="U97" s="89"/>
      <c r="V97" s="91"/>
      <c r="W97" s="92"/>
      <c r="X97" s="716">
        <f t="shared" si="29"/>
        <v>0</v>
      </c>
      <c r="Y97" s="88" t="str">
        <f t="shared" si="37"/>
        <v>No Line Item</v>
      </c>
      <c r="Z97" s="1251"/>
      <c r="AA97" s="1252"/>
      <c r="AB97" s="1252"/>
      <c r="AC97" s="1252"/>
      <c r="AD97" s="1252"/>
      <c r="AE97" s="1253"/>
      <c r="AF97" s="90"/>
      <c r="AG97" s="89"/>
      <c r="AH97" s="91"/>
      <c r="AI97" s="92"/>
      <c r="AJ97" s="716">
        <f t="shared" si="30"/>
        <v>0</v>
      </c>
      <c r="AK97" s="88" t="str">
        <f t="shared" si="38"/>
        <v>No Line Item</v>
      </c>
      <c r="AL97" s="1251"/>
      <c r="AM97" s="1252"/>
      <c r="AN97" s="1252"/>
      <c r="AO97" s="1252"/>
      <c r="AP97" s="1252"/>
      <c r="AQ97" s="1253"/>
      <c r="AR97" s="90"/>
      <c r="AS97" s="89"/>
      <c r="AT97" s="91"/>
      <c r="AU97" s="92"/>
      <c r="AV97" s="716">
        <f t="shared" si="31"/>
        <v>0</v>
      </c>
      <c r="AW97" s="88" t="str">
        <f t="shared" si="39"/>
        <v>No Line Item</v>
      </c>
      <c r="AX97" s="1251"/>
      <c r="AY97" s="1252"/>
      <c r="AZ97" s="1252"/>
      <c r="BA97" s="1252"/>
      <c r="BB97" s="1252"/>
      <c r="BC97" s="1253"/>
      <c r="BD97" s="90"/>
      <c r="BE97" s="89"/>
      <c r="BF97" s="91"/>
      <c r="BG97" s="92"/>
      <c r="BH97" s="716">
        <f t="shared" si="32"/>
        <v>0</v>
      </c>
      <c r="BI97" s="88" t="str">
        <f t="shared" si="40"/>
        <v>No Line Item</v>
      </c>
      <c r="BJ97" s="1251"/>
      <c r="BK97" s="1252"/>
      <c r="BL97" s="1252"/>
      <c r="BM97" s="1252"/>
      <c r="BN97" s="1252"/>
      <c r="BO97" s="1253"/>
      <c r="BP97" s="90"/>
      <c r="BQ97" s="89"/>
      <c r="BR97" s="91"/>
      <c r="BS97" s="92"/>
      <c r="BT97" s="716">
        <f t="shared" si="33"/>
        <v>0</v>
      </c>
      <c r="BU97" s="88" t="str">
        <f t="shared" si="41"/>
        <v>No Line Item</v>
      </c>
      <c r="BV97" s="1251"/>
      <c r="BW97" s="1252"/>
      <c r="BX97" s="1252"/>
      <c r="BY97" s="1252"/>
      <c r="BZ97" s="1252"/>
      <c r="CA97" s="1253"/>
      <c r="CB97" s="90"/>
      <c r="CC97" s="89"/>
      <c r="CD97" s="91"/>
      <c r="CE97" s="92"/>
      <c r="CF97" s="716">
        <f t="shared" si="34"/>
        <v>0</v>
      </c>
    </row>
    <row r="98" spans="1:84" ht="23.85" customHeight="1" x14ac:dyDescent="0.2">
      <c r="A98" s="88" t="str">
        <f t="shared" si="35"/>
        <v>No Line Item</v>
      </c>
      <c r="B98" s="1251"/>
      <c r="C98" s="1252"/>
      <c r="D98" s="1252"/>
      <c r="E98" s="1252"/>
      <c r="F98" s="1252"/>
      <c r="G98" s="1253"/>
      <c r="H98" s="90"/>
      <c r="I98" s="89"/>
      <c r="J98" s="91"/>
      <c r="K98" s="92"/>
      <c r="L98" s="716">
        <f t="shared" si="28"/>
        <v>0</v>
      </c>
      <c r="M98" s="88" t="str">
        <f t="shared" si="36"/>
        <v>No Line Item</v>
      </c>
      <c r="N98" s="1251"/>
      <c r="O98" s="1252"/>
      <c r="P98" s="1252"/>
      <c r="Q98" s="1252"/>
      <c r="R98" s="1252"/>
      <c r="S98" s="1253"/>
      <c r="T98" s="90"/>
      <c r="U98" s="89"/>
      <c r="V98" s="91"/>
      <c r="W98" s="92"/>
      <c r="X98" s="716">
        <f t="shared" si="29"/>
        <v>0</v>
      </c>
      <c r="Y98" s="88" t="str">
        <f t="shared" si="37"/>
        <v>No Line Item</v>
      </c>
      <c r="Z98" s="1251"/>
      <c r="AA98" s="1252"/>
      <c r="AB98" s="1252"/>
      <c r="AC98" s="1252"/>
      <c r="AD98" s="1252"/>
      <c r="AE98" s="1253"/>
      <c r="AF98" s="90"/>
      <c r="AG98" s="89"/>
      <c r="AH98" s="91"/>
      <c r="AI98" s="92"/>
      <c r="AJ98" s="716">
        <f t="shared" si="30"/>
        <v>0</v>
      </c>
      <c r="AK98" s="88" t="str">
        <f t="shared" si="38"/>
        <v>No Line Item</v>
      </c>
      <c r="AL98" s="1251"/>
      <c r="AM98" s="1252"/>
      <c r="AN98" s="1252"/>
      <c r="AO98" s="1252"/>
      <c r="AP98" s="1252"/>
      <c r="AQ98" s="1253"/>
      <c r="AR98" s="90"/>
      <c r="AS98" s="89"/>
      <c r="AT98" s="91"/>
      <c r="AU98" s="92"/>
      <c r="AV98" s="716">
        <f t="shared" si="31"/>
        <v>0</v>
      </c>
      <c r="AW98" s="88" t="str">
        <f t="shared" si="39"/>
        <v>No Line Item</v>
      </c>
      <c r="AX98" s="1251"/>
      <c r="AY98" s="1252"/>
      <c r="AZ98" s="1252"/>
      <c r="BA98" s="1252"/>
      <c r="BB98" s="1252"/>
      <c r="BC98" s="1253"/>
      <c r="BD98" s="90"/>
      <c r="BE98" s="89"/>
      <c r="BF98" s="91"/>
      <c r="BG98" s="92"/>
      <c r="BH98" s="716">
        <f t="shared" si="32"/>
        <v>0</v>
      </c>
      <c r="BI98" s="88" t="str">
        <f t="shared" si="40"/>
        <v>No Line Item</v>
      </c>
      <c r="BJ98" s="1251"/>
      <c r="BK98" s="1252"/>
      <c r="BL98" s="1252"/>
      <c r="BM98" s="1252"/>
      <c r="BN98" s="1252"/>
      <c r="BO98" s="1253"/>
      <c r="BP98" s="90"/>
      <c r="BQ98" s="89"/>
      <c r="BR98" s="91"/>
      <c r="BS98" s="92"/>
      <c r="BT98" s="716">
        <f t="shared" si="33"/>
        <v>0</v>
      </c>
      <c r="BU98" s="88" t="str">
        <f t="shared" si="41"/>
        <v>No Line Item</v>
      </c>
      <c r="BV98" s="1251"/>
      <c r="BW98" s="1252"/>
      <c r="BX98" s="1252"/>
      <c r="BY98" s="1252"/>
      <c r="BZ98" s="1252"/>
      <c r="CA98" s="1253"/>
      <c r="CB98" s="90"/>
      <c r="CC98" s="89"/>
      <c r="CD98" s="91"/>
      <c r="CE98" s="92"/>
      <c r="CF98" s="716">
        <f t="shared" si="34"/>
        <v>0</v>
      </c>
    </row>
    <row r="99" spans="1:84" ht="23.85" customHeight="1" x14ac:dyDescent="0.2">
      <c r="A99" s="88" t="str">
        <f t="shared" si="35"/>
        <v>No Line Item</v>
      </c>
      <c r="B99" s="1251"/>
      <c r="C99" s="1252"/>
      <c r="D99" s="1252"/>
      <c r="E99" s="1252"/>
      <c r="F99" s="1252"/>
      <c r="G99" s="1253"/>
      <c r="H99" s="90"/>
      <c r="I99" s="89"/>
      <c r="J99" s="91"/>
      <c r="K99" s="92"/>
      <c r="L99" s="716">
        <f t="shared" si="28"/>
        <v>0</v>
      </c>
      <c r="M99" s="88" t="str">
        <f t="shared" si="36"/>
        <v>No Line Item</v>
      </c>
      <c r="N99" s="1251"/>
      <c r="O99" s="1252"/>
      <c r="P99" s="1252"/>
      <c r="Q99" s="1252"/>
      <c r="R99" s="1252"/>
      <c r="S99" s="1253"/>
      <c r="T99" s="90"/>
      <c r="U99" s="89"/>
      <c r="V99" s="91"/>
      <c r="W99" s="92"/>
      <c r="X99" s="716">
        <f t="shared" si="29"/>
        <v>0</v>
      </c>
      <c r="Y99" s="88" t="str">
        <f t="shared" si="37"/>
        <v>No Line Item</v>
      </c>
      <c r="Z99" s="1251"/>
      <c r="AA99" s="1252"/>
      <c r="AB99" s="1252"/>
      <c r="AC99" s="1252"/>
      <c r="AD99" s="1252"/>
      <c r="AE99" s="1253"/>
      <c r="AF99" s="90"/>
      <c r="AG99" s="89"/>
      <c r="AH99" s="91"/>
      <c r="AI99" s="92"/>
      <c r="AJ99" s="716">
        <f t="shared" si="30"/>
        <v>0</v>
      </c>
      <c r="AK99" s="88" t="str">
        <f t="shared" si="38"/>
        <v>No Line Item</v>
      </c>
      <c r="AL99" s="1251"/>
      <c r="AM99" s="1252"/>
      <c r="AN99" s="1252"/>
      <c r="AO99" s="1252"/>
      <c r="AP99" s="1252"/>
      <c r="AQ99" s="1253"/>
      <c r="AR99" s="90"/>
      <c r="AS99" s="89"/>
      <c r="AT99" s="91"/>
      <c r="AU99" s="92"/>
      <c r="AV99" s="716">
        <f t="shared" si="31"/>
        <v>0</v>
      </c>
      <c r="AW99" s="88" t="str">
        <f t="shared" si="39"/>
        <v>No Line Item</v>
      </c>
      <c r="AX99" s="1251"/>
      <c r="AY99" s="1252"/>
      <c r="AZ99" s="1252"/>
      <c r="BA99" s="1252"/>
      <c r="BB99" s="1252"/>
      <c r="BC99" s="1253"/>
      <c r="BD99" s="90"/>
      <c r="BE99" s="89"/>
      <c r="BF99" s="91"/>
      <c r="BG99" s="92"/>
      <c r="BH99" s="716">
        <f t="shared" si="32"/>
        <v>0</v>
      </c>
      <c r="BI99" s="88" t="str">
        <f t="shared" si="40"/>
        <v>No Line Item</v>
      </c>
      <c r="BJ99" s="1251"/>
      <c r="BK99" s="1252"/>
      <c r="BL99" s="1252"/>
      <c r="BM99" s="1252"/>
      <c r="BN99" s="1252"/>
      <c r="BO99" s="1253"/>
      <c r="BP99" s="90"/>
      <c r="BQ99" s="89"/>
      <c r="BR99" s="91"/>
      <c r="BS99" s="92"/>
      <c r="BT99" s="716">
        <f t="shared" si="33"/>
        <v>0</v>
      </c>
      <c r="BU99" s="88" t="str">
        <f t="shared" si="41"/>
        <v>No Line Item</v>
      </c>
      <c r="BV99" s="1251"/>
      <c r="BW99" s="1252"/>
      <c r="BX99" s="1252"/>
      <c r="BY99" s="1252"/>
      <c r="BZ99" s="1252"/>
      <c r="CA99" s="1253"/>
      <c r="CB99" s="90"/>
      <c r="CC99" s="89"/>
      <c r="CD99" s="91"/>
      <c r="CE99" s="92"/>
      <c r="CF99" s="716">
        <f t="shared" si="34"/>
        <v>0</v>
      </c>
    </row>
    <row r="100" spans="1:84" ht="23.85" customHeight="1" x14ac:dyDescent="0.2">
      <c r="A100" s="88" t="str">
        <f t="shared" si="35"/>
        <v>No Line Item</v>
      </c>
      <c r="B100" s="1251"/>
      <c r="C100" s="1252"/>
      <c r="D100" s="1252"/>
      <c r="E100" s="1252"/>
      <c r="F100" s="1252"/>
      <c r="G100" s="1253"/>
      <c r="H100" s="90"/>
      <c r="I100" s="89"/>
      <c r="J100" s="91"/>
      <c r="K100" s="92"/>
      <c r="L100" s="716">
        <f t="shared" si="28"/>
        <v>0</v>
      </c>
      <c r="M100" s="88" t="str">
        <f t="shared" si="36"/>
        <v>No Line Item</v>
      </c>
      <c r="N100" s="1251"/>
      <c r="O100" s="1252"/>
      <c r="P100" s="1252"/>
      <c r="Q100" s="1252"/>
      <c r="R100" s="1252"/>
      <c r="S100" s="1253"/>
      <c r="T100" s="90"/>
      <c r="U100" s="89"/>
      <c r="V100" s="91"/>
      <c r="W100" s="92"/>
      <c r="X100" s="716">
        <f t="shared" si="29"/>
        <v>0</v>
      </c>
      <c r="Y100" s="88" t="str">
        <f t="shared" si="37"/>
        <v>No Line Item</v>
      </c>
      <c r="Z100" s="1251"/>
      <c r="AA100" s="1252"/>
      <c r="AB100" s="1252"/>
      <c r="AC100" s="1252"/>
      <c r="AD100" s="1252"/>
      <c r="AE100" s="1253"/>
      <c r="AF100" s="90"/>
      <c r="AG100" s="89"/>
      <c r="AH100" s="91"/>
      <c r="AI100" s="92"/>
      <c r="AJ100" s="716">
        <f t="shared" si="30"/>
        <v>0</v>
      </c>
      <c r="AK100" s="88" t="str">
        <f t="shared" si="38"/>
        <v>No Line Item</v>
      </c>
      <c r="AL100" s="1251"/>
      <c r="AM100" s="1252"/>
      <c r="AN100" s="1252"/>
      <c r="AO100" s="1252"/>
      <c r="AP100" s="1252"/>
      <c r="AQ100" s="1253"/>
      <c r="AR100" s="90"/>
      <c r="AS100" s="89"/>
      <c r="AT100" s="91"/>
      <c r="AU100" s="92"/>
      <c r="AV100" s="716">
        <f t="shared" si="31"/>
        <v>0</v>
      </c>
      <c r="AW100" s="88" t="str">
        <f t="shared" si="39"/>
        <v>No Line Item</v>
      </c>
      <c r="AX100" s="1251"/>
      <c r="AY100" s="1252"/>
      <c r="AZ100" s="1252"/>
      <c r="BA100" s="1252"/>
      <c r="BB100" s="1252"/>
      <c r="BC100" s="1253"/>
      <c r="BD100" s="90"/>
      <c r="BE100" s="89"/>
      <c r="BF100" s="91"/>
      <c r="BG100" s="92"/>
      <c r="BH100" s="716">
        <f t="shared" si="32"/>
        <v>0</v>
      </c>
      <c r="BI100" s="88" t="str">
        <f t="shared" si="40"/>
        <v>No Line Item</v>
      </c>
      <c r="BJ100" s="1251"/>
      <c r="BK100" s="1252"/>
      <c r="BL100" s="1252"/>
      <c r="BM100" s="1252"/>
      <c r="BN100" s="1252"/>
      <c r="BO100" s="1253"/>
      <c r="BP100" s="90"/>
      <c r="BQ100" s="89"/>
      <c r="BR100" s="91"/>
      <c r="BS100" s="92"/>
      <c r="BT100" s="716">
        <f t="shared" si="33"/>
        <v>0</v>
      </c>
      <c r="BU100" s="88" t="str">
        <f t="shared" si="41"/>
        <v>No Line Item</v>
      </c>
      <c r="BV100" s="1251"/>
      <c r="BW100" s="1252"/>
      <c r="BX100" s="1252"/>
      <c r="BY100" s="1252"/>
      <c r="BZ100" s="1252"/>
      <c r="CA100" s="1253"/>
      <c r="CB100" s="90"/>
      <c r="CC100" s="89"/>
      <c r="CD100" s="91"/>
      <c r="CE100" s="92"/>
      <c r="CF100" s="716">
        <f t="shared" si="34"/>
        <v>0</v>
      </c>
    </row>
    <row r="101" spans="1:84" ht="23.85" customHeight="1" x14ac:dyDescent="0.2">
      <c r="A101" s="88" t="str">
        <f t="shared" si="35"/>
        <v>No Line Item</v>
      </c>
      <c r="B101" s="1251"/>
      <c r="C101" s="1252"/>
      <c r="D101" s="1252"/>
      <c r="E101" s="1252"/>
      <c r="F101" s="1252"/>
      <c r="G101" s="1253"/>
      <c r="H101" s="90"/>
      <c r="I101" s="89"/>
      <c r="J101" s="91"/>
      <c r="K101" s="92"/>
      <c r="L101" s="716">
        <f t="shared" si="28"/>
        <v>0</v>
      </c>
      <c r="M101" s="88" t="str">
        <f t="shared" si="36"/>
        <v>No Line Item</v>
      </c>
      <c r="N101" s="1251"/>
      <c r="O101" s="1252"/>
      <c r="P101" s="1252"/>
      <c r="Q101" s="1252"/>
      <c r="R101" s="1252"/>
      <c r="S101" s="1253"/>
      <c r="T101" s="90"/>
      <c r="U101" s="89"/>
      <c r="V101" s="91"/>
      <c r="W101" s="92"/>
      <c r="X101" s="716">
        <f t="shared" si="29"/>
        <v>0</v>
      </c>
      <c r="Y101" s="88" t="str">
        <f t="shared" si="37"/>
        <v>No Line Item</v>
      </c>
      <c r="Z101" s="1251"/>
      <c r="AA101" s="1252"/>
      <c r="AB101" s="1252"/>
      <c r="AC101" s="1252"/>
      <c r="AD101" s="1252"/>
      <c r="AE101" s="1253"/>
      <c r="AF101" s="90"/>
      <c r="AG101" s="89"/>
      <c r="AH101" s="91"/>
      <c r="AI101" s="92"/>
      <c r="AJ101" s="716">
        <f t="shared" si="30"/>
        <v>0</v>
      </c>
      <c r="AK101" s="88" t="str">
        <f t="shared" si="38"/>
        <v>No Line Item</v>
      </c>
      <c r="AL101" s="1251"/>
      <c r="AM101" s="1252"/>
      <c r="AN101" s="1252"/>
      <c r="AO101" s="1252"/>
      <c r="AP101" s="1252"/>
      <c r="AQ101" s="1253"/>
      <c r="AR101" s="90"/>
      <c r="AS101" s="89"/>
      <c r="AT101" s="91"/>
      <c r="AU101" s="92"/>
      <c r="AV101" s="716">
        <f t="shared" si="31"/>
        <v>0</v>
      </c>
      <c r="AW101" s="88" t="str">
        <f t="shared" si="39"/>
        <v>No Line Item</v>
      </c>
      <c r="AX101" s="1251"/>
      <c r="AY101" s="1252"/>
      <c r="AZ101" s="1252"/>
      <c r="BA101" s="1252"/>
      <c r="BB101" s="1252"/>
      <c r="BC101" s="1253"/>
      <c r="BD101" s="90"/>
      <c r="BE101" s="89"/>
      <c r="BF101" s="91"/>
      <c r="BG101" s="92"/>
      <c r="BH101" s="716">
        <f t="shared" si="32"/>
        <v>0</v>
      </c>
      <c r="BI101" s="88" t="str">
        <f t="shared" si="40"/>
        <v>No Line Item</v>
      </c>
      <c r="BJ101" s="1251"/>
      <c r="BK101" s="1252"/>
      <c r="BL101" s="1252"/>
      <c r="BM101" s="1252"/>
      <c r="BN101" s="1252"/>
      <c r="BO101" s="1253"/>
      <c r="BP101" s="90"/>
      <c r="BQ101" s="89"/>
      <c r="BR101" s="91"/>
      <c r="BS101" s="92"/>
      <c r="BT101" s="716">
        <f t="shared" si="33"/>
        <v>0</v>
      </c>
      <c r="BU101" s="88" t="str">
        <f t="shared" si="41"/>
        <v>No Line Item</v>
      </c>
      <c r="BV101" s="1251"/>
      <c r="BW101" s="1252"/>
      <c r="BX101" s="1252"/>
      <c r="BY101" s="1252"/>
      <c r="BZ101" s="1252"/>
      <c r="CA101" s="1253"/>
      <c r="CB101" s="90"/>
      <c r="CC101" s="89"/>
      <c r="CD101" s="91"/>
      <c r="CE101" s="92"/>
      <c r="CF101" s="716">
        <f t="shared" si="34"/>
        <v>0</v>
      </c>
    </row>
    <row r="102" spans="1:84" ht="23.85" customHeight="1" x14ac:dyDescent="0.2">
      <c r="A102" s="88" t="str">
        <f t="shared" si="35"/>
        <v>No Line Item</v>
      </c>
      <c r="B102" s="1251"/>
      <c r="C102" s="1252"/>
      <c r="D102" s="1252"/>
      <c r="E102" s="1252"/>
      <c r="F102" s="1252"/>
      <c r="G102" s="1253"/>
      <c r="H102" s="90"/>
      <c r="I102" s="89"/>
      <c r="J102" s="91"/>
      <c r="K102" s="92"/>
      <c r="L102" s="716">
        <f t="shared" si="28"/>
        <v>0</v>
      </c>
      <c r="M102" s="88" t="str">
        <f t="shared" si="36"/>
        <v>No Line Item</v>
      </c>
      <c r="N102" s="1251"/>
      <c r="O102" s="1252"/>
      <c r="P102" s="1252"/>
      <c r="Q102" s="1252"/>
      <c r="R102" s="1252"/>
      <c r="S102" s="1253"/>
      <c r="T102" s="90"/>
      <c r="U102" s="89"/>
      <c r="V102" s="91"/>
      <c r="W102" s="92"/>
      <c r="X102" s="716">
        <f t="shared" si="29"/>
        <v>0</v>
      </c>
      <c r="Y102" s="88" t="str">
        <f t="shared" si="37"/>
        <v>No Line Item</v>
      </c>
      <c r="Z102" s="1251"/>
      <c r="AA102" s="1252"/>
      <c r="AB102" s="1252"/>
      <c r="AC102" s="1252"/>
      <c r="AD102" s="1252"/>
      <c r="AE102" s="1253"/>
      <c r="AF102" s="90"/>
      <c r="AG102" s="89"/>
      <c r="AH102" s="91"/>
      <c r="AI102" s="92"/>
      <c r="AJ102" s="716">
        <f t="shared" si="30"/>
        <v>0</v>
      </c>
      <c r="AK102" s="88" t="str">
        <f t="shared" si="38"/>
        <v>No Line Item</v>
      </c>
      <c r="AL102" s="1251"/>
      <c r="AM102" s="1252"/>
      <c r="AN102" s="1252"/>
      <c r="AO102" s="1252"/>
      <c r="AP102" s="1252"/>
      <c r="AQ102" s="1253"/>
      <c r="AR102" s="90"/>
      <c r="AS102" s="89"/>
      <c r="AT102" s="91"/>
      <c r="AU102" s="92"/>
      <c r="AV102" s="716">
        <f t="shared" si="31"/>
        <v>0</v>
      </c>
      <c r="AW102" s="88" t="str">
        <f t="shared" si="39"/>
        <v>No Line Item</v>
      </c>
      <c r="AX102" s="1251"/>
      <c r="AY102" s="1252"/>
      <c r="AZ102" s="1252"/>
      <c r="BA102" s="1252"/>
      <c r="BB102" s="1252"/>
      <c r="BC102" s="1253"/>
      <c r="BD102" s="90"/>
      <c r="BE102" s="89"/>
      <c r="BF102" s="91"/>
      <c r="BG102" s="92"/>
      <c r="BH102" s="716">
        <f t="shared" si="32"/>
        <v>0</v>
      </c>
      <c r="BI102" s="88" t="str">
        <f t="shared" si="40"/>
        <v>No Line Item</v>
      </c>
      <c r="BJ102" s="1251"/>
      <c r="BK102" s="1252"/>
      <c r="BL102" s="1252"/>
      <c r="BM102" s="1252"/>
      <c r="BN102" s="1252"/>
      <c r="BO102" s="1253"/>
      <c r="BP102" s="90"/>
      <c r="BQ102" s="89"/>
      <c r="BR102" s="91"/>
      <c r="BS102" s="92"/>
      <c r="BT102" s="716">
        <f t="shared" si="33"/>
        <v>0</v>
      </c>
      <c r="BU102" s="88" t="str">
        <f t="shared" si="41"/>
        <v>No Line Item</v>
      </c>
      <c r="BV102" s="1251"/>
      <c r="BW102" s="1252"/>
      <c r="BX102" s="1252"/>
      <c r="BY102" s="1252"/>
      <c r="BZ102" s="1252"/>
      <c r="CA102" s="1253"/>
      <c r="CB102" s="90"/>
      <c r="CC102" s="89"/>
      <c r="CD102" s="91"/>
      <c r="CE102" s="92"/>
      <c r="CF102" s="716">
        <f t="shared" si="34"/>
        <v>0</v>
      </c>
    </row>
    <row r="103" spans="1:84" ht="23.85" customHeight="1" x14ac:dyDescent="0.2">
      <c r="A103" s="88" t="str">
        <f t="shared" si="35"/>
        <v>No Line Item</v>
      </c>
      <c r="B103" s="1251"/>
      <c r="C103" s="1252"/>
      <c r="D103" s="1252"/>
      <c r="E103" s="1252"/>
      <c r="F103" s="1252"/>
      <c r="G103" s="1253"/>
      <c r="H103" s="90"/>
      <c r="I103" s="89"/>
      <c r="J103" s="91"/>
      <c r="K103" s="92"/>
      <c r="L103" s="716">
        <f t="shared" si="28"/>
        <v>0</v>
      </c>
      <c r="M103" s="88" t="str">
        <f t="shared" si="36"/>
        <v>No Line Item</v>
      </c>
      <c r="N103" s="1251"/>
      <c r="O103" s="1252"/>
      <c r="P103" s="1252"/>
      <c r="Q103" s="1252"/>
      <c r="R103" s="1252"/>
      <c r="S103" s="1253"/>
      <c r="T103" s="90"/>
      <c r="U103" s="89"/>
      <c r="V103" s="91"/>
      <c r="W103" s="92"/>
      <c r="X103" s="716">
        <f t="shared" si="29"/>
        <v>0</v>
      </c>
      <c r="Y103" s="88" t="str">
        <f t="shared" si="37"/>
        <v>No Line Item</v>
      </c>
      <c r="Z103" s="1251"/>
      <c r="AA103" s="1252"/>
      <c r="AB103" s="1252"/>
      <c r="AC103" s="1252"/>
      <c r="AD103" s="1252"/>
      <c r="AE103" s="1253"/>
      <c r="AF103" s="90"/>
      <c r="AG103" s="89"/>
      <c r="AH103" s="91"/>
      <c r="AI103" s="92"/>
      <c r="AJ103" s="716">
        <f t="shared" si="30"/>
        <v>0</v>
      </c>
      <c r="AK103" s="88" t="str">
        <f t="shared" si="38"/>
        <v>No Line Item</v>
      </c>
      <c r="AL103" s="1251"/>
      <c r="AM103" s="1252"/>
      <c r="AN103" s="1252"/>
      <c r="AO103" s="1252"/>
      <c r="AP103" s="1252"/>
      <c r="AQ103" s="1253"/>
      <c r="AR103" s="90"/>
      <c r="AS103" s="89"/>
      <c r="AT103" s="91"/>
      <c r="AU103" s="92"/>
      <c r="AV103" s="716">
        <f t="shared" si="31"/>
        <v>0</v>
      </c>
      <c r="AW103" s="88" t="str">
        <f t="shared" si="39"/>
        <v>No Line Item</v>
      </c>
      <c r="AX103" s="1251"/>
      <c r="AY103" s="1252"/>
      <c r="AZ103" s="1252"/>
      <c r="BA103" s="1252"/>
      <c r="BB103" s="1252"/>
      <c r="BC103" s="1253"/>
      <c r="BD103" s="90"/>
      <c r="BE103" s="89"/>
      <c r="BF103" s="91"/>
      <c r="BG103" s="92"/>
      <c r="BH103" s="716">
        <f t="shared" si="32"/>
        <v>0</v>
      </c>
      <c r="BI103" s="88" t="str">
        <f t="shared" si="40"/>
        <v>No Line Item</v>
      </c>
      <c r="BJ103" s="1251"/>
      <c r="BK103" s="1252"/>
      <c r="BL103" s="1252"/>
      <c r="BM103" s="1252"/>
      <c r="BN103" s="1252"/>
      <c r="BO103" s="1253"/>
      <c r="BP103" s="90"/>
      <c r="BQ103" s="89"/>
      <c r="BR103" s="91"/>
      <c r="BS103" s="92"/>
      <c r="BT103" s="716">
        <f t="shared" si="33"/>
        <v>0</v>
      </c>
      <c r="BU103" s="88" t="str">
        <f t="shared" si="41"/>
        <v>No Line Item</v>
      </c>
      <c r="BV103" s="1251"/>
      <c r="BW103" s="1252"/>
      <c r="BX103" s="1252"/>
      <c r="BY103" s="1252"/>
      <c r="BZ103" s="1252"/>
      <c r="CA103" s="1253"/>
      <c r="CB103" s="90"/>
      <c r="CC103" s="89"/>
      <c r="CD103" s="91"/>
      <c r="CE103" s="92"/>
      <c r="CF103" s="716">
        <f t="shared" si="34"/>
        <v>0</v>
      </c>
    </row>
    <row r="104" spans="1:84" ht="23.85" customHeight="1" x14ac:dyDescent="0.2">
      <c r="A104" s="88" t="str">
        <f t="shared" si="35"/>
        <v>No Line Item</v>
      </c>
      <c r="B104" s="1251"/>
      <c r="C104" s="1252"/>
      <c r="D104" s="1252"/>
      <c r="E104" s="1252"/>
      <c r="F104" s="1252"/>
      <c r="G104" s="1253"/>
      <c r="H104" s="90"/>
      <c r="I104" s="89"/>
      <c r="J104" s="91"/>
      <c r="K104" s="92"/>
      <c r="L104" s="716">
        <f t="shared" si="28"/>
        <v>0</v>
      </c>
      <c r="M104" s="88" t="str">
        <f t="shared" si="36"/>
        <v>No Line Item</v>
      </c>
      <c r="N104" s="1251"/>
      <c r="O104" s="1252"/>
      <c r="P104" s="1252"/>
      <c r="Q104" s="1252"/>
      <c r="R104" s="1252"/>
      <c r="S104" s="1253"/>
      <c r="T104" s="90"/>
      <c r="U104" s="89"/>
      <c r="V104" s="91"/>
      <c r="W104" s="92"/>
      <c r="X104" s="716">
        <f t="shared" si="29"/>
        <v>0</v>
      </c>
      <c r="Y104" s="88" t="str">
        <f t="shared" si="37"/>
        <v>No Line Item</v>
      </c>
      <c r="Z104" s="1251"/>
      <c r="AA104" s="1252"/>
      <c r="AB104" s="1252"/>
      <c r="AC104" s="1252"/>
      <c r="AD104" s="1252"/>
      <c r="AE104" s="1253"/>
      <c r="AF104" s="90"/>
      <c r="AG104" s="89"/>
      <c r="AH104" s="91"/>
      <c r="AI104" s="92"/>
      <c r="AJ104" s="716">
        <f t="shared" si="30"/>
        <v>0</v>
      </c>
      <c r="AK104" s="88" t="str">
        <f t="shared" si="38"/>
        <v>No Line Item</v>
      </c>
      <c r="AL104" s="1251"/>
      <c r="AM104" s="1252"/>
      <c r="AN104" s="1252"/>
      <c r="AO104" s="1252"/>
      <c r="AP104" s="1252"/>
      <c r="AQ104" s="1253"/>
      <c r="AR104" s="90"/>
      <c r="AS104" s="89"/>
      <c r="AT104" s="91"/>
      <c r="AU104" s="92"/>
      <c r="AV104" s="716">
        <f t="shared" si="31"/>
        <v>0</v>
      </c>
      <c r="AW104" s="88" t="str">
        <f t="shared" si="39"/>
        <v>No Line Item</v>
      </c>
      <c r="AX104" s="1251"/>
      <c r="AY104" s="1252"/>
      <c r="AZ104" s="1252"/>
      <c r="BA104" s="1252"/>
      <c r="BB104" s="1252"/>
      <c r="BC104" s="1253"/>
      <c r="BD104" s="90"/>
      <c r="BE104" s="89"/>
      <c r="BF104" s="91"/>
      <c r="BG104" s="92"/>
      <c r="BH104" s="716">
        <f t="shared" si="32"/>
        <v>0</v>
      </c>
      <c r="BI104" s="88" t="str">
        <f t="shared" si="40"/>
        <v>No Line Item</v>
      </c>
      <c r="BJ104" s="1251"/>
      <c r="BK104" s="1252"/>
      <c r="BL104" s="1252"/>
      <c r="BM104" s="1252"/>
      <c r="BN104" s="1252"/>
      <c r="BO104" s="1253"/>
      <c r="BP104" s="90"/>
      <c r="BQ104" s="89"/>
      <c r="BR104" s="91"/>
      <c r="BS104" s="92"/>
      <c r="BT104" s="716">
        <f t="shared" si="33"/>
        <v>0</v>
      </c>
      <c r="BU104" s="88" t="str">
        <f t="shared" si="41"/>
        <v>No Line Item</v>
      </c>
      <c r="BV104" s="1251"/>
      <c r="BW104" s="1252"/>
      <c r="BX104" s="1252"/>
      <c r="BY104" s="1252"/>
      <c r="BZ104" s="1252"/>
      <c r="CA104" s="1253"/>
      <c r="CB104" s="90"/>
      <c r="CC104" s="89"/>
      <c r="CD104" s="91"/>
      <c r="CE104" s="92"/>
      <c r="CF104" s="716">
        <f t="shared" si="34"/>
        <v>0</v>
      </c>
    </row>
    <row r="105" spans="1:84" ht="23.85" customHeight="1" x14ac:dyDescent="0.2">
      <c r="A105" s="88" t="str">
        <f t="shared" si="35"/>
        <v>No Line Item</v>
      </c>
      <c r="B105" s="1251"/>
      <c r="C105" s="1252"/>
      <c r="D105" s="1252"/>
      <c r="E105" s="1252"/>
      <c r="F105" s="1252"/>
      <c r="G105" s="1253"/>
      <c r="H105" s="90"/>
      <c r="I105" s="89"/>
      <c r="J105" s="91"/>
      <c r="K105" s="92"/>
      <c r="L105" s="716">
        <f t="shared" si="28"/>
        <v>0</v>
      </c>
      <c r="M105" s="88" t="str">
        <f t="shared" si="36"/>
        <v>No Line Item</v>
      </c>
      <c r="N105" s="1251"/>
      <c r="O105" s="1252"/>
      <c r="P105" s="1252"/>
      <c r="Q105" s="1252"/>
      <c r="R105" s="1252"/>
      <c r="S105" s="1253"/>
      <c r="T105" s="90"/>
      <c r="U105" s="89"/>
      <c r="V105" s="91"/>
      <c r="W105" s="92"/>
      <c r="X105" s="716">
        <f t="shared" si="29"/>
        <v>0</v>
      </c>
      <c r="Y105" s="88" t="str">
        <f t="shared" si="37"/>
        <v>No Line Item</v>
      </c>
      <c r="Z105" s="1251"/>
      <c r="AA105" s="1252"/>
      <c r="AB105" s="1252"/>
      <c r="AC105" s="1252"/>
      <c r="AD105" s="1252"/>
      <c r="AE105" s="1253"/>
      <c r="AF105" s="90"/>
      <c r="AG105" s="89"/>
      <c r="AH105" s="91"/>
      <c r="AI105" s="92"/>
      <c r="AJ105" s="716">
        <f t="shared" si="30"/>
        <v>0</v>
      </c>
      <c r="AK105" s="88" t="str">
        <f t="shared" si="38"/>
        <v>No Line Item</v>
      </c>
      <c r="AL105" s="1251"/>
      <c r="AM105" s="1252"/>
      <c r="AN105" s="1252"/>
      <c r="AO105" s="1252"/>
      <c r="AP105" s="1252"/>
      <c r="AQ105" s="1253"/>
      <c r="AR105" s="90"/>
      <c r="AS105" s="89"/>
      <c r="AT105" s="91"/>
      <c r="AU105" s="92"/>
      <c r="AV105" s="716">
        <f t="shared" si="31"/>
        <v>0</v>
      </c>
      <c r="AW105" s="88" t="str">
        <f t="shared" si="39"/>
        <v>No Line Item</v>
      </c>
      <c r="AX105" s="1251"/>
      <c r="AY105" s="1252"/>
      <c r="AZ105" s="1252"/>
      <c r="BA105" s="1252"/>
      <c r="BB105" s="1252"/>
      <c r="BC105" s="1253"/>
      <c r="BD105" s="90"/>
      <c r="BE105" s="89"/>
      <c r="BF105" s="91"/>
      <c r="BG105" s="92"/>
      <c r="BH105" s="716">
        <f t="shared" si="32"/>
        <v>0</v>
      </c>
      <c r="BI105" s="88" t="str">
        <f t="shared" si="40"/>
        <v>No Line Item</v>
      </c>
      <c r="BJ105" s="1251"/>
      <c r="BK105" s="1252"/>
      <c r="BL105" s="1252"/>
      <c r="BM105" s="1252"/>
      <c r="BN105" s="1252"/>
      <c r="BO105" s="1253"/>
      <c r="BP105" s="90"/>
      <c r="BQ105" s="89"/>
      <c r="BR105" s="91"/>
      <c r="BS105" s="92"/>
      <c r="BT105" s="716">
        <f t="shared" si="33"/>
        <v>0</v>
      </c>
      <c r="BU105" s="88" t="str">
        <f t="shared" si="41"/>
        <v>No Line Item</v>
      </c>
      <c r="BV105" s="1251"/>
      <c r="BW105" s="1252"/>
      <c r="BX105" s="1252"/>
      <c r="BY105" s="1252"/>
      <c r="BZ105" s="1252"/>
      <c r="CA105" s="1253"/>
      <c r="CB105" s="90"/>
      <c r="CC105" s="89"/>
      <c r="CD105" s="91"/>
      <c r="CE105" s="92"/>
      <c r="CF105" s="716">
        <f t="shared" si="34"/>
        <v>0</v>
      </c>
    </row>
    <row r="106" spans="1:84" ht="23.85" customHeight="1" x14ac:dyDescent="0.2">
      <c r="A106" s="88" t="str">
        <f t="shared" si="35"/>
        <v>No Line Item</v>
      </c>
      <c r="B106" s="1251"/>
      <c r="C106" s="1252"/>
      <c r="D106" s="1252"/>
      <c r="E106" s="1252"/>
      <c r="F106" s="1252"/>
      <c r="G106" s="1253"/>
      <c r="H106" s="90"/>
      <c r="I106" s="89"/>
      <c r="J106" s="91"/>
      <c r="K106" s="92"/>
      <c r="L106" s="716">
        <f t="shared" si="28"/>
        <v>0</v>
      </c>
      <c r="M106" s="88" t="str">
        <f t="shared" si="36"/>
        <v>No Line Item</v>
      </c>
      <c r="N106" s="1251"/>
      <c r="O106" s="1252"/>
      <c r="P106" s="1252"/>
      <c r="Q106" s="1252"/>
      <c r="R106" s="1252"/>
      <c r="S106" s="1253"/>
      <c r="T106" s="90"/>
      <c r="U106" s="89"/>
      <c r="V106" s="91"/>
      <c r="W106" s="92"/>
      <c r="X106" s="716">
        <f t="shared" si="29"/>
        <v>0</v>
      </c>
      <c r="Y106" s="88" t="str">
        <f t="shared" si="37"/>
        <v>No Line Item</v>
      </c>
      <c r="Z106" s="1251"/>
      <c r="AA106" s="1252"/>
      <c r="AB106" s="1252"/>
      <c r="AC106" s="1252"/>
      <c r="AD106" s="1252"/>
      <c r="AE106" s="1253"/>
      <c r="AF106" s="90"/>
      <c r="AG106" s="89"/>
      <c r="AH106" s="91"/>
      <c r="AI106" s="92"/>
      <c r="AJ106" s="716">
        <f t="shared" si="30"/>
        <v>0</v>
      </c>
      <c r="AK106" s="88" t="str">
        <f t="shared" si="38"/>
        <v>No Line Item</v>
      </c>
      <c r="AL106" s="1251"/>
      <c r="AM106" s="1252"/>
      <c r="AN106" s="1252"/>
      <c r="AO106" s="1252"/>
      <c r="AP106" s="1252"/>
      <c r="AQ106" s="1253"/>
      <c r="AR106" s="90"/>
      <c r="AS106" s="89"/>
      <c r="AT106" s="91"/>
      <c r="AU106" s="92"/>
      <c r="AV106" s="716">
        <f t="shared" si="31"/>
        <v>0</v>
      </c>
      <c r="AW106" s="88" t="str">
        <f t="shared" si="39"/>
        <v>No Line Item</v>
      </c>
      <c r="AX106" s="1251"/>
      <c r="AY106" s="1252"/>
      <c r="AZ106" s="1252"/>
      <c r="BA106" s="1252"/>
      <c r="BB106" s="1252"/>
      <c r="BC106" s="1253"/>
      <c r="BD106" s="90"/>
      <c r="BE106" s="89"/>
      <c r="BF106" s="91"/>
      <c r="BG106" s="92"/>
      <c r="BH106" s="716">
        <f t="shared" si="32"/>
        <v>0</v>
      </c>
      <c r="BI106" s="88" t="str">
        <f t="shared" si="40"/>
        <v>No Line Item</v>
      </c>
      <c r="BJ106" s="1251"/>
      <c r="BK106" s="1252"/>
      <c r="BL106" s="1252"/>
      <c r="BM106" s="1252"/>
      <c r="BN106" s="1252"/>
      <c r="BO106" s="1253"/>
      <c r="BP106" s="90"/>
      <c r="BQ106" s="89"/>
      <c r="BR106" s="91"/>
      <c r="BS106" s="92"/>
      <c r="BT106" s="716">
        <f t="shared" si="33"/>
        <v>0</v>
      </c>
      <c r="BU106" s="88" t="str">
        <f t="shared" si="41"/>
        <v>No Line Item</v>
      </c>
      <c r="BV106" s="1251"/>
      <c r="BW106" s="1252"/>
      <c r="BX106" s="1252"/>
      <c r="BY106" s="1252"/>
      <c r="BZ106" s="1252"/>
      <c r="CA106" s="1253"/>
      <c r="CB106" s="90"/>
      <c r="CC106" s="89"/>
      <c r="CD106" s="91"/>
      <c r="CE106" s="92"/>
      <c r="CF106" s="716">
        <f t="shared" si="34"/>
        <v>0</v>
      </c>
    </row>
    <row r="107" spans="1:84" ht="23.85" customHeight="1" x14ac:dyDescent="0.2">
      <c r="A107" s="88" t="str">
        <f t="shared" si="35"/>
        <v>No Line Item</v>
      </c>
      <c r="B107" s="1251"/>
      <c r="C107" s="1252"/>
      <c r="D107" s="1252"/>
      <c r="E107" s="1252"/>
      <c r="F107" s="1252"/>
      <c r="G107" s="1253"/>
      <c r="H107" s="90"/>
      <c r="I107" s="89"/>
      <c r="J107" s="91"/>
      <c r="K107" s="92"/>
      <c r="L107" s="716">
        <f t="shared" si="28"/>
        <v>0</v>
      </c>
      <c r="M107" s="88" t="str">
        <f t="shared" si="36"/>
        <v>No Line Item</v>
      </c>
      <c r="N107" s="1251"/>
      <c r="O107" s="1252"/>
      <c r="P107" s="1252"/>
      <c r="Q107" s="1252"/>
      <c r="R107" s="1252"/>
      <c r="S107" s="1253"/>
      <c r="T107" s="90"/>
      <c r="U107" s="89"/>
      <c r="V107" s="91"/>
      <c r="W107" s="92"/>
      <c r="X107" s="716">
        <f>U107*W107</f>
        <v>0</v>
      </c>
      <c r="Y107" s="88" t="str">
        <f t="shared" si="37"/>
        <v>No Line Item</v>
      </c>
      <c r="Z107" s="1251"/>
      <c r="AA107" s="1252"/>
      <c r="AB107" s="1252"/>
      <c r="AC107" s="1252"/>
      <c r="AD107" s="1252"/>
      <c r="AE107" s="1253"/>
      <c r="AF107" s="90"/>
      <c r="AG107" s="89"/>
      <c r="AH107" s="91"/>
      <c r="AI107" s="92"/>
      <c r="AJ107" s="716">
        <f>AG107*AI107</f>
        <v>0</v>
      </c>
      <c r="AK107" s="88" t="str">
        <f t="shared" si="38"/>
        <v>No Line Item</v>
      </c>
      <c r="AL107" s="1251"/>
      <c r="AM107" s="1252"/>
      <c r="AN107" s="1252"/>
      <c r="AO107" s="1252"/>
      <c r="AP107" s="1252"/>
      <c r="AQ107" s="1253"/>
      <c r="AR107" s="90"/>
      <c r="AS107" s="89"/>
      <c r="AT107" s="91"/>
      <c r="AU107" s="92"/>
      <c r="AV107" s="716">
        <f>AS107*AU107</f>
        <v>0</v>
      </c>
      <c r="AW107" s="88" t="str">
        <f t="shared" si="39"/>
        <v>No Line Item</v>
      </c>
      <c r="AX107" s="1251"/>
      <c r="AY107" s="1252"/>
      <c r="AZ107" s="1252"/>
      <c r="BA107" s="1252"/>
      <c r="BB107" s="1252"/>
      <c r="BC107" s="1253"/>
      <c r="BD107" s="90"/>
      <c r="BE107" s="89"/>
      <c r="BF107" s="91"/>
      <c r="BG107" s="92"/>
      <c r="BH107" s="716">
        <f>BE107*BG107</f>
        <v>0</v>
      </c>
      <c r="BI107" s="88" t="str">
        <f t="shared" si="40"/>
        <v>No Line Item</v>
      </c>
      <c r="BJ107" s="1251"/>
      <c r="BK107" s="1252"/>
      <c r="BL107" s="1252"/>
      <c r="BM107" s="1252"/>
      <c r="BN107" s="1252"/>
      <c r="BO107" s="1253"/>
      <c r="BP107" s="90"/>
      <c r="BQ107" s="89"/>
      <c r="BR107" s="91"/>
      <c r="BS107" s="92"/>
      <c r="BT107" s="716">
        <f>BQ107*BS107</f>
        <v>0</v>
      </c>
      <c r="BU107" s="88" t="str">
        <f t="shared" si="41"/>
        <v>No Line Item</v>
      </c>
      <c r="BV107" s="1251"/>
      <c r="BW107" s="1252"/>
      <c r="BX107" s="1252"/>
      <c r="BY107" s="1252"/>
      <c r="BZ107" s="1252"/>
      <c r="CA107" s="1253"/>
      <c r="CB107" s="90"/>
      <c r="CC107" s="89"/>
      <c r="CD107" s="91"/>
      <c r="CE107" s="92"/>
      <c r="CF107" s="716">
        <f>CC107*CE107</f>
        <v>0</v>
      </c>
    </row>
    <row r="108" spans="1:84" ht="23.85" customHeight="1" x14ac:dyDescent="0.2">
      <c r="A108" s="88" t="str">
        <f t="shared" si="35"/>
        <v>No Line Item</v>
      </c>
      <c r="B108" s="1251"/>
      <c r="C108" s="1252"/>
      <c r="D108" s="1252"/>
      <c r="E108" s="1252"/>
      <c r="F108" s="1252"/>
      <c r="G108" s="1253"/>
      <c r="H108" s="90"/>
      <c r="I108" s="89"/>
      <c r="J108" s="91"/>
      <c r="K108" s="92"/>
      <c r="L108" s="716">
        <f t="shared" si="28"/>
        <v>0</v>
      </c>
      <c r="M108" s="88" t="str">
        <f t="shared" si="36"/>
        <v>No Line Item</v>
      </c>
      <c r="N108" s="1251"/>
      <c r="O108" s="1252"/>
      <c r="P108" s="1252"/>
      <c r="Q108" s="1252"/>
      <c r="R108" s="1252"/>
      <c r="S108" s="1253"/>
      <c r="T108" s="90"/>
      <c r="U108" s="89"/>
      <c r="V108" s="91"/>
      <c r="W108" s="92"/>
      <c r="X108" s="716">
        <f>U108*W108</f>
        <v>0</v>
      </c>
      <c r="Y108" s="88" t="str">
        <f t="shared" si="37"/>
        <v>No Line Item</v>
      </c>
      <c r="Z108" s="1251"/>
      <c r="AA108" s="1252"/>
      <c r="AB108" s="1252"/>
      <c r="AC108" s="1252"/>
      <c r="AD108" s="1252"/>
      <c r="AE108" s="1253"/>
      <c r="AF108" s="90"/>
      <c r="AG108" s="89"/>
      <c r="AH108" s="91"/>
      <c r="AI108" s="92"/>
      <c r="AJ108" s="716">
        <f>AG108*AI108</f>
        <v>0</v>
      </c>
      <c r="AK108" s="88" t="str">
        <f t="shared" si="38"/>
        <v>No Line Item</v>
      </c>
      <c r="AL108" s="1251"/>
      <c r="AM108" s="1252"/>
      <c r="AN108" s="1252"/>
      <c r="AO108" s="1252"/>
      <c r="AP108" s="1252"/>
      <c r="AQ108" s="1253"/>
      <c r="AR108" s="90"/>
      <c r="AS108" s="89"/>
      <c r="AT108" s="91"/>
      <c r="AU108" s="92"/>
      <c r="AV108" s="716">
        <f>AS108*AU108</f>
        <v>0</v>
      </c>
      <c r="AW108" s="88" t="str">
        <f t="shared" si="39"/>
        <v>No Line Item</v>
      </c>
      <c r="AX108" s="1251"/>
      <c r="AY108" s="1252"/>
      <c r="AZ108" s="1252"/>
      <c r="BA108" s="1252"/>
      <c r="BB108" s="1252"/>
      <c r="BC108" s="1253"/>
      <c r="BD108" s="90"/>
      <c r="BE108" s="89"/>
      <c r="BF108" s="91"/>
      <c r="BG108" s="92"/>
      <c r="BH108" s="716">
        <f>BE108*BG108</f>
        <v>0</v>
      </c>
      <c r="BI108" s="88" t="str">
        <f t="shared" si="40"/>
        <v>No Line Item</v>
      </c>
      <c r="BJ108" s="1251"/>
      <c r="BK108" s="1252"/>
      <c r="BL108" s="1252"/>
      <c r="BM108" s="1252"/>
      <c r="BN108" s="1252"/>
      <c r="BO108" s="1253"/>
      <c r="BP108" s="90"/>
      <c r="BQ108" s="89"/>
      <c r="BR108" s="91"/>
      <c r="BS108" s="92"/>
      <c r="BT108" s="716">
        <f>BQ108*BS108</f>
        <v>0</v>
      </c>
      <c r="BU108" s="88" t="str">
        <f t="shared" si="41"/>
        <v>No Line Item</v>
      </c>
      <c r="BV108" s="1251"/>
      <c r="BW108" s="1252"/>
      <c r="BX108" s="1252"/>
      <c r="BY108" s="1252"/>
      <c r="BZ108" s="1252"/>
      <c r="CA108" s="1253"/>
      <c r="CB108" s="90"/>
      <c r="CC108" s="89"/>
      <c r="CD108" s="91"/>
      <c r="CE108" s="92"/>
      <c r="CF108" s="716">
        <f>CC108*CE108</f>
        <v>0</v>
      </c>
    </row>
    <row r="109" spans="1:84" ht="23.85" customHeight="1" thickBot="1" x14ac:dyDescent="0.25">
      <c r="A109" s="88" t="str">
        <f>IF(AND(I109=0,K109=0,B109=""),"No Line Item",A108+1)</f>
        <v>No Line Item</v>
      </c>
      <c r="B109" s="1251"/>
      <c r="C109" s="1252"/>
      <c r="D109" s="1252"/>
      <c r="E109" s="1252"/>
      <c r="F109" s="1252"/>
      <c r="G109" s="1253"/>
      <c r="H109" s="90"/>
      <c r="I109" s="89"/>
      <c r="J109" s="91"/>
      <c r="K109" s="92"/>
      <c r="L109" s="716">
        <f t="shared" si="28"/>
        <v>0</v>
      </c>
      <c r="M109" s="88" t="str">
        <f>IF(AND(U109=0,W109=0,N109=""),"No Line Item",M108+1)</f>
        <v>No Line Item</v>
      </c>
      <c r="N109" s="1251"/>
      <c r="O109" s="1252"/>
      <c r="P109" s="1252"/>
      <c r="Q109" s="1252"/>
      <c r="R109" s="1252"/>
      <c r="S109" s="1253"/>
      <c r="T109" s="90"/>
      <c r="U109" s="89"/>
      <c r="V109" s="91"/>
      <c r="W109" s="92"/>
      <c r="X109" s="716">
        <f>U109*W109</f>
        <v>0</v>
      </c>
      <c r="Y109" s="88" t="str">
        <f>IF(AND(AG109=0,AI109=0,Z109=""),"No Line Item",Y108+1)</f>
        <v>No Line Item</v>
      </c>
      <c r="Z109" s="1251"/>
      <c r="AA109" s="1252"/>
      <c r="AB109" s="1252"/>
      <c r="AC109" s="1252"/>
      <c r="AD109" s="1252"/>
      <c r="AE109" s="1253"/>
      <c r="AF109" s="90"/>
      <c r="AG109" s="89"/>
      <c r="AH109" s="91"/>
      <c r="AI109" s="92"/>
      <c r="AJ109" s="716">
        <f>AG109*AI109</f>
        <v>0</v>
      </c>
      <c r="AK109" s="88" t="str">
        <f>IF(AND(AS109=0,AU109=0,AL109=""),"No Line Item",AK108+1)</f>
        <v>No Line Item</v>
      </c>
      <c r="AL109" s="1251"/>
      <c r="AM109" s="1252"/>
      <c r="AN109" s="1252"/>
      <c r="AO109" s="1252"/>
      <c r="AP109" s="1252"/>
      <c r="AQ109" s="1253"/>
      <c r="AR109" s="90"/>
      <c r="AS109" s="89"/>
      <c r="AT109" s="91"/>
      <c r="AU109" s="92"/>
      <c r="AV109" s="716">
        <f>AS109*AU109</f>
        <v>0</v>
      </c>
      <c r="AW109" s="88" t="str">
        <f>IF(AND(BE109=0,BG109=0,AX109=""),"No Line Item",AW108+1)</f>
        <v>No Line Item</v>
      </c>
      <c r="AX109" s="1251"/>
      <c r="AY109" s="1252"/>
      <c r="AZ109" s="1252"/>
      <c r="BA109" s="1252"/>
      <c r="BB109" s="1252"/>
      <c r="BC109" s="1253"/>
      <c r="BD109" s="90"/>
      <c r="BE109" s="89"/>
      <c r="BF109" s="91"/>
      <c r="BG109" s="92"/>
      <c r="BH109" s="716">
        <f>BE109*BG109</f>
        <v>0</v>
      </c>
      <c r="BI109" s="88" t="str">
        <f>IF(AND(BQ109=0,BS109=0,BJ109=""),"No Line Item",BI108+1)</f>
        <v>No Line Item</v>
      </c>
      <c r="BJ109" s="1251"/>
      <c r="BK109" s="1252"/>
      <c r="BL109" s="1252"/>
      <c r="BM109" s="1252"/>
      <c r="BN109" s="1252"/>
      <c r="BO109" s="1253"/>
      <c r="BP109" s="90"/>
      <c r="BQ109" s="89"/>
      <c r="BR109" s="91"/>
      <c r="BS109" s="92"/>
      <c r="BT109" s="716">
        <f>BQ109*BS109</f>
        <v>0</v>
      </c>
      <c r="BU109" s="88" t="str">
        <f>IF(AND(CC109=0,CE109=0,BV109=""),"No Line Item",BU108+1)</f>
        <v>No Line Item</v>
      </c>
      <c r="BV109" s="1251"/>
      <c r="BW109" s="1252"/>
      <c r="BX109" s="1252"/>
      <c r="BY109" s="1252"/>
      <c r="BZ109" s="1252"/>
      <c r="CA109" s="1253"/>
      <c r="CB109" s="90"/>
      <c r="CC109" s="89"/>
      <c r="CD109" s="91"/>
      <c r="CE109" s="92"/>
      <c r="CF109" s="716">
        <f>CC109*CE109</f>
        <v>0</v>
      </c>
    </row>
    <row r="110" spans="1:84" ht="22.5" customHeight="1" thickBot="1" x14ac:dyDescent="0.25">
      <c r="A110" s="661"/>
      <c r="B110" s="631"/>
      <c r="C110" s="631"/>
      <c r="D110" s="631"/>
      <c r="E110" s="631"/>
      <c r="F110" s="631"/>
      <c r="G110" s="631"/>
      <c r="H110" s="631"/>
      <c r="I110" s="662"/>
      <c r="J110" s="96" t="str">
        <f>IF(J71="Grand Total ","","Grand Total")</f>
        <v/>
      </c>
      <c r="K110" s="97"/>
      <c r="L110" s="664">
        <f>IF(J110="Grand Total",SUM(L91:L109)+L71+L32,0)</f>
        <v>0</v>
      </c>
      <c r="M110" s="661"/>
      <c r="N110" s="631"/>
      <c r="O110" s="631"/>
      <c r="P110" s="631"/>
      <c r="Q110" s="631"/>
      <c r="R110" s="631"/>
      <c r="S110" s="631"/>
      <c r="T110" s="631"/>
      <c r="U110" s="662"/>
      <c r="V110" s="96" t="str">
        <f>IF(V71="Grand Total ","","Grand Total")</f>
        <v/>
      </c>
      <c r="W110" s="97"/>
      <c r="X110" s="664">
        <f>IF(V110="Grand Total",SUM(X91:X109)+X71+X32,0)</f>
        <v>0</v>
      </c>
      <c r="Y110" s="661"/>
      <c r="Z110" s="631"/>
      <c r="AA110" s="631"/>
      <c r="AB110" s="631"/>
      <c r="AC110" s="631"/>
      <c r="AD110" s="631"/>
      <c r="AE110" s="631"/>
      <c r="AF110" s="631"/>
      <c r="AG110" s="662"/>
      <c r="AH110" s="96" t="str">
        <f>IF(AH71="Grand Total ","","Grand Total")</f>
        <v/>
      </c>
      <c r="AI110" s="97"/>
      <c r="AJ110" s="664">
        <f>IF(AH110="Grand Total",SUM(AJ91:AJ109)+AJ71+AJ32,0)</f>
        <v>0</v>
      </c>
      <c r="AK110" s="661"/>
      <c r="AL110" s="631"/>
      <c r="AM110" s="631"/>
      <c r="AN110" s="631"/>
      <c r="AO110" s="631"/>
      <c r="AP110" s="631"/>
      <c r="AQ110" s="631"/>
      <c r="AR110" s="631"/>
      <c r="AS110" s="662"/>
      <c r="AT110" s="96" t="str">
        <f>IF(AT71="Grand Total ","","Grand Total")</f>
        <v/>
      </c>
      <c r="AU110" s="97"/>
      <c r="AV110" s="664">
        <f>IF(AT110="Grand Total",SUM(AV91:AV109)+AV71+AV32,0)</f>
        <v>0</v>
      </c>
      <c r="AW110" s="661"/>
      <c r="AX110" s="631"/>
      <c r="AY110" s="631"/>
      <c r="AZ110" s="631"/>
      <c r="BA110" s="631"/>
      <c r="BB110" s="631"/>
      <c r="BC110" s="631"/>
      <c r="BD110" s="631"/>
      <c r="BE110" s="662"/>
      <c r="BF110" s="96" t="str">
        <f>IF(BF71="Grand Total ","","Grand Total")</f>
        <v/>
      </c>
      <c r="BG110" s="97"/>
      <c r="BH110" s="664">
        <f>IF(BF110="Grand Total",SUM(BH91:BH109)+BH71+BH32,0)</f>
        <v>0</v>
      </c>
      <c r="BI110" s="661"/>
      <c r="BJ110" s="631"/>
      <c r="BK110" s="631"/>
      <c r="BL110" s="631"/>
      <c r="BM110" s="631"/>
      <c r="BN110" s="631"/>
      <c r="BO110" s="631"/>
      <c r="BP110" s="631"/>
      <c r="BQ110" s="662"/>
      <c r="BR110" s="96" t="str">
        <f>IF(BR71="Grand Total ","","Grand Total")</f>
        <v/>
      </c>
      <c r="BS110" s="97"/>
      <c r="BT110" s="664">
        <f>IF(BR110="Grand Total",SUM(BT91:BT109)+BT71+BT32,0)</f>
        <v>0</v>
      </c>
      <c r="BU110" s="661"/>
      <c r="BV110" s="631"/>
      <c r="BW110" s="631"/>
      <c r="BX110" s="631"/>
      <c r="BY110" s="631"/>
      <c r="BZ110" s="631"/>
      <c r="CA110" s="631"/>
      <c r="CB110" s="631"/>
      <c r="CC110" s="662"/>
      <c r="CD110" s="96" t="str">
        <f>IF(CD71="Grand Total ","","Grand Total")</f>
        <v/>
      </c>
      <c r="CE110" s="97"/>
      <c r="CF110" s="664">
        <f>IF(CD110="Grand Total",SUM(CF91:CF109)+CF71+CF32,0)</f>
        <v>0</v>
      </c>
    </row>
    <row r="111" spans="1:84" ht="12.75" customHeight="1" x14ac:dyDescent="0.2">
      <c r="A111" s="624" t="s">
        <v>87</v>
      </c>
      <c r="B111" s="622"/>
      <c r="C111" s="665" t="s">
        <v>88</v>
      </c>
      <c r="D111" s="666" t="s">
        <v>89</v>
      </c>
      <c r="E111" s="665"/>
      <c r="F111" s="867"/>
      <c r="G111" s="668"/>
      <c r="H111" s="623"/>
      <c r="I111" s="622"/>
      <c r="J111" s="666" t="s">
        <v>90</v>
      </c>
      <c r="K111" s="623"/>
      <c r="L111" s="669"/>
      <c r="M111" s="624" t="s">
        <v>87</v>
      </c>
      <c r="N111" s="622"/>
      <c r="O111" s="665" t="s">
        <v>88</v>
      </c>
      <c r="P111" s="666" t="s">
        <v>89</v>
      </c>
      <c r="Q111" s="665"/>
      <c r="R111" s="867"/>
      <c r="S111" s="668"/>
      <c r="T111" s="623"/>
      <c r="U111" s="622"/>
      <c r="V111" s="666" t="s">
        <v>90</v>
      </c>
      <c r="W111" s="623"/>
      <c r="X111" s="669"/>
      <c r="Y111" s="624" t="s">
        <v>87</v>
      </c>
      <c r="Z111" s="622"/>
      <c r="AA111" s="665" t="s">
        <v>88</v>
      </c>
      <c r="AB111" s="666" t="s">
        <v>89</v>
      </c>
      <c r="AC111" s="665"/>
      <c r="AD111" s="867"/>
      <c r="AE111" s="668"/>
      <c r="AF111" s="623"/>
      <c r="AG111" s="622"/>
      <c r="AH111" s="666" t="s">
        <v>90</v>
      </c>
      <c r="AI111" s="623"/>
      <c r="AJ111" s="669"/>
      <c r="AK111" s="624" t="s">
        <v>87</v>
      </c>
      <c r="AL111" s="622"/>
      <c r="AM111" s="665" t="s">
        <v>88</v>
      </c>
      <c r="AN111" s="666" t="s">
        <v>89</v>
      </c>
      <c r="AO111" s="665"/>
      <c r="AP111" s="867"/>
      <c r="AQ111" s="668"/>
      <c r="AR111" s="623"/>
      <c r="AS111" s="622"/>
      <c r="AT111" s="666" t="s">
        <v>90</v>
      </c>
      <c r="AU111" s="623"/>
      <c r="AV111" s="669"/>
      <c r="AW111" s="624" t="s">
        <v>87</v>
      </c>
      <c r="AX111" s="622"/>
      <c r="AY111" s="665" t="s">
        <v>88</v>
      </c>
      <c r="AZ111" s="666" t="s">
        <v>89</v>
      </c>
      <c r="BA111" s="665"/>
      <c r="BB111" s="867"/>
      <c r="BC111" s="668"/>
      <c r="BD111" s="623"/>
      <c r="BE111" s="622"/>
      <c r="BF111" s="666" t="s">
        <v>90</v>
      </c>
      <c r="BG111" s="623"/>
      <c r="BH111" s="669"/>
      <c r="BI111" s="624" t="s">
        <v>87</v>
      </c>
      <c r="BJ111" s="622"/>
      <c r="BK111" s="665" t="s">
        <v>88</v>
      </c>
      <c r="BL111" s="666" t="s">
        <v>89</v>
      </c>
      <c r="BM111" s="665"/>
      <c r="BN111" s="867"/>
      <c r="BO111" s="668"/>
      <c r="BP111" s="623"/>
      <c r="BQ111" s="622"/>
      <c r="BR111" s="666" t="s">
        <v>90</v>
      </c>
      <c r="BS111" s="623"/>
      <c r="BT111" s="669"/>
      <c r="BU111" s="624" t="s">
        <v>87</v>
      </c>
      <c r="BV111" s="622"/>
      <c r="BW111" s="665" t="s">
        <v>88</v>
      </c>
      <c r="BX111" s="666" t="s">
        <v>89</v>
      </c>
      <c r="BY111" s="665"/>
      <c r="BZ111" s="867"/>
      <c r="CA111" s="668"/>
      <c r="CB111" s="623"/>
      <c r="CC111" s="622"/>
      <c r="CD111" s="666" t="s">
        <v>90</v>
      </c>
      <c r="CE111" s="623"/>
      <c r="CF111" s="669"/>
    </row>
    <row r="112" spans="1:84" ht="17.25" customHeight="1" x14ac:dyDescent="0.2">
      <c r="A112" s="624"/>
      <c r="B112" s="622"/>
      <c r="C112" s="665"/>
      <c r="D112" s="666"/>
      <c r="E112" s="665"/>
      <c r="F112" s="867"/>
      <c r="G112" s="668"/>
      <c r="H112" s="623"/>
      <c r="I112" s="622"/>
      <c r="J112" s="623"/>
      <c r="K112" s="623"/>
      <c r="L112" s="622"/>
      <c r="M112" s="624"/>
      <c r="N112" s="622"/>
      <c r="O112" s="665"/>
      <c r="P112" s="666"/>
      <c r="Q112" s="665"/>
      <c r="R112" s="867"/>
      <c r="S112" s="668"/>
      <c r="T112" s="623"/>
      <c r="U112" s="622"/>
      <c r="V112" s="623"/>
      <c r="W112" s="623"/>
      <c r="X112" s="622"/>
      <c r="Y112" s="624"/>
      <c r="Z112" s="622"/>
      <c r="AA112" s="665"/>
      <c r="AB112" s="666"/>
      <c r="AC112" s="665"/>
      <c r="AD112" s="867"/>
      <c r="AE112" s="668"/>
      <c r="AF112" s="623"/>
      <c r="AG112" s="622"/>
      <c r="AH112" s="623"/>
      <c r="AI112" s="623"/>
      <c r="AJ112" s="622"/>
      <c r="AK112" s="624"/>
      <c r="AL112" s="622"/>
      <c r="AM112" s="665"/>
      <c r="AN112" s="666"/>
      <c r="AO112" s="665"/>
      <c r="AP112" s="867"/>
      <c r="AQ112" s="668"/>
      <c r="AR112" s="623"/>
      <c r="AS112" s="622"/>
      <c r="AT112" s="623"/>
      <c r="AU112" s="623"/>
      <c r="AV112" s="622"/>
      <c r="AW112" s="624"/>
      <c r="AX112" s="622"/>
      <c r="AY112" s="665"/>
      <c r="AZ112" s="666"/>
      <c r="BA112" s="665"/>
      <c r="BB112" s="867"/>
      <c r="BC112" s="668"/>
      <c r="BD112" s="623"/>
      <c r="BE112" s="622"/>
      <c r="BF112" s="623"/>
      <c r="BG112" s="623"/>
      <c r="BH112" s="622"/>
      <c r="BI112" s="624"/>
      <c r="BJ112" s="622"/>
      <c r="BK112" s="665"/>
      <c r="BL112" s="666"/>
      <c r="BM112" s="665"/>
      <c r="BN112" s="867"/>
      <c r="BO112" s="668"/>
      <c r="BP112" s="623"/>
      <c r="BQ112" s="622"/>
      <c r="BR112" s="623"/>
      <c r="BS112" s="623"/>
      <c r="BT112" s="622"/>
      <c r="BU112" s="624"/>
      <c r="BV112" s="622"/>
      <c r="BW112" s="665"/>
      <c r="BX112" s="666"/>
      <c r="BY112" s="665"/>
      <c r="BZ112" s="867"/>
      <c r="CA112" s="668"/>
      <c r="CB112" s="623"/>
      <c r="CC112" s="622"/>
      <c r="CD112" s="623"/>
      <c r="CE112" s="623"/>
      <c r="CF112" s="622"/>
    </row>
    <row r="113" spans="1:84" ht="3" customHeight="1" x14ac:dyDescent="0.2">
      <c r="A113" s="624"/>
      <c r="B113" s="622"/>
      <c r="C113" s="665"/>
      <c r="D113" s="666"/>
      <c r="E113" s="665"/>
      <c r="F113" s="867"/>
      <c r="G113" s="668"/>
      <c r="H113" s="623"/>
      <c r="I113" s="622"/>
      <c r="J113" s="635"/>
      <c r="K113" s="635"/>
      <c r="L113" s="644"/>
      <c r="M113" s="624"/>
      <c r="N113" s="622"/>
      <c r="O113" s="665"/>
      <c r="P113" s="666"/>
      <c r="Q113" s="665"/>
      <c r="R113" s="867"/>
      <c r="S113" s="668"/>
      <c r="T113" s="623"/>
      <c r="U113" s="622"/>
      <c r="V113" s="635"/>
      <c r="W113" s="635"/>
      <c r="X113" s="644"/>
      <c r="Y113" s="624"/>
      <c r="Z113" s="622"/>
      <c r="AA113" s="665"/>
      <c r="AB113" s="666"/>
      <c r="AC113" s="665"/>
      <c r="AD113" s="867"/>
      <c r="AE113" s="668"/>
      <c r="AF113" s="623"/>
      <c r="AG113" s="622"/>
      <c r="AH113" s="635"/>
      <c r="AI113" s="635"/>
      <c r="AJ113" s="644"/>
      <c r="AK113" s="624"/>
      <c r="AL113" s="622"/>
      <c r="AM113" s="665"/>
      <c r="AN113" s="666"/>
      <c r="AO113" s="665"/>
      <c r="AP113" s="867"/>
      <c r="AQ113" s="668"/>
      <c r="AR113" s="623"/>
      <c r="AS113" s="622"/>
      <c r="AT113" s="635"/>
      <c r="AU113" s="635"/>
      <c r="AV113" s="644"/>
      <c r="AW113" s="624"/>
      <c r="AX113" s="622"/>
      <c r="AY113" s="665"/>
      <c r="AZ113" s="666"/>
      <c r="BA113" s="665"/>
      <c r="BB113" s="867"/>
      <c r="BC113" s="668"/>
      <c r="BD113" s="623"/>
      <c r="BE113" s="622"/>
      <c r="BF113" s="635"/>
      <c r="BG113" s="635"/>
      <c r="BH113" s="644"/>
      <c r="BI113" s="624"/>
      <c r="BJ113" s="622"/>
      <c r="BK113" s="665"/>
      <c r="BL113" s="666"/>
      <c r="BM113" s="665"/>
      <c r="BN113" s="867"/>
      <c r="BO113" s="668"/>
      <c r="BP113" s="623"/>
      <c r="BQ113" s="622"/>
      <c r="BR113" s="635"/>
      <c r="BS113" s="635"/>
      <c r="BT113" s="644"/>
      <c r="BU113" s="624"/>
      <c r="BV113" s="622"/>
      <c r="BW113" s="665"/>
      <c r="BX113" s="666"/>
      <c r="BY113" s="665"/>
      <c r="BZ113" s="867"/>
      <c r="CA113" s="668"/>
      <c r="CB113" s="623"/>
      <c r="CC113" s="622"/>
      <c r="CD113" s="635"/>
      <c r="CE113" s="635"/>
      <c r="CF113" s="644"/>
    </row>
    <row r="114" spans="1:84" ht="22.5" customHeight="1" x14ac:dyDescent="0.2">
      <c r="A114" s="624"/>
      <c r="B114" s="622"/>
      <c r="C114" s="665"/>
      <c r="D114" s="666"/>
      <c r="E114" s="665"/>
      <c r="F114" s="870" t="s">
        <v>230</v>
      </c>
      <c r="G114" s="670">
        <f>G75</f>
        <v>41974</v>
      </c>
      <c r="H114" s="110"/>
      <c r="I114" s="112"/>
      <c r="J114" s="623"/>
      <c r="K114" s="869" t="s">
        <v>91</v>
      </c>
      <c r="L114" s="622"/>
      <c r="M114" s="624"/>
      <c r="N114" s="622"/>
      <c r="O114" s="665"/>
      <c r="P114" s="666"/>
      <c r="Q114" s="665"/>
      <c r="R114" s="870" t="s">
        <v>230</v>
      </c>
      <c r="S114" s="670">
        <f>S75</f>
        <v>41609</v>
      </c>
      <c r="T114" s="110"/>
      <c r="U114" s="112"/>
      <c r="V114" s="623"/>
      <c r="W114" s="869" t="s">
        <v>91</v>
      </c>
      <c r="X114" s="622"/>
      <c r="Y114" s="624"/>
      <c r="Z114" s="622"/>
      <c r="AA114" s="665"/>
      <c r="AB114" s="666"/>
      <c r="AC114" s="665"/>
      <c r="AD114" s="870" t="s">
        <v>230</v>
      </c>
      <c r="AE114" s="670">
        <f>AE75</f>
        <v>41609</v>
      </c>
      <c r="AF114" s="110"/>
      <c r="AG114" s="112"/>
      <c r="AH114" s="623"/>
      <c r="AI114" s="869" t="s">
        <v>91</v>
      </c>
      <c r="AJ114" s="622"/>
      <c r="AK114" s="624"/>
      <c r="AL114" s="622"/>
      <c r="AM114" s="665"/>
      <c r="AN114" s="666"/>
      <c r="AO114" s="665"/>
      <c r="AP114" s="870" t="s">
        <v>230</v>
      </c>
      <c r="AQ114" s="670">
        <f>AQ75</f>
        <v>41609</v>
      </c>
      <c r="AR114" s="110"/>
      <c r="AS114" s="112"/>
      <c r="AT114" s="623"/>
      <c r="AU114" s="869" t="s">
        <v>91</v>
      </c>
      <c r="AV114" s="622"/>
      <c r="AW114" s="624"/>
      <c r="AX114" s="622"/>
      <c r="AY114" s="665"/>
      <c r="AZ114" s="666"/>
      <c r="BA114" s="665"/>
      <c r="BB114" s="870" t="s">
        <v>230</v>
      </c>
      <c r="BC114" s="670">
        <f>BC75</f>
        <v>41609</v>
      </c>
      <c r="BD114" s="110"/>
      <c r="BE114" s="112"/>
      <c r="BF114" s="623"/>
      <c r="BG114" s="869" t="s">
        <v>91</v>
      </c>
      <c r="BH114" s="622"/>
      <c r="BI114" s="624"/>
      <c r="BJ114" s="622"/>
      <c r="BK114" s="665"/>
      <c r="BL114" s="666"/>
      <c r="BM114" s="665"/>
      <c r="BN114" s="870" t="s">
        <v>230</v>
      </c>
      <c r="BO114" s="670">
        <f>BO75</f>
        <v>41609</v>
      </c>
      <c r="BP114" s="110"/>
      <c r="BQ114" s="112"/>
      <c r="BR114" s="623"/>
      <c r="BS114" s="869" t="s">
        <v>91</v>
      </c>
      <c r="BT114" s="622"/>
      <c r="BU114" s="624"/>
      <c r="BV114" s="622"/>
      <c r="BW114" s="665"/>
      <c r="BX114" s="666"/>
      <c r="BY114" s="665"/>
      <c r="BZ114" s="870" t="s">
        <v>230</v>
      </c>
      <c r="CA114" s="670">
        <f>CA75</f>
        <v>41609</v>
      </c>
      <c r="CB114" s="110"/>
      <c r="CC114" s="112"/>
      <c r="CD114" s="623"/>
      <c r="CE114" s="869" t="s">
        <v>91</v>
      </c>
      <c r="CF114" s="622"/>
    </row>
    <row r="115" spans="1:84" ht="8.25" customHeight="1" x14ac:dyDescent="0.2">
      <c r="A115" s="672"/>
      <c r="B115" s="644"/>
      <c r="C115" s="673"/>
      <c r="D115" s="674"/>
      <c r="E115" s="673"/>
      <c r="F115" s="867"/>
      <c r="G115" s="668"/>
      <c r="H115" s="623"/>
      <c r="I115" s="622"/>
      <c r="J115" s="635"/>
      <c r="K115" s="635"/>
      <c r="L115" s="644"/>
      <c r="M115" s="672"/>
      <c r="N115" s="644"/>
      <c r="O115" s="673"/>
      <c r="P115" s="674"/>
      <c r="Q115" s="673"/>
      <c r="R115" s="867"/>
      <c r="S115" s="668"/>
      <c r="T115" s="623"/>
      <c r="U115" s="622"/>
      <c r="V115" s="635"/>
      <c r="W115" s="635"/>
      <c r="X115" s="644"/>
      <c r="Y115" s="672"/>
      <c r="Z115" s="644"/>
      <c r="AA115" s="673"/>
      <c r="AB115" s="674"/>
      <c r="AC115" s="673"/>
      <c r="AD115" s="867"/>
      <c r="AE115" s="668"/>
      <c r="AF115" s="623"/>
      <c r="AG115" s="622"/>
      <c r="AH115" s="635"/>
      <c r="AI115" s="635"/>
      <c r="AJ115" s="644"/>
      <c r="AK115" s="672"/>
      <c r="AL115" s="644"/>
      <c r="AM115" s="673"/>
      <c r="AN115" s="674"/>
      <c r="AO115" s="673"/>
      <c r="AP115" s="867"/>
      <c r="AQ115" s="668"/>
      <c r="AR115" s="623"/>
      <c r="AS115" s="622"/>
      <c r="AT115" s="635"/>
      <c r="AU115" s="635"/>
      <c r="AV115" s="644"/>
      <c r="AW115" s="672"/>
      <c r="AX115" s="644"/>
      <c r="AY115" s="673"/>
      <c r="AZ115" s="674"/>
      <c r="BA115" s="673"/>
      <c r="BB115" s="867"/>
      <c r="BC115" s="668"/>
      <c r="BD115" s="623"/>
      <c r="BE115" s="622"/>
      <c r="BF115" s="635"/>
      <c r="BG115" s="635"/>
      <c r="BH115" s="644"/>
      <c r="BI115" s="672"/>
      <c r="BJ115" s="644"/>
      <c r="BK115" s="673"/>
      <c r="BL115" s="674"/>
      <c r="BM115" s="673"/>
      <c r="BN115" s="867"/>
      <c r="BO115" s="668"/>
      <c r="BP115" s="623"/>
      <c r="BQ115" s="622"/>
      <c r="BR115" s="635"/>
      <c r="BS115" s="635"/>
      <c r="BT115" s="644"/>
      <c r="BU115" s="672"/>
      <c r="BV115" s="644"/>
      <c r="BW115" s="673"/>
      <c r="BX115" s="674"/>
      <c r="BY115" s="673"/>
      <c r="BZ115" s="867"/>
      <c r="CA115" s="668"/>
      <c r="CB115" s="623"/>
      <c r="CC115" s="622"/>
      <c r="CD115" s="635"/>
      <c r="CE115" s="635"/>
      <c r="CF115" s="644"/>
    </row>
    <row r="116" spans="1:84" ht="13.5" thickBot="1" x14ac:dyDescent="0.25">
      <c r="A116" s="661"/>
      <c r="B116" s="631"/>
      <c r="C116" s="675" t="s">
        <v>92</v>
      </c>
      <c r="D116" s="631"/>
      <c r="E116" s="632"/>
      <c r="F116" s="631"/>
      <c r="G116" s="631"/>
      <c r="H116" s="631"/>
      <c r="I116" s="632"/>
      <c r="J116" s="631"/>
      <c r="K116" s="675" t="s">
        <v>93</v>
      </c>
      <c r="L116" s="632"/>
      <c r="M116" s="661"/>
      <c r="N116" s="631"/>
      <c r="O116" s="675" t="s">
        <v>92</v>
      </c>
      <c r="P116" s="631"/>
      <c r="Q116" s="632"/>
      <c r="R116" s="631"/>
      <c r="S116" s="631"/>
      <c r="T116" s="631"/>
      <c r="U116" s="632"/>
      <c r="V116" s="631"/>
      <c r="W116" s="675" t="s">
        <v>93</v>
      </c>
      <c r="X116" s="632"/>
      <c r="Y116" s="661"/>
      <c r="Z116" s="631"/>
      <c r="AA116" s="675" t="s">
        <v>92</v>
      </c>
      <c r="AB116" s="631"/>
      <c r="AC116" s="632"/>
      <c r="AD116" s="631"/>
      <c r="AE116" s="631"/>
      <c r="AF116" s="631"/>
      <c r="AG116" s="632"/>
      <c r="AH116" s="631"/>
      <c r="AI116" s="675" t="s">
        <v>93</v>
      </c>
      <c r="AJ116" s="632"/>
      <c r="AK116" s="661"/>
      <c r="AL116" s="631"/>
      <c r="AM116" s="675" t="s">
        <v>92</v>
      </c>
      <c r="AN116" s="631"/>
      <c r="AO116" s="632"/>
      <c r="AP116" s="631"/>
      <c r="AQ116" s="631"/>
      <c r="AR116" s="631"/>
      <c r="AS116" s="632"/>
      <c r="AT116" s="631"/>
      <c r="AU116" s="675" t="s">
        <v>93</v>
      </c>
      <c r="AV116" s="632"/>
      <c r="AW116" s="661"/>
      <c r="AX116" s="631"/>
      <c r="AY116" s="675" t="s">
        <v>92</v>
      </c>
      <c r="AZ116" s="631"/>
      <c r="BA116" s="632"/>
      <c r="BB116" s="631"/>
      <c r="BC116" s="631"/>
      <c r="BD116" s="631"/>
      <c r="BE116" s="632"/>
      <c r="BF116" s="631"/>
      <c r="BG116" s="675" t="s">
        <v>93</v>
      </c>
      <c r="BH116" s="632"/>
      <c r="BI116" s="661"/>
      <c r="BJ116" s="631"/>
      <c r="BK116" s="675" t="s">
        <v>92</v>
      </c>
      <c r="BL116" s="631"/>
      <c r="BM116" s="632"/>
      <c r="BN116" s="631"/>
      <c r="BO116" s="631"/>
      <c r="BP116" s="631"/>
      <c r="BQ116" s="632"/>
      <c r="BR116" s="631"/>
      <c r="BS116" s="675" t="s">
        <v>93</v>
      </c>
      <c r="BT116" s="632"/>
      <c r="BU116" s="661"/>
      <c r="BV116" s="631"/>
      <c r="BW116" s="675" t="s">
        <v>92</v>
      </c>
      <c r="BX116" s="631"/>
      <c r="BY116" s="632"/>
      <c r="BZ116" s="631"/>
      <c r="CA116" s="631"/>
      <c r="CB116" s="631"/>
      <c r="CC116" s="632"/>
      <c r="CD116" s="631"/>
      <c r="CE116" s="675" t="s">
        <v>93</v>
      </c>
      <c r="CF116" s="632"/>
    </row>
    <row r="117" spans="1:84" ht="14.25" customHeight="1" x14ac:dyDescent="0.2">
      <c r="A117" s="676" t="s">
        <v>94</v>
      </c>
      <c r="F117" s="623"/>
      <c r="G117" s="623" t="s">
        <v>95</v>
      </c>
      <c r="H117" s="623"/>
      <c r="I117" s="717">
        <f ca="1">TODAY()</f>
        <v>43966</v>
      </c>
      <c r="J117" s="623"/>
      <c r="M117" s="676" t="s">
        <v>94</v>
      </c>
      <c r="R117" s="623"/>
      <c r="S117" s="623" t="s">
        <v>95</v>
      </c>
      <c r="T117" s="623"/>
      <c r="U117" s="717">
        <f ca="1">TODAY()</f>
        <v>43966</v>
      </c>
      <c r="V117" s="623"/>
      <c r="Y117" s="676" t="s">
        <v>94</v>
      </c>
      <c r="AD117" s="623"/>
      <c r="AE117" s="623" t="s">
        <v>95</v>
      </c>
      <c r="AF117" s="623"/>
      <c r="AG117" s="717">
        <f ca="1">TODAY()</f>
        <v>43966</v>
      </c>
      <c r="AH117" s="623"/>
      <c r="AK117" s="676" t="s">
        <v>94</v>
      </c>
      <c r="AP117" s="623"/>
      <c r="AQ117" s="623" t="s">
        <v>95</v>
      </c>
      <c r="AR117" s="623"/>
      <c r="AS117" s="717">
        <f ca="1">TODAY()</f>
        <v>43966</v>
      </c>
      <c r="AT117" s="623"/>
      <c r="AW117" s="676" t="s">
        <v>94</v>
      </c>
      <c r="BB117" s="623"/>
      <c r="BC117" s="623" t="s">
        <v>95</v>
      </c>
      <c r="BD117" s="623"/>
      <c r="BE117" s="717">
        <f ca="1">TODAY()</f>
        <v>43966</v>
      </c>
      <c r="BF117" s="623"/>
      <c r="BI117" s="676" t="s">
        <v>94</v>
      </c>
      <c r="BN117" s="623"/>
      <c r="BO117" s="623" t="s">
        <v>95</v>
      </c>
      <c r="BP117" s="623"/>
      <c r="BQ117" s="717">
        <f ca="1">TODAY()</f>
        <v>43966</v>
      </c>
      <c r="BR117" s="623"/>
      <c r="BU117" s="676" t="s">
        <v>94</v>
      </c>
      <c r="BZ117" s="623"/>
      <c r="CA117" s="623" t="s">
        <v>95</v>
      </c>
      <c r="CB117" s="623"/>
      <c r="CC117" s="717">
        <f ca="1">TODAY()</f>
        <v>43966</v>
      </c>
      <c r="CD117" s="623"/>
    </row>
    <row r="118" spans="1:84" x14ac:dyDescent="0.2">
      <c r="F118" s="623"/>
      <c r="G118" s="623"/>
      <c r="H118" s="623"/>
      <c r="I118" s="623"/>
      <c r="J118" s="623"/>
      <c r="R118" s="623"/>
      <c r="S118" s="623"/>
      <c r="T118" s="623"/>
      <c r="U118" s="623"/>
      <c r="V118" s="623"/>
      <c r="AD118" s="623"/>
      <c r="AE118" s="623"/>
      <c r="AF118" s="623"/>
      <c r="AG118" s="623"/>
      <c r="AH118" s="623"/>
      <c r="AP118" s="623"/>
      <c r="AQ118" s="623"/>
      <c r="AR118" s="623"/>
      <c r="AS118" s="623"/>
      <c r="AT118" s="623"/>
      <c r="BB118" s="623"/>
      <c r="BC118" s="623"/>
      <c r="BD118" s="623"/>
      <c r="BE118" s="623"/>
      <c r="BF118" s="623"/>
      <c r="BN118" s="623"/>
      <c r="BO118" s="623"/>
      <c r="BP118" s="623"/>
      <c r="BQ118" s="623"/>
      <c r="BR118" s="623"/>
      <c r="BZ118" s="623"/>
      <c r="CA118" s="623"/>
      <c r="CB118" s="623"/>
      <c r="CC118" s="623"/>
      <c r="CD118" s="623"/>
    </row>
    <row r="119" spans="1:84" x14ac:dyDescent="0.2">
      <c r="F119" s="623"/>
      <c r="G119" s="623"/>
      <c r="H119" s="623"/>
      <c r="I119" s="623"/>
      <c r="J119" s="623"/>
      <c r="R119" s="623"/>
      <c r="S119" s="623"/>
      <c r="T119" s="623"/>
      <c r="U119" s="623"/>
      <c r="V119" s="623"/>
      <c r="AD119" s="623"/>
      <c r="AE119" s="623"/>
      <c r="AF119" s="623"/>
      <c r="AG119" s="623"/>
      <c r="AH119" s="623"/>
      <c r="AP119" s="623"/>
      <c r="AQ119" s="623"/>
      <c r="AR119" s="623"/>
      <c r="AS119" s="623"/>
      <c r="AT119" s="623"/>
      <c r="BB119" s="623"/>
      <c r="BC119" s="623"/>
      <c r="BD119" s="623"/>
      <c r="BE119" s="623"/>
      <c r="BF119" s="623"/>
      <c r="BN119" s="623"/>
      <c r="BO119" s="623"/>
      <c r="BP119" s="623"/>
      <c r="BQ119" s="623"/>
      <c r="BR119" s="623"/>
      <c r="BZ119" s="623"/>
      <c r="CA119" s="623"/>
      <c r="CB119" s="623"/>
      <c r="CC119" s="623"/>
      <c r="CD119" s="623"/>
    </row>
    <row r="120" spans="1:84" x14ac:dyDescent="0.2">
      <c r="F120" s="623"/>
      <c r="G120" s="623"/>
      <c r="H120" s="623"/>
      <c r="I120" s="623"/>
      <c r="J120" s="623"/>
      <c r="R120" s="623"/>
      <c r="S120" s="623"/>
      <c r="T120" s="623"/>
      <c r="U120" s="623"/>
      <c r="V120" s="623"/>
      <c r="AD120" s="623"/>
      <c r="AE120" s="623"/>
      <c r="AF120" s="623"/>
      <c r="AG120" s="623"/>
      <c r="AH120" s="623"/>
      <c r="AP120" s="623"/>
      <c r="AQ120" s="623"/>
      <c r="AR120" s="623"/>
      <c r="AS120" s="623"/>
      <c r="AT120" s="623"/>
      <c r="BB120" s="623"/>
      <c r="BC120" s="623"/>
      <c r="BD120" s="623"/>
      <c r="BE120" s="623"/>
      <c r="BF120" s="623"/>
      <c r="BN120" s="623"/>
      <c r="BO120" s="623"/>
      <c r="BP120" s="623"/>
      <c r="BQ120" s="623"/>
      <c r="BR120" s="623"/>
      <c r="BZ120" s="623"/>
      <c r="CA120" s="623"/>
      <c r="CB120" s="623"/>
      <c r="CC120" s="623"/>
      <c r="CD120" s="623"/>
    </row>
    <row r="121" spans="1:84" x14ac:dyDescent="0.2">
      <c r="F121" s="623"/>
      <c r="G121" s="623"/>
      <c r="H121" s="623"/>
      <c r="I121" s="623"/>
      <c r="J121" s="623"/>
      <c r="R121" s="623"/>
      <c r="S121" s="623"/>
      <c r="T121" s="623"/>
      <c r="U121" s="623"/>
      <c r="V121" s="623"/>
      <c r="AD121" s="623"/>
      <c r="AE121" s="623"/>
      <c r="AF121" s="623"/>
      <c r="AG121" s="623"/>
      <c r="AH121" s="623"/>
      <c r="AP121" s="623"/>
      <c r="AQ121" s="623"/>
      <c r="AR121" s="623"/>
      <c r="AS121" s="623"/>
      <c r="AT121" s="623"/>
      <c r="BB121" s="623"/>
      <c r="BC121" s="623"/>
      <c r="BD121" s="623"/>
      <c r="BE121" s="623"/>
      <c r="BF121" s="623"/>
      <c r="BN121" s="623"/>
      <c r="BO121" s="623"/>
      <c r="BP121" s="623"/>
      <c r="BQ121" s="623"/>
      <c r="BR121" s="623"/>
      <c r="BZ121" s="623"/>
      <c r="CA121" s="623"/>
      <c r="CB121" s="623"/>
      <c r="CC121" s="623"/>
      <c r="CD121" s="623"/>
    </row>
    <row r="122" spans="1:84" x14ac:dyDescent="0.2">
      <c r="F122" s="623"/>
      <c r="G122" s="623"/>
      <c r="H122" s="623"/>
      <c r="I122" s="623"/>
      <c r="J122" s="623"/>
      <c r="R122" s="623"/>
      <c r="S122" s="623"/>
      <c r="T122" s="623"/>
      <c r="U122" s="623"/>
      <c r="V122" s="623"/>
      <c r="AD122" s="623"/>
      <c r="AE122" s="623"/>
      <c r="AF122" s="623"/>
      <c r="AG122" s="623"/>
      <c r="AH122" s="623"/>
      <c r="AP122" s="623"/>
      <c r="AQ122" s="623"/>
      <c r="AR122" s="623"/>
      <c r="AS122" s="623"/>
      <c r="AT122" s="623"/>
      <c r="BB122" s="623"/>
      <c r="BC122" s="623"/>
      <c r="BD122" s="623"/>
      <c r="BE122" s="623"/>
      <c r="BF122" s="623"/>
      <c r="BN122" s="623"/>
      <c r="BO122" s="623"/>
      <c r="BP122" s="623"/>
      <c r="BQ122" s="623"/>
      <c r="BR122" s="623"/>
      <c r="BZ122" s="623"/>
      <c r="CA122" s="623"/>
      <c r="CB122" s="623"/>
      <c r="CC122" s="623"/>
      <c r="CD122" s="623"/>
    </row>
    <row r="123" spans="1:84" x14ac:dyDescent="0.2">
      <c r="F123" s="623"/>
      <c r="G123" s="623"/>
      <c r="H123" s="623"/>
      <c r="I123" s="623"/>
      <c r="J123" s="623"/>
      <c r="R123" s="623"/>
      <c r="S123" s="623"/>
      <c r="T123" s="623"/>
      <c r="U123" s="623"/>
      <c r="V123" s="623"/>
      <c r="AD123" s="623"/>
      <c r="AE123" s="623"/>
      <c r="AF123" s="623"/>
      <c r="AG123" s="623"/>
      <c r="AH123" s="623"/>
      <c r="AP123" s="623"/>
      <c r="AQ123" s="623"/>
      <c r="AR123" s="623"/>
      <c r="AS123" s="623"/>
      <c r="AT123" s="623"/>
      <c r="BB123" s="623"/>
      <c r="BC123" s="623"/>
      <c r="BD123" s="623"/>
      <c r="BE123" s="623"/>
      <c r="BF123" s="623"/>
      <c r="BN123" s="623"/>
      <c r="BO123" s="623"/>
      <c r="BP123" s="623"/>
      <c r="BQ123" s="623"/>
      <c r="BR123" s="623"/>
      <c r="BZ123" s="623"/>
      <c r="CA123" s="623"/>
      <c r="CB123" s="623"/>
      <c r="CC123" s="623"/>
      <c r="CD123" s="623"/>
    </row>
    <row r="124" spans="1:84" x14ac:dyDescent="0.2">
      <c r="F124" s="623"/>
      <c r="G124" s="623"/>
      <c r="H124" s="623"/>
      <c r="I124" s="623"/>
      <c r="J124" s="623"/>
      <c r="R124" s="623"/>
      <c r="S124" s="623"/>
      <c r="T124" s="623"/>
      <c r="U124" s="623"/>
      <c r="V124" s="623"/>
      <c r="AD124" s="623"/>
      <c r="AE124" s="623"/>
      <c r="AF124" s="623"/>
      <c r="AG124" s="623"/>
      <c r="AH124" s="623"/>
      <c r="AP124" s="623"/>
      <c r="AQ124" s="623"/>
      <c r="AR124" s="623"/>
      <c r="AS124" s="623"/>
      <c r="AT124" s="623"/>
      <c r="BB124" s="623"/>
      <c r="BC124" s="623"/>
      <c r="BD124" s="623"/>
      <c r="BE124" s="623"/>
      <c r="BF124" s="623"/>
      <c r="BN124" s="623"/>
      <c r="BO124" s="623"/>
      <c r="BP124" s="623"/>
      <c r="BQ124" s="623"/>
      <c r="BR124" s="623"/>
      <c r="BZ124" s="623"/>
      <c r="CA124" s="623"/>
      <c r="CB124" s="623"/>
      <c r="CC124" s="623"/>
      <c r="CD124" s="623"/>
    </row>
    <row r="125" spans="1:84" x14ac:dyDescent="0.2">
      <c r="F125" s="623"/>
      <c r="G125" s="623"/>
      <c r="H125" s="623"/>
      <c r="I125" s="623"/>
      <c r="J125" s="623"/>
      <c r="R125" s="623"/>
      <c r="S125" s="623"/>
      <c r="T125" s="623"/>
      <c r="U125" s="623"/>
      <c r="V125" s="623"/>
      <c r="AD125" s="623"/>
      <c r="AE125" s="623"/>
      <c r="AF125" s="623"/>
      <c r="AG125" s="623"/>
      <c r="AH125" s="623"/>
      <c r="AP125" s="623"/>
      <c r="AQ125" s="623"/>
      <c r="AR125" s="623"/>
      <c r="AS125" s="623"/>
      <c r="AT125" s="623"/>
      <c r="BB125" s="623"/>
      <c r="BC125" s="623"/>
      <c r="BD125" s="623"/>
      <c r="BE125" s="623"/>
      <c r="BF125" s="623"/>
      <c r="BN125" s="623"/>
      <c r="BO125" s="623"/>
      <c r="BP125" s="623"/>
      <c r="BQ125" s="623"/>
      <c r="BR125" s="623"/>
      <c r="BZ125" s="623"/>
      <c r="CA125" s="623"/>
      <c r="CB125" s="623"/>
      <c r="CC125" s="623"/>
      <c r="CD125" s="623"/>
    </row>
    <row r="126" spans="1:84" x14ac:dyDescent="0.2">
      <c r="F126" s="623"/>
      <c r="G126" s="623"/>
      <c r="H126" s="623"/>
      <c r="I126" s="623"/>
      <c r="J126" s="623"/>
      <c r="R126" s="623"/>
      <c r="S126" s="623"/>
      <c r="T126" s="623"/>
      <c r="U126" s="623"/>
      <c r="V126" s="623"/>
      <c r="AD126" s="623"/>
      <c r="AE126" s="623"/>
      <c r="AF126" s="623"/>
      <c r="AG126" s="623"/>
      <c r="AH126" s="623"/>
      <c r="AP126" s="623"/>
      <c r="AQ126" s="623"/>
      <c r="AR126" s="623"/>
      <c r="AS126" s="623"/>
      <c r="AT126" s="623"/>
      <c r="BB126" s="623"/>
      <c r="BC126" s="623"/>
      <c r="BD126" s="623"/>
      <c r="BE126" s="623"/>
      <c r="BF126" s="623"/>
      <c r="BN126" s="623"/>
      <c r="BO126" s="623"/>
      <c r="BP126" s="623"/>
      <c r="BQ126" s="623"/>
      <c r="BR126" s="623"/>
      <c r="BZ126" s="623"/>
      <c r="CA126" s="623"/>
      <c r="CB126" s="623"/>
      <c r="CC126" s="623"/>
      <c r="CD126" s="623"/>
    </row>
    <row r="127" spans="1:84" x14ac:dyDescent="0.2">
      <c r="F127" s="623"/>
      <c r="G127" s="623"/>
      <c r="H127" s="623"/>
      <c r="I127" s="623"/>
      <c r="J127" s="623"/>
      <c r="R127" s="623"/>
      <c r="S127" s="623"/>
      <c r="T127" s="623"/>
      <c r="U127" s="623"/>
      <c r="V127" s="623"/>
      <c r="AD127" s="623"/>
      <c r="AE127" s="623"/>
      <c r="AF127" s="623"/>
      <c r="AG127" s="623"/>
      <c r="AH127" s="623"/>
      <c r="AP127" s="623"/>
      <c r="AQ127" s="623"/>
      <c r="AR127" s="623"/>
      <c r="AS127" s="623"/>
      <c r="AT127" s="623"/>
      <c r="BB127" s="623"/>
      <c r="BC127" s="623"/>
      <c r="BD127" s="623"/>
      <c r="BE127" s="623"/>
      <c r="BF127" s="623"/>
      <c r="BN127" s="623"/>
      <c r="BO127" s="623"/>
      <c r="BP127" s="623"/>
      <c r="BQ127" s="623"/>
      <c r="BR127" s="623"/>
      <c r="BZ127" s="623"/>
      <c r="CA127" s="623"/>
      <c r="CB127" s="623"/>
      <c r="CC127" s="623"/>
      <c r="CD127" s="623"/>
    </row>
    <row r="128" spans="1:84" x14ac:dyDescent="0.2">
      <c r="F128" s="623"/>
      <c r="G128" s="623"/>
      <c r="H128" s="623"/>
      <c r="I128" s="623"/>
      <c r="J128" s="623"/>
      <c r="R128" s="623"/>
      <c r="S128" s="623"/>
      <c r="T128" s="623"/>
      <c r="U128" s="623"/>
      <c r="V128" s="623"/>
      <c r="AD128" s="623"/>
      <c r="AE128" s="623"/>
      <c r="AF128" s="623"/>
      <c r="AG128" s="623"/>
      <c r="AH128" s="623"/>
      <c r="AP128" s="623"/>
      <c r="AQ128" s="623"/>
      <c r="AR128" s="623"/>
      <c r="AS128" s="623"/>
      <c r="AT128" s="623"/>
      <c r="BB128" s="623"/>
      <c r="BC128" s="623"/>
      <c r="BD128" s="623"/>
      <c r="BE128" s="623"/>
      <c r="BF128" s="623"/>
      <c r="BN128" s="623"/>
      <c r="BO128" s="623"/>
      <c r="BP128" s="623"/>
      <c r="BQ128" s="623"/>
      <c r="BR128" s="623"/>
      <c r="BZ128" s="623"/>
      <c r="CA128" s="623"/>
      <c r="CB128" s="623"/>
      <c r="CC128" s="623"/>
      <c r="CD128" s="623"/>
    </row>
    <row r="129" spans="6:82" x14ac:dyDescent="0.2">
      <c r="F129" s="623"/>
      <c r="G129" s="623"/>
      <c r="H129" s="623"/>
      <c r="I129" s="623"/>
      <c r="J129" s="623"/>
      <c r="R129" s="623"/>
      <c r="S129" s="623"/>
      <c r="T129" s="623"/>
      <c r="U129" s="623"/>
      <c r="V129" s="623"/>
      <c r="AD129" s="623"/>
      <c r="AE129" s="623"/>
      <c r="AF129" s="623"/>
      <c r="AG129" s="623"/>
      <c r="AH129" s="623"/>
      <c r="AP129" s="623"/>
      <c r="AQ129" s="623"/>
      <c r="AR129" s="623"/>
      <c r="AS129" s="623"/>
      <c r="AT129" s="623"/>
      <c r="BB129" s="623"/>
      <c r="BC129" s="623"/>
      <c r="BD129" s="623"/>
      <c r="BE129" s="623"/>
      <c r="BF129" s="623"/>
      <c r="BN129" s="623"/>
      <c r="BO129" s="623"/>
      <c r="BP129" s="623"/>
      <c r="BQ129" s="623"/>
      <c r="BR129" s="623"/>
      <c r="BZ129" s="623"/>
      <c r="CA129" s="623"/>
      <c r="CB129" s="623"/>
      <c r="CC129" s="623"/>
      <c r="CD129" s="623"/>
    </row>
    <row r="130" spans="6:82" x14ac:dyDescent="0.2">
      <c r="F130" s="623"/>
      <c r="G130" s="623"/>
      <c r="H130" s="623"/>
      <c r="I130" s="623"/>
      <c r="J130" s="623"/>
      <c r="R130" s="623"/>
      <c r="S130" s="623"/>
      <c r="T130" s="623"/>
      <c r="U130" s="623"/>
      <c r="V130" s="623"/>
      <c r="AD130" s="623"/>
      <c r="AE130" s="623"/>
      <c r="AF130" s="623"/>
      <c r="AG130" s="623"/>
      <c r="AH130" s="623"/>
      <c r="AP130" s="623"/>
      <c r="AQ130" s="623"/>
      <c r="AR130" s="623"/>
      <c r="AS130" s="623"/>
      <c r="AT130" s="623"/>
      <c r="BB130" s="623"/>
      <c r="BC130" s="623"/>
      <c r="BD130" s="623"/>
      <c r="BE130" s="623"/>
      <c r="BF130" s="623"/>
      <c r="BN130" s="623"/>
      <c r="BO130" s="623"/>
      <c r="BP130" s="623"/>
      <c r="BQ130" s="623"/>
      <c r="BR130" s="623"/>
      <c r="BZ130" s="623"/>
      <c r="CA130" s="623"/>
      <c r="CB130" s="623"/>
      <c r="CC130" s="623"/>
      <c r="CD130" s="623"/>
    </row>
    <row r="131" spans="6:82" x14ac:dyDescent="0.2">
      <c r="F131" s="623"/>
      <c r="G131" s="623"/>
      <c r="H131" s="623"/>
      <c r="I131" s="623"/>
      <c r="J131" s="623"/>
      <c r="R131" s="623"/>
      <c r="S131" s="623"/>
      <c r="T131" s="623"/>
      <c r="U131" s="623"/>
      <c r="V131" s="623"/>
      <c r="AD131" s="623"/>
      <c r="AE131" s="623"/>
      <c r="AF131" s="623"/>
      <c r="AG131" s="623"/>
      <c r="AH131" s="623"/>
      <c r="AP131" s="623"/>
      <c r="AQ131" s="623"/>
      <c r="AR131" s="623"/>
      <c r="AS131" s="623"/>
      <c r="AT131" s="623"/>
      <c r="BB131" s="623"/>
      <c r="BC131" s="623"/>
      <c r="BD131" s="623"/>
      <c r="BE131" s="623"/>
      <c r="BF131" s="623"/>
      <c r="BN131" s="623"/>
      <c r="BO131" s="623"/>
      <c r="BP131" s="623"/>
      <c r="BQ131" s="623"/>
      <c r="BR131" s="623"/>
      <c r="BZ131" s="623"/>
      <c r="CA131" s="623"/>
      <c r="CB131" s="623"/>
      <c r="CC131" s="623"/>
      <c r="CD131" s="623"/>
    </row>
    <row r="132" spans="6:82" x14ac:dyDescent="0.2">
      <c r="F132" s="623"/>
      <c r="G132" s="623"/>
      <c r="H132" s="623"/>
      <c r="I132" s="623"/>
      <c r="J132" s="623"/>
      <c r="R132" s="623"/>
      <c r="S132" s="623"/>
      <c r="T132" s="623"/>
      <c r="U132" s="623"/>
      <c r="V132" s="623"/>
      <c r="AD132" s="623"/>
      <c r="AE132" s="623"/>
      <c r="AF132" s="623"/>
      <c r="AG132" s="623"/>
      <c r="AH132" s="623"/>
      <c r="AP132" s="623"/>
      <c r="AQ132" s="623"/>
      <c r="AR132" s="623"/>
      <c r="AS132" s="623"/>
      <c r="AT132" s="623"/>
      <c r="BB132" s="623"/>
      <c r="BC132" s="623"/>
      <c r="BD132" s="623"/>
      <c r="BE132" s="623"/>
      <c r="BF132" s="623"/>
      <c r="BN132" s="623"/>
      <c r="BO132" s="623"/>
      <c r="BP132" s="623"/>
      <c r="BQ132" s="623"/>
      <c r="BR132" s="623"/>
      <c r="BZ132" s="623"/>
      <c r="CA132" s="623"/>
      <c r="CB132" s="623"/>
      <c r="CC132" s="623"/>
      <c r="CD132" s="623"/>
    </row>
    <row r="133" spans="6:82" x14ac:dyDescent="0.2">
      <c r="F133" s="623"/>
      <c r="G133" s="623"/>
      <c r="H133" s="623"/>
      <c r="I133" s="623"/>
      <c r="J133" s="623"/>
      <c r="R133" s="623"/>
      <c r="S133" s="623"/>
      <c r="T133" s="623"/>
      <c r="U133" s="623"/>
      <c r="V133" s="623"/>
      <c r="AD133" s="623"/>
      <c r="AE133" s="623"/>
      <c r="AF133" s="623"/>
      <c r="AG133" s="623"/>
      <c r="AH133" s="623"/>
      <c r="AP133" s="623"/>
      <c r="AQ133" s="623"/>
      <c r="AR133" s="623"/>
      <c r="AS133" s="623"/>
      <c r="AT133" s="623"/>
      <c r="BB133" s="623"/>
      <c r="BC133" s="623"/>
      <c r="BD133" s="623"/>
      <c r="BE133" s="623"/>
      <c r="BF133" s="623"/>
      <c r="BN133" s="623"/>
      <c r="BO133" s="623"/>
      <c r="BP133" s="623"/>
      <c r="BQ133" s="623"/>
      <c r="BR133" s="623"/>
      <c r="BZ133" s="623"/>
      <c r="CA133" s="623"/>
      <c r="CB133" s="623"/>
      <c r="CC133" s="623"/>
      <c r="CD133" s="623"/>
    </row>
    <row r="134" spans="6:82" x14ac:dyDescent="0.2">
      <c r="F134" s="623"/>
      <c r="G134" s="623"/>
      <c r="H134" s="623"/>
      <c r="I134" s="623"/>
      <c r="J134" s="623"/>
      <c r="R134" s="623"/>
      <c r="S134" s="623"/>
      <c r="T134" s="623"/>
      <c r="U134" s="623"/>
      <c r="V134" s="623"/>
      <c r="AD134" s="623"/>
      <c r="AE134" s="623"/>
      <c r="AF134" s="623"/>
      <c r="AG134" s="623"/>
      <c r="AH134" s="623"/>
      <c r="AP134" s="623"/>
      <c r="AQ134" s="623"/>
      <c r="AR134" s="623"/>
      <c r="AS134" s="623"/>
      <c r="AT134" s="623"/>
      <c r="BB134" s="623"/>
      <c r="BC134" s="623"/>
      <c r="BD134" s="623"/>
      <c r="BE134" s="623"/>
      <c r="BF134" s="623"/>
      <c r="BN134" s="623"/>
      <c r="BO134" s="623"/>
      <c r="BP134" s="623"/>
      <c r="BQ134" s="623"/>
      <c r="BR134" s="623"/>
      <c r="BZ134" s="623"/>
      <c r="CA134" s="623"/>
      <c r="CB134" s="623"/>
      <c r="CC134" s="623"/>
      <c r="CD134" s="623"/>
    </row>
    <row r="135" spans="6:82" x14ac:dyDescent="0.2">
      <c r="F135" s="623"/>
      <c r="G135" s="623"/>
      <c r="H135" s="623"/>
      <c r="I135" s="623"/>
      <c r="J135" s="623"/>
      <c r="R135" s="623"/>
      <c r="S135" s="623"/>
      <c r="T135" s="623"/>
      <c r="U135" s="623"/>
      <c r="V135" s="623"/>
      <c r="AD135" s="623"/>
      <c r="AE135" s="623"/>
      <c r="AF135" s="623"/>
      <c r="AG135" s="623"/>
      <c r="AH135" s="623"/>
      <c r="AP135" s="623"/>
      <c r="AQ135" s="623"/>
      <c r="AR135" s="623"/>
      <c r="AS135" s="623"/>
      <c r="AT135" s="623"/>
      <c r="BB135" s="623"/>
      <c r="BC135" s="623"/>
      <c r="BD135" s="623"/>
      <c r="BE135" s="623"/>
      <c r="BF135" s="623"/>
      <c r="BN135" s="623"/>
      <c r="BO135" s="623"/>
      <c r="BP135" s="623"/>
      <c r="BQ135" s="623"/>
      <c r="BR135" s="623"/>
      <c r="BZ135" s="623"/>
      <c r="CA135" s="623"/>
      <c r="CB135" s="623"/>
      <c r="CC135" s="623"/>
      <c r="CD135" s="623"/>
    </row>
    <row r="136" spans="6:82" x14ac:dyDescent="0.2">
      <c r="F136" s="623"/>
      <c r="G136" s="623"/>
      <c r="H136" s="623"/>
      <c r="I136" s="623"/>
      <c r="J136" s="623"/>
      <c r="R136" s="623"/>
      <c r="S136" s="623"/>
      <c r="T136" s="623"/>
      <c r="U136" s="623"/>
      <c r="V136" s="623"/>
      <c r="AD136" s="623"/>
      <c r="AE136" s="623"/>
      <c r="AF136" s="623"/>
      <c r="AG136" s="623"/>
      <c r="AH136" s="623"/>
      <c r="AP136" s="623"/>
      <c r="AQ136" s="623"/>
      <c r="AR136" s="623"/>
      <c r="AS136" s="623"/>
      <c r="AT136" s="623"/>
      <c r="BB136" s="623"/>
      <c r="BC136" s="623"/>
      <c r="BD136" s="623"/>
      <c r="BE136" s="623"/>
      <c r="BF136" s="623"/>
      <c r="BN136" s="623"/>
      <c r="BO136" s="623"/>
      <c r="BP136" s="623"/>
      <c r="BQ136" s="623"/>
      <c r="BR136" s="623"/>
      <c r="BZ136" s="623"/>
      <c r="CA136" s="623"/>
      <c r="CB136" s="623"/>
      <c r="CC136" s="623"/>
      <c r="CD136" s="623"/>
    </row>
    <row r="137" spans="6:82" x14ac:dyDescent="0.2">
      <c r="F137" s="623"/>
      <c r="G137" s="623"/>
      <c r="H137" s="623"/>
      <c r="I137" s="623"/>
      <c r="J137" s="623"/>
      <c r="R137" s="623"/>
      <c r="S137" s="623"/>
      <c r="T137" s="623"/>
      <c r="U137" s="623"/>
      <c r="V137" s="623"/>
      <c r="AD137" s="623"/>
      <c r="AE137" s="623"/>
      <c r="AF137" s="623"/>
      <c r="AG137" s="623"/>
      <c r="AH137" s="623"/>
      <c r="AP137" s="623"/>
      <c r="AQ137" s="623"/>
      <c r="AR137" s="623"/>
      <c r="AS137" s="623"/>
      <c r="AT137" s="623"/>
      <c r="BB137" s="623"/>
      <c r="BC137" s="623"/>
      <c r="BD137" s="623"/>
      <c r="BE137" s="623"/>
      <c r="BF137" s="623"/>
      <c r="BN137" s="623"/>
      <c r="BO137" s="623"/>
      <c r="BP137" s="623"/>
      <c r="BQ137" s="623"/>
      <c r="BR137" s="623"/>
      <c r="BZ137" s="623"/>
      <c r="CA137" s="623"/>
      <c r="CB137" s="623"/>
      <c r="CC137" s="623"/>
      <c r="CD137" s="623"/>
    </row>
    <row r="138" spans="6:82" x14ac:dyDescent="0.2">
      <c r="F138" s="623"/>
      <c r="G138" s="623"/>
      <c r="H138" s="623"/>
      <c r="I138" s="623"/>
      <c r="J138" s="623"/>
      <c r="R138" s="623"/>
      <c r="S138" s="623"/>
      <c r="T138" s="623"/>
      <c r="U138" s="623"/>
      <c r="V138" s="623"/>
      <c r="AD138" s="623"/>
      <c r="AE138" s="623"/>
      <c r="AF138" s="623"/>
      <c r="AG138" s="623"/>
      <c r="AH138" s="623"/>
      <c r="AP138" s="623"/>
      <c r="AQ138" s="623"/>
      <c r="AR138" s="623"/>
      <c r="AS138" s="623"/>
      <c r="AT138" s="623"/>
      <c r="BB138" s="623"/>
      <c r="BC138" s="623"/>
      <c r="BD138" s="623"/>
      <c r="BE138" s="623"/>
      <c r="BF138" s="623"/>
      <c r="BN138" s="623"/>
      <c r="BO138" s="623"/>
      <c r="BP138" s="623"/>
      <c r="BQ138" s="623"/>
      <c r="BR138" s="623"/>
      <c r="BZ138" s="623"/>
      <c r="CA138" s="623"/>
      <c r="CB138" s="623"/>
      <c r="CC138" s="623"/>
      <c r="CD138" s="623"/>
    </row>
    <row r="139" spans="6:82" x14ac:dyDescent="0.2">
      <c r="F139" s="623"/>
      <c r="G139" s="623"/>
      <c r="H139" s="623"/>
      <c r="I139" s="623"/>
      <c r="J139" s="623"/>
      <c r="R139" s="623"/>
      <c r="S139" s="623"/>
      <c r="T139" s="623"/>
      <c r="U139" s="623"/>
      <c r="V139" s="623"/>
      <c r="AD139" s="623"/>
      <c r="AE139" s="623"/>
      <c r="AF139" s="623"/>
      <c r="AG139" s="623"/>
      <c r="AH139" s="623"/>
      <c r="AP139" s="623"/>
      <c r="AQ139" s="623"/>
      <c r="AR139" s="623"/>
      <c r="AS139" s="623"/>
      <c r="AT139" s="623"/>
      <c r="BB139" s="623"/>
      <c r="BC139" s="623"/>
      <c r="BD139" s="623"/>
      <c r="BE139" s="623"/>
      <c r="BF139" s="623"/>
      <c r="BN139" s="623"/>
      <c r="BO139" s="623"/>
      <c r="BP139" s="623"/>
      <c r="BQ139" s="623"/>
      <c r="BR139" s="623"/>
      <c r="BZ139" s="623"/>
      <c r="CA139" s="623"/>
      <c r="CB139" s="623"/>
      <c r="CC139" s="623"/>
      <c r="CD139" s="623"/>
    </row>
    <row r="140" spans="6:82" x14ac:dyDescent="0.2">
      <c r="F140" s="623"/>
      <c r="G140" s="623"/>
      <c r="H140" s="623"/>
      <c r="I140" s="623"/>
      <c r="J140" s="623"/>
      <c r="R140" s="623"/>
      <c r="S140" s="623"/>
      <c r="T140" s="623"/>
      <c r="U140" s="623"/>
      <c r="V140" s="623"/>
      <c r="AD140" s="623"/>
      <c r="AE140" s="623"/>
      <c r="AF140" s="623"/>
      <c r="AG140" s="623"/>
      <c r="AH140" s="623"/>
      <c r="AP140" s="623"/>
      <c r="AQ140" s="623"/>
      <c r="AR140" s="623"/>
      <c r="AS140" s="623"/>
      <c r="AT140" s="623"/>
      <c r="BB140" s="623"/>
      <c r="BC140" s="623"/>
      <c r="BD140" s="623"/>
      <c r="BE140" s="623"/>
      <c r="BF140" s="623"/>
      <c r="BN140" s="623"/>
      <c r="BO140" s="623"/>
      <c r="BP140" s="623"/>
      <c r="BQ140" s="623"/>
      <c r="BR140" s="623"/>
      <c r="BZ140" s="623"/>
      <c r="CA140" s="623"/>
      <c r="CB140" s="623"/>
      <c r="CC140" s="623"/>
      <c r="CD140" s="623"/>
    </row>
    <row r="141" spans="6:82" x14ac:dyDescent="0.2">
      <c r="F141" s="623"/>
      <c r="G141" s="623"/>
      <c r="H141" s="623"/>
      <c r="I141" s="623"/>
      <c r="J141" s="623"/>
      <c r="R141" s="623"/>
      <c r="S141" s="623"/>
      <c r="T141" s="623"/>
      <c r="U141" s="623"/>
      <c r="V141" s="623"/>
      <c r="AD141" s="623"/>
      <c r="AE141" s="623"/>
      <c r="AF141" s="623"/>
      <c r="AG141" s="623"/>
      <c r="AH141" s="623"/>
      <c r="AP141" s="623"/>
      <c r="AQ141" s="623"/>
      <c r="AR141" s="623"/>
      <c r="AS141" s="623"/>
      <c r="AT141" s="623"/>
      <c r="BB141" s="623"/>
      <c r="BC141" s="623"/>
      <c r="BD141" s="623"/>
      <c r="BE141" s="623"/>
      <c r="BF141" s="623"/>
      <c r="BN141" s="623"/>
      <c r="BO141" s="623"/>
      <c r="BP141" s="623"/>
      <c r="BQ141" s="623"/>
      <c r="BR141" s="623"/>
      <c r="BZ141" s="623"/>
      <c r="CA141" s="623"/>
      <c r="CB141" s="623"/>
      <c r="CC141" s="623"/>
      <c r="CD141" s="623"/>
    </row>
    <row r="142" spans="6:82" x14ac:dyDescent="0.2">
      <c r="F142" s="623"/>
      <c r="G142" s="623"/>
      <c r="H142" s="623"/>
      <c r="I142" s="623"/>
      <c r="J142" s="623"/>
      <c r="R142" s="623"/>
      <c r="S142" s="623"/>
      <c r="T142" s="623"/>
      <c r="U142" s="623"/>
      <c r="V142" s="623"/>
      <c r="AD142" s="623"/>
      <c r="AE142" s="623"/>
      <c r="AF142" s="623"/>
      <c r="AG142" s="623"/>
      <c r="AH142" s="623"/>
      <c r="AP142" s="623"/>
      <c r="AQ142" s="623"/>
      <c r="AR142" s="623"/>
      <c r="AS142" s="623"/>
      <c r="AT142" s="623"/>
      <c r="BB142" s="623"/>
      <c r="BC142" s="623"/>
      <c r="BD142" s="623"/>
      <c r="BE142" s="623"/>
      <c r="BF142" s="623"/>
      <c r="BN142" s="623"/>
      <c r="BO142" s="623"/>
      <c r="BP142" s="623"/>
      <c r="BQ142" s="623"/>
      <c r="BR142" s="623"/>
      <c r="BZ142" s="623"/>
      <c r="CA142" s="623"/>
      <c r="CB142" s="623"/>
      <c r="CC142" s="623"/>
      <c r="CD142" s="623"/>
    </row>
    <row r="143" spans="6:82" x14ac:dyDescent="0.2">
      <c r="F143" s="623"/>
      <c r="G143" s="623"/>
      <c r="H143" s="623"/>
      <c r="I143" s="623"/>
      <c r="J143" s="623"/>
      <c r="R143" s="623"/>
      <c r="S143" s="623"/>
      <c r="T143" s="623"/>
      <c r="U143" s="623"/>
      <c r="V143" s="623"/>
      <c r="AD143" s="623"/>
      <c r="AE143" s="623"/>
      <c r="AF143" s="623"/>
      <c r="AG143" s="623"/>
      <c r="AH143" s="623"/>
      <c r="AP143" s="623"/>
      <c r="AQ143" s="623"/>
      <c r="AR143" s="623"/>
      <c r="AS143" s="623"/>
      <c r="AT143" s="623"/>
      <c r="BB143" s="623"/>
      <c r="BC143" s="623"/>
      <c r="BD143" s="623"/>
      <c r="BE143" s="623"/>
      <c r="BF143" s="623"/>
      <c r="BN143" s="623"/>
      <c r="BO143" s="623"/>
      <c r="BP143" s="623"/>
      <c r="BQ143" s="623"/>
      <c r="BR143" s="623"/>
      <c r="BZ143" s="623"/>
      <c r="CA143" s="623"/>
      <c r="CB143" s="623"/>
      <c r="CC143" s="623"/>
      <c r="CD143" s="623"/>
    </row>
    <row r="144" spans="6:82" x14ac:dyDescent="0.2">
      <c r="F144" s="623"/>
      <c r="G144" s="623"/>
      <c r="H144" s="623"/>
      <c r="I144" s="623"/>
      <c r="J144" s="623"/>
      <c r="R144" s="623"/>
      <c r="S144" s="623"/>
      <c r="T144" s="623"/>
      <c r="U144" s="623"/>
      <c r="V144" s="623"/>
      <c r="AD144" s="623"/>
      <c r="AE144" s="623"/>
      <c r="AF144" s="623"/>
      <c r="AG144" s="623"/>
      <c r="AH144" s="623"/>
      <c r="AP144" s="623"/>
      <c r="AQ144" s="623"/>
      <c r="AR144" s="623"/>
      <c r="AS144" s="623"/>
      <c r="AT144" s="623"/>
      <c r="BB144" s="623"/>
      <c r="BC144" s="623"/>
      <c r="BD144" s="623"/>
      <c r="BE144" s="623"/>
      <c r="BF144" s="623"/>
      <c r="BN144" s="623"/>
      <c r="BO144" s="623"/>
      <c r="BP144" s="623"/>
      <c r="BQ144" s="623"/>
      <c r="BR144" s="623"/>
      <c r="BZ144" s="623"/>
      <c r="CA144" s="623"/>
      <c r="CB144" s="623"/>
      <c r="CC144" s="623"/>
      <c r="CD144" s="623"/>
    </row>
    <row r="145" spans="6:82" x14ac:dyDescent="0.2">
      <c r="F145" s="623"/>
      <c r="G145" s="623"/>
      <c r="H145" s="623"/>
      <c r="I145" s="623"/>
      <c r="J145" s="623"/>
      <c r="R145" s="623"/>
      <c r="S145" s="623"/>
      <c r="T145" s="623"/>
      <c r="U145" s="623"/>
      <c r="V145" s="623"/>
      <c r="AD145" s="623"/>
      <c r="AE145" s="623"/>
      <c r="AF145" s="623"/>
      <c r="AG145" s="623"/>
      <c r="AH145" s="623"/>
      <c r="AP145" s="623"/>
      <c r="AQ145" s="623"/>
      <c r="AR145" s="623"/>
      <c r="AS145" s="623"/>
      <c r="AT145" s="623"/>
      <c r="BB145" s="623"/>
      <c r="BC145" s="623"/>
      <c r="BD145" s="623"/>
      <c r="BE145" s="623"/>
      <c r="BF145" s="623"/>
      <c r="BN145" s="623"/>
      <c r="BO145" s="623"/>
      <c r="BP145" s="623"/>
      <c r="BQ145" s="623"/>
      <c r="BR145" s="623"/>
      <c r="BZ145" s="623"/>
      <c r="CA145" s="623"/>
      <c r="CB145" s="623"/>
      <c r="CC145" s="623"/>
      <c r="CD145" s="623"/>
    </row>
    <row r="146" spans="6:82" x14ac:dyDescent="0.2">
      <c r="F146" s="623"/>
      <c r="G146" s="623"/>
      <c r="H146" s="623"/>
      <c r="I146" s="623"/>
      <c r="J146" s="623"/>
      <c r="R146" s="623"/>
      <c r="S146" s="623"/>
      <c r="T146" s="623"/>
      <c r="U146" s="623"/>
      <c r="V146" s="623"/>
      <c r="AD146" s="623"/>
      <c r="AE146" s="623"/>
      <c r="AF146" s="623"/>
      <c r="AG146" s="623"/>
      <c r="AH146" s="623"/>
      <c r="AP146" s="623"/>
      <c r="AQ146" s="623"/>
      <c r="AR146" s="623"/>
      <c r="AS146" s="623"/>
      <c r="AT146" s="623"/>
      <c r="BB146" s="623"/>
      <c r="BC146" s="623"/>
      <c r="BD146" s="623"/>
      <c r="BE146" s="623"/>
      <c r="BF146" s="623"/>
      <c r="BN146" s="623"/>
      <c r="BO146" s="623"/>
      <c r="BP146" s="623"/>
      <c r="BQ146" s="623"/>
      <c r="BR146" s="623"/>
      <c r="BZ146" s="623"/>
      <c r="CA146" s="623"/>
      <c r="CB146" s="623"/>
      <c r="CC146" s="623"/>
      <c r="CD146" s="623"/>
    </row>
    <row r="147" spans="6:82" x14ac:dyDescent="0.2">
      <c r="F147" s="623"/>
      <c r="G147" s="623"/>
      <c r="H147" s="623"/>
      <c r="I147" s="623"/>
      <c r="J147" s="623"/>
      <c r="R147" s="623"/>
      <c r="S147" s="623"/>
      <c r="T147" s="623"/>
      <c r="U147" s="623"/>
      <c r="V147" s="623"/>
      <c r="AD147" s="623"/>
      <c r="AE147" s="623"/>
      <c r="AF147" s="623"/>
      <c r="AG147" s="623"/>
      <c r="AH147" s="623"/>
      <c r="AP147" s="623"/>
      <c r="AQ147" s="623"/>
      <c r="AR147" s="623"/>
      <c r="AS147" s="623"/>
      <c r="AT147" s="623"/>
      <c r="BB147" s="623"/>
      <c r="BC147" s="623"/>
      <c r="BD147" s="623"/>
      <c r="BE147" s="623"/>
      <c r="BF147" s="623"/>
      <c r="BN147" s="623"/>
      <c r="BO147" s="623"/>
      <c r="BP147" s="623"/>
      <c r="BQ147" s="623"/>
      <c r="BR147" s="623"/>
      <c r="BZ147" s="623"/>
      <c r="CA147" s="623"/>
      <c r="CB147" s="623"/>
      <c r="CC147" s="623"/>
      <c r="CD147" s="623"/>
    </row>
    <row r="148" spans="6:82" x14ac:dyDescent="0.2">
      <c r="F148" s="623"/>
      <c r="G148" s="623"/>
      <c r="H148" s="623"/>
      <c r="I148" s="623"/>
      <c r="J148" s="623"/>
      <c r="R148" s="623"/>
      <c r="S148" s="623"/>
      <c r="T148" s="623"/>
      <c r="U148" s="623"/>
      <c r="V148" s="623"/>
      <c r="AD148" s="623"/>
      <c r="AE148" s="623"/>
      <c r="AF148" s="623"/>
      <c r="AG148" s="623"/>
      <c r="AH148" s="623"/>
      <c r="AP148" s="623"/>
      <c r="AQ148" s="623"/>
      <c r="AR148" s="623"/>
      <c r="AS148" s="623"/>
      <c r="AT148" s="623"/>
      <c r="BB148" s="623"/>
      <c r="BC148" s="623"/>
      <c r="BD148" s="623"/>
      <c r="BE148" s="623"/>
      <c r="BF148" s="623"/>
      <c r="BN148" s="623"/>
      <c r="BO148" s="623"/>
      <c r="BP148" s="623"/>
      <c r="BQ148" s="623"/>
      <c r="BR148" s="623"/>
      <c r="BZ148" s="623"/>
      <c r="CA148" s="623"/>
      <c r="CB148" s="623"/>
      <c r="CC148" s="623"/>
      <c r="CD148" s="623"/>
    </row>
    <row r="149" spans="6:82" x14ac:dyDescent="0.2">
      <c r="F149" s="623"/>
      <c r="G149" s="623"/>
      <c r="H149" s="623"/>
      <c r="I149" s="623"/>
      <c r="J149" s="623"/>
      <c r="R149" s="623"/>
      <c r="S149" s="623"/>
      <c r="T149" s="623"/>
      <c r="U149" s="623"/>
      <c r="V149" s="623"/>
      <c r="AD149" s="623"/>
      <c r="AE149" s="623"/>
      <c r="AF149" s="623"/>
      <c r="AG149" s="623"/>
      <c r="AH149" s="623"/>
      <c r="AP149" s="623"/>
      <c r="AQ149" s="623"/>
      <c r="AR149" s="623"/>
      <c r="AS149" s="623"/>
      <c r="AT149" s="623"/>
      <c r="BB149" s="623"/>
      <c r="BC149" s="623"/>
      <c r="BD149" s="623"/>
      <c r="BE149" s="623"/>
      <c r="BF149" s="623"/>
      <c r="BN149" s="623"/>
      <c r="BO149" s="623"/>
      <c r="BP149" s="623"/>
      <c r="BQ149" s="623"/>
      <c r="BR149" s="623"/>
      <c r="BZ149" s="623"/>
      <c r="CA149" s="623"/>
      <c r="CB149" s="623"/>
      <c r="CC149" s="623"/>
      <c r="CD149" s="623"/>
    </row>
    <row r="150" spans="6:82" x14ac:dyDescent="0.2">
      <c r="F150" s="623"/>
      <c r="G150" s="623"/>
      <c r="H150" s="623"/>
      <c r="I150" s="623"/>
      <c r="J150" s="623"/>
      <c r="R150" s="623"/>
      <c r="S150" s="623"/>
      <c r="T150" s="623"/>
      <c r="U150" s="623"/>
      <c r="V150" s="623"/>
      <c r="AD150" s="623"/>
      <c r="AE150" s="623"/>
      <c r="AF150" s="623"/>
      <c r="AG150" s="623"/>
      <c r="AH150" s="623"/>
      <c r="AP150" s="623"/>
      <c r="AQ150" s="623"/>
      <c r="AR150" s="623"/>
      <c r="AS150" s="623"/>
      <c r="AT150" s="623"/>
      <c r="BB150" s="623"/>
      <c r="BC150" s="623"/>
      <c r="BD150" s="623"/>
      <c r="BE150" s="623"/>
      <c r="BF150" s="623"/>
      <c r="BN150" s="623"/>
      <c r="BO150" s="623"/>
      <c r="BP150" s="623"/>
      <c r="BQ150" s="623"/>
      <c r="BR150" s="623"/>
      <c r="BZ150" s="623"/>
      <c r="CA150" s="623"/>
      <c r="CB150" s="623"/>
      <c r="CC150" s="623"/>
      <c r="CD150" s="623"/>
    </row>
    <row r="151" spans="6:82" x14ac:dyDescent="0.2">
      <c r="F151" s="623"/>
      <c r="G151" s="623"/>
      <c r="H151" s="623"/>
      <c r="I151" s="623"/>
      <c r="J151" s="623"/>
      <c r="R151" s="623"/>
      <c r="S151" s="623"/>
      <c r="T151" s="623"/>
      <c r="U151" s="623"/>
      <c r="V151" s="623"/>
      <c r="AD151" s="623"/>
      <c r="AE151" s="623"/>
      <c r="AF151" s="623"/>
      <c r="AG151" s="623"/>
      <c r="AH151" s="623"/>
      <c r="AP151" s="623"/>
      <c r="AQ151" s="623"/>
      <c r="AR151" s="623"/>
      <c r="AS151" s="623"/>
      <c r="AT151" s="623"/>
      <c r="BB151" s="623"/>
      <c r="BC151" s="623"/>
      <c r="BD151" s="623"/>
      <c r="BE151" s="623"/>
      <c r="BF151" s="623"/>
      <c r="BN151" s="623"/>
      <c r="BO151" s="623"/>
      <c r="BP151" s="623"/>
      <c r="BQ151" s="623"/>
      <c r="BR151" s="623"/>
      <c r="BZ151" s="623"/>
      <c r="CA151" s="623"/>
      <c r="CB151" s="623"/>
      <c r="CC151" s="623"/>
      <c r="CD151" s="623"/>
    </row>
    <row r="152" spans="6:82" x14ac:dyDescent="0.2">
      <c r="F152" s="623"/>
      <c r="G152" s="623"/>
      <c r="H152" s="623"/>
      <c r="I152" s="623"/>
      <c r="J152" s="623"/>
      <c r="R152" s="623"/>
      <c r="S152" s="623"/>
      <c r="T152" s="623"/>
      <c r="U152" s="623"/>
      <c r="V152" s="623"/>
      <c r="AD152" s="623"/>
      <c r="AE152" s="623"/>
      <c r="AF152" s="623"/>
      <c r="AG152" s="623"/>
      <c r="AH152" s="623"/>
      <c r="AP152" s="623"/>
      <c r="AQ152" s="623"/>
      <c r="AR152" s="623"/>
      <c r="AS152" s="623"/>
      <c r="AT152" s="623"/>
      <c r="BB152" s="623"/>
      <c r="BC152" s="623"/>
      <c r="BD152" s="623"/>
      <c r="BE152" s="623"/>
      <c r="BF152" s="623"/>
      <c r="BN152" s="623"/>
      <c r="BO152" s="623"/>
      <c r="BP152" s="623"/>
      <c r="BQ152" s="623"/>
      <c r="BR152" s="623"/>
      <c r="BZ152" s="623"/>
      <c r="CA152" s="623"/>
      <c r="CB152" s="623"/>
      <c r="CC152" s="623"/>
      <c r="CD152" s="623"/>
    </row>
    <row r="153" spans="6:82" x14ac:dyDescent="0.2">
      <c r="F153" s="623"/>
      <c r="G153" s="623"/>
      <c r="H153" s="623"/>
      <c r="I153" s="623"/>
      <c r="J153" s="623"/>
      <c r="R153" s="623"/>
      <c r="S153" s="623"/>
      <c r="T153" s="623"/>
      <c r="U153" s="623"/>
      <c r="V153" s="623"/>
      <c r="AD153" s="623"/>
      <c r="AE153" s="623"/>
      <c r="AF153" s="623"/>
      <c r="AG153" s="623"/>
      <c r="AH153" s="623"/>
      <c r="AP153" s="623"/>
      <c r="AQ153" s="623"/>
      <c r="AR153" s="623"/>
      <c r="AS153" s="623"/>
      <c r="AT153" s="623"/>
      <c r="BB153" s="623"/>
      <c r="BC153" s="623"/>
      <c r="BD153" s="623"/>
      <c r="BE153" s="623"/>
      <c r="BF153" s="623"/>
      <c r="BN153" s="623"/>
      <c r="BO153" s="623"/>
      <c r="BP153" s="623"/>
      <c r="BQ153" s="623"/>
      <c r="BR153" s="623"/>
      <c r="BZ153" s="623"/>
      <c r="CA153" s="623"/>
      <c r="CB153" s="623"/>
      <c r="CC153" s="623"/>
      <c r="CD153" s="623"/>
    </row>
    <row r="154" spans="6:82" x14ac:dyDescent="0.2">
      <c r="F154" s="623"/>
      <c r="G154" s="623"/>
      <c r="H154" s="623"/>
      <c r="I154" s="623"/>
      <c r="J154" s="623"/>
      <c r="R154" s="623"/>
      <c r="S154" s="623"/>
      <c r="T154" s="623"/>
      <c r="U154" s="623"/>
      <c r="V154" s="623"/>
      <c r="AD154" s="623"/>
      <c r="AE154" s="623"/>
      <c r="AF154" s="623"/>
      <c r="AG154" s="623"/>
      <c r="AH154" s="623"/>
      <c r="AP154" s="623"/>
      <c r="AQ154" s="623"/>
      <c r="AR154" s="623"/>
      <c r="AS154" s="623"/>
      <c r="AT154" s="623"/>
      <c r="BB154" s="623"/>
      <c r="BC154" s="623"/>
      <c r="BD154" s="623"/>
      <c r="BE154" s="623"/>
      <c r="BF154" s="623"/>
      <c r="BN154" s="623"/>
      <c r="BO154" s="623"/>
      <c r="BP154" s="623"/>
      <c r="BQ154" s="623"/>
      <c r="BR154" s="623"/>
      <c r="BZ154" s="623"/>
      <c r="CA154" s="623"/>
      <c r="CB154" s="623"/>
      <c r="CC154" s="623"/>
      <c r="CD154" s="623"/>
    </row>
    <row r="155" spans="6:82" x14ac:dyDescent="0.2">
      <c r="F155" s="623"/>
      <c r="G155" s="623"/>
      <c r="H155" s="623"/>
      <c r="I155" s="623"/>
      <c r="J155" s="623"/>
      <c r="R155" s="623"/>
      <c r="S155" s="623"/>
      <c r="T155" s="623"/>
      <c r="U155" s="623"/>
      <c r="V155" s="623"/>
      <c r="AD155" s="623"/>
      <c r="AE155" s="623"/>
      <c r="AF155" s="623"/>
      <c r="AG155" s="623"/>
      <c r="AH155" s="623"/>
      <c r="AP155" s="623"/>
      <c r="AQ155" s="623"/>
      <c r="AR155" s="623"/>
      <c r="AS155" s="623"/>
      <c r="AT155" s="623"/>
      <c r="BB155" s="623"/>
      <c r="BC155" s="623"/>
      <c r="BD155" s="623"/>
      <c r="BE155" s="623"/>
      <c r="BF155" s="623"/>
      <c r="BN155" s="623"/>
      <c r="BO155" s="623"/>
      <c r="BP155" s="623"/>
      <c r="BQ155" s="623"/>
      <c r="BR155" s="623"/>
      <c r="BZ155" s="623"/>
      <c r="CA155" s="623"/>
      <c r="CB155" s="623"/>
      <c r="CC155" s="623"/>
      <c r="CD155" s="623"/>
    </row>
    <row r="156" spans="6:82" x14ac:dyDescent="0.2">
      <c r="F156" s="623"/>
      <c r="G156" s="623"/>
      <c r="H156" s="623"/>
      <c r="I156" s="623"/>
      <c r="J156" s="623"/>
      <c r="R156" s="623"/>
      <c r="S156" s="623"/>
      <c r="T156" s="623"/>
      <c r="U156" s="623"/>
      <c r="V156" s="623"/>
      <c r="AD156" s="623"/>
      <c r="AE156" s="623"/>
      <c r="AF156" s="623"/>
      <c r="AG156" s="623"/>
      <c r="AH156" s="623"/>
      <c r="AP156" s="623"/>
      <c r="AQ156" s="623"/>
      <c r="AR156" s="623"/>
      <c r="AS156" s="623"/>
      <c r="AT156" s="623"/>
      <c r="BB156" s="623"/>
      <c r="BC156" s="623"/>
      <c r="BD156" s="623"/>
      <c r="BE156" s="623"/>
      <c r="BF156" s="623"/>
      <c r="BN156" s="623"/>
      <c r="BO156" s="623"/>
      <c r="BP156" s="623"/>
      <c r="BQ156" s="623"/>
      <c r="BR156" s="623"/>
      <c r="BZ156" s="623"/>
      <c r="CA156" s="623"/>
      <c r="CB156" s="623"/>
      <c r="CC156" s="623"/>
      <c r="CD156" s="623"/>
    </row>
    <row r="157" spans="6:82" x14ac:dyDescent="0.2">
      <c r="F157" s="623"/>
      <c r="G157" s="623"/>
      <c r="H157" s="623"/>
      <c r="I157" s="623"/>
      <c r="J157" s="623"/>
      <c r="R157" s="623"/>
      <c r="S157" s="623"/>
      <c r="T157" s="623"/>
      <c r="U157" s="623"/>
      <c r="V157" s="623"/>
      <c r="AD157" s="623"/>
      <c r="AE157" s="623"/>
      <c r="AF157" s="623"/>
      <c r="AG157" s="623"/>
      <c r="AH157" s="623"/>
      <c r="AP157" s="623"/>
      <c r="AQ157" s="623"/>
      <c r="AR157" s="623"/>
      <c r="AS157" s="623"/>
      <c r="AT157" s="623"/>
      <c r="BB157" s="623"/>
      <c r="BC157" s="623"/>
      <c r="BD157" s="623"/>
      <c r="BE157" s="623"/>
      <c r="BF157" s="623"/>
      <c r="BN157" s="623"/>
      <c r="BO157" s="623"/>
      <c r="BP157" s="623"/>
      <c r="BQ157" s="623"/>
      <c r="BR157" s="623"/>
      <c r="BZ157" s="623"/>
      <c r="CA157" s="623"/>
      <c r="CB157" s="623"/>
      <c r="CC157" s="623"/>
      <c r="CD157" s="623"/>
    </row>
    <row r="158" spans="6:82" x14ac:dyDescent="0.2">
      <c r="F158" s="623"/>
      <c r="G158" s="623"/>
      <c r="H158" s="623"/>
      <c r="I158" s="623"/>
      <c r="J158" s="623"/>
      <c r="R158" s="623"/>
      <c r="S158" s="623"/>
      <c r="T158" s="623"/>
      <c r="U158" s="623"/>
      <c r="V158" s="623"/>
      <c r="AD158" s="623"/>
      <c r="AE158" s="623"/>
      <c r="AF158" s="623"/>
      <c r="AG158" s="623"/>
      <c r="AH158" s="623"/>
      <c r="AP158" s="623"/>
      <c r="AQ158" s="623"/>
      <c r="AR158" s="623"/>
      <c r="AS158" s="623"/>
      <c r="AT158" s="623"/>
      <c r="BB158" s="623"/>
      <c r="BC158" s="623"/>
      <c r="BD158" s="623"/>
      <c r="BE158" s="623"/>
      <c r="BF158" s="623"/>
      <c r="BN158" s="623"/>
      <c r="BO158" s="623"/>
      <c r="BP158" s="623"/>
      <c r="BQ158" s="623"/>
      <c r="BR158" s="623"/>
      <c r="BZ158" s="623"/>
      <c r="CA158" s="623"/>
      <c r="CB158" s="623"/>
      <c r="CC158" s="623"/>
      <c r="CD158" s="623"/>
    </row>
    <row r="159" spans="6:82" x14ac:dyDescent="0.2">
      <c r="F159" s="623"/>
      <c r="G159" s="623"/>
      <c r="H159" s="623"/>
      <c r="I159" s="623"/>
      <c r="J159" s="623"/>
      <c r="R159" s="623"/>
      <c r="S159" s="623"/>
      <c r="T159" s="623"/>
      <c r="U159" s="623"/>
      <c r="V159" s="623"/>
      <c r="AD159" s="623"/>
      <c r="AE159" s="623"/>
      <c r="AF159" s="623"/>
      <c r="AG159" s="623"/>
      <c r="AH159" s="623"/>
      <c r="AP159" s="623"/>
      <c r="AQ159" s="623"/>
      <c r="AR159" s="623"/>
      <c r="AS159" s="623"/>
      <c r="AT159" s="623"/>
      <c r="BB159" s="623"/>
      <c r="BC159" s="623"/>
      <c r="BD159" s="623"/>
      <c r="BE159" s="623"/>
      <c r="BF159" s="623"/>
      <c r="BN159" s="623"/>
      <c r="BO159" s="623"/>
      <c r="BP159" s="623"/>
      <c r="BQ159" s="623"/>
      <c r="BR159" s="623"/>
      <c r="BZ159" s="623"/>
      <c r="CA159" s="623"/>
      <c r="CB159" s="623"/>
      <c r="CC159" s="623"/>
      <c r="CD159" s="623"/>
    </row>
    <row r="160" spans="6:82" x14ac:dyDescent="0.2">
      <c r="F160" s="623"/>
      <c r="G160" s="623"/>
      <c r="H160" s="623"/>
      <c r="I160" s="623"/>
      <c r="J160" s="623"/>
      <c r="R160" s="623"/>
      <c r="S160" s="623"/>
      <c r="T160" s="623"/>
      <c r="U160" s="623"/>
      <c r="V160" s="623"/>
      <c r="AD160" s="623"/>
      <c r="AE160" s="623"/>
      <c r="AF160" s="623"/>
      <c r="AG160" s="623"/>
      <c r="AH160" s="623"/>
      <c r="AP160" s="623"/>
      <c r="AQ160" s="623"/>
      <c r="AR160" s="623"/>
      <c r="AS160" s="623"/>
      <c r="AT160" s="623"/>
      <c r="BB160" s="623"/>
      <c r="BC160" s="623"/>
      <c r="BD160" s="623"/>
      <c r="BE160" s="623"/>
      <c r="BF160" s="623"/>
      <c r="BN160" s="623"/>
      <c r="BO160" s="623"/>
      <c r="BP160" s="623"/>
      <c r="BQ160" s="623"/>
      <c r="BR160" s="623"/>
      <c r="BZ160" s="623"/>
      <c r="CA160" s="623"/>
      <c r="CB160" s="623"/>
      <c r="CC160" s="623"/>
      <c r="CD160" s="623"/>
    </row>
    <row r="161" spans="6:82" x14ac:dyDescent="0.2">
      <c r="F161" s="623"/>
      <c r="G161" s="623"/>
      <c r="H161" s="623"/>
      <c r="I161" s="623"/>
      <c r="J161" s="623"/>
      <c r="R161" s="623"/>
      <c r="S161" s="623"/>
      <c r="T161" s="623"/>
      <c r="U161" s="623"/>
      <c r="V161" s="623"/>
      <c r="AD161" s="623"/>
      <c r="AE161" s="623"/>
      <c r="AF161" s="623"/>
      <c r="AG161" s="623"/>
      <c r="AH161" s="623"/>
      <c r="AP161" s="623"/>
      <c r="AQ161" s="623"/>
      <c r="AR161" s="623"/>
      <c r="AS161" s="623"/>
      <c r="AT161" s="623"/>
      <c r="BB161" s="623"/>
      <c r="BC161" s="623"/>
      <c r="BD161" s="623"/>
      <c r="BE161" s="623"/>
      <c r="BF161" s="623"/>
      <c r="BN161" s="623"/>
      <c r="BO161" s="623"/>
      <c r="BP161" s="623"/>
      <c r="BQ161" s="623"/>
      <c r="BR161" s="623"/>
      <c r="BZ161" s="623"/>
      <c r="CA161" s="623"/>
      <c r="CB161" s="623"/>
      <c r="CC161" s="623"/>
      <c r="CD161" s="623"/>
    </row>
    <row r="162" spans="6:82" x14ac:dyDescent="0.2">
      <c r="F162" s="623"/>
      <c r="G162" s="623"/>
      <c r="H162" s="623"/>
      <c r="I162" s="623"/>
      <c r="J162" s="623"/>
      <c r="R162" s="623"/>
      <c r="S162" s="623"/>
      <c r="T162" s="623"/>
      <c r="U162" s="623"/>
      <c r="V162" s="623"/>
      <c r="AD162" s="623"/>
      <c r="AE162" s="623"/>
      <c r="AF162" s="623"/>
      <c r="AG162" s="623"/>
      <c r="AH162" s="623"/>
      <c r="AP162" s="623"/>
      <c r="AQ162" s="623"/>
      <c r="AR162" s="623"/>
      <c r="AS162" s="623"/>
      <c r="AT162" s="623"/>
      <c r="BB162" s="623"/>
      <c r="BC162" s="623"/>
      <c r="BD162" s="623"/>
      <c r="BE162" s="623"/>
      <c r="BF162" s="623"/>
      <c r="BN162" s="623"/>
      <c r="BO162" s="623"/>
      <c r="BP162" s="623"/>
      <c r="BQ162" s="623"/>
      <c r="BR162" s="623"/>
      <c r="BZ162" s="623"/>
      <c r="CA162" s="623"/>
      <c r="CB162" s="623"/>
      <c r="CC162" s="623"/>
      <c r="CD162" s="623"/>
    </row>
    <row r="163" spans="6:82" x14ac:dyDescent="0.2">
      <c r="F163" s="623"/>
      <c r="G163" s="623"/>
      <c r="H163" s="623"/>
      <c r="I163" s="623"/>
      <c r="J163" s="623"/>
      <c r="R163" s="623"/>
      <c r="S163" s="623"/>
      <c r="T163" s="623"/>
      <c r="U163" s="623"/>
      <c r="V163" s="623"/>
      <c r="AD163" s="623"/>
      <c r="AE163" s="623"/>
      <c r="AF163" s="623"/>
      <c r="AG163" s="623"/>
      <c r="AH163" s="623"/>
      <c r="AP163" s="623"/>
      <c r="AQ163" s="623"/>
      <c r="AR163" s="623"/>
      <c r="AS163" s="623"/>
      <c r="AT163" s="623"/>
      <c r="BB163" s="623"/>
      <c r="BC163" s="623"/>
      <c r="BD163" s="623"/>
      <c r="BE163" s="623"/>
      <c r="BF163" s="623"/>
      <c r="BN163" s="623"/>
      <c r="BO163" s="623"/>
      <c r="BP163" s="623"/>
      <c r="BQ163" s="623"/>
      <c r="BR163" s="623"/>
      <c r="BZ163" s="623"/>
      <c r="CA163" s="623"/>
      <c r="CB163" s="623"/>
      <c r="CC163" s="623"/>
      <c r="CD163" s="623"/>
    </row>
    <row r="164" spans="6:82" x14ac:dyDescent="0.2">
      <c r="F164" s="623"/>
      <c r="G164" s="623"/>
      <c r="H164" s="623"/>
      <c r="I164" s="623"/>
      <c r="J164" s="623"/>
      <c r="R164" s="623"/>
      <c r="S164" s="623"/>
      <c r="T164" s="623"/>
      <c r="U164" s="623"/>
      <c r="V164" s="623"/>
      <c r="AD164" s="623"/>
      <c r="AE164" s="623"/>
      <c r="AF164" s="623"/>
      <c r="AG164" s="623"/>
      <c r="AH164" s="623"/>
      <c r="AP164" s="623"/>
      <c r="AQ164" s="623"/>
      <c r="AR164" s="623"/>
      <c r="AS164" s="623"/>
      <c r="AT164" s="623"/>
      <c r="BB164" s="623"/>
      <c r="BC164" s="623"/>
      <c r="BD164" s="623"/>
      <c r="BE164" s="623"/>
      <c r="BF164" s="623"/>
      <c r="BN164" s="623"/>
      <c r="BO164" s="623"/>
      <c r="BP164" s="623"/>
      <c r="BQ164" s="623"/>
      <c r="BR164" s="623"/>
      <c r="BZ164" s="623"/>
      <c r="CA164" s="623"/>
      <c r="CB164" s="623"/>
      <c r="CC164" s="623"/>
      <c r="CD164" s="623"/>
    </row>
    <row r="165" spans="6:82" x14ac:dyDescent="0.2">
      <c r="F165" s="623"/>
      <c r="G165" s="623"/>
      <c r="H165" s="623"/>
      <c r="I165" s="623"/>
      <c r="J165" s="623"/>
      <c r="R165" s="623"/>
      <c r="S165" s="623"/>
      <c r="T165" s="623"/>
      <c r="U165" s="623"/>
      <c r="V165" s="623"/>
      <c r="AD165" s="623"/>
      <c r="AE165" s="623"/>
      <c r="AF165" s="623"/>
      <c r="AG165" s="623"/>
      <c r="AH165" s="623"/>
      <c r="AP165" s="623"/>
      <c r="AQ165" s="623"/>
      <c r="AR165" s="623"/>
      <c r="AS165" s="623"/>
      <c r="AT165" s="623"/>
      <c r="BB165" s="623"/>
      <c r="BC165" s="623"/>
      <c r="BD165" s="623"/>
      <c r="BE165" s="623"/>
      <c r="BF165" s="623"/>
      <c r="BN165" s="623"/>
      <c r="BO165" s="623"/>
      <c r="BP165" s="623"/>
      <c r="BQ165" s="623"/>
      <c r="BR165" s="623"/>
      <c r="BZ165" s="623"/>
      <c r="CA165" s="623"/>
      <c r="CB165" s="623"/>
      <c r="CC165" s="623"/>
      <c r="CD165" s="623"/>
    </row>
    <row r="166" spans="6:82" x14ac:dyDescent="0.2">
      <c r="F166" s="623"/>
      <c r="G166" s="623"/>
      <c r="H166" s="623"/>
      <c r="I166" s="623"/>
      <c r="J166" s="623"/>
      <c r="R166" s="623"/>
      <c r="S166" s="623"/>
      <c r="T166" s="623"/>
      <c r="U166" s="623"/>
      <c r="V166" s="623"/>
      <c r="AD166" s="623"/>
      <c r="AE166" s="623"/>
      <c r="AF166" s="623"/>
      <c r="AG166" s="623"/>
      <c r="AH166" s="623"/>
      <c r="AP166" s="623"/>
      <c r="AQ166" s="623"/>
      <c r="AR166" s="623"/>
      <c r="AS166" s="623"/>
      <c r="AT166" s="623"/>
      <c r="BB166" s="623"/>
      <c r="BC166" s="623"/>
      <c r="BD166" s="623"/>
      <c r="BE166" s="623"/>
      <c r="BF166" s="623"/>
      <c r="BN166" s="623"/>
      <c r="BO166" s="623"/>
      <c r="BP166" s="623"/>
      <c r="BQ166" s="623"/>
      <c r="BR166" s="623"/>
      <c r="BZ166" s="623"/>
      <c r="CA166" s="623"/>
      <c r="CB166" s="623"/>
      <c r="CC166" s="623"/>
      <c r="CD166" s="623"/>
    </row>
    <row r="167" spans="6:82" x14ac:dyDescent="0.2">
      <c r="F167" s="623"/>
      <c r="G167" s="623"/>
      <c r="H167" s="623"/>
      <c r="I167" s="623"/>
      <c r="J167" s="623"/>
      <c r="R167" s="623"/>
      <c r="S167" s="623"/>
      <c r="T167" s="623"/>
      <c r="U167" s="623"/>
      <c r="V167" s="623"/>
      <c r="AD167" s="623"/>
      <c r="AE167" s="623"/>
      <c r="AF167" s="623"/>
      <c r="AG167" s="623"/>
      <c r="AH167" s="623"/>
      <c r="AP167" s="623"/>
      <c r="AQ167" s="623"/>
      <c r="AR167" s="623"/>
      <c r="AS167" s="623"/>
      <c r="AT167" s="623"/>
      <c r="BB167" s="623"/>
      <c r="BC167" s="623"/>
      <c r="BD167" s="623"/>
      <c r="BE167" s="623"/>
      <c r="BF167" s="623"/>
      <c r="BN167" s="623"/>
      <c r="BO167" s="623"/>
      <c r="BP167" s="623"/>
      <c r="BQ167" s="623"/>
      <c r="BR167" s="623"/>
      <c r="BZ167" s="623"/>
      <c r="CA167" s="623"/>
      <c r="CB167" s="623"/>
      <c r="CC167" s="623"/>
      <c r="CD167" s="623"/>
    </row>
    <row r="168" spans="6:82" x14ac:dyDescent="0.2">
      <c r="F168" s="623"/>
      <c r="G168" s="623"/>
      <c r="H168" s="623"/>
      <c r="I168" s="623"/>
      <c r="J168" s="623"/>
      <c r="R168" s="623"/>
      <c r="S168" s="623"/>
      <c r="T168" s="623"/>
      <c r="U168" s="623"/>
      <c r="V168" s="623"/>
      <c r="AD168" s="623"/>
      <c r="AE168" s="623"/>
      <c r="AF168" s="623"/>
      <c r="AG168" s="623"/>
      <c r="AH168" s="623"/>
      <c r="AP168" s="623"/>
      <c r="AQ168" s="623"/>
      <c r="AR168" s="623"/>
      <c r="AS168" s="623"/>
      <c r="AT168" s="623"/>
      <c r="BB168" s="623"/>
      <c r="BC168" s="623"/>
      <c r="BD168" s="623"/>
      <c r="BE168" s="623"/>
      <c r="BF168" s="623"/>
      <c r="BN168" s="623"/>
      <c r="BO168" s="623"/>
      <c r="BP168" s="623"/>
      <c r="BQ168" s="623"/>
      <c r="BR168" s="623"/>
      <c r="BZ168" s="623"/>
      <c r="CA168" s="623"/>
      <c r="CB168" s="623"/>
      <c r="CC168" s="623"/>
      <c r="CD168" s="623"/>
    </row>
    <row r="169" spans="6:82" x14ac:dyDescent="0.2">
      <c r="F169" s="623"/>
      <c r="G169" s="623"/>
      <c r="H169" s="623"/>
      <c r="I169" s="623"/>
      <c r="J169" s="623"/>
      <c r="R169" s="623"/>
      <c r="S169" s="623"/>
      <c r="T169" s="623"/>
      <c r="U169" s="623"/>
      <c r="V169" s="623"/>
      <c r="AD169" s="623"/>
      <c r="AE169" s="623"/>
      <c r="AF169" s="623"/>
      <c r="AG169" s="623"/>
      <c r="AH169" s="623"/>
      <c r="AP169" s="623"/>
      <c r="AQ169" s="623"/>
      <c r="AR169" s="623"/>
      <c r="AS169" s="623"/>
      <c r="AT169" s="623"/>
      <c r="BB169" s="623"/>
      <c r="BC169" s="623"/>
      <c r="BD169" s="623"/>
      <c r="BE169" s="623"/>
      <c r="BF169" s="623"/>
      <c r="BN169" s="623"/>
      <c r="BO169" s="623"/>
      <c r="BP169" s="623"/>
      <c r="BQ169" s="623"/>
      <c r="BR169" s="623"/>
      <c r="BZ169" s="623"/>
      <c r="CA169" s="623"/>
      <c r="CB169" s="623"/>
      <c r="CC169" s="623"/>
      <c r="CD169" s="623"/>
    </row>
    <row r="170" spans="6:82" x14ac:dyDescent="0.2">
      <c r="F170" s="623"/>
      <c r="G170" s="623"/>
      <c r="H170" s="623"/>
      <c r="I170" s="623"/>
      <c r="J170" s="623"/>
      <c r="R170" s="623"/>
      <c r="S170" s="623"/>
      <c r="T170" s="623"/>
      <c r="U170" s="623"/>
      <c r="V170" s="623"/>
      <c r="AD170" s="623"/>
      <c r="AE170" s="623"/>
      <c r="AF170" s="623"/>
      <c r="AG170" s="623"/>
      <c r="AH170" s="623"/>
      <c r="AP170" s="623"/>
      <c r="AQ170" s="623"/>
      <c r="AR170" s="623"/>
      <c r="AS170" s="623"/>
      <c r="AT170" s="623"/>
      <c r="BB170" s="623"/>
      <c r="BC170" s="623"/>
      <c r="BD170" s="623"/>
      <c r="BE170" s="623"/>
      <c r="BF170" s="623"/>
      <c r="BN170" s="623"/>
      <c r="BO170" s="623"/>
      <c r="BP170" s="623"/>
      <c r="BQ170" s="623"/>
      <c r="BR170" s="623"/>
      <c r="BZ170" s="623"/>
      <c r="CA170" s="623"/>
      <c r="CB170" s="623"/>
      <c r="CC170" s="623"/>
      <c r="CD170" s="623"/>
    </row>
    <row r="171" spans="6:82" x14ac:dyDescent="0.2">
      <c r="F171" s="623"/>
      <c r="G171" s="623"/>
      <c r="H171" s="623"/>
      <c r="I171" s="623"/>
      <c r="J171" s="623"/>
      <c r="R171" s="623"/>
      <c r="S171" s="623"/>
      <c r="T171" s="623"/>
      <c r="U171" s="623"/>
      <c r="V171" s="623"/>
      <c r="AD171" s="623"/>
      <c r="AE171" s="623"/>
      <c r="AF171" s="623"/>
      <c r="AG171" s="623"/>
      <c r="AH171" s="623"/>
      <c r="AP171" s="623"/>
      <c r="AQ171" s="623"/>
      <c r="AR171" s="623"/>
      <c r="AS171" s="623"/>
      <c r="AT171" s="623"/>
      <c r="BB171" s="623"/>
      <c r="BC171" s="623"/>
      <c r="BD171" s="623"/>
      <c r="BE171" s="623"/>
      <c r="BF171" s="623"/>
      <c r="BN171" s="623"/>
      <c r="BO171" s="623"/>
      <c r="BP171" s="623"/>
      <c r="BQ171" s="623"/>
      <c r="BR171" s="623"/>
      <c r="BZ171" s="623"/>
      <c r="CA171" s="623"/>
      <c r="CB171" s="623"/>
      <c r="CC171" s="623"/>
      <c r="CD171" s="623"/>
    </row>
    <row r="172" spans="6:82" x14ac:dyDescent="0.2">
      <c r="F172" s="623"/>
      <c r="G172" s="623"/>
      <c r="H172" s="623"/>
      <c r="I172" s="623"/>
      <c r="J172" s="623"/>
      <c r="R172" s="623"/>
      <c r="S172" s="623"/>
      <c r="T172" s="623"/>
      <c r="U172" s="623"/>
      <c r="V172" s="623"/>
      <c r="AD172" s="623"/>
      <c r="AE172" s="623"/>
      <c r="AF172" s="623"/>
      <c r="AG172" s="623"/>
      <c r="AH172" s="623"/>
      <c r="AP172" s="623"/>
      <c r="AQ172" s="623"/>
      <c r="AR172" s="623"/>
      <c r="AS172" s="623"/>
      <c r="AT172" s="623"/>
      <c r="BB172" s="623"/>
      <c r="BC172" s="623"/>
      <c r="BD172" s="623"/>
      <c r="BE172" s="623"/>
      <c r="BF172" s="623"/>
      <c r="BN172" s="623"/>
      <c r="BO172" s="623"/>
      <c r="BP172" s="623"/>
      <c r="BQ172" s="623"/>
      <c r="BR172" s="623"/>
      <c r="BZ172" s="623"/>
      <c r="CA172" s="623"/>
      <c r="CB172" s="623"/>
      <c r="CC172" s="623"/>
      <c r="CD172" s="623"/>
    </row>
    <row r="173" spans="6:82" x14ac:dyDescent="0.2">
      <c r="F173" s="623"/>
      <c r="G173" s="623"/>
      <c r="H173" s="623"/>
      <c r="I173" s="623"/>
      <c r="J173" s="623"/>
      <c r="R173" s="623"/>
      <c r="S173" s="623"/>
      <c r="T173" s="623"/>
      <c r="U173" s="623"/>
      <c r="V173" s="623"/>
      <c r="AD173" s="623"/>
      <c r="AE173" s="623"/>
      <c r="AF173" s="623"/>
      <c r="AG173" s="623"/>
      <c r="AH173" s="623"/>
      <c r="AP173" s="623"/>
      <c r="AQ173" s="623"/>
      <c r="AR173" s="623"/>
      <c r="AS173" s="623"/>
      <c r="AT173" s="623"/>
      <c r="BB173" s="623"/>
      <c r="BC173" s="623"/>
      <c r="BD173" s="623"/>
      <c r="BE173" s="623"/>
      <c r="BF173" s="623"/>
      <c r="BN173" s="623"/>
      <c r="BO173" s="623"/>
      <c r="BP173" s="623"/>
      <c r="BQ173" s="623"/>
      <c r="BR173" s="623"/>
      <c r="BZ173" s="623"/>
      <c r="CA173" s="623"/>
      <c r="CB173" s="623"/>
      <c r="CC173" s="623"/>
      <c r="CD173" s="623"/>
    </row>
    <row r="174" spans="6:82" x14ac:dyDescent="0.2">
      <c r="F174" s="623"/>
      <c r="G174" s="623"/>
      <c r="H174" s="623"/>
      <c r="I174" s="623"/>
      <c r="J174" s="623"/>
      <c r="R174" s="623"/>
      <c r="S174" s="623"/>
      <c r="T174" s="623"/>
      <c r="U174" s="623"/>
      <c r="V174" s="623"/>
      <c r="AD174" s="623"/>
      <c r="AE174" s="623"/>
      <c r="AF174" s="623"/>
      <c r="AG174" s="623"/>
      <c r="AH174" s="623"/>
      <c r="AP174" s="623"/>
      <c r="AQ174" s="623"/>
      <c r="AR174" s="623"/>
      <c r="AS174" s="623"/>
      <c r="AT174" s="623"/>
      <c r="BB174" s="623"/>
      <c r="BC174" s="623"/>
      <c r="BD174" s="623"/>
      <c r="BE174" s="623"/>
      <c r="BF174" s="623"/>
      <c r="BN174" s="623"/>
      <c r="BO174" s="623"/>
      <c r="BP174" s="623"/>
      <c r="BQ174" s="623"/>
      <c r="BR174" s="623"/>
      <c r="BZ174" s="623"/>
      <c r="CA174" s="623"/>
      <c r="CB174" s="623"/>
      <c r="CC174" s="623"/>
      <c r="CD174" s="623"/>
    </row>
    <row r="175" spans="6:82" x14ac:dyDescent="0.2">
      <c r="F175" s="623"/>
      <c r="G175" s="623"/>
      <c r="H175" s="623"/>
      <c r="I175" s="623"/>
      <c r="J175" s="623"/>
      <c r="R175" s="623"/>
      <c r="S175" s="623"/>
      <c r="T175" s="623"/>
      <c r="U175" s="623"/>
      <c r="V175" s="623"/>
      <c r="AD175" s="623"/>
      <c r="AE175" s="623"/>
      <c r="AF175" s="623"/>
      <c r="AG175" s="623"/>
      <c r="AH175" s="623"/>
      <c r="AP175" s="623"/>
      <c r="AQ175" s="623"/>
      <c r="AR175" s="623"/>
      <c r="AS175" s="623"/>
      <c r="AT175" s="623"/>
      <c r="BB175" s="623"/>
      <c r="BC175" s="623"/>
      <c r="BD175" s="623"/>
      <c r="BE175" s="623"/>
      <c r="BF175" s="623"/>
      <c r="BN175" s="623"/>
      <c r="BO175" s="623"/>
      <c r="BP175" s="623"/>
      <c r="BQ175" s="623"/>
      <c r="BR175" s="623"/>
      <c r="BZ175" s="623"/>
      <c r="CA175" s="623"/>
      <c r="CB175" s="623"/>
      <c r="CC175" s="623"/>
      <c r="CD175" s="623"/>
    </row>
    <row r="176" spans="6:82" x14ac:dyDescent="0.2">
      <c r="F176" s="623"/>
      <c r="G176" s="623"/>
      <c r="H176" s="623"/>
      <c r="I176" s="623"/>
      <c r="J176" s="623"/>
      <c r="R176" s="623"/>
      <c r="S176" s="623"/>
      <c r="T176" s="623"/>
      <c r="U176" s="623"/>
      <c r="V176" s="623"/>
      <c r="AD176" s="623"/>
      <c r="AE176" s="623"/>
      <c r="AF176" s="623"/>
      <c r="AG176" s="623"/>
      <c r="AH176" s="623"/>
      <c r="AP176" s="623"/>
      <c r="AQ176" s="623"/>
      <c r="AR176" s="623"/>
      <c r="AS176" s="623"/>
      <c r="AT176" s="623"/>
      <c r="BB176" s="623"/>
      <c r="BC176" s="623"/>
      <c r="BD176" s="623"/>
      <c r="BE176" s="623"/>
      <c r="BF176" s="623"/>
      <c r="BN176" s="623"/>
      <c r="BO176" s="623"/>
      <c r="BP176" s="623"/>
      <c r="BQ176" s="623"/>
      <c r="BR176" s="623"/>
      <c r="BZ176" s="623"/>
      <c r="CA176" s="623"/>
      <c r="CB176" s="623"/>
      <c r="CC176" s="623"/>
      <c r="CD176" s="623"/>
    </row>
    <row r="177" spans="6:82" x14ac:dyDescent="0.2">
      <c r="F177" s="623"/>
      <c r="G177" s="623"/>
      <c r="H177" s="623"/>
      <c r="I177" s="623"/>
      <c r="J177" s="623"/>
      <c r="R177" s="623"/>
      <c r="S177" s="623"/>
      <c r="T177" s="623"/>
      <c r="U177" s="623"/>
      <c r="V177" s="623"/>
      <c r="AD177" s="623"/>
      <c r="AE177" s="623"/>
      <c r="AF177" s="623"/>
      <c r="AG177" s="623"/>
      <c r="AH177" s="623"/>
      <c r="AP177" s="623"/>
      <c r="AQ177" s="623"/>
      <c r="AR177" s="623"/>
      <c r="AS177" s="623"/>
      <c r="AT177" s="623"/>
      <c r="BB177" s="623"/>
      <c r="BC177" s="623"/>
      <c r="BD177" s="623"/>
      <c r="BE177" s="623"/>
      <c r="BF177" s="623"/>
      <c r="BN177" s="623"/>
      <c r="BO177" s="623"/>
      <c r="BP177" s="623"/>
      <c r="BQ177" s="623"/>
      <c r="BR177" s="623"/>
      <c r="BZ177" s="623"/>
      <c r="CA177" s="623"/>
      <c r="CB177" s="623"/>
      <c r="CC177" s="623"/>
      <c r="CD177" s="623"/>
    </row>
    <row r="178" spans="6:82" x14ac:dyDescent="0.2">
      <c r="F178" s="623"/>
      <c r="G178" s="623"/>
      <c r="H178" s="623"/>
      <c r="I178" s="623"/>
      <c r="J178" s="623"/>
      <c r="R178" s="623"/>
      <c r="S178" s="623"/>
      <c r="T178" s="623"/>
      <c r="U178" s="623"/>
      <c r="V178" s="623"/>
      <c r="AD178" s="623"/>
      <c r="AE178" s="623"/>
      <c r="AF178" s="623"/>
      <c r="AG178" s="623"/>
      <c r="AH178" s="623"/>
      <c r="AP178" s="623"/>
      <c r="AQ178" s="623"/>
      <c r="AR178" s="623"/>
      <c r="AS178" s="623"/>
      <c r="AT178" s="623"/>
      <c r="BB178" s="623"/>
      <c r="BC178" s="623"/>
      <c r="BD178" s="623"/>
      <c r="BE178" s="623"/>
      <c r="BF178" s="623"/>
      <c r="BN178" s="623"/>
      <c r="BO178" s="623"/>
      <c r="BP178" s="623"/>
      <c r="BQ178" s="623"/>
      <c r="BR178" s="623"/>
      <c r="BZ178" s="623"/>
      <c r="CA178" s="623"/>
      <c r="CB178" s="623"/>
      <c r="CC178" s="623"/>
      <c r="CD178" s="623"/>
    </row>
    <row r="179" spans="6:82" x14ac:dyDescent="0.2">
      <c r="F179" s="623"/>
      <c r="G179" s="623"/>
      <c r="H179" s="623"/>
      <c r="I179" s="623"/>
      <c r="J179" s="623"/>
      <c r="R179" s="623"/>
      <c r="S179" s="623"/>
      <c r="T179" s="623"/>
      <c r="U179" s="623"/>
      <c r="V179" s="623"/>
      <c r="AD179" s="623"/>
      <c r="AE179" s="623"/>
      <c r="AF179" s="623"/>
      <c r="AG179" s="623"/>
      <c r="AH179" s="623"/>
      <c r="AP179" s="623"/>
      <c r="AQ179" s="623"/>
      <c r="AR179" s="623"/>
      <c r="AS179" s="623"/>
      <c r="AT179" s="623"/>
      <c r="BB179" s="623"/>
      <c r="BC179" s="623"/>
      <c r="BD179" s="623"/>
      <c r="BE179" s="623"/>
      <c r="BF179" s="623"/>
      <c r="BN179" s="623"/>
      <c r="BO179" s="623"/>
      <c r="BP179" s="623"/>
      <c r="BQ179" s="623"/>
      <c r="BR179" s="623"/>
      <c r="BZ179" s="623"/>
      <c r="CA179" s="623"/>
      <c r="CB179" s="623"/>
      <c r="CC179" s="623"/>
      <c r="CD179" s="623"/>
    </row>
    <row r="180" spans="6:82" x14ac:dyDescent="0.2">
      <c r="F180" s="623"/>
      <c r="G180" s="623"/>
      <c r="H180" s="623"/>
      <c r="I180" s="623"/>
      <c r="J180" s="623"/>
      <c r="R180" s="623"/>
      <c r="S180" s="623"/>
      <c r="T180" s="623"/>
      <c r="U180" s="623"/>
      <c r="V180" s="623"/>
      <c r="AD180" s="623"/>
      <c r="AE180" s="623"/>
      <c r="AF180" s="623"/>
      <c r="AG180" s="623"/>
      <c r="AH180" s="623"/>
      <c r="AP180" s="623"/>
      <c r="AQ180" s="623"/>
      <c r="AR180" s="623"/>
      <c r="AS180" s="623"/>
      <c r="AT180" s="623"/>
      <c r="BB180" s="623"/>
      <c r="BC180" s="623"/>
      <c r="BD180" s="623"/>
      <c r="BE180" s="623"/>
      <c r="BF180" s="623"/>
      <c r="BN180" s="623"/>
      <c r="BO180" s="623"/>
      <c r="BP180" s="623"/>
      <c r="BQ180" s="623"/>
      <c r="BR180" s="623"/>
      <c r="BZ180" s="623"/>
      <c r="CA180" s="623"/>
      <c r="CB180" s="623"/>
      <c r="CC180" s="623"/>
      <c r="CD180" s="623"/>
    </row>
    <row r="181" spans="6:82" x14ac:dyDescent="0.2">
      <c r="F181" s="623"/>
      <c r="G181" s="623"/>
      <c r="H181" s="623"/>
      <c r="I181" s="623"/>
      <c r="J181" s="623"/>
      <c r="R181" s="623"/>
      <c r="S181" s="623"/>
      <c r="T181" s="623"/>
      <c r="U181" s="623"/>
      <c r="V181" s="623"/>
      <c r="AD181" s="623"/>
      <c r="AE181" s="623"/>
      <c r="AF181" s="623"/>
      <c r="AG181" s="623"/>
      <c r="AH181" s="623"/>
      <c r="AP181" s="623"/>
      <c r="AQ181" s="623"/>
      <c r="AR181" s="623"/>
      <c r="AS181" s="623"/>
      <c r="AT181" s="623"/>
      <c r="BB181" s="623"/>
      <c r="BC181" s="623"/>
      <c r="BD181" s="623"/>
      <c r="BE181" s="623"/>
      <c r="BF181" s="623"/>
      <c r="BN181" s="623"/>
      <c r="BO181" s="623"/>
      <c r="BP181" s="623"/>
      <c r="BQ181" s="623"/>
      <c r="BR181" s="623"/>
      <c r="BZ181" s="623"/>
      <c r="CA181" s="623"/>
      <c r="CB181" s="623"/>
      <c r="CC181" s="623"/>
      <c r="CD181" s="623"/>
    </row>
    <row r="182" spans="6:82" x14ac:dyDescent="0.2">
      <c r="F182" s="623"/>
      <c r="G182" s="623"/>
      <c r="H182" s="623"/>
      <c r="I182" s="623"/>
      <c r="J182" s="623"/>
      <c r="R182" s="623"/>
      <c r="S182" s="623"/>
      <c r="T182" s="623"/>
      <c r="U182" s="623"/>
      <c r="V182" s="623"/>
      <c r="AD182" s="623"/>
      <c r="AE182" s="623"/>
      <c r="AF182" s="623"/>
      <c r="AG182" s="623"/>
      <c r="AH182" s="623"/>
      <c r="AP182" s="623"/>
      <c r="AQ182" s="623"/>
      <c r="AR182" s="623"/>
      <c r="AS182" s="623"/>
      <c r="AT182" s="623"/>
      <c r="BB182" s="623"/>
      <c r="BC182" s="623"/>
      <c r="BD182" s="623"/>
      <c r="BE182" s="623"/>
      <c r="BF182" s="623"/>
      <c r="BN182" s="623"/>
      <c r="BO182" s="623"/>
      <c r="BP182" s="623"/>
      <c r="BQ182" s="623"/>
      <c r="BR182" s="623"/>
      <c r="BZ182" s="623"/>
      <c r="CA182" s="623"/>
      <c r="CB182" s="623"/>
      <c r="CC182" s="623"/>
      <c r="CD182" s="623"/>
    </row>
    <row r="183" spans="6:82" x14ac:dyDescent="0.2">
      <c r="F183" s="623"/>
      <c r="G183" s="623"/>
      <c r="H183" s="623"/>
      <c r="I183" s="623"/>
      <c r="J183" s="623"/>
      <c r="R183" s="623"/>
      <c r="S183" s="623"/>
      <c r="T183" s="623"/>
      <c r="U183" s="623"/>
      <c r="V183" s="623"/>
      <c r="AD183" s="623"/>
      <c r="AE183" s="623"/>
      <c r="AF183" s="623"/>
      <c r="AG183" s="623"/>
      <c r="AH183" s="623"/>
      <c r="AP183" s="623"/>
      <c r="AQ183" s="623"/>
      <c r="AR183" s="623"/>
      <c r="AS183" s="623"/>
      <c r="AT183" s="623"/>
      <c r="BB183" s="623"/>
      <c r="BC183" s="623"/>
      <c r="BD183" s="623"/>
      <c r="BE183" s="623"/>
      <c r="BF183" s="623"/>
      <c r="BN183" s="623"/>
      <c r="BO183" s="623"/>
      <c r="BP183" s="623"/>
      <c r="BQ183" s="623"/>
      <c r="BR183" s="623"/>
      <c r="BZ183" s="623"/>
      <c r="CA183" s="623"/>
      <c r="CB183" s="623"/>
      <c r="CC183" s="623"/>
      <c r="CD183" s="623"/>
    </row>
    <row r="184" spans="6:82" x14ac:dyDescent="0.2">
      <c r="F184" s="623"/>
      <c r="G184" s="623"/>
      <c r="H184" s="623"/>
      <c r="I184" s="623"/>
      <c r="J184" s="623"/>
      <c r="R184" s="623"/>
      <c r="S184" s="623"/>
      <c r="T184" s="623"/>
      <c r="U184" s="623"/>
      <c r="V184" s="623"/>
      <c r="AD184" s="623"/>
      <c r="AE184" s="623"/>
      <c r="AF184" s="623"/>
      <c r="AG184" s="623"/>
      <c r="AH184" s="623"/>
      <c r="AP184" s="623"/>
      <c r="AQ184" s="623"/>
      <c r="AR184" s="623"/>
      <c r="AS184" s="623"/>
      <c r="AT184" s="623"/>
      <c r="BB184" s="623"/>
      <c r="BC184" s="623"/>
      <c r="BD184" s="623"/>
      <c r="BE184" s="623"/>
      <c r="BF184" s="623"/>
      <c r="BN184" s="623"/>
      <c r="BO184" s="623"/>
      <c r="BP184" s="623"/>
      <c r="BQ184" s="623"/>
      <c r="BR184" s="623"/>
      <c r="BZ184" s="623"/>
      <c r="CA184" s="623"/>
      <c r="CB184" s="623"/>
      <c r="CC184" s="623"/>
      <c r="CD184" s="623"/>
    </row>
    <row r="185" spans="6:82" x14ac:dyDescent="0.2">
      <c r="F185" s="623"/>
      <c r="G185" s="623"/>
      <c r="H185" s="623"/>
      <c r="I185" s="623"/>
      <c r="J185" s="623"/>
      <c r="R185" s="623"/>
      <c r="S185" s="623"/>
      <c r="T185" s="623"/>
      <c r="U185" s="623"/>
      <c r="V185" s="623"/>
      <c r="AD185" s="623"/>
      <c r="AE185" s="623"/>
      <c r="AF185" s="623"/>
      <c r="AG185" s="623"/>
      <c r="AH185" s="623"/>
      <c r="AP185" s="623"/>
      <c r="AQ185" s="623"/>
      <c r="AR185" s="623"/>
      <c r="AS185" s="623"/>
      <c r="AT185" s="623"/>
      <c r="BB185" s="623"/>
      <c r="BC185" s="623"/>
      <c r="BD185" s="623"/>
      <c r="BE185" s="623"/>
      <c r="BF185" s="623"/>
      <c r="BN185" s="623"/>
      <c r="BO185" s="623"/>
      <c r="BP185" s="623"/>
      <c r="BQ185" s="623"/>
      <c r="BR185" s="623"/>
      <c r="BZ185" s="623"/>
      <c r="CA185" s="623"/>
      <c r="CB185" s="623"/>
      <c r="CC185" s="623"/>
      <c r="CD185" s="623"/>
    </row>
    <row r="186" spans="6:82" x14ac:dyDescent="0.2">
      <c r="F186" s="623"/>
      <c r="G186" s="623"/>
      <c r="H186" s="623"/>
      <c r="I186" s="623"/>
      <c r="J186" s="623"/>
      <c r="R186" s="623"/>
      <c r="S186" s="623"/>
      <c r="T186" s="623"/>
      <c r="U186" s="623"/>
      <c r="V186" s="623"/>
      <c r="AD186" s="623"/>
      <c r="AE186" s="623"/>
      <c r="AF186" s="623"/>
      <c r="AG186" s="623"/>
      <c r="AH186" s="623"/>
      <c r="AP186" s="623"/>
      <c r="AQ186" s="623"/>
      <c r="AR186" s="623"/>
      <c r="AS186" s="623"/>
      <c r="AT186" s="623"/>
      <c r="BB186" s="623"/>
      <c r="BC186" s="623"/>
      <c r="BD186" s="623"/>
      <c r="BE186" s="623"/>
      <c r="BF186" s="623"/>
      <c r="BN186" s="623"/>
      <c r="BO186" s="623"/>
      <c r="BP186" s="623"/>
      <c r="BQ186" s="623"/>
      <c r="BR186" s="623"/>
      <c r="BZ186" s="623"/>
      <c r="CA186" s="623"/>
      <c r="CB186" s="623"/>
      <c r="CC186" s="623"/>
      <c r="CD186" s="623"/>
    </row>
    <row r="187" spans="6:82" x14ac:dyDescent="0.2">
      <c r="F187" s="623"/>
      <c r="G187" s="623"/>
      <c r="H187" s="623"/>
      <c r="I187" s="623"/>
      <c r="J187" s="623"/>
      <c r="R187" s="623"/>
      <c r="S187" s="623"/>
      <c r="T187" s="623"/>
      <c r="U187" s="623"/>
      <c r="V187" s="623"/>
      <c r="AD187" s="623"/>
      <c r="AE187" s="623"/>
      <c r="AF187" s="623"/>
      <c r="AG187" s="623"/>
      <c r="AH187" s="623"/>
      <c r="AP187" s="623"/>
      <c r="AQ187" s="623"/>
      <c r="AR187" s="623"/>
      <c r="AS187" s="623"/>
      <c r="AT187" s="623"/>
      <c r="BB187" s="623"/>
      <c r="BC187" s="623"/>
      <c r="BD187" s="623"/>
      <c r="BE187" s="623"/>
      <c r="BF187" s="623"/>
      <c r="BN187" s="623"/>
      <c r="BO187" s="623"/>
      <c r="BP187" s="623"/>
      <c r="BQ187" s="623"/>
      <c r="BR187" s="623"/>
      <c r="BZ187" s="623"/>
      <c r="CA187" s="623"/>
      <c r="CB187" s="623"/>
      <c r="CC187" s="623"/>
      <c r="CD187" s="623"/>
    </row>
    <row r="188" spans="6:82" x14ac:dyDescent="0.2">
      <c r="F188" s="623"/>
      <c r="G188" s="623"/>
      <c r="H188" s="623"/>
      <c r="I188" s="623"/>
      <c r="J188" s="623"/>
      <c r="R188" s="623"/>
      <c r="S188" s="623"/>
      <c r="T188" s="623"/>
      <c r="U188" s="623"/>
      <c r="V188" s="623"/>
      <c r="AD188" s="623"/>
      <c r="AE188" s="623"/>
      <c r="AF188" s="623"/>
      <c r="AG188" s="623"/>
      <c r="AH188" s="623"/>
      <c r="AP188" s="623"/>
      <c r="AQ188" s="623"/>
      <c r="AR188" s="623"/>
      <c r="AS188" s="623"/>
      <c r="AT188" s="623"/>
      <c r="BB188" s="623"/>
      <c r="BC188" s="623"/>
      <c r="BD188" s="623"/>
      <c r="BE188" s="623"/>
      <c r="BF188" s="623"/>
      <c r="BN188" s="623"/>
      <c r="BO188" s="623"/>
      <c r="BP188" s="623"/>
      <c r="BQ188" s="623"/>
      <c r="BR188" s="623"/>
      <c r="BZ188" s="623"/>
      <c r="CA188" s="623"/>
      <c r="CB188" s="623"/>
      <c r="CC188" s="623"/>
      <c r="CD188" s="623"/>
    </row>
    <row r="189" spans="6:82" x14ac:dyDescent="0.2">
      <c r="F189" s="623"/>
      <c r="G189" s="623"/>
      <c r="H189" s="623"/>
      <c r="I189" s="623"/>
      <c r="J189" s="623"/>
      <c r="R189" s="623"/>
      <c r="S189" s="623"/>
      <c r="T189" s="623"/>
      <c r="U189" s="623"/>
      <c r="V189" s="623"/>
      <c r="AD189" s="623"/>
      <c r="AE189" s="623"/>
      <c r="AF189" s="623"/>
      <c r="AG189" s="623"/>
      <c r="AH189" s="623"/>
      <c r="AP189" s="623"/>
      <c r="AQ189" s="623"/>
      <c r="AR189" s="623"/>
      <c r="AS189" s="623"/>
      <c r="AT189" s="623"/>
      <c r="BB189" s="623"/>
      <c r="BC189" s="623"/>
      <c r="BD189" s="623"/>
      <c r="BE189" s="623"/>
      <c r="BF189" s="623"/>
      <c r="BN189" s="623"/>
      <c r="BO189" s="623"/>
      <c r="BP189" s="623"/>
      <c r="BQ189" s="623"/>
      <c r="BR189" s="623"/>
      <c r="BZ189" s="623"/>
      <c r="CA189" s="623"/>
      <c r="CB189" s="623"/>
      <c r="CC189" s="623"/>
      <c r="CD189" s="623"/>
    </row>
    <row r="190" spans="6:82" x14ac:dyDescent="0.2">
      <c r="F190" s="623"/>
      <c r="G190" s="623"/>
      <c r="H190" s="623"/>
      <c r="I190" s="623"/>
      <c r="J190" s="623"/>
      <c r="R190" s="623"/>
      <c r="S190" s="623"/>
      <c r="T190" s="623"/>
      <c r="U190" s="623"/>
      <c r="V190" s="623"/>
      <c r="AD190" s="623"/>
      <c r="AE190" s="623"/>
      <c r="AF190" s="623"/>
      <c r="AG190" s="623"/>
      <c r="AH190" s="623"/>
      <c r="AP190" s="623"/>
      <c r="AQ190" s="623"/>
      <c r="AR190" s="623"/>
      <c r="AS190" s="623"/>
      <c r="AT190" s="623"/>
      <c r="BB190" s="623"/>
      <c r="BC190" s="623"/>
      <c r="BD190" s="623"/>
      <c r="BE190" s="623"/>
      <c r="BF190" s="623"/>
      <c r="BN190" s="623"/>
      <c r="BO190" s="623"/>
      <c r="BP190" s="623"/>
      <c r="BQ190" s="623"/>
      <c r="BR190" s="623"/>
      <c r="BZ190" s="623"/>
      <c r="CA190" s="623"/>
      <c r="CB190" s="623"/>
      <c r="CC190" s="623"/>
      <c r="CD190" s="623"/>
    </row>
    <row r="191" spans="6:82" x14ac:dyDescent="0.2">
      <c r="F191" s="623"/>
      <c r="G191" s="623"/>
      <c r="H191" s="623"/>
      <c r="I191" s="623"/>
      <c r="J191" s="623"/>
      <c r="R191" s="623"/>
      <c r="S191" s="623"/>
      <c r="T191" s="623"/>
      <c r="U191" s="623"/>
      <c r="V191" s="623"/>
      <c r="AD191" s="623"/>
      <c r="AE191" s="623"/>
      <c r="AF191" s="623"/>
      <c r="AG191" s="623"/>
      <c r="AH191" s="623"/>
      <c r="AP191" s="623"/>
      <c r="AQ191" s="623"/>
      <c r="AR191" s="623"/>
      <c r="AS191" s="623"/>
      <c r="AT191" s="623"/>
      <c r="BB191" s="623"/>
      <c r="BC191" s="623"/>
      <c r="BD191" s="623"/>
      <c r="BE191" s="623"/>
      <c r="BF191" s="623"/>
      <c r="BN191" s="623"/>
      <c r="BO191" s="623"/>
      <c r="BP191" s="623"/>
      <c r="BQ191" s="623"/>
      <c r="BR191" s="623"/>
      <c r="BZ191" s="623"/>
      <c r="CA191" s="623"/>
      <c r="CB191" s="623"/>
      <c r="CC191" s="623"/>
      <c r="CD191" s="623"/>
    </row>
    <row r="192" spans="6:82" x14ac:dyDescent="0.2">
      <c r="F192" s="623"/>
      <c r="G192" s="623"/>
      <c r="H192" s="623"/>
      <c r="I192" s="623"/>
      <c r="J192" s="623"/>
      <c r="R192" s="623"/>
      <c r="S192" s="623"/>
      <c r="T192" s="623"/>
      <c r="U192" s="623"/>
      <c r="V192" s="623"/>
      <c r="AD192" s="623"/>
      <c r="AE192" s="623"/>
      <c r="AF192" s="623"/>
      <c r="AG192" s="623"/>
      <c r="AH192" s="623"/>
      <c r="AP192" s="623"/>
      <c r="AQ192" s="623"/>
      <c r="AR192" s="623"/>
      <c r="AS192" s="623"/>
      <c r="AT192" s="623"/>
      <c r="BB192" s="623"/>
      <c r="BC192" s="623"/>
      <c r="BD192" s="623"/>
      <c r="BE192" s="623"/>
      <c r="BF192" s="623"/>
      <c r="BN192" s="623"/>
      <c r="BO192" s="623"/>
      <c r="BP192" s="623"/>
      <c r="BQ192" s="623"/>
      <c r="BR192" s="623"/>
      <c r="BZ192" s="623"/>
      <c r="CA192" s="623"/>
      <c r="CB192" s="623"/>
      <c r="CC192" s="623"/>
      <c r="CD192" s="623"/>
    </row>
    <row r="193" spans="6:82" x14ac:dyDescent="0.2">
      <c r="F193" s="623"/>
      <c r="G193" s="623"/>
      <c r="H193" s="623"/>
      <c r="I193" s="623"/>
      <c r="J193" s="623"/>
      <c r="R193" s="623"/>
      <c r="S193" s="623"/>
      <c r="T193" s="623"/>
      <c r="U193" s="623"/>
      <c r="V193" s="623"/>
      <c r="AD193" s="623"/>
      <c r="AE193" s="623"/>
      <c r="AF193" s="623"/>
      <c r="AG193" s="623"/>
      <c r="AH193" s="623"/>
      <c r="AP193" s="623"/>
      <c r="AQ193" s="623"/>
      <c r="AR193" s="623"/>
      <c r="AS193" s="623"/>
      <c r="AT193" s="623"/>
      <c r="BB193" s="623"/>
      <c r="BC193" s="623"/>
      <c r="BD193" s="623"/>
      <c r="BE193" s="623"/>
      <c r="BF193" s="623"/>
      <c r="BN193" s="623"/>
      <c r="BO193" s="623"/>
      <c r="BP193" s="623"/>
      <c r="BQ193" s="623"/>
      <c r="BR193" s="623"/>
      <c r="BZ193" s="623"/>
      <c r="CA193" s="623"/>
      <c r="CB193" s="623"/>
      <c r="CC193" s="623"/>
      <c r="CD193" s="623"/>
    </row>
    <row r="194" spans="6:82" x14ac:dyDescent="0.2">
      <c r="F194" s="623"/>
      <c r="G194" s="623"/>
      <c r="H194" s="623"/>
      <c r="I194" s="623"/>
      <c r="J194" s="623"/>
      <c r="R194" s="623"/>
      <c r="S194" s="623"/>
      <c r="T194" s="623"/>
      <c r="U194" s="623"/>
      <c r="V194" s="623"/>
      <c r="AD194" s="623"/>
      <c r="AE194" s="623"/>
      <c r="AF194" s="623"/>
      <c r="AG194" s="623"/>
      <c r="AH194" s="623"/>
      <c r="AP194" s="623"/>
      <c r="AQ194" s="623"/>
      <c r="AR194" s="623"/>
      <c r="AS194" s="623"/>
      <c r="AT194" s="623"/>
      <c r="BB194" s="623"/>
      <c r="BC194" s="623"/>
      <c r="BD194" s="623"/>
      <c r="BE194" s="623"/>
      <c r="BF194" s="623"/>
      <c r="BN194" s="623"/>
      <c r="BO194" s="623"/>
      <c r="BP194" s="623"/>
      <c r="BQ194" s="623"/>
      <c r="BR194" s="623"/>
      <c r="BZ194" s="623"/>
      <c r="CA194" s="623"/>
      <c r="CB194" s="623"/>
      <c r="CC194" s="623"/>
      <c r="CD194" s="623"/>
    </row>
    <row r="195" spans="6:82" x14ac:dyDescent="0.2">
      <c r="F195" s="623"/>
      <c r="G195" s="623"/>
      <c r="H195" s="623"/>
      <c r="I195" s="623"/>
      <c r="J195" s="623"/>
      <c r="R195" s="623"/>
      <c r="S195" s="623"/>
      <c r="T195" s="623"/>
      <c r="U195" s="623"/>
      <c r="V195" s="623"/>
      <c r="AD195" s="623"/>
      <c r="AE195" s="623"/>
      <c r="AF195" s="623"/>
      <c r="AG195" s="623"/>
      <c r="AH195" s="623"/>
      <c r="AP195" s="623"/>
      <c r="AQ195" s="623"/>
      <c r="AR195" s="623"/>
      <c r="AS195" s="623"/>
      <c r="AT195" s="623"/>
      <c r="BB195" s="623"/>
      <c r="BC195" s="623"/>
      <c r="BD195" s="623"/>
      <c r="BE195" s="623"/>
      <c r="BF195" s="623"/>
      <c r="BN195" s="623"/>
      <c r="BO195" s="623"/>
      <c r="BP195" s="623"/>
      <c r="BQ195" s="623"/>
      <c r="BR195" s="623"/>
      <c r="BZ195" s="623"/>
      <c r="CA195" s="623"/>
      <c r="CB195" s="623"/>
      <c r="CC195" s="623"/>
      <c r="CD195" s="623"/>
    </row>
    <row r="196" spans="6:82" x14ac:dyDescent="0.2">
      <c r="F196" s="623"/>
      <c r="G196" s="623"/>
      <c r="H196" s="623"/>
      <c r="I196" s="623"/>
      <c r="J196" s="623"/>
      <c r="R196" s="623"/>
      <c r="S196" s="623"/>
      <c r="T196" s="623"/>
      <c r="U196" s="623"/>
      <c r="V196" s="623"/>
      <c r="AD196" s="623"/>
      <c r="AE196" s="623"/>
      <c r="AF196" s="623"/>
      <c r="AG196" s="623"/>
      <c r="AH196" s="623"/>
      <c r="AP196" s="623"/>
      <c r="AQ196" s="623"/>
      <c r="AR196" s="623"/>
      <c r="AS196" s="623"/>
      <c r="AT196" s="623"/>
      <c r="BB196" s="623"/>
      <c r="BC196" s="623"/>
      <c r="BD196" s="623"/>
      <c r="BE196" s="623"/>
      <c r="BF196" s="623"/>
      <c r="BN196" s="623"/>
      <c r="BO196" s="623"/>
      <c r="BP196" s="623"/>
      <c r="BQ196" s="623"/>
      <c r="BR196" s="623"/>
      <c r="BZ196" s="623"/>
      <c r="CA196" s="623"/>
      <c r="CB196" s="623"/>
      <c r="CC196" s="623"/>
      <c r="CD196" s="623"/>
    </row>
    <row r="197" spans="6:82" x14ac:dyDescent="0.2">
      <c r="F197" s="623"/>
      <c r="G197" s="623"/>
      <c r="H197" s="623"/>
      <c r="I197" s="623"/>
      <c r="J197" s="623"/>
      <c r="R197" s="623"/>
      <c r="S197" s="623"/>
      <c r="T197" s="623"/>
      <c r="U197" s="623"/>
      <c r="V197" s="623"/>
      <c r="AD197" s="623"/>
      <c r="AE197" s="623"/>
      <c r="AF197" s="623"/>
      <c r="AG197" s="623"/>
      <c r="AH197" s="623"/>
      <c r="AP197" s="623"/>
      <c r="AQ197" s="623"/>
      <c r="AR197" s="623"/>
      <c r="AS197" s="623"/>
      <c r="AT197" s="623"/>
      <c r="BB197" s="623"/>
      <c r="BC197" s="623"/>
      <c r="BD197" s="623"/>
      <c r="BE197" s="623"/>
      <c r="BF197" s="623"/>
      <c r="BN197" s="623"/>
      <c r="BO197" s="623"/>
      <c r="BP197" s="623"/>
      <c r="BQ197" s="623"/>
      <c r="BR197" s="623"/>
      <c r="BZ197" s="623"/>
      <c r="CA197" s="623"/>
      <c r="CB197" s="623"/>
      <c r="CC197" s="623"/>
      <c r="CD197" s="623"/>
    </row>
    <row r="198" spans="6:82" x14ac:dyDescent="0.2">
      <c r="F198" s="623"/>
      <c r="G198" s="623"/>
      <c r="H198" s="623"/>
      <c r="I198" s="623"/>
      <c r="J198" s="623"/>
      <c r="R198" s="623"/>
      <c r="S198" s="623"/>
      <c r="T198" s="623"/>
      <c r="U198" s="623"/>
      <c r="V198" s="623"/>
      <c r="AD198" s="623"/>
      <c r="AE198" s="623"/>
      <c r="AF198" s="623"/>
      <c r="AG198" s="623"/>
      <c r="AH198" s="623"/>
      <c r="AP198" s="623"/>
      <c r="AQ198" s="623"/>
      <c r="AR198" s="623"/>
      <c r="AS198" s="623"/>
      <c r="AT198" s="623"/>
      <c r="BB198" s="623"/>
      <c r="BC198" s="623"/>
      <c r="BD198" s="623"/>
      <c r="BE198" s="623"/>
      <c r="BF198" s="623"/>
      <c r="BN198" s="623"/>
      <c r="BO198" s="623"/>
      <c r="BP198" s="623"/>
      <c r="BQ198" s="623"/>
      <c r="BR198" s="623"/>
      <c r="BZ198" s="623"/>
      <c r="CA198" s="623"/>
      <c r="CB198" s="623"/>
      <c r="CC198" s="623"/>
      <c r="CD198" s="623"/>
    </row>
    <row r="199" spans="6:82" x14ac:dyDescent="0.2">
      <c r="F199" s="623"/>
      <c r="G199" s="623"/>
      <c r="H199" s="623"/>
      <c r="I199" s="623"/>
      <c r="J199" s="623"/>
      <c r="R199" s="623"/>
      <c r="S199" s="623"/>
      <c r="T199" s="623"/>
      <c r="U199" s="623"/>
      <c r="V199" s="623"/>
      <c r="AD199" s="623"/>
      <c r="AE199" s="623"/>
      <c r="AF199" s="623"/>
      <c r="AG199" s="623"/>
      <c r="AH199" s="623"/>
      <c r="AP199" s="623"/>
      <c r="AQ199" s="623"/>
      <c r="AR199" s="623"/>
      <c r="AS199" s="623"/>
      <c r="AT199" s="623"/>
      <c r="BB199" s="623"/>
      <c r="BC199" s="623"/>
      <c r="BD199" s="623"/>
      <c r="BE199" s="623"/>
      <c r="BF199" s="623"/>
      <c r="BN199" s="623"/>
      <c r="BO199" s="623"/>
      <c r="BP199" s="623"/>
      <c r="BQ199" s="623"/>
      <c r="BR199" s="623"/>
      <c r="BZ199" s="623"/>
      <c r="CA199" s="623"/>
      <c r="CB199" s="623"/>
      <c r="CC199" s="623"/>
      <c r="CD199" s="623"/>
    </row>
    <row r="200" spans="6:82" x14ac:dyDescent="0.2">
      <c r="F200" s="623"/>
      <c r="G200" s="623"/>
      <c r="H200" s="623"/>
      <c r="I200" s="623"/>
      <c r="J200" s="623"/>
      <c r="R200" s="623"/>
      <c r="S200" s="623"/>
      <c r="T200" s="623"/>
      <c r="U200" s="623"/>
      <c r="V200" s="623"/>
      <c r="AD200" s="623"/>
      <c r="AE200" s="623"/>
      <c r="AF200" s="623"/>
      <c r="AG200" s="623"/>
      <c r="AH200" s="623"/>
      <c r="AP200" s="623"/>
      <c r="AQ200" s="623"/>
      <c r="AR200" s="623"/>
      <c r="AS200" s="623"/>
      <c r="AT200" s="623"/>
      <c r="BB200" s="623"/>
      <c r="BC200" s="623"/>
      <c r="BD200" s="623"/>
      <c r="BE200" s="623"/>
      <c r="BF200" s="623"/>
      <c r="BN200" s="623"/>
      <c r="BO200" s="623"/>
      <c r="BP200" s="623"/>
      <c r="BQ200" s="623"/>
      <c r="BR200" s="623"/>
      <c r="BZ200" s="623"/>
      <c r="CA200" s="623"/>
      <c r="CB200" s="623"/>
      <c r="CC200" s="623"/>
      <c r="CD200" s="623"/>
    </row>
    <row r="201" spans="6:82" x14ac:dyDescent="0.2">
      <c r="F201" s="623"/>
      <c r="G201" s="623"/>
      <c r="H201" s="623"/>
      <c r="I201" s="623"/>
      <c r="J201" s="623"/>
      <c r="R201" s="623"/>
      <c r="S201" s="623"/>
      <c r="T201" s="623"/>
      <c r="U201" s="623"/>
      <c r="V201" s="623"/>
      <c r="AD201" s="623"/>
      <c r="AE201" s="623"/>
      <c r="AF201" s="623"/>
      <c r="AG201" s="623"/>
      <c r="AH201" s="623"/>
      <c r="AP201" s="623"/>
      <c r="AQ201" s="623"/>
      <c r="AR201" s="623"/>
      <c r="AS201" s="623"/>
      <c r="AT201" s="623"/>
      <c r="BB201" s="623"/>
      <c r="BC201" s="623"/>
      <c r="BD201" s="623"/>
      <c r="BE201" s="623"/>
      <c r="BF201" s="623"/>
      <c r="BN201" s="623"/>
      <c r="BO201" s="623"/>
      <c r="BP201" s="623"/>
      <c r="BQ201" s="623"/>
      <c r="BR201" s="623"/>
      <c r="BZ201" s="623"/>
      <c r="CA201" s="623"/>
      <c r="CB201" s="623"/>
      <c r="CC201" s="623"/>
      <c r="CD201" s="623"/>
    </row>
    <row r="202" spans="6:82" x14ac:dyDescent="0.2">
      <c r="F202" s="623"/>
      <c r="G202" s="623"/>
      <c r="H202" s="623"/>
      <c r="I202" s="623"/>
      <c r="J202" s="623"/>
      <c r="R202" s="623"/>
      <c r="S202" s="623"/>
      <c r="T202" s="623"/>
      <c r="U202" s="623"/>
      <c r="V202" s="623"/>
      <c r="AD202" s="623"/>
      <c r="AE202" s="623"/>
      <c r="AF202" s="623"/>
      <c r="AG202" s="623"/>
      <c r="AH202" s="623"/>
      <c r="AP202" s="623"/>
      <c r="AQ202" s="623"/>
      <c r="AR202" s="623"/>
      <c r="AS202" s="623"/>
      <c r="AT202" s="623"/>
      <c r="BB202" s="623"/>
      <c r="BC202" s="623"/>
      <c r="BD202" s="623"/>
      <c r="BE202" s="623"/>
      <c r="BF202" s="623"/>
      <c r="BN202" s="623"/>
      <c r="BO202" s="623"/>
      <c r="BP202" s="623"/>
      <c r="BQ202" s="623"/>
      <c r="BR202" s="623"/>
      <c r="BZ202" s="623"/>
      <c r="CA202" s="623"/>
      <c r="CB202" s="623"/>
      <c r="CC202" s="623"/>
      <c r="CD202" s="623"/>
    </row>
    <row r="203" spans="6:82" x14ac:dyDescent="0.2">
      <c r="F203" s="623"/>
      <c r="G203" s="623"/>
      <c r="H203" s="623"/>
      <c r="I203" s="623"/>
      <c r="J203" s="623"/>
      <c r="R203" s="623"/>
      <c r="S203" s="623"/>
      <c r="T203" s="623"/>
      <c r="U203" s="623"/>
      <c r="V203" s="623"/>
      <c r="AD203" s="623"/>
      <c r="AE203" s="623"/>
      <c r="AF203" s="623"/>
      <c r="AG203" s="623"/>
      <c r="AH203" s="623"/>
      <c r="AP203" s="623"/>
      <c r="AQ203" s="623"/>
      <c r="AR203" s="623"/>
      <c r="AS203" s="623"/>
      <c r="AT203" s="623"/>
      <c r="BB203" s="623"/>
      <c r="BC203" s="623"/>
      <c r="BD203" s="623"/>
      <c r="BE203" s="623"/>
      <c r="BF203" s="623"/>
      <c r="BN203" s="623"/>
      <c r="BO203" s="623"/>
      <c r="BP203" s="623"/>
      <c r="BQ203" s="623"/>
      <c r="BR203" s="623"/>
      <c r="BZ203" s="623"/>
      <c r="CA203" s="623"/>
      <c r="CB203" s="623"/>
      <c r="CC203" s="623"/>
      <c r="CD203" s="623"/>
    </row>
    <row r="204" spans="6:82" x14ac:dyDescent="0.2">
      <c r="F204" s="623"/>
      <c r="G204" s="623"/>
      <c r="H204" s="623"/>
      <c r="I204" s="623"/>
      <c r="J204" s="623"/>
      <c r="R204" s="623"/>
      <c r="S204" s="623"/>
      <c r="T204" s="623"/>
      <c r="U204" s="623"/>
      <c r="V204" s="623"/>
      <c r="AD204" s="623"/>
      <c r="AE204" s="623"/>
      <c r="AF204" s="623"/>
      <c r="AG204" s="623"/>
      <c r="AH204" s="623"/>
      <c r="AP204" s="623"/>
      <c r="AQ204" s="623"/>
      <c r="AR204" s="623"/>
      <c r="AS204" s="623"/>
      <c r="AT204" s="623"/>
      <c r="BB204" s="623"/>
      <c r="BC204" s="623"/>
      <c r="BD204" s="623"/>
      <c r="BE204" s="623"/>
      <c r="BF204" s="623"/>
      <c r="BN204" s="623"/>
      <c r="BO204" s="623"/>
      <c r="BP204" s="623"/>
      <c r="BQ204" s="623"/>
      <c r="BR204" s="623"/>
      <c r="BZ204" s="623"/>
      <c r="CA204" s="623"/>
      <c r="CB204" s="623"/>
      <c r="CC204" s="623"/>
      <c r="CD204" s="623"/>
    </row>
    <row r="205" spans="6:82" x14ac:dyDescent="0.2">
      <c r="F205" s="623"/>
      <c r="G205" s="623"/>
      <c r="H205" s="623"/>
      <c r="I205" s="623"/>
      <c r="J205" s="623"/>
      <c r="R205" s="623"/>
      <c r="S205" s="623"/>
      <c r="T205" s="623"/>
      <c r="U205" s="623"/>
      <c r="V205" s="623"/>
      <c r="AD205" s="623"/>
      <c r="AE205" s="623"/>
      <c r="AF205" s="623"/>
      <c r="AG205" s="623"/>
      <c r="AH205" s="623"/>
      <c r="AP205" s="623"/>
      <c r="AQ205" s="623"/>
      <c r="AR205" s="623"/>
      <c r="AS205" s="623"/>
      <c r="AT205" s="623"/>
      <c r="BB205" s="623"/>
      <c r="BC205" s="623"/>
      <c r="BD205" s="623"/>
      <c r="BE205" s="623"/>
      <c r="BF205" s="623"/>
      <c r="BN205" s="623"/>
      <c r="BO205" s="623"/>
      <c r="BP205" s="623"/>
      <c r="BQ205" s="623"/>
      <c r="BR205" s="623"/>
      <c r="BZ205" s="623"/>
      <c r="CA205" s="623"/>
      <c r="CB205" s="623"/>
      <c r="CC205" s="623"/>
      <c r="CD205" s="623"/>
    </row>
    <row r="206" spans="6:82" x14ac:dyDescent="0.2">
      <c r="F206" s="623"/>
      <c r="G206" s="623"/>
      <c r="H206" s="623"/>
      <c r="I206" s="623"/>
      <c r="J206" s="623"/>
      <c r="R206" s="623"/>
      <c r="S206" s="623"/>
      <c r="T206" s="623"/>
      <c r="U206" s="623"/>
      <c r="V206" s="623"/>
      <c r="AD206" s="623"/>
      <c r="AE206" s="623"/>
      <c r="AF206" s="623"/>
      <c r="AG206" s="623"/>
      <c r="AH206" s="623"/>
      <c r="AP206" s="623"/>
      <c r="AQ206" s="623"/>
      <c r="AR206" s="623"/>
      <c r="AS206" s="623"/>
      <c r="AT206" s="623"/>
      <c r="BB206" s="623"/>
      <c r="BC206" s="623"/>
      <c r="BD206" s="623"/>
      <c r="BE206" s="623"/>
      <c r="BF206" s="623"/>
      <c r="BN206" s="623"/>
      <c r="BO206" s="623"/>
      <c r="BP206" s="623"/>
      <c r="BQ206" s="623"/>
      <c r="BR206" s="623"/>
      <c r="BZ206" s="623"/>
      <c r="CA206" s="623"/>
      <c r="CB206" s="623"/>
      <c r="CC206" s="623"/>
      <c r="CD206" s="623"/>
    </row>
    <row r="207" spans="6:82" x14ac:dyDescent="0.2">
      <c r="F207" s="623"/>
      <c r="G207" s="623"/>
      <c r="H207" s="623"/>
      <c r="I207" s="623"/>
      <c r="J207" s="623"/>
      <c r="R207" s="623"/>
      <c r="S207" s="623"/>
      <c r="T207" s="623"/>
      <c r="U207" s="623"/>
      <c r="V207" s="623"/>
      <c r="AD207" s="623"/>
      <c r="AE207" s="623"/>
      <c r="AF207" s="623"/>
      <c r="AG207" s="623"/>
      <c r="AH207" s="623"/>
      <c r="AP207" s="623"/>
      <c r="AQ207" s="623"/>
      <c r="AR207" s="623"/>
      <c r="AS207" s="623"/>
      <c r="AT207" s="623"/>
      <c r="BB207" s="623"/>
      <c r="BC207" s="623"/>
      <c r="BD207" s="623"/>
      <c r="BE207" s="623"/>
      <c r="BF207" s="623"/>
      <c r="BN207" s="623"/>
      <c r="BO207" s="623"/>
      <c r="BP207" s="623"/>
      <c r="BQ207" s="623"/>
      <c r="BR207" s="623"/>
      <c r="BZ207" s="623"/>
      <c r="CA207" s="623"/>
      <c r="CB207" s="623"/>
      <c r="CC207" s="623"/>
      <c r="CD207" s="623"/>
    </row>
    <row r="208" spans="6:82" x14ac:dyDescent="0.2">
      <c r="F208" s="623"/>
      <c r="G208" s="623"/>
      <c r="H208" s="623"/>
      <c r="I208" s="623"/>
      <c r="J208" s="623"/>
      <c r="R208" s="623"/>
      <c r="S208" s="623"/>
      <c r="T208" s="623"/>
      <c r="U208" s="623"/>
      <c r="V208" s="623"/>
      <c r="AD208" s="623"/>
      <c r="AE208" s="623"/>
      <c r="AF208" s="623"/>
      <c r="AG208" s="623"/>
      <c r="AH208" s="623"/>
      <c r="AP208" s="623"/>
      <c r="AQ208" s="623"/>
      <c r="AR208" s="623"/>
      <c r="AS208" s="623"/>
      <c r="AT208" s="623"/>
      <c r="BB208" s="623"/>
      <c r="BC208" s="623"/>
      <c r="BD208" s="623"/>
      <c r="BE208" s="623"/>
      <c r="BF208" s="623"/>
      <c r="BN208" s="623"/>
      <c r="BO208" s="623"/>
      <c r="BP208" s="623"/>
      <c r="BQ208" s="623"/>
      <c r="BR208" s="623"/>
      <c r="BZ208" s="623"/>
      <c r="CA208" s="623"/>
      <c r="CB208" s="623"/>
      <c r="CC208" s="623"/>
      <c r="CD208" s="623"/>
    </row>
    <row r="209" spans="6:82" x14ac:dyDescent="0.2">
      <c r="F209" s="623"/>
      <c r="G209" s="623"/>
      <c r="H209" s="623"/>
      <c r="I209" s="623"/>
      <c r="J209" s="623"/>
      <c r="R209" s="623"/>
      <c r="S209" s="623"/>
      <c r="T209" s="623"/>
      <c r="U209" s="623"/>
      <c r="V209" s="623"/>
      <c r="AD209" s="623"/>
      <c r="AE209" s="623"/>
      <c r="AF209" s="623"/>
      <c r="AG209" s="623"/>
      <c r="AH209" s="623"/>
      <c r="AP209" s="623"/>
      <c r="AQ209" s="623"/>
      <c r="AR209" s="623"/>
      <c r="AS209" s="623"/>
      <c r="AT209" s="623"/>
      <c r="BB209" s="623"/>
      <c r="BC209" s="623"/>
      <c r="BD209" s="623"/>
      <c r="BE209" s="623"/>
      <c r="BF209" s="623"/>
      <c r="BN209" s="623"/>
      <c r="BO209" s="623"/>
      <c r="BP209" s="623"/>
      <c r="BQ209" s="623"/>
      <c r="BR209" s="623"/>
      <c r="BZ209" s="623"/>
      <c r="CA209" s="623"/>
      <c r="CB209" s="623"/>
      <c r="CC209" s="623"/>
      <c r="CD209" s="623"/>
    </row>
    <row r="210" spans="6:82" x14ac:dyDescent="0.2">
      <c r="F210" s="623"/>
      <c r="G210" s="623"/>
      <c r="H210" s="623"/>
      <c r="I210" s="623"/>
      <c r="J210" s="623"/>
      <c r="R210" s="623"/>
      <c r="S210" s="623"/>
      <c r="T210" s="623"/>
      <c r="U210" s="623"/>
      <c r="V210" s="623"/>
      <c r="AD210" s="623"/>
      <c r="AE210" s="623"/>
      <c r="AF210" s="623"/>
      <c r="AG210" s="623"/>
      <c r="AH210" s="623"/>
      <c r="AP210" s="623"/>
      <c r="AQ210" s="623"/>
      <c r="AR210" s="623"/>
      <c r="AS210" s="623"/>
      <c r="AT210" s="623"/>
      <c r="BB210" s="623"/>
      <c r="BC210" s="623"/>
      <c r="BD210" s="623"/>
      <c r="BE210" s="623"/>
      <c r="BF210" s="623"/>
      <c r="BN210" s="623"/>
      <c r="BO210" s="623"/>
      <c r="BP210" s="623"/>
      <c r="BQ210" s="623"/>
      <c r="BR210" s="623"/>
      <c r="BZ210" s="623"/>
      <c r="CA210" s="623"/>
      <c r="CB210" s="623"/>
      <c r="CC210" s="623"/>
      <c r="CD210" s="623"/>
    </row>
    <row r="211" spans="6:82" x14ac:dyDescent="0.2">
      <c r="F211" s="623"/>
      <c r="G211" s="623"/>
      <c r="H211" s="623"/>
      <c r="I211" s="623"/>
      <c r="J211" s="623"/>
      <c r="R211" s="623"/>
      <c r="S211" s="623"/>
      <c r="T211" s="623"/>
      <c r="U211" s="623"/>
      <c r="V211" s="623"/>
      <c r="AD211" s="623"/>
      <c r="AE211" s="623"/>
      <c r="AF211" s="623"/>
      <c r="AG211" s="623"/>
      <c r="AH211" s="623"/>
      <c r="AP211" s="623"/>
      <c r="AQ211" s="623"/>
      <c r="AR211" s="623"/>
      <c r="AS211" s="623"/>
      <c r="AT211" s="623"/>
      <c r="BB211" s="623"/>
      <c r="BC211" s="623"/>
      <c r="BD211" s="623"/>
      <c r="BE211" s="623"/>
      <c r="BF211" s="623"/>
      <c r="BN211" s="623"/>
      <c r="BO211" s="623"/>
      <c r="BP211" s="623"/>
      <c r="BQ211" s="623"/>
      <c r="BR211" s="623"/>
      <c r="BZ211" s="623"/>
      <c r="CA211" s="623"/>
      <c r="CB211" s="623"/>
      <c r="CC211" s="623"/>
      <c r="CD211" s="623"/>
    </row>
    <row r="212" spans="6:82" x14ac:dyDescent="0.2">
      <c r="F212" s="623"/>
      <c r="G212" s="623"/>
      <c r="H212" s="623"/>
      <c r="I212" s="623"/>
      <c r="J212" s="623"/>
      <c r="R212" s="623"/>
      <c r="S212" s="623"/>
      <c r="T212" s="623"/>
      <c r="U212" s="623"/>
      <c r="V212" s="623"/>
      <c r="AD212" s="623"/>
      <c r="AE212" s="623"/>
      <c r="AF212" s="623"/>
      <c r="AG212" s="623"/>
      <c r="AH212" s="623"/>
      <c r="AP212" s="623"/>
      <c r="AQ212" s="623"/>
      <c r="AR212" s="623"/>
      <c r="AS212" s="623"/>
      <c r="AT212" s="623"/>
      <c r="BB212" s="623"/>
      <c r="BC212" s="623"/>
      <c r="BD212" s="623"/>
      <c r="BE212" s="623"/>
      <c r="BF212" s="623"/>
      <c r="BN212" s="623"/>
      <c r="BO212" s="623"/>
      <c r="BP212" s="623"/>
      <c r="BQ212" s="623"/>
      <c r="BR212" s="623"/>
      <c r="BZ212" s="623"/>
      <c r="CA212" s="623"/>
      <c r="CB212" s="623"/>
      <c r="CC212" s="623"/>
      <c r="CD212" s="623"/>
    </row>
    <row r="213" spans="6:82" x14ac:dyDescent="0.2">
      <c r="F213" s="623"/>
      <c r="G213" s="623"/>
      <c r="H213" s="623"/>
      <c r="I213" s="623"/>
      <c r="J213" s="623"/>
      <c r="R213" s="623"/>
      <c r="S213" s="623"/>
      <c r="T213" s="623"/>
      <c r="U213" s="623"/>
      <c r="V213" s="623"/>
      <c r="AD213" s="623"/>
      <c r="AE213" s="623"/>
      <c r="AF213" s="623"/>
      <c r="AG213" s="623"/>
      <c r="AH213" s="623"/>
      <c r="AP213" s="623"/>
      <c r="AQ213" s="623"/>
      <c r="AR213" s="623"/>
      <c r="AS213" s="623"/>
      <c r="AT213" s="623"/>
      <c r="BB213" s="623"/>
      <c r="BC213" s="623"/>
      <c r="BD213" s="623"/>
      <c r="BE213" s="623"/>
      <c r="BF213" s="623"/>
      <c r="BN213" s="623"/>
      <c r="BO213" s="623"/>
      <c r="BP213" s="623"/>
      <c r="BQ213" s="623"/>
      <c r="BR213" s="623"/>
      <c r="BZ213" s="623"/>
      <c r="CA213" s="623"/>
      <c r="CB213" s="623"/>
      <c r="CC213" s="623"/>
      <c r="CD213" s="623"/>
    </row>
    <row r="214" spans="6:82" x14ac:dyDescent="0.2">
      <c r="F214" s="623"/>
      <c r="G214" s="623"/>
      <c r="H214" s="623"/>
      <c r="I214" s="623"/>
      <c r="J214" s="623"/>
      <c r="R214" s="623"/>
      <c r="S214" s="623"/>
      <c r="T214" s="623"/>
      <c r="U214" s="623"/>
      <c r="V214" s="623"/>
      <c r="AD214" s="623"/>
      <c r="AE214" s="623"/>
      <c r="AF214" s="623"/>
      <c r="AG214" s="623"/>
      <c r="AH214" s="623"/>
      <c r="AP214" s="623"/>
      <c r="AQ214" s="623"/>
      <c r="AR214" s="623"/>
      <c r="AS214" s="623"/>
      <c r="AT214" s="623"/>
      <c r="BB214" s="623"/>
      <c r="BC214" s="623"/>
      <c r="BD214" s="623"/>
      <c r="BE214" s="623"/>
      <c r="BF214" s="623"/>
      <c r="BN214" s="623"/>
      <c r="BO214" s="623"/>
      <c r="BP214" s="623"/>
      <c r="BQ214" s="623"/>
      <c r="BR214" s="623"/>
      <c r="BZ214" s="623"/>
      <c r="CA214" s="623"/>
      <c r="CB214" s="623"/>
      <c r="CC214" s="623"/>
      <c r="CD214" s="623"/>
    </row>
    <row r="215" spans="6:82" x14ac:dyDescent="0.2">
      <c r="F215" s="623"/>
      <c r="G215" s="623"/>
      <c r="H215" s="623"/>
      <c r="I215" s="623"/>
      <c r="J215" s="623"/>
      <c r="R215" s="623"/>
      <c r="S215" s="623"/>
      <c r="T215" s="623"/>
      <c r="U215" s="623"/>
      <c r="V215" s="623"/>
      <c r="AD215" s="623"/>
      <c r="AE215" s="623"/>
      <c r="AF215" s="623"/>
      <c r="AG215" s="623"/>
      <c r="AH215" s="623"/>
      <c r="AP215" s="623"/>
      <c r="AQ215" s="623"/>
      <c r="AR215" s="623"/>
      <c r="AS215" s="623"/>
      <c r="AT215" s="623"/>
      <c r="BB215" s="623"/>
      <c r="BC215" s="623"/>
      <c r="BD215" s="623"/>
      <c r="BE215" s="623"/>
      <c r="BF215" s="623"/>
      <c r="BN215" s="623"/>
      <c r="BO215" s="623"/>
      <c r="BP215" s="623"/>
      <c r="BQ215" s="623"/>
      <c r="BR215" s="623"/>
      <c r="BZ215" s="623"/>
      <c r="CA215" s="623"/>
      <c r="CB215" s="623"/>
      <c r="CC215" s="623"/>
      <c r="CD215" s="623"/>
    </row>
    <row r="216" spans="6:82" x14ac:dyDescent="0.2">
      <c r="F216" s="623"/>
      <c r="G216" s="623"/>
      <c r="H216" s="623"/>
      <c r="I216" s="623"/>
      <c r="J216" s="623"/>
      <c r="R216" s="623"/>
      <c r="S216" s="623"/>
      <c r="T216" s="623"/>
      <c r="U216" s="623"/>
      <c r="V216" s="623"/>
      <c r="AD216" s="623"/>
      <c r="AE216" s="623"/>
      <c r="AF216" s="623"/>
      <c r="AG216" s="623"/>
      <c r="AH216" s="623"/>
      <c r="AP216" s="623"/>
      <c r="AQ216" s="623"/>
      <c r="AR216" s="623"/>
      <c r="AS216" s="623"/>
      <c r="AT216" s="623"/>
      <c r="BB216" s="623"/>
      <c r="BC216" s="623"/>
      <c r="BD216" s="623"/>
      <c r="BE216" s="623"/>
      <c r="BF216" s="623"/>
      <c r="BN216" s="623"/>
      <c r="BO216" s="623"/>
      <c r="BP216" s="623"/>
      <c r="BQ216" s="623"/>
      <c r="BR216" s="623"/>
      <c r="BZ216" s="623"/>
      <c r="CA216" s="623"/>
      <c r="CB216" s="623"/>
      <c r="CC216" s="623"/>
      <c r="CD216" s="623"/>
    </row>
    <row r="217" spans="6:82" x14ac:dyDescent="0.2">
      <c r="F217" s="623"/>
      <c r="G217" s="623"/>
      <c r="H217" s="623"/>
      <c r="I217" s="623"/>
      <c r="J217" s="623"/>
      <c r="R217" s="623"/>
      <c r="S217" s="623"/>
      <c r="T217" s="623"/>
      <c r="U217" s="623"/>
      <c r="V217" s="623"/>
      <c r="AD217" s="623"/>
      <c r="AE217" s="623"/>
      <c r="AF217" s="623"/>
      <c r="AG217" s="623"/>
      <c r="AH217" s="623"/>
      <c r="AP217" s="623"/>
      <c r="AQ217" s="623"/>
      <c r="AR217" s="623"/>
      <c r="AS217" s="623"/>
      <c r="AT217" s="623"/>
      <c r="BB217" s="623"/>
      <c r="BC217" s="623"/>
      <c r="BD217" s="623"/>
      <c r="BE217" s="623"/>
      <c r="BF217" s="623"/>
      <c r="BN217" s="623"/>
      <c r="BO217" s="623"/>
      <c r="BP217" s="623"/>
      <c r="BQ217" s="623"/>
      <c r="BR217" s="623"/>
      <c r="BZ217" s="623"/>
      <c r="CA217" s="623"/>
      <c r="CB217" s="623"/>
      <c r="CC217" s="623"/>
      <c r="CD217" s="623"/>
    </row>
    <row r="218" spans="6:82" x14ac:dyDescent="0.2">
      <c r="F218" s="623"/>
      <c r="G218" s="623"/>
      <c r="H218" s="623"/>
      <c r="I218" s="623"/>
      <c r="J218" s="623"/>
      <c r="R218" s="623"/>
      <c r="S218" s="623"/>
      <c r="T218" s="623"/>
      <c r="U218" s="623"/>
      <c r="V218" s="623"/>
      <c r="AD218" s="623"/>
      <c r="AE218" s="623"/>
      <c r="AF218" s="623"/>
      <c r="AG218" s="623"/>
      <c r="AH218" s="623"/>
      <c r="AP218" s="623"/>
      <c r="AQ218" s="623"/>
      <c r="AR218" s="623"/>
      <c r="AS218" s="623"/>
      <c r="AT218" s="623"/>
      <c r="BB218" s="623"/>
      <c r="BC218" s="623"/>
      <c r="BD218" s="623"/>
      <c r="BE218" s="623"/>
      <c r="BF218" s="623"/>
      <c r="BN218" s="623"/>
      <c r="BO218" s="623"/>
      <c r="BP218" s="623"/>
      <c r="BQ218" s="623"/>
      <c r="BR218" s="623"/>
      <c r="BZ218" s="623"/>
      <c r="CA218" s="623"/>
      <c r="CB218" s="623"/>
      <c r="CC218" s="623"/>
      <c r="CD218" s="623"/>
    </row>
    <row r="219" spans="6:82" x14ac:dyDescent="0.2">
      <c r="F219" s="623"/>
      <c r="G219" s="623"/>
      <c r="H219" s="623"/>
      <c r="I219" s="623"/>
      <c r="J219" s="623"/>
      <c r="R219" s="623"/>
      <c r="S219" s="623"/>
      <c r="T219" s="623"/>
      <c r="U219" s="623"/>
      <c r="V219" s="623"/>
      <c r="AD219" s="623"/>
      <c r="AE219" s="623"/>
      <c r="AF219" s="623"/>
      <c r="AG219" s="623"/>
      <c r="AH219" s="623"/>
      <c r="AP219" s="623"/>
      <c r="AQ219" s="623"/>
      <c r="AR219" s="623"/>
      <c r="AS219" s="623"/>
      <c r="AT219" s="623"/>
      <c r="BB219" s="623"/>
      <c r="BC219" s="623"/>
      <c r="BD219" s="623"/>
      <c r="BE219" s="623"/>
      <c r="BF219" s="623"/>
      <c r="BN219" s="623"/>
      <c r="BO219" s="623"/>
      <c r="BP219" s="623"/>
      <c r="BQ219" s="623"/>
      <c r="BR219" s="623"/>
      <c r="BZ219" s="623"/>
      <c r="CA219" s="623"/>
      <c r="CB219" s="623"/>
      <c r="CC219" s="623"/>
      <c r="CD219" s="623"/>
    </row>
    <row r="220" spans="6:82" x14ac:dyDescent="0.2">
      <c r="F220" s="623"/>
      <c r="G220" s="623"/>
      <c r="H220" s="623"/>
      <c r="I220" s="623"/>
      <c r="J220" s="623"/>
      <c r="R220" s="623"/>
      <c r="S220" s="623"/>
      <c r="T220" s="623"/>
      <c r="U220" s="623"/>
      <c r="V220" s="623"/>
      <c r="AD220" s="623"/>
      <c r="AE220" s="623"/>
      <c r="AF220" s="623"/>
      <c r="AG220" s="623"/>
      <c r="AH220" s="623"/>
      <c r="AP220" s="623"/>
      <c r="AQ220" s="623"/>
      <c r="AR220" s="623"/>
      <c r="AS220" s="623"/>
      <c r="AT220" s="623"/>
      <c r="BB220" s="623"/>
      <c r="BC220" s="623"/>
      <c r="BD220" s="623"/>
      <c r="BE220" s="623"/>
      <c r="BF220" s="623"/>
      <c r="BN220" s="623"/>
      <c r="BO220" s="623"/>
      <c r="BP220" s="623"/>
      <c r="BQ220" s="623"/>
      <c r="BR220" s="623"/>
      <c r="BZ220" s="623"/>
      <c r="CA220" s="623"/>
      <c r="CB220" s="623"/>
      <c r="CC220" s="623"/>
      <c r="CD220" s="623"/>
    </row>
    <row r="221" spans="6:82" x14ac:dyDescent="0.2">
      <c r="F221" s="623"/>
      <c r="G221" s="623"/>
      <c r="H221" s="623"/>
      <c r="I221" s="623"/>
      <c r="J221" s="623"/>
      <c r="R221" s="623"/>
      <c r="S221" s="623"/>
      <c r="T221" s="623"/>
      <c r="U221" s="623"/>
      <c r="V221" s="623"/>
      <c r="AD221" s="623"/>
      <c r="AE221" s="623"/>
      <c r="AF221" s="623"/>
      <c r="AG221" s="623"/>
      <c r="AH221" s="623"/>
      <c r="AP221" s="623"/>
      <c r="AQ221" s="623"/>
      <c r="AR221" s="623"/>
      <c r="AS221" s="623"/>
      <c r="AT221" s="623"/>
      <c r="BB221" s="623"/>
      <c r="BC221" s="623"/>
      <c r="BD221" s="623"/>
      <c r="BE221" s="623"/>
      <c r="BF221" s="623"/>
      <c r="BN221" s="623"/>
      <c r="BO221" s="623"/>
      <c r="BP221" s="623"/>
      <c r="BQ221" s="623"/>
      <c r="BR221" s="623"/>
      <c r="BZ221" s="623"/>
      <c r="CA221" s="623"/>
      <c r="CB221" s="623"/>
      <c r="CC221" s="623"/>
      <c r="CD221" s="623"/>
    </row>
    <row r="222" spans="6:82" x14ac:dyDescent="0.2">
      <c r="F222" s="623"/>
      <c r="G222" s="623"/>
      <c r="H222" s="623"/>
      <c r="I222" s="623"/>
      <c r="J222" s="623"/>
      <c r="R222" s="623"/>
      <c r="S222" s="623"/>
      <c r="T222" s="623"/>
      <c r="U222" s="623"/>
      <c r="V222" s="623"/>
      <c r="AD222" s="623"/>
      <c r="AE222" s="623"/>
      <c r="AF222" s="623"/>
      <c r="AG222" s="623"/>
      <c r="AH222" s="623"/>
      <c r="AP222" s="623"/>
      <c r="AQ222" s="623"/>
      <c r="AR222" s="623"/>
      <c r="AS222" s="623"/>
      <c r="AT222" s="623"/>
      <c r="BB222" s="623"/>
      <c r="BC222" s="623"/>
      <c r="BD222" s="623"/>
      <c r="BE222" s="623"/>
      <c r="BF222" s="623"/>
      <c r="BN222" s="623"/>
      <c r="BO222" s="623"/>
      <c r="BP222" s="623"/>
      <c r="BQ222" s="623"/>
      <c r="BR222" s="623"/>
      <c r="BZ222" s="623"/>
      <c r="CA222" s="623"/>
      <c r="CB222" s="623"/>
      <c r="CC222" s="623"/>
      <c r="CD222" s="623"/>
    </row>
    <row r="223" spans="6:82" x14ac:dyDescent="0.2">
      <c r="F223" s="623"/>
      <c r="G223" s="623"/>
      <c r="H223" s="623"/>
      <c r="I223" s="623"/>
      <c r="J223" s="623"/>
      <c r="R223" s="623"/>
      <c r="S223" s="623"/>
      <c r="T223" s="623"/>
      <c r="U223" s="623"/>
      <c r="V223" s="623"/>
      <c r="AD223" s="623"/>
      <c r="AE223" s="623"/>
      <c r="AF223" s="623"/>
      <c r="AG223" s="623"/>
      <c r="AH223" s="623"/>
      <c r="AP223" s="623"/>
      <c r="AQ223" s="623"/>
      <c r="AR223" s="623"/>
      <c r="AS223" s="623"/>
      <c r="AT223" s="623"/>
      <c r="BB223" s="623"/>
      <c r="BC223" s="623"/>
      <c r="BD223" s="623"/>
      <c r="BE223" s="623"/>
      <c r="BF223" s="623"/>
      <c r="BN223" s="623"/>
      <c r="BO223" s="623"/>
      <c r="BP223" s="623"/>
      <c r="BQ223" s="623"/>
      <c r="BR223" s="623"/>
      <c r="BZ223" s="623"/>
      <c r="CA223" s="623"/>
      <c r="CB223" s="623"/>
      <c r="CC223" s="623"/>
      <c r="CD223" s="623"/>
    </row>
    <row r="224" spans="6:82" x14ac:dyDescent="0.2">
      <c r="F224" s="623"/>
      <c r="G224" s="623"/>
      <c r="H224" s="623"/>
      <c r="I224" s="623"/>
      <c r="J224" s="623"/>
      <c r="R224" s="623"/>
      <c r="S224" s="623"/>
      <c r="T224" s="623"/>
      <c r="U224" s="623"/>
      <c r="V224" s="623"/>
      <c r="AD224" s="623"/>
      <c r="AE224" s="623"/>
      <c r="AF224" s="623"/>
      <c r="AG224" s="623"/>
      <c r="AH224" s="623"/>
      <c r="AP224" s="623"/>
      <c r="AQ224" s="623"/>
      <c r="AR224" s="623"/>
      <c r="AS224" s="623"/>
      <c r="AT224" s="623"/>
      <c r="BB224" s="623"/>
      <c r="BC224" s="623"/>
      <c r="BD224" s="623"/>
      <c r="BE224" s="623"/>
      <c r="BF224" s="623"/>
      <c r="BN224" s="623"/>
      <c r="BO224" s="623"/>
      <c r="BP224" s="623"/>
      <c r="BQ224" s="623"/>
      <c r="BR224" s="623"/>
      <c r="BZ224" s="623"/>
      <c r="CA224" s="623"/>
      <c r="CB224" s="623"/>
      <c r="CC224" s="623"/>
      <c r="CD224" s="623"/>
    </row>
    <row r="225" spans="6:82" x14ac:dyDescent="0.2">
      <c r="F225" s="623"/>
      <c r="G225" s="623"/>
      <c r="H225" s="623"/>
      <c r="I225" s="623"/>
      <c r="J225" s="623"/>
      <c r="R225" s="623"/>
      <c r="S225" s="623"/>
      <c r="T225" s="623"/>
      <c r="U225" s="623"/>
      <c r="V225" s="623"/>
      <c r="AD225" s="623"/>
      <c r="AE225" s="623"/>
      <c r="AF225" s="623"/>
      <c r="AG225" s="623"/>
      <c r="AH225" s="623"/>
      <c r="AP225" s="623"/>
      <c r="AQ225" s="623"/>
      <c r="AR225" s="623"/>
      <c r="AS225" s="623"/>
      <c r="AT225" s="623"/>
      <c r="BB225" s="623"/>
      <c r="BC225" s="623"/>
      <c r="BD225" s="623"/>
      <c r="BE225" s="623"/>
      <c r="BF225" s="623"/>
      <c r="BN225" s="623"/>
      <c r="BO225" s="623"/>
      <c r="BP225" s="623"/>
      <c r="BQ225" s="623"/>
      <c r="BR225" s="623"/>
      <c r="BZ225" s="623"/>
      <c r="CA225" s="623"/>
      <c r="CB225" s="623"/>
      <c r="CC225" s="623"/>
      <c r="CD225" s="623"/>
    </row>
    <row r="226" spans="6:82" x14ac:dyDescent="0.2">
      <c r="F226" s="623"/>
      <c r="G226" s="623"/>
      <c r="H226" s="623"/>
      <c r="I226" s="623"/>
      <c r="J226" s="623"/>
      <c r="R226" s="623"/>
      <c r="S226" s="623"/>
      <c r="T226" s="623"/>
      <c r="U226" s="623"/>
      <c r="V226" s="623"/>
      <c r="AD226" s="623"/>
      <c r="AE226" s="623"/>
      <c r="AF226" s="623"/>
      <c r="AG226" s="623"/>
      <c r="AH226" s="623"/>
      <c r="AP226" s="623"/>
      <c r="AQ226" s="623"/>
      <c r="AR226" s="623"/>
      <c r="AS226" s="623"/>
      <c r="AT226" s="623"/>
      <c r="BB226" s="623"/>
      <c r="BC226" s="623"/>
      <c r="BD226" s="623"/>
      <c r="BE226" s="623"/>
      <c r="BF226" s="623"/>
      <c r="BN226" s="623"/>
      <c r="BO226" s="623"/>
      <c r="BP226" s="623"/>
      <c r="BQ226" s="623"/>
      <c r="BR226" s="623"/>
      <c r="BZ226" s="623"/>
      <c r="CA226" s="623"/>
      <c r="CB226" s="623"/>
      <c r="CC226" s="623"/>
      <c r="CD226" s="623"/>
    </row>
    <row r="227" spans="6:82" x14ac:dyDescent="0.2">
      <c r="F227" s="623"/>
      <c r="G227" s="623"/>
      <c r="H227" s="623"/>
      <c r="I227" s="623"/>
      <c r="J227" s="623"/>
      <c r="R227" s="623"/>
      <c r="S227" s="623"/>
      <c r="T227" s="623"/>
      <c r="U227" s="623"/>
      <c r="V227" s="623"/>
      <c r="AD227" s="623"/>
      <c r="AE227" s="623"/>
      <c r="AF227" s="623"/>
      <c r="AG227" s="623"/>
      <c r="AH227" s="623"/>
      <c r="AP227" s="623"/>
      <c r="AQ227" s="623"/>
      <c r="AR227" s="623"/>
      <c r="AS227" s="623"/>
      <c r="AT227" s="623"/>
      <c r="BB227" s="623"/>
      <c r="BC227" s="623"/>
      <c r="BD227" s="623"/>
      <c r="BE227" s="623"/>
      <c r="BF227" s="623"/>
      <c r="BN227" s="623"/>
      <c r="BO227" s="623"/>
      <c r="BP227" s="623"/>
      <c r="BQ227" s="623"/>
      <c r="BR227" s="623"/>
      <c r="BZ227" s="623"/>
      <c r="CA227" s="623"/>
      <c r="CB227" s="623"/>
      <c r="CC227" s="623"/>
      <c r="CD227" s="623"/>
    </row>
    <row r="228" spans="6:82" x14ac:dyDescent="0.2">
      <c r="F228" s="623"/>
      <c r="G228" s="623"/>
      <c r="H228" s="623"/>
      <c r="I228" s="623"/>
      <c r="J228" s="623"/>
      <c r="R228" s="623"/>
      <c r="S228" s="623"/>
      <c r="T228" s="623"/>
      <c r="U228" s="623"/>
      <c r="V228" s="623"/>
      <c r="AD228" s="623"/>
      <c r="AE228" s="623"/>
      <c r="AF228" s="623"/>
      <c r="AG228" s="623"/>
      <c r="AH228" s="623"/>
      <c r="AP228" s="623"/>
      <c r="AQ228" s="623"/>
      <c r="AR228" s="623"/>
      <c r="AS228" s="623"/>
      <c r="AT228" s="623"/>
      <c r="BB228" s="623"/>
      <c r="BC228" s="623"/>
      <c r="BD228" s="623"/>
      <c r="BE228" s="623"/>
      <c r="BF228" s="623"/>
      <c r="BN228" s="623"/>
      <c r="BO228" s="623"/>
      <c r="BP228" s="623"/>
      <c r="BQ228" s="623"/>
      <c r="BR228" s="623"/>
      <c r="BZ228" s="623"/>
      <c r="CA228" s="623"/>
      <c r="CB228" s="623"/>
      <c r="CC228" s="623"/>
      <c r="CD228" s="623"/>
    </row>
    <row r="229" spans="6:82" x14ac:dyDescent="0.2">
      <c r="F229" s="623"/>
      <c r="G229" s="623"/>
      <c r="H229" s="623"/>
      <c r="I229" s="623"/>
      <c r="J229" s="623"/>
      <c r="R229" s="623"/>
      <c r="S229" s="623"/>
      <c r="T229" s="623"/>
      <c r="U229" s="623"/>
      <c r="V229" s="623"/>
      <c r="AD229" s="623"/>
      <c r="AE229" s="623"/>
      <c r="AF229" s="623"/>
      <c r="AG229" s="623"/>
      <c r="AH229" s="623"/>
      <c r="AP229" s="623"/>
      <c r="AQ229" s="623"/>
      <c r="AR229" s="623"/>
      <c r="AS229" s="623"/>
      <c r="AT229" s="623"/>
      <c r="BB229" s="623"/>
      <c r="BC229" s="623"/>
      <c r="BD229" s="623"/>
      <c r="BE229" s="623"/>
      <c r="BF229" s="623"/>
      <c r="BN229" s="623"/>
      <c r="BO229" s="623"/>
      <c r="BP229" s="623"/>
      <c r="BQ229" s="623"/>
      <c r="BR229" s="623"/>
      <c r="BZ229" s="623"/>
      <c r="CA229" s="623"/>
      <c r="CB229" s="623"/>
      <c r="CC229" s="623"/>
      <c r="CD229" s="623"/>
    </row>
    <row r="230" spans="6:82" x14ac:dyDescent="0.2">
      <c r="F230" s="623"/>
      <c r="G230" s="623"/>
      <c r="H230" s="623"/>
      <c r="I230" s="623"/>
      <c r="J230" s="623"/>
      <c r="R230" s="623"/>
      <c r="S230" s="623"/>
      <c r="T230" s="623"/>
      <c r="U230" s="623"/>
      <c r="V230" s="623"/>
      <c r="AD230" s="623"/>
      <c r="AE230" s="623"/>
      <c r="AF230" s="623"/>
      <c r="AG230" s="623"/>
      <c r="AH230" s="623"/>
      <c r="AP230" s="623"/>
      <c r="AQ230" s="623"/>
      <c r="AR230" s="623"/>
      <c r="AS230" s="623"/>
      <c r="AT230" s="623"/>
      <c r="BB230" s="623"/>
      <c r="BC230" s="623"/>
      <c r="BD230" s="623"/>
      <c r="BE230" s="623"/>
      <c r="BF230" s="623"/>
      <c r="BN230" s="623"/>
      <c r="BO230" s="623"/>
      <c r="BP230" s="623"/>
      <c r="BQ230" s="623"/>
      <c r="BR230" s="623"/>
      <c r="BZ230" s="623"/>
      <c r="CA230" s="623"/>
      <c r="CB230" s="623"/>
      <c r="CC230" s="623"/>
      <c r="CD230" s="623"/>
    </row>
    <row r="231" spans="6:82" x14ac:dyDescent="0.2">
      <c r="F231" s="623"/>
      <c r="G231" s="623"/>
      <c r="H231" s="623"/>
      <c r="I231" s="623"/>
      <c r="J231" s="623"/>
      <c r="R231" s="623"/>
      <c r="S231" s="623"/>
      <c r="T231" s="623"/>
      <c r="U231" s="623"/>
      <c r="V231" s="623"/>
      <c r="AD231" s="623"/>
      <c r="AE231" s="623"/>
      <c r="AF231" s="623"/>
      <c r="AG231" s="623"/>
      <c r="AH231" s="623"/>
      <c r="AP231" s="623"/>
      <c r="AQ231" s="623"/>
      <c r="AR231" s="623"/>
      <c r="AS231" s="623"/>
      <c r="AT231" s="623"/>
      <c r="BB231" s="623"/>
      <c r="BC231" s="623"/>
      <c r="BD231" s="623"/>
      <c r="BE231" s="623"/>
      <c r="BF231" s="623"/>
      <c r="BN231" s="623"/>
      <c r="BO231" s="623"/>
      <c r="BP231" s="623"/>
      <c r="BQ231" s="623"/>
      <c r="BR231" s="623"/>
      <c r="BZ231" s="623"/>
      <c r="CA231" s="623"/>
      <c r="CB231" s="623"/>
      <c r="CC231" s="623"/>
      <c r="CD231" s="623"/>
    </row>
    <row r="232" spans="6:82" x14ac:dyDescent="0.2">
      <c r="F232" s="623"/>
      <c r="G232" s="623"/>
      <c r="H232" s="623"/>
      <c r="I232" s="623"/>
      <c r="J232" s="623"/>
      <c r="R232" s="623"/>
      <c r="S232" s="623"/>
      <c r="T232" s="623"/>
      <c r="U232" s="623"/>
      <c r="V232" s="623"/>
      <c r="AD232" s="623"/>
      <c r="AE232" s="623"/>
      <c r="AF232" s="623"/>
      <c r="AG232" s="623"/>
      <c r="AH232" s="623"/>
      <c r="AP232" s="623"/>
      <c r="AQ232" s="623"/>
      <c r="AR232" s="623"/>
      <c r="AS232" s="623"/>
      <c r="AT232" s="623"/>
      <c r="BB232" s="623"/>
      <c r="BC232" s="623"/>
      <c r="BD232" s="623"/>
      <c r="BE232" s="623"/>
      <c r="BF232" s="623"/>
      <c r="BN232" s="623"/>
      <c r="BO232" s="623"/>
      <c r="BP232" s="623"/>
      <c r="BQ232" s="623"/>
      <c r="BR232" s="623"/>
      <c r="BZ232" s="623"/>
      <c r="CA232" s="623"/>
      <c r="CB232" s="623"/>
      <c r="CC232" s="623"/>
      <c r="CD232" s="623"/>
    </row>
    <row r="233" spans="6:82" x14ac:dyDescent="0.2">
      <c r="F233" s="623"/>
      <c r="G233" s="623"/>
      <c r="H233" s="623"/>
      <c r="I233" s="623"/>
      <c r="J233" s="623"/>
      <c r="R233" s="623"/>
      <c r="S233" s="623"/>
      <c r="T233" s="623"/>
      <c r="U233" s="623"/>
      <c r="V233" s="623"/>
      <c r="AD233" s="623"/>
      <c r="AE233" s="623"/>
      <c r="AF233" s="623"/>
      <c r="AG233" s="623"/>
      <c r="AH233" s="623"/>
      <c r="AP233" s="623"/>
      <c r="AQ233" s="623"/>
      <c r="AR233" s="623"/>
      <c r="AS233" s="623"/>
      <c r="AT233" s="623"/>
      <c r="BB233" s="623"/>
      <c r="BC233" s="623"/>
      <c r="BD233" s="623"/>
      <c r="BE233" s="623"/>
      <c r="BF233" s="623"/>
      <c r="BN233" s="623"/>
      <c r="BO233" s="623"/>
      <c r="BP233" s="623"/>
      <c r="BQ233" s="623"/>
      <c r="BR233" s="623"/>
      <c r="BZ233" s="623"/>
      <c r="CA233" s="623"/>
      <c r="CB233" s="623"/>
      <c r="CC233" s="623"/>
      <c r="CD233" s="623"/>
    </row>
    <row r="234" spans="6:82" x14ac:dyDescent="0.2">
      <c r="F234" s="623"/>
      <c r="G234" s="623"/>
      <c r="H234" s="623"/>
      <c r="I234" s="623"/>
      <c r="J234" s="623"/>
      <c r="R234" s="623"/>
      <c r="S234" s="623"/>
      <c r="T234" s="623"/>
      <c r="U234" s="623"/>
      <c r="V234" s="623"/>
      <c r="AD234" s="623"/>
      <c r="AE234" s="623"/>
      <c r="AF234" s="623"/>
      <c r="AG234" s="623"/>
      <c r="AH234" s="623"/>
      <c r="AP234" s="623"/>
      <c r="AQ234" s="623"/>
      <c r="AR234" s="623"/>
      <c r="AS234" s="623"/>
      <c r="AT234" s="623"/>
      <c r="BB234" s="623"/>
      <c r="BC234" s="623"/>
      <c r="BD234" s="623"/>
      <c r="BE234" s="623"/>
      <c r="BF234" s="623"/>
      <c r="BN234" s="623"/>
      <c r="BO234" s="623"/>
      <c r="BP234" s="623"/>
      <c r="BQ234" s="623"/>
      <c r="BR234" s="623"/>
      <c r="BZ234" s="623"/>
      <c r="CA234" s="623"/>
      <c r="CB234" s="623"/>
      <c r="CC234" s="623"/>
      <c r="CD234" s="623"/>
    </row>
    <row r="235" spans="6:82" x14ac:dyDescent="0.2">
      <c r="F235" s="623"/>
      <c r="G235" s="623"/>
      <c r="H235" s="623"/>
      <c r="I235" s="623"/>
      <c r="J235" s="623"/>
      <c r="R235" s="623"/>
      <c r="S235" s="623"/>
      <c r="T235" s="623"/>
      <c r="U235" s="623"/>
      <c r="V235" s="623"/>
      <c r="AD235" s="623"/>
      <c r="AE235" s="623"/>
      <c r="AF235" s="623"/>
      <c r="AG235" s="623"/>
      <c r="AH235" s="623"/>
      <c r="AP235" s="623"/>
      <c r="AQ235" s="623"/>
      <c r="AR235" s="623"/>
      <c r="AS235" s="623"/>
      <c r="AT235" s="623"/>
      <c r="BB235" s="623"/>
      <c r="BC235" s="623"/>
      <c r="BD235" s="623"/>
      <c r="BE235" s="623"/>
      <c r="BF235" s="623"/>
      <c r="BN235" s="623"/>
      <c r="BO235" s="623"/>
      <c r="BP235" s="623"/>
      <c r="BQ235" s="623"/>
      <c r="BR235" s="623"/>
      <c r="BZ235" s="623"/>
      <c r="CA235" s="623"/>
      <c r="CB235" s="623"/>
      <c r="CC235" s="623"/>
      <c r="CD235" s="623"/>
    </row>
    <row r="236" spans="6:82" x14ac:dyDescent="0.2">
      <c r="F236" s="623"/>
      <c r="G236" s="623"/>
      <c r="H236" s="623"/>
      <c r="I236" s="623"/>
      <c r="J236" s="623"/>
      <c r="R236" s="623"/>
      <c r="S236" s="623"/>
      <c r="T236" s="623"/>
      <c r="U236" s="623"/>
      <c r="V236" s="623"/>
      <c r="AD236" s="623"/>
      <c r="AE236" s="623"/>
      <c r="AF236" s="623"/>
      <c r="AG236" s="623"/>
      <c r="AH236" s="623"/>
      <c r="AP236" s="623"/>
      <c r="AQ236" s="623"/>
      <c r="AR236" s="623"/>
      <c r="AS236" s="623"/>
      <c r="AT236" s="623"/>
      <c r="BB236" s="623"/>
      <c r="BC236" s="623"/>
      <c r="BD236" s="623"/>
      <c r="BE236" s="623"/>
      <c r="BF236" s="623"/>
      <c r="BN236" s="623"/>
      <c r="BO236" s="623"/>
      <c r="BP236" s="623"/>
      <c r="BQ236" s="623"/>
      <c r="BR236" s="623"/>
      <c r="BZ236" s="623"/>
      <c r="CA236" s="623"/>
      <c r="CB236" s="623"/>
      <c r="CC236" s="623"/>
      <c r="CD236" s="623"/>
    </row>
    <row r="237" spans="6:82" x14ac:dyDescent="0.2">
      <c r="F237" s="623"/>
      <c r="G237" s="623"/>
      <c r="H237" s="623"/>
      <c r="I237" s="623"/>
      <c r="J237" s="623"/>
      <c r="R237" s="623"/>
      <c r="S237" s="623"/>
      <c r="T237" s="623"/>
      <c r="U237" s="623"/>
      <c r="V237" s="623"/>
      <c r="AD237" s="623"/>
      <c r="AE237" s="623"/>
      <c r="AF237" s="623"/>
      <c r="AG237" s="623"/>
      <c r="AH237" s="623"/>
      <c r="AP237" s="623"/>
      <c r="AQ237" s="623"/>
      <c r="AR237" s="623"/>
      <c r="AS237" s="623"/>
      <c r="AT237" s="623"/>
      <c r="BB237" s="623"/>
      <c r="BC237" s="623"/>
      <c r="BD237" s="623"/>
      <c r="BE237" s="623"/>
      <c r="BF237" s="623"/>
      <c r="BN237" s="623"/>
      <c r="BO237" s="623"/>
      <c r="BP237" s="623"/>
      <c r="BQ237" s="623"/>
      <c r="BR237" s="623"/>
      <c r="BZ237" s="623"/>
      <c r="CA237" s="623"/>
      <c r="CB237" s="623"/>
      <c r="CC237" s="623"/>
      <c r="CD237" s="623"/>
    </row>
    <row r="238" spans="6:82" x14ac:dyDescent="0.2">
      <c r="F238" s="623"/>
      <c r="G238" s="623"/>
      <c r="H238" s="623"/>
      <c r="I238" s="623"/>
      <c r="J238" s="623"/>
      <c r="R238" s="623"/>
      <c r="S238" s="623"/>
      <c r="T238" s="623"/>
      <c r="U238" s="623"/>
      <c r="V238" s="623"/>
      <c r="AD238" s="623"/>
      <c r="AE238" s="623"/>
      <c r="AF238" s="623"/>
      <c r="AG238" s="623"/>
      <c r="AH238" s="623"/>
      <c r="AP238" s="623"/>
      <c r="AQ238" s="623"/>
      <c r="AR238" s="623"/>
      <c r="AS238" s="623"/>
      <c r="AT238" s="623"/>
      <c r="BB238" s="623"/>
      <c r="BC238" s="623"/>
      <c r="BD238" s="623"/>
      <c r="BE238" s="623"/>
      <c r="BF238" s="623"/>
      <c r="BN238" s="623"/>
      <c r="BO238" s="623"/>
      <c r="BP238" s="623"/>
      <c r="BQ238" s="623"/>
      <c r="BR238" s="623"/>
      <c r="BZ238" s="623"/>
      <c r="CA238" s="623"/>
      <c r="CB238" s="623"/>
      <c r="CC238" s="623"/>
      <c r="CD238" s="623"/>
    </row>
    <row r="239" spans="6:82" x14ac:dyDescent="0.2">
      <c r="F239" s="623"/>
      <c r="G239" s="623"/>
      <c r="H239" s="623"/>
      <c r="I239" s="623"/>
      <c r="J239" s="623"/>
      <c r="R239" s="623"/>
      <c r="S239" s="623"/>
      <c r="T239" s="623"/>
      <c r="U239" s="623"/>
      <c r="V239" s="623"/>
      <c r="AD239" s="623"/>
      <c r="AE239" s="623"/>
      <c r="AF239" s="623"/>
      <c r="AG239" s="623"/>
      <c r="AH239" s="623"/>
      <c r="AP239" s="623"/>
      <c r="AQ239" s="623"/>
      <c r="AR239" s="623"/>
      <c r="AS239" s="623"/>
      <c r="AT239" s="623"/>
      <c r="BB239" s="623"/>
      <c r="BC239" s="623"/>
      <c r="BD239" s="623"/>
      <c r="BE239" s="623"/>
      <c r="BF239" s="623"/>
      <c r="BN239" s="623"/>
      <c r="BO239" s="623"/>
      <c r="BP239" s="623"/>
      <c r="BQ239" s="623"/>
      <c r="BR239" s="623"/>
      <c r="BZ239" s="623"/>
      <c r="CA239" s="623"/>
      <c r="CB239" s="623"/>
      <c r="CC239" s="623"/>
      <c r="CD239" s="623"/>
    </row>
    <row r="240" spans="6:82" x14ac:dyDescent="0.2">
      <c r="F240" s="623"/>
      <c r="G240" s="623"/>
      <c r="H240" s="623"/>
      <c r="I240" s="623"/>
      <c r="J240" s="623"/>
      <c r="R240" s="623"/>
      <c r="S240" s="623"/>
      <c r="T240" s="623"/>
      <c r="U240" s="623"/>
      <c r="V240" s="623"/>
      <c r="AD240" s="623"/>
      <c r="AE240" s="623"/>
      <c r="AF240" s="623"/>
      <c r="AG240" s="623"/>
      <c r="AH240" s="623"/>
      <c r="AP240" s="623"/>
      <c r="AQ240" s="623"/>
      <c r="AR240" s="623"/>
      <c r="AS240" s="623"/>
      <c r="AT240" s="623"/>
      <c r="BB240" s="623"/>
      <c r="BC240" s="623"/>
      <c r="BD240" s="623"/>
      <c r="BE240" s="623"/>
      <c r="BF240" s="623"/>
      <c r="BN240" s="623"/>
      <c r="BO240" s="623"/>
      <c r="BP240" s="623"/>
      <c r="BQ240" s="623"/>
      <c r="BR240" s="623"/>
      <c r="BZ240" s="623"/>
      <c r="CA240" s="623"/>
      <c r="CB240" s="623"/>
      <c r="CC240" s="623"/>
      <c r="CD240" s="623"/>
    </row>
    <row r="241" spans="6:82" x14ac:dyDescent="0.2">
      <c r="F241" s="623"/>
      <c r="G241" s="623"/>
      <c r="H241" s="623"/>
      <c r="I241" s="623"/>
      <c r="J241" s="623"/>
      <c r="R241" s="623"/>
      <c r="S241" s="623"/>
      <c r="T241" s="623"/>
      <c r="U241" s="623"/>
      <c r="V241" s="623"/>
      <c r="AD241" s="623"/>
      <c r="AE241" s="623"/>
      <c r="AF241" s="623"/>
      <c r="AG241" s="623"/>
      <c r="AH241" s="623"/>
      <c r="AP241" s="623"/>
      <c r="AQ241" s="623"/>
      <c r="AR241" s="623"/>
      <c r="AS241" s="623"/>
      <c r="AT241" s="623"/>
      <c r="BB241" s="623"/>
      <c r="BC241" s="623"/>
      <c r="BD241" s="623"/>
      <c r="BE241" s="623"/>
      <c r="BF241" s="623"/>
      <c r="BN241" s="623"/>
      <c r="BO241" s="623"/>
      <c r="BP241" s="623"/>
      <c r="BQ241" s="623"/>
      <c r="BR241" s="623"/>
      <c r="BZ241" s="623"/>
      <c r="CA241" s="623"/>
      <c r="CB241" s="623"/>
      <c r="CC241" s="623"/>
      <c r="CD241" s="623"/>
    </row>
    <row r="242" spans="6:82" x14ac:dyDescent="0.2">
      <c r="F242" s="623"/>
      <c r="G242" s="623"/>
      <c r="H242" s="623"/>
      <c r="I242" s="623"/>
      <c r="J242" s="623"/>
      <c r="R242" s="623"/>
      <c r="S242" s="623"/>
      <c r="T242" s="623"/>
      <c r="U242" s="623"/>
      <c r="V242" s="623"/>
      <c r="AD242" s="623"/>
      <c r="AE242" s="623"/>
      <c r="AF242" s="623"/>
      <c r="AG242" s="623"/>
      <c r="AH242" s="623"/>
      <c r="AP242" s="623"/>
      <c r="AQ242" s="623"/>
      <c r="AR242" s="623"/>
      <c r="AS242" s="623"/>
      <c r="AT242" s="623"/>
      <c r="BB242" s="623"/>
      <c r="BC242" s="623"/>
      <c r="BD242" s="623"/>
      <c r="BE242" s="623"/>
      <c r="BF242" s="623"/>
      <c r="BN242" s="623"/>
      <c r="BO242" s="623"/>
      <c r="BP242" s="623"/>
      <c r="BQ242" s="623"/>
      <c r="BR242" s="623"/>
      <c r="BZ242" s="623"/>
      <c r="CA242" s="623"/>
      <c r="CB242" s="623"/>
      <c r="CC242" s="623"/>
      <c r="CD242" s="623"/>
    </row>
    <row r="243" spans="6:82" x14ac:dyDescent="0.2">
      <c r="F243" s="623"/>
      <c r="G243" s="623"/>
      <c r="H243" s="623"/>
      <c r="I243" s="623"/>
      <c r="J243" s="623"/>
      <c r="R243" s="623"/>
      <c r="S243" s="623"/>
      <c r="T243" s="623"/>
      <c r="U243" s="623"/>
      <c r="V243" s="623"/>
      <c r="AD243" s="623"/>
      <c r="AE243" s="623"/>
      <c r="AF243" s="623"/>
      <c r="AG243" s="623"/>
      <c r="AH243" s="623"/>
      <c r="AP243" s="623"/>
      <c r="AQ243" s="623"/>
      <c r="AR243" s="623"/>
      <c r="AS243" s="623"/>
      <c r="AT243" s="623"/>
      <c r="BB243" s="623"/>
      <c r="BC243" s="623"/>
      <c r="BD243" s="623"/>
      <c r="BE243" s="623"/>
      <c r="BF243" s="623"/>
      <c r="BN243" s="623"/>
      <c r="BO243" s="623"/>
      <c r="BP243" s="623"/>
      <c r="BQ243" s="623"/>
      <c r="BR243" s="623"/>
      <c r="BZ243" s="623"/>
      <c r="CA243" s="623"/>
      <c r="CB243" s="623"/>
      <c r="CC243" s="623"/>
      <c r="CD243" s="623"/>
    </row>
    <row r="244" spans="6:82" x14ac:dyDescent="0.2">
      <c r="F244" s="623"/>
      <c r="G244" s="623"/>
      <c r="H244" s="623"/>
      <c r="I244" s="623"/>
      <c r="J244" s="623"/>
      <c r="R244" s="623"/>
      <c r="S244" s="623"/>
      <c r="T244" s="623"/>
      <c r="U244" s="623"/>
      <c r="V244" s="623"/>
      <c r="AD244" s="623"/>
      <c r="AE244" s="623"/>
      <c r="AF244" s="623"/>
      <c r="AG244" s="623"/>
      <c r="AH244" s="623"/>
      <c r="AP244" s="623"/>
      <c r="AQ244" s="623"/>
      <c r="AR244" s="623"/>
      <c r="AS244" s="623"/>
      <c r="AT244" s="623"/>
      <c r="BB244" s="623"/>
      <c r="BC244" s="623"/>
      <c r="BD244" s="623"/>
      <c r="BE244" s="623"/>
      <c r="BF244" s="623"/>
      <c r="BN244" s="623"/>
      <c r="BO244" s="623"/>
      <c r="BP244" s="623"/>
      <c r="BQ244" s="623"/>
      <c r="BR244" s="623"/>
      <c r="BZ244" s="623"/>
      <c r="CA244" s="623"/>
      <c r="CB244" s="623"/>
      <c r="CC244" s="623"/>
      <c r="CD244" s="623"/>
    </row>
    <row r="245" spans="6:82" x14ac:dyDescent="0.2">
      <c r="F245" s="623"/>
      <c r="G245" s="623"/>
      <c r="H245" s="623"/>
      <c r="I245" s="623"/>
      <c r="J245" s="623"/>
      <c r="R245" s="623"/>
      <c r="S245" s="623"/>
      <c r="T245" s="623"/>
      <c r="U245" s="623"/>
      <c r="V245" s="623"/>
      <c r="AD245" s="623"/>
      <c r="AE245" s="623"/>
      <c r="AF245" s="623"/>
      <c r="AG245" s="623"/>
      <c r="AH245" s="623"/>
      <c r="AP245" s="623"/>
      <c r="AQ245" s="623"/>
      <c r="AR245" s="623"/>
      <c r="AS245" s="623"/>
      <c r="AT245" s="623"/>
      <c r="BB245" s="623"/>
      <c r="BC245" s="623"/>
      <c r="BD245" s="623"/>
      <c r="BE245" s="623"/>
      <c r="BF245" s="623"/>
      <c r="BN245" s="623"/>
      <c r="BO245" s="623"/>
      <c r="BP245" s="623"/>
      <c r="BQ245" s="623"/>
      <c r="BR245" s="623"/>
      <c r="BZ245" s="623"/>
      <c r="CA245" s="623"/>
      <c r="CB245" s="623"/>
      <c r="CC245" s="623"/>
      <c r="CD245" s="623"/>
    </row>
    <row r="246" spans="6:82" x14ac:dyDescent="0.2">
      <c r="F246" s="623"/>
      <c r="G246" s="623"/>
      <c r="H246" s="623"/>
      <c r="I246" s="623"/>
      <c r="J246" s="623"/>
      <c r="R246" s="623"/>
      <c r="S246" s="623"/>
      <c r="T246" s="623"/>
      <c r="U246" s="623"/>
      <c r="V246" s="623"/>
      <c r="AD246" s="623"/>
      <c r="AE246" s="623"/>
      <c r="AF246" s="623"/>
      <c r="AG246" s="623"/>
      <c r="AH246" s="623"/>
      <c r="AP246" s="623"/>
      <c r="AQ246" s="623"/>
      <c r="AR246" s="623"/>
      <c r="AS246" s="623"/>
      <c r="AT246" s="623"/>
      <c r="BB246" s="623"/>
      <c r="BC246" s="623"/>
      <c r="BD246" s="623"/>
      <c r="BE246" s="623"/>
      <c r="BF246" s="623"/>
      <c r="BN246" s="623"/>
      <c r="BO246" s="623"/>
      <c r="BP246" s="623"/>
      <c r="BQ246" s="623"/>
      <c r="BR246" s="623"/>
      <c r="BZ246" s="623"/>
      <c r="CA246" s="623"/>
      <c r="CB246" s="623"/>
      <c r="CC246" s="623"/>
      <c r="CD246" s="623"/>
    </row>
    <row r="247" spans="6:82" x14ac:dyDescent="0.2">
      <c r="F247" s="623"/>
      <c r="G247" s="623"/>
      <c r="H247" s="623"/>
      <c r="I247" s="623"/>
      <c r="J247" s="623"/>
      <c r="R247" s="623"/>
      <c r="S247" s="623"/>
      <c r="T247" s="623"/>
      <c r="U247" s="623"/>
      <c r="V247" s="623"/>
      <c r="AD247" s="623"/>
      <c r="AE247" s="623"/>
      <c r="AF247" s="623"/>
      <c r="AG247" s="623"/>
      <c r="AH247" s="623"/>
      <c r="AP247" s="623"/>
      <c r="AQ247" s="623"/>
      <c r="AR247" s="623"/>
      <c r="AS247" s="623"/>
      <c r="AT247" s="623"/>
      <c r="BB247" s="623"/>
      <c r="BC247" s="623"/>
      <c r="BD247" s="623"/>
      <c r="BE247" s="623"/>
      <c r="BF247" s="623"/>
      <c r="BN247" s="623"/>
      <c r="BO247" s="623"/>
      <c r="BP247" s="623"/>
      <c r="BQ247" s="623"/>
      <c r="BR247" s="623"/>
      <c r="BZ247" s="623"/>
      <c r="CA247" s="623"/>
      <c r="CB247" s="623"/>
      <c r="CC247" s="623"/>
      <c r="CD247" s="623"/>
    </row>
    <row r="248" spans="6:82" x14ac:dyDescent="0.2">
      <c r="F248" s="623"/>
      <c r="G248" s="623"/>
      <c r="H248" s="623"/>
      <c r="I248" s="623"/>
      <c r="J248" s="623"/>
      <c r="R248" s="623"/>
      <c r="S248" s="623"/>
      <c r="T248" s="623"/>
      <c r="U248" s="623"/>
      <c r="V248" s="623"/>
      <c r="AD248" s="623"/>
      <c r="AE248" s="623"/>
      <c r="AF248" s="623"/>
      <c r="AG248" s="623"/>
      <c r="AH248" s="623"/>
      <c r="AP248" s="623"/>
      <c r="AQ248" s="623"/>
      <c r="AR248" s="623"/>
      <c r="AS248" s="623"/>
      <c r="AT248" s="623"/>
      <c r="BB248" s="623"/>
      <c r="BC248" s="623"/>
      <c r="BD248" s="623"/>
      <c r="BE248" s="623"/>
      <c r="BF248" s="623"/>
      <c r="BN248" s="623"/>
      <c r="BO248" s="623"/>
      <c r="BP248" s="623"/>
      <c r="BQ248" s="623"/>
      <c r="BR248" s="623"/>
      <c r="BZ248" s="623"/>
      <c r="CA248" s="623"/>
      <c r="CB248" s="623"/>
      <c r="CC248" s="623"/>
      <c r="CD248" s="623"/>
    </row>
    <row r="249" spans="6:82" x14ac:dyDescent="0.2">
      <c r="F249" s="623"/>
      <c r="G249" s="623"/>
      <c r="H249" s="623"/>
      <c r="I249" s="623"/>
      <c r="J249" s="623"/>
      <c r="R249" s="623"/>
      <c r="S249" s="623"/>
      <c r="T249" s="623"/>
      <c r="U249" s="623"/>
      <c r="V249" s="623"/>
      <c r="AD249" s="623"/>
      <c r="AE249" s="623"/>
      <c r="AF249" s="623"/>
      <c r="AG249" s="623"/>
      <c r="AH249" s="623"/>
      <c r="AP249" s="623"/>
      <c r="AQ249" s="623"/>
      <c r="AR249" s="623"/>
      <c r="AS249" s="623"/>
      <c r="AT249" s="623"/>
      <c r="BB249" s="623"/>
      <c r="BC249" s="623"/>
      <c r="BD249" s="623"/>
      <c r="BE249" s="623"/>
      <c r="BF249" s="623"/>
      <c r="BN249" s="623"/>
      <c r="BO249" s="623"/>
      <c r="BP249" s="623"/>
      <c r="BQ249" s="623"/>
      <c r="BR249" s="623"/>
      <c r="BZ249" s="623"/>
      <c r="CA249" s="623"/>
      <c r="CB249" s="623"/>
      <c r="CC249" s="623"/>
      <c r="CD249" s="623"/>
    </row>
    <row r="250" spans="6:82" x14ac:dyDescent="0.2">
      <c r="F250" s="623"/>
      <c r="G250" s="623"/>
      <c r="H250" s="623"/>
      <c r="I250" s="623"/>
      <c r="J250" s="623"/>
      <c r="R250" s="623"/>
      <c r="S250" s="623"/>
      <c r="T250" s="623"/>
      <c r="U250" s="623"/>
      <c r="V250" s="623"/>
      <c r="AD250" s="623"/>
      <c r="AE250" s="623"/>
      <c r="AF250" s="623"/>
      <c r="AG250" s="623"/>
      <c r="AH250" s="623"/>
      <c r="AP250" s="623"/>
      <c r="AQ250" s="623"/>
      <c r="AR250" s="623"/>
      <c r="AS250" s="623"/>
      <c r="AT250" s="623"/>
      <c r="BB250" s="623"/>
      <c r="BC250" s="623"/>
      <c r="BD250" s="623"/>
      <c r="BE250" s="623"/>
      <c r="BF250" s="623"/>
      <c r="BN250" s="623"/>
      <c r="BO250" s="623"/>
      <c r="BP250" s="623"/>
      <c r="BQ250" s="623"/>
      <c r="BR250" s="623"/>
      <c r="BZ250" s="623"/>
      <c r="CA250" s="623"/>
      <c r="CB250" s="623"/>
      <c r="CC250" s="623"/>
      <c r="CD250" s="623"/>
    </row>
    <row r="251" spans="6:82" x14ac:dyDescent="0.2">
      <c r="F251" s="623"/>
      <c r="G251" s="623"/>
      <c r="H251" s="623"/>
      <c r="I251" s="623"/>
      <c r="J251" s="623"/>
      <c r="R251" s="623"/>
      <c r="S251" s="623"/>
      <c r="T251" s="623"/>
      <c r="U251" s="623"/>
      <c r="V251" s="623"/>
      <c r="AD251" s="623"/>
      <c r="AE251" s="623"/>
      <c r="AF251" s="623"/>
      <c r="AG251" s="623"/>
      <c r="AH251" s="623"/>
      <c r="AP251" s="623"/>
      <c r="AQ251" s="623"/>
      <c r="AR251" s="623"/>
      <c r="AS251" s="623"/>
      <c r="AT251" s="623"/>
      <c r="BB251" s="623"/>
      <c r="BC251" s="623"/>
      <c r="BD251" s="623"/>
      <c r="BE251" s="623"/>
      <c r="BF251" s="623"/>
      <c r="BN251" s="623"/>
      <c r="BO251" s="623"/>
      <c r="BP251" s="623"/>
      <c r="BQ251" s="623"/>
      <c r="BR251" s="623"/>
      <c r="BZ251" s="623"/>
      <c r="CA251" s="623"/>
      <c r="CB251" s="623"/>
      <c r="CC251" s="623"/>
      <c r="CD251" s="623"/>
    </row>
    <row r="252" spans="6:82" x14ac:dyDescent="0.2">
      <c r="F252" s="623"/>
      <c r="G252" s="623"/>
      <c r="H252" s="623"/>
      <c r="I252" s="623"/>
      <c r="J252" s="623"/>
      <c r="R252" s="623"/>
      <c r="S252" s="623"/>
      <c r="T252" s="623"/>
      <c r="U252" s="623"/>
      <c r="V252" s="623"/>
      <c r="AD252" s="623"/>
      <c r="AE252" s="623"/>
      <c r="AF252" s="623"/>
      <c r="AG252" s="623"/>
      <c r="AH252" s="623"/>
      <c r="AP252" s="623"/>
      <c r="AQ252" s="623"/>
      <c r="AR252" s="623"/>
      <c r="AS252" s="623"/>
      <c r="AT252" s="623"/>
      <c r="BB252" s="623"/>
      <c r="BC252" s="623"/>
      <c r="BD252" s="623"/>
      <c r="BE252" s="623"/>
      <c r="BF252" s="623"/>
      <c r="BN252" s="623"/>
      <c r="BO252" s="623"/>
      <c r="BP252" s="623"/>
      <c r="BQ252" s="623"/>
      <c r="BR252" s="623"/>
      <c r="BZ252" s="623"/>
      <c r="CA252" s="623"/>
      <c r="CB252" s="623"/>
      <c r="CC252" s="623"/>
      <c r="CD252" s="623"/>
    </row>
    <row r="253" spans="6:82" x14ac:dyDescent="0.2">
      <c r="F253" s="623"/>
      <c r="G253" s="623"/>
      <c r="H253" s="623"/>
      <c r="I253" s="623"/>
      <c r="J253" s="623"/>
      <c r="R253" s="623"/>
      <c r="S253" s="623"/>
      <c r="T253" s="623"/>
      <c r="U253" s="623"/>
      <c r="V253" s="623"/>
      <c r="AD253" s="623"/>
      <c r="AE253" s="623"/>
      <c r="AF253" s="623"/>
      <c r="AG253" s="623"/>
      <c r="AH253" s="623"/>
      <c r="AP253" s="623"/>
      <c r="AQ253" s="623"/>
      <c r="AR253" s="623"/>
      <c r="AS253" s="623"/>
      <c r="AT253" s="623"/>
      <c r="BB253" s="623"/>
      <c r="BC253" s="623"/>
      <c r="BD253" s="623"/>
      <c r="BE253" s="623"/>
      <c r="BF253" s="623"/>
      <c r="BN253" s="623"/>
      <c r="BO253" s="623"/>
      <c r="BP253" s="623"/>
      <c r="BQ253" s="623"/>
      <c r="BR253" s="623"/>
      <c r="BZ253" s="623"/>
      <c r="CA253" s="623"/>
      <c r="CB253" s="623"/>
      <c r="CC253" s="623"/>
      <c r="CD253" s="623"/>
    </row>
    <row r="254" spans="6:82" x14ac:dyDescent="0.2">
      <c r="F254" s="623"/>
      <c r="G254" s="623"/>
      <c r="H254" s="623"/>
      <c r="I254" s="623"/>
      <c r="J254" s="623"/>
      <c r="R254" s="623"/>
      <c r="S254" s="623"/>
      <c r="T254" s="623"/>
      <c r="U254" s="623"/>
      <c r="V254" s="623"/>
      <c r="AD254" s="623"/>
      <c r="AE254" s="623"/>
      <c r="AF254" s="623"/>
      <c r="AG254" s="623"/>
      <c r="AH254" s="623"/>
      <c r="AP254" s="623"/>
      <c r="AQ254" s="623"/>
      <c r="AR254" s="623"/>
      <c r="AS254" s="623"/>
      <c r="AT254" s="623"/>
      <c r="BB254" s="623"/>
      <c r="BC254" s="623"/>
      <c r="BD254" s="623"/>
      <c r="BE254" s="623"/>
      <c r="BF254" s="623"/>
      <c r="BN254" s="623"/>
      <c r="BO254" s="623"/>
      <c r="BP254" s="623"/>
      <c r="BQ254" s="623"/>
      <c r="BR254" s="623"/>
      <c r="BZ254" s="623"/>
      <c r="CA254" s="623"/>
      <c r="CB254" s="623"/>
      <c r="CC254" s="623"/>
      <c r="CD254" s="623"/>
    </row>
    <row r="255" spans="6:82" x14ac:dyDescent="0.2">
      <c r="F255" s="623"/>
      <c r="G255" s="623"/>
      <c r="H255" s="623"/>
      <c r="I255" s="623"/>
      <c r="J255" s="623"/>
      <c r="R255" s="623"/>
      <c r="S255" s="623"/>
      <c r="T255" s="623"/>
      <c r="U255" s="623"/>
      <c r="V255" s="623"/>
      <c r="AD255" s="623"/>
      <c r="AE255" s="623"/>
      <c r="AF255" s="623"/>
      <c r="AG255" s="623"/>
      <c r="AH255" s="623"/>
      <c r="AP255" s="623"/>
      <c r="AQ255" s="623"/>
      <c r="AR255" s="623"/>
      <c r="AS255" s="623"/>
      <c r="AT255" s="623"/>
      <c r="BB255" s="623"/>
      <c r="BC255" s="623"/>
      <c r="BD255" s="623"/>
      <c r="BE255" s="623"/>
      <c r="BF255" s="623"/>
      <c r="BN255" s="623"/>
      <c r="BO255" s="623"/>
      <c r="BP255" s="623"/>
      <c r="BQ255" s="623"/>
      <c r="BR255" s="623"/>
      <c r="BZ255" s="623"/>
      <c r="CA255" s="623"/>
      <c r="CB255" s="623"/>
      <c r="CC255" s="623"/>
      <c r="CD255" s="623"/>
    </row>
    <row r="256" spans="6:82" x14ac:dyDescent="0.2">
      <c r="F256" s="623"/>
      <c r="G256" s="623"/>
      <c r="H256" s="623"/>
      <c r="I256" s="623"/>
      <c r="J256" s="623"/>
      <c r="R256" s="623"/>
      <c r="S256" s="623"/>
      <c r="T256" s="623"/>
      <c r="U256" s="623"/>
      <c r="V256" s="623"/>
      <c r="AD256" s="623"/>
      <c r="AE256" s="623"/>
      <c r="AF256" s="623"/>
      <c r="AG256" s="623"/>
      <c r="AH256" s="623"/>
      <c r="AP256" s="623"/>
      <c r="AQ256" s="623"/>
      <c r="AR256" s="623"/>
      <c r="AS256" s="623"/>
      <c r="AT256" s="623"/>
      <c r="BB256" s="623"/>
      <c r="BC256" s="623"/>
      <c r="BD256" s="623"/>
      <c r="BE256" s="623"/>
      <c r="BF256" s="623"/>
      <c r="BN256" s="623"/>
      <c r="BO256" s="623"/>
      <c r="BP256" s="623"/>
      <c r="BQ256" s="623"/>
      <c r="BR256" s="623"/>
      <c r="BZ256" s="623"/>
      <c r="CA256" s="623"/>
      <c r="CB256" s="623"/>
      <c r="CC256" s="623"/>
      <c r="CD256" s="623"/>
    </row>
    <row r="257" spans="6:82" x14ac:dyDescent="0.2">
      <c r="F257" s="623"/>
      <c r="G257" s="623"/>
      <c r="H257" s="623"/>
      <c r="I257" s="623"/>
      <c r="J257" s="623"/>
      <c r="R257" s="623"/>
      <c r="S257" s="623"/>
      <c r="T257" s="623"/>
      <c r="U257" s="623"/>
      <c r="V257" s="623"/>
      <c r="AD257" s="623"/>
      <c r="AE257" s="623"/>
      <c r="AF257" s="623"/>
      <c r="AG257" s="623"/>
      <c r="AH257" s="623"/>
      <c r="AP257" s="623"/>
      <c r="AQ257" s="623"/>
      <c r="AR257" s="623"/>
      <c r="AS257" s="623"/>
      <c r="AT257" s="623"/>
      <c r="BB257" s="623"/>
      <c r="BC257" s="623"/>
      <c r="BD257" s="623"/>
      <c r="BE257" s="623"/>
      <c r="BF257" s="623"/>
      <c r="BN257" s="623"/>
      <c r="BO257" s="623"/>
      <c r="BP257" s="623"/>
      <c r="BQ257" s="623"/>
      <c r="BR257" s="623"/>
      <c r="BZ257" s="623"/>
      <c r="CA257" s="623"/>
      <c r="CB257" s="623"/>
      <c r="CC257" s="623"/>
      <c r="CD257" s="623"/>
    </row>
    <row r="258" spans="6:82" x14ac:dyDescent="0.2">
      <c r="F258" s="623"/>
      <c r="G258" s="623"/>
      <c r="H258" s="623"/>
      <c r="I258" s="623"/>
      <c r="J258" s="623"/>
      <c r="R258" s="623"/>
      <c r="S258" s="623"/>
      <c r="T258" s="623"/>
      <c r="U258" s="623"/>
      <c r="V258" s="623"/>
      <c r="AD258" s="623"/>
      <c r="AE258" s="623"/>
      <c r="AF258" s="623"/>
      <c r="AG258" s="623"/>
      <c r="AH258" s="623"/>
      <c r="AP258" s="623"/>
      <c r="AQ258" s="623"/>
      <c r="AR258" s="623"/>
      <c r="AS258" s="623"/>
      <c r="AT258" s="623"/>
      <c r="BB258" s="623"/>
      <c r="BC258" s="623"/>
      <c r="BD258" s="623"/>
      <c r="BE258" s="623"/>
      <c r="BF258" s="623"/>
      <c r="BN258" s="623"/>
      <c r="BO258" s="623"/>
      <c r="BP258" s="623"/>
      <c r="BQ258" s="623"/>
      <c r="BR258" s="623"/>
      <c r="BZ258" s="623"/>
      <c r="CA258" s="623"/>
      <c r="CB258" s="623"/>
      <c r="CC258" s="623"/>
      <c r="CD258" s="623"/>
    </row>
    <row r="259" spans="6:82" x14ac:dyDescent="0.2">
      <c r="F259" s="623"/>
      <c r="G259" s="623"/>
      <c r="H259" s="623"/>
      <c r="I259" s="623"/>
      <c r="J259" s="623"/>
      <c r="R259" s="623"/>
      <c r="S259" s="623"/>
      <c r="T259" s="623"/>
      <c r="U259" s="623"/>
      <c r="V259" s="623"/>
      <c r="AD259" s="623"/>
      <c r="AE259" s="623"/>
      <c r="AF259" s="623"/>
      <c r="AG259" s="623"/>
      <c r="AH259" s="623"/>
      <c r="AP259" s="623"/>
      <c r="AQ259" s="623"/>
      <c r="AR259" s="623"/>
      <c r="AS259" s="623"/>
      <c r="AT259" s="623"/>
      <c r="BB259" s="623"/>
      <c r="BC259" s="623"/>
      <c r="BD259" s="623"/>
      <c r="BE259" s="623"/>
      <c r="BF259" s="623"/>
      <c r="BN259" s="623"/>
      <c r="BO259" s="623"/>
      <c r="BP259" s="623"/>
      <c r="BQ259" s="623"/>
      <c r="BR259" s="623"/>
      <c r="BZ259" s="623"/>
      <c r="CA259" s="623"/>
      <c r="CB259" s="623"/>
      <c r="CC259" s="623"/>
      <c r="CD259" s="623"/>
    </row>
    <row r="260" spans="6:82" x14ac:dyDescent="0.2">
      <c r="F260" s="623"/>
      <c r="G260" s="623"/>
      <c r="H260" s="623"/>
      <c r="I260" s="623"/>
      <c r="J260" s="623"/>
      <c r="R260" s="623"/>
      <c r="S260" s="623"/>
      <c r="T260" s="623"/>
      <c r="U260" s="623"/>
      <c r="V260" s="623"/>
      <c r="AD260" s="623"/>
      <c r="AE260" s="623"/>
      <c r="AF260" s="623"/>
      <c r="AG260" s="623"/>
      <c r="AH260" s="623"/>
      <c r="AP260" s="623"/>
      <c r="AQ260" s="623"/>
      <c r="AR260" s="623"/>
      <c r="AS260" s="623"/>
      <c r="AT260" s="623"/>
      <c r="BB260" s="623"/>
      <c r="BC260" s="623"/>
      <c r="BD260" s="623"/>
      <c r="BE260" s="623"/>
      <c r="BF260" s="623"/>
      <c r="BN260" s="623"/>
      <c r="BO260" s="623"/>
      <c r="BP260" s="623"/>
      <c r="BQ260" s="623"/>
      <c r="BR260" s="623"/>
      <c r="BZ260" s="623"/>
      <c r="CA260" s="623"/>
      <c r="CB260" s="623"/>
      <c r="CC260" s="623"/>
      <c r="CD260" s="623"/>
    </row>
    <row r="261" spans="6:82" x14ac:dyDescent="0.2">
      <c r="F261" s="623"/>
      <c r="G261" s="623"/>
      <c r="H261" s="623"/>
      <c r="I261" s="623"/>
      <c r="J261" s="623"/>
      <c r="R261" s="623"/>
      <c r="S261" s="623"/>
      <c r="T261" s="623"/>
      <c r="U261" s="623"/>
      <c r="V261" s="623"/>
      <c r="AD261" s="623"/>
      <c r="AE261" s="623"/>
      <c r="AF261" s="623"/>
      <c r="AG261" s="623"/>
      <c r="AH261" s="623"/>
      <c r="AP261" s="623"/>
      <c r="AQ261" s="623"/>
      <c r="AR261" s="623"/>
      <c r="AS261" s="623"/>
      <c r="AT261" s="623"/>
      <c r="BB261" s="623"/>
      <c r="BC261" s="623"/>
      <c r="BD261" s="623"/>
      <c r="BE261" s="623"/>
      <c r="BF261" s="623"/>
      <c r="BN261" s="623"/>
      <c r="BO261" s="623"/>
      <c r="BP261" s="623"/>
      <c r="BQ261" s="623"/>
      <c r="BR261" s="623"/>
      <c r="BZ261" s="623"/>
      <c r="CA261" s="623"/>
      <c r="CB261" s="623"/>
      <c r="CC261" s="623"/>
      <c r="CD261" s="623"/>
    </row>
    <row r="262" spans="6:82" x14ac:dyDescent="0.2">
      <c r="F262" s="623"/>
      <c r="G262" s="623"/>
      <c r="H262" s="623"/>
      <c r="I262" s="623"/>
      <c r="J262" s="623"/>
      <c r="R262" s="623"/>
      <c r="S262" s="623"/>
      <c r="T262" s="623"/>
      <c r="U262" s="623"/>
      <c r="V262" s="623"/>
      <c r="AD262" s="623"/>
      <c r="AE262" s="623"/>
      <c r="AF262" s="623"/>
      <c r="AG262" s="623"/>
      <c r="AH262" s="623"/>
      <c r="AP262" s="623"/>
      <c r="AQ262" s="623"/>
      <c r="AR262" s="623"/>
      <c r="AS262" s="623"/>
      <c r="AT262" s="623"/>
      <c r="BB262" s="623"/>
      <c r="BC262" s="623"/>
      <c r="BD262" s="623"/>
      <c r="BE262" s="623"/>
      <c r="BF262" s="623"/>
      <c r="BN262" s="623"/>
      <c r="BO262" s="623"/>
      <c r="BP262" s="623"/>
      <c r="BQ262" s="623"/>
      <c r="BR262" s="623"/>
      <c r="BZ262" s="623"/>
      <c r="CA262" s="623"/>
      <c r="CB262" s="623"/>
      <c r="CC262" s="623"/>
      <c r="CD262" s="623"/>
    </row>
    <row r="263" spans="6:82" x14ac:dyDescent="0.2">
      <c r="F263" s="623"/>
      <c r="G263" s="623"/>
      <c r="H263" s="623"/>
      <c r="I263" s="623"/>
      <c r="J263" s="623"/>
      <c r="R263" s="623"/>
      <c r="S263" s="623"/>
      <c r="T263" s="623"/>
      <c r="U263" s="623"/>
      <c r="V263" s="623"/>
      <c r="AD263" s="623"/>
      <c r="AE263" s="623"/>
      <c r="AF263" s="623"/>
      <c r="AG263" s="623"/>
      <c r="AH263" s="623"/>
      <c r="AP263" s="623"/>
      <c r="AQ263" s="623"/>
      <c r="AR263" s="623"/>
      <c r="AS263" s="623"/>
      <c r="AT263" s="623"/>
      <c r="BB263" s="623"/>
      <c r="BC263" s="623"/>
      <c r="BD263" s="623"/>
      <c r="BE263" s="623"/>
      <c r="BF263" s="623"/>
      <c r="BN263" s="623"/>
      <c r="BO263" s="623"/>
      <c r="BP263" s="623"/>
      <c r="BQ263" s="623"/>
      <c r="BR263" s="623"/>
      <c r="BZ263" s="623"/>
      <c r="CA263" s="623"/>
      <c r="CB263" s="623"/>
      <c r="CC263" s="623"/>
      <c r="CD263" s="623"/>
    </row>
    <row r="264" spans="6:82" x14ac:dyDescent="0.2">
      <c r="F264" s="623"/>
      <c r="G264" s="623"/>
      <c r="H264" s="623"/>
      <c r="I264" s="623"/>
      <c r="J264" s="623"/>
      <c r="R264" s="623"/>
      <c r="S264" s="623"/>
      <c r="T264" s="623"/>
      <c r="U264" s="623"/>
      <c r="V264" s="623"/>
      <c r="AD264" s="623"/>
      <c r="AE264" s="623"/>
      <c r="AF264" s="623"/>
      <c r="AG264" s="623"/>
      <c r="AH264" s="623"/>
      <c r="AP264" s="623"/>
      <c r="AQ264" s="623"/>
      <c r="AR264" s="623"/>
      <c r="AS264" s="623"/>
      <c r="AT264" s="623"/>
      <c r="BB264" s="623"/>
      <c r="BC264" s="623"/>
      <c r="BD264" s="623"/>
      <c r="BE264" s="623"/>
      <c r="BF264" s="623"/>
      <c r="BN264" s="623"/>
      <c r="BO264" s="623"/>
      <c r="BP264" s="623"/>
      <c r="BQ264" s="623"/>
      <c r="BR264" s="623"/>
      <c r="BZ264" s="623"/>
      <c r="CA264" s="623"/>
      <c r="CB264" s="623"/>
      <c r="CC264" s="623"/>
      <c r="CD264" s="623"/>
    </row>
    <row r="265" spans="6:82" x14ac:dyDescent="0.2">
      <c r="F265" s="623"/>
      <c r="G265" s="623"/>
      <c r="H265" s="623"/>
      <c r="I265" s="623"/>
      <c r="J265" s="623"/>
      <c r="R265" s="623"/>
      <c r="S265" s="623"/>
      <c r="T265" s="623"/>
      <c r="U265" s="623"/>
      <c r="V265" s="623"/>
      <c r="AD265" s="623"/>
      <c r="AE265" s="623"/>
      <c r="AF265" s="623"/>
      <c r="AG265" s="623"/>
      <c r="AH265" s="623"/>
      <c r="AP265" s="623"/>
      <c r="AQ265" s="623"/>
      <c r="AR265" s="623"/>
      <c r="AS265" s="623"/>
      <c r="AT265" s="623"/>
      <c r="BB265" s="623"/>
      <c r="BC265" s="623"/>
      <c r="BD265" s="623"/>
      <c r="BE265" s="623"/>
      <c r="BF265" s="623"/>
      <c r="BN265" s="623"/>
      <c r="BO265" s="623"/>
      <c r="BP265" s="623"/>
      <c r="BQ265" s="623"/>
      <c r="BR265" s="623"/>
      <c r="BZ265" s="623"/>
      <c r="CA265" s="623"/>
      <c r="CB265" s="623"/>
      <c r="CC265" s="623"/>
      <c r="CD265" s="623"/>
    </row>
    <row r="266" spans="6:82" x14ac:dyDescent="0.2">
      <c r="F266" s="623"/>
      <c r="G266" s="623"/>
      <c r="H266" s="623"/>
      <c r="I266" s="623"/>
      <c r="J266" s="623"/>
      <c r="R266" s="623"/>
      <c r="S266" s="623"/>
      <c r="T266" s="623"/>
      <c r="U266" s="623"/>
      <c r="V266" s="623"/>
      <c r="AD266" s="623"/>
      <c r="AE266" s="623"/>
      <c r="AF266" s="623"/>
      <c r="AG266" s="623"/>
      <c r="AH266" s="623"/>
      <c r="AP266" s="623"/>
      <c r="AQ266" s="623"/>
      <c r="AR266" s="623"/>
      <c r="AS266" s="623"/>
      <c r="AT266" s="623"/>
      <c r="BB266" s="623"/>
      <c r="BC266" s="623"/>
      <c r="BD266" s="623"/>
      <c r="BE266" s="623"/>
      <c r="BF266" s="623"/>
      <c r="BN266" s="623"/>
      <c r="BO266" s="623"/>
      <c r="BP266" s="623"/>
      <c r="BQ266" s="623"/>
      <c r="BR266" s="623"/>
      <c r="BZ266" s="623"/>
      <c r="CA266" s="623"/>
      <c r="CB266" s="623"/>
      <c r="CC266" s="623"/>
      <c r="CD266" s="623"/>
    </row>
    <row r="267" spans="6:82" x14ac:dyDescent="0.2">
      <c r="F267" s="623"/>
      <c r="G267" s="623"/>
      <c r="H267" s="623"/>
      <c r="I267" s="623"/>
      <c r="J267" s="623"/>
      <c r="R267" s="623"/>
      <c r="S267" s="623"/>
      <c r="T267" s="623"/>
      <c r="U267" s="623"/>
      <c r="V267" s="623"/>
      <c r="AD267" s="623"/>
      <c r="AE267" s="623"/>
      <c r="AF267" s="623"/>
      <c r="AG267" s="623"/>
      <c r="AH267" s="623"/>
      <c r="AP267" s="623"/>
      <c r="AQ267" s="623"/>
      <c r="AR267" s="623"/>
      <c r="AS267" s="623"/>
      <c r="AT267" s="623"/>
      <c r="BB267" s="623"/>
      <c r="BC267" s="623"/>
      <c r="BD267" s="623"/>
      <c r="BE267" s="623"/>
      <c r="BF267" s="623"/>
      <c r="BN267" s="623"/>
      <c r="BO267" s="623"/>
      <c r="BP267" s="623"/>
      <c r="BQ267" s="623"/>
      <c r="BR267" s="623"/>
      <c r="BZ267" s="623"/>
      <c r="CA267" s="623"/>
      <c r="CB267" s="623"/>
      <c r="CC267" s="623"/>
      <c r="CD267" s="623"/>
    </row>
    <row r="268" spans="6:82" x14ac:dyDescent="0.2">
      <c r="F268" s="623"/>
      <c r="G268" s="623"/>
      <c r="H268" s="623"/>
      <c r="I268" s="623"/>
      <c r="J268" s="623"/>
      <c r="R268" s="623"/>
      <c r="S268" s="623"/>
      <c r="T268" s="623"/>
      <c r="U268" s="623"/>
      <c r="V268" s="623"/>
      <c r="AD268" s="623"/>
      <c r="AE268" s="623"/>
      <c r="AF268" s="623"/>
      <c r="AG268" s="623"/>
      <c r="AH268" s="623"/>
      <c r="AP268" s="623"/>
      <c r="AQ268" s="623"/>
      <c r="AR268" s="623"/>
      <c r="AS268" s="623"/>
      <c r="AT268" s="623"/>
      <c r="BB268" s="623"/>
      <c r="BC268" s="623"/>
      <c r="BD268" s="623"/>
      <c r="BE268" s="623"/>
      <c r="BF268" s="623"/>
      <c r="BN268" s="623"/>
      <c r="BO268" s="623"/>
      <c r="BP268" s="623"/>
      <c r="BQ268" s="623"/>
      <c r="BR268" s="623"/>
      <c r="BZ268" s="623"/>
      <c r="CA268" s="623"/>
      <c r="CB268" s="623"/>
      <c r="CC268" s="623"/>
      <c r="CD268" s="623"/>
    </row>
    <row r="269" spans="6:82" x14ac:dyDescent="0.2">
      <c r="F269" s="623"/>
      <c r="G269" s="623"/>
      <c r="H269" s="623"/>
      <c r="I269" s="623"/>
      <c r="J269" s="623"/>
      <c r="R269" s="623"/>
      <c r="S269" s="623"/>
      <c r="T269" s="623"/>
      <c r="U269" s="623"/>
      <c r="V269" s="623"/>
      <c r="AD269" s="623"/>
      <c r="AE269" s="623"/>
      <c r="AF269" s="623"/>
      <c r="AG269" s="623"/>
      <c r="AH269" s="623"/>
      <c r="AP269" s="623"/>
      <c r="AQ269" s="623"/>
      <c r="AR269" s="623"/>
      <c r="AS269" s="623"/>
      <c r="AT269" s="623"/>
      <c r="BB269" s="623"/>
      <c r="BC269" s="623"/>
      <c r="BD269" s="623"/>
      <c r="BE269" s="623"/>
      <c r="BF269" s="623"/>
      <c r="BN269" s="623"/>
      <c r="BO269" s="623"/>
      <c r="BP269" s="623"/>
      <c r="BQ269" s="623"/>
      <c r="BR269" s="623"/>
      <c r="BZ269" s="623"/>
      <c r="CA269" s="623"/>
      <c r="CB269" s="623"/>
      <c r="CC269" s="623"/>
      <c r="CD269" s="623"/>
    </row>
    <row r="270" spans="6:82" x14ac:dyDescent="0.2">
      <c r="F270" s="623"/>
      <c r="G270" s="623"/>
      <c r="H270" s="623"/>
      <c r="I270" s="623"/>
      <c r="J270" s="623"/>
      <c r="R270" s="623"/>
      <c r="S270" s="623"/>
      <c r="T270" s="623"/>
      <c r="U270" s="623"/>
      <c r="V270" s="623"/>
      <c r="AD270" s="623"/>
      <c r="AE270" s="623"/>
      <c r="AF270" s="623"/>
      <c r="AG270" s="623"/>
      <c r="AH270" s="623"/>
      <c r="AP270" s="623"/>
      <c r="AQ270" s="623"/>
      <c r="AR270" s="623"/>
      <c r="AS270" s="623"/>
      <c r="AT270" s="623"/>
      <c r="BB270" s="623"/>
      <c r="BC270" s="623"/>
      <c r="BD270" s="623"/>
      <c r="BE270" s="623"/>
      <c r="BF270" s="623"/>
      <c r="BN270" s="623"/>
      <c r="BO270" s="623"/>
      <c r="BP270" s="623"/>
      <c r="BQ270" s="623"/>
      <c r="BR270" s="623"/>
      <c r="BZ270" s="623"/>
      <c r="CA270" s="623"/>
      <c r="CB270" s="623"/>
      <c r="CC270" s="623"/>
      <c r="CD270" s="623"/>
    </row>
    <row r="271" spans="6:82" x14ac:dyDescent="0.2">
      <c r="F271" s="623"/>
      <c r="G271" s="623"/>
      <c r="H271" s="623"/>
      <c r="I271" s="623"/>
      <c r="J271" s="623"/>
      <c r="R271" s="623"/>
      <c r="S271" s="623"/>
      <c r="T271" s="623"/>
      <c r="U271" s="623"/>
      <c r="V271" s="623"/>
      <c r="AD271" s="623"/>
      <c r="AE271" s="623"/>
      <c r="AF271" s="623"/>
      <c r="AG271" s="623"/>
      <c r="AH271" s="623"/>
      <c r="AP271" s="623"/>
      <c r="AQ271" s="623"/>
      <c r="AR271" s="623"/>
      <c r="AS271" s="623"/>
      <c r="AT271" s="623"/>
      <c r="BB271" s="623"/>
      <c r="BC271" s="623"/>
      <c r="BD271" s="623"/>
      <c r="BE271" s="623"/>
      <c r="BF271" s="623"/>
      <c r="BN271" s="623"/>
      <c r="BO271" s="623"/>
      <c r="BP271" s="623"/>
      <c r="BQ271" s="623"/>
      <c r="BR271" s="623"/>
      <c r="BZ271" s="623"/>
      <c r="CA271" s="623"/>
      <c r="CB271" s="623"/>
      <c r="CC271" s="623"/>
      <c r="CD271" s="623"/>
    </row>
    <row r="272" spans="6:82" x14ac:dyDescent="0.2">
      <c r="F272" s="623"/>
      <c r="G272" s="623"/>
      <c r="H272" s="623"/>
      <c r="I272" s="623"/>
      <c r="J272" s="623"/>
      <c r="R272" s="623"/>
      <c r="S272" s="623"/>
      <c r="T272" s="623"/>
      <c r="U272" s="623"/>
      <c r="V272" s="623"/>
      <c r="AD272" s="623"/>
      <c r="AE272" s="623"/>
      <c r="AF272" s="623"/>
      <c r="AG272" s="623"/>
      <c r="AH272" s="623"/>
      <c r="AP272" s="623"/>
      <c r="AQ272" s="623"/>
      <c r="AR272" s="623"/>
      <c r="AS272" s="623"/>
      <c r="AT272" s="623"/>
      <c r="BB272" s="623"/>
      <c r="BC272" s="623"/>
      <c r="BD272" s="623"/>
      <c r="BE272" s="623"/>
      <c r="BF272" s="623"/>
      <c r="BN272" s="623"/>
      <c r="BO272" s="623"/>
      <c r="BP272" s="623"/>
      <c r="BQ272" s="623"/>
      <c r="BR272" s="623"/>
      <c r="BZ272" s="623"/>
      <c r="CA272" s="623"/>
      <c r="CB272" s="623"/>
      <c r="CC272" s="623"/>
      <c r="CD272" s="623"/>
    </row>
    <row r="273" spans="6:82" x14ac:dyDescent="0.2">
      <c r="F273" s="623"/>
      <c r="G273" s="623"/>
      <c r="H273" s="623"/>
      <c r="I273" s="623"/>
      <c r="J273" s="623"/>
      <c r="R273" s="623"/>
      <c r="S273" s="623"/>
      <c r="T273" s="623"/>
      <c r="U273" s="623"/>
      <c r="V273" s="623"/>
      <c r="AD273" s="623"/>
      <c r="AE273" s="623"/>
      <c r="AF273" s="623"/>
      <c r="AG273" s="623"/>
      <c r="AH273" s="623"/>
      <c r="AP273" s="623"/>
      <c r="AQ273" s="623"/>
      <c r="AR273" s="623"/>
      <c r="AS273" s="623"/>
      <c r="AT273" s="623"/>
      <c r="BB273" s="623"/>
      <c r="BC273" s="623"/>
      <c r="BD273" s="623"/>
      <c r="BE273" s="623"/>
      <c r="BF273" s="623"/>
      <c r="BN273" s="623"/>
      <c r="BO273" s="623"/>
      <c r="BP273" s="623"/>
      <c r="BQ273" s="623"/>
      <c r="BR273" s="623"/>
      <c r="BZ273" s="623"/>
      <c r="CA273" s="623"/>
      <c r="CB273" s="623"/>
      <c r="CC273" s="623"/>
      <c r="CD273" s="623"/>
    </row>
  </sheetData>
  <sheetProtection algorithmName="SHA-512" hashValue="nGpi4GIfGCYjWcMBLAJm7JVUTJ0etYT0WQMynFZ1xTK1USf46qNS/VCvPdFE2yhSKCvetJ9UK6GOVjDwlncRvA==" saltValue="So8VTrS16rIwCpKYZCAwUA==" spinCount="100000" sheet="1" objects="1" scenarios="1"/>
  <customSheetViews>
    <customSheetView guid="{57FA4457-47DD-4456-873C-906485C18231}" showGridLines="0" showRuler="0">
      <selection activeCell="B10" sqref="B10"/>
      <pageMargins left="0.31" right="0.21" top="0.31" bottom="0.28000000000000003" header="0.24" footer="0.3"/>
      <printOptions horizontalCentered="1" verticalCentered="1"/>
      <pageSetup orientation="portrait" verticalDpi="300" r:id="rId1"/>
      <headerFooter alignWithMargins="0"/>
    </customSheetView>
    <customSheetView guid="{B0091C41-EE02-11D4-8442-006008C996CE}" scale="75" showGridLines="0" showRuler="0">
      <selection activeCell="H41" sqref="H41"/>
      <pageMargins left="0.31" right="0.21" top="0.31" bottom="0.28000000000000003" header="0.24" footer="0.3"/>
      <printOptions horizontalCentered="1" verticalCentered="1"/>
      <pageSetup orientation="portrait" verticalDpi="300" r:id="rId2"/>
      <headerFooter alignWithMargins="0"/>
    </customSheetView>
    <customSheetView guid="{ECCE3A32-9AC0-11D4-851E-004743612101}" scale="75" showGridLines="0" showRuler="0">
      <selection activeCell="H41" sqref="H41"/>
      <pageMargins left="0.31" right="0.21" top="0.31" bottom="0.28000000000000003" header="0.24" footer="0.3"/>
      <printOptions horizontalCentered="1" verticalCentered="1"/>
      <pageSetup orientation="portrait" verticalDpi="300" r:id="rId3"/>
      <headerFooter alignWithMargins="0"/>
    </customSheetView>
    <customSheetView guid="{C9B35251-F11B-11D3-8402-005004D440AC}" scale="75" showGridLines="0" showRuler="0">
      <selection activeCell="H41" sqref="H41"/>
      <pageMargins left="0.31" right="0.21" top="0.31" bottom="0.28000000000000003" header="0.24" footer="0.3"/>
      <printOptions horizontalCentered="1" verticalCentered="1"/>
      <pageSetup orientation="portrait" verticalDpi="300" r:id="rId4"/>
      <headerFooter alignWithMargins="0"/>
    </customSheetView>
  </customSheetViews>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100:G100"/>
    <mergeCell ref="B101:G101"/>
    <mergeCell ref="B102:G102"/>
    <mergeCell ref="B103:G103"/>
    <mergeCell ref="B104:G104"/>
    <mergeCell ref="B105:G105"/>
    <mergeCell ref="B106:G106"/>
    <mergeCell ref="B107:G107"/>
    <mergeCell ref="B108:G108"/>
    <mergeCell ref="B91:G91"/>
    <mergeCell ref="B92:G92"/>
    <mergeCell ref="B93:G93"/>
    <mergeCell ref="B94:G94"/>
    <mergeCell ref="B95:G95"/>
    <mergeCell ref="B96:G96"/>
    <mergeCell ref="B97:G97"/>
    <mergeCell ref="B98:G98"/>
    <mergeCell ref="B99:G9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70:G70"/>
    <mergeCell ref="N61:S61"/>
    <mergeCell ref="N62:S62"/>
    <mergeCell ref="N63:S63"/>
    <mergeCell ref="N64:S64"/>
    <mergeCell ref="N65:S65"/>
    <mergeCell ref="N66:S66"/>
    <mergeCell ref="N67:S67"/>
    <mergeCell ref="N68:S68"/>
    <mergeCell ref="N69:S69"/>
    <mergeCell ref="N52:S52"/>
    <mergeCell ref="N53:S53"/>
    <mergeCell ref="N54:S54"/>
    <mergeCell ref="N55:S55"/>
    <mergeCell ref="N56:S56"/>
    <mergeCell ref="N57:S57"/>
    <mergeCell ref="N58:S58"/>
    <mergeCell ref="N59:S59"/>
    <mergeCell ref="N60:S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AX62:BC62"/>
    <mergeCell ref="AX63:BC63"/>
    <mergeCell ref="AX64:BC64"/>
    <mergeCell ref="AX65:BC65"/>
    <mergeCell ref="AX66:BC66"/>
    <mergeCell ref="AX67:BC67"/>
    <mergeCell ref="AX68:BC68"/>
    <mergeCell ref="AX69:BC69"/>
    <mergeCell ref="AX70:BC70"/>
    <mergeCell ref="BV63:CA63"/>
    <mergeCell ref="BV64:CA64"/>
    <mergeCell ref="BV65:CA65"/>
    <mergeCell ref="BV66:CA66"/>
    <mergeCell ref="BV67:CA67"/>
    <mergeCell ref="BV68:CA68"/>
    <mergeCell ref="BV69:CA69"/>
    <mergeCell ref="BV70:CA70"/>
    <mergeCell ref="BJ52:BO52"/>
    <mergeCell ref="BJ53:BO53"/>
    <mergeCell ref="BJ54:BO54"/>
    <mergeCell ref="BJ55:BO55"/>
    <mergeCell ref="BJ56:BO56"/>
    <mergeCell ref="BJ57:BO57"/>
    <mergeCell ref="BJ58:BO58"/>
    <mergeCell ref="BJ59:BO59"/>
    <mergeCell ref="BJ60:BO60"/>
    <mergeCell ref="BJ61:BO61"/>
    <mergeCell ref="BJ62:BO62"/>
    <mergeCell ref="BJ63:BO63"/>
    <mergeCell ref="BJ64:BO64"/>
    <mergeCell ref="BJ65:BO65"/>
    <mergeCell ref="BJ66:BO66"/>
    <mergeCell ref="BJ67:BO67"/>
    <mergeCell ref="BV54:CA54"/>
    <mergeCell ref="BV55:CA55"/>
    <mergeCell ref="BV56:CA56"/>
    <mergeCell ref="BV57:CA57"/>
    <mergeCell ref="BV58:CA58"/>
    <mergeCell ref="BV59:CA59"/>
    <mergeCell ref="BV60:CA60"/>
    <mergeCell ref="BV61:CA61"/>
    <mergeCell ref="BV62:CA62"/>
    <mergeCell ref="BV31:CA31"/>
    <mergeCell ref="BV52:CA52"/>
    <mergeCell ref="BV53:CA53"/>
    <mergeCell ref="BU43:BW43"/>
    <mergeCell ref="BU45:BZ45"/>
    <mergeCell ref="CA45:CD45"/>
    <mergeCell ref="BU47:CD47"/>
    <mergeCell ref="BU49:BZ49"/>
    <mergeCell ref="CA49:CD49"/>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29:G29"/>
    <mergeCell ref="B30:G30"/>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0:G20"/>
    <mergeCell ref="B21:G21"/>
    <mergeCell ref="B22:G22"/>
    <mergeCell ref="B23:G23"/>
    <mergeCell ref="B24:G24"/>
    <mergeCell ref="B25:G25"/>
    <mergeCell ref="B26:G26"/>
    <mergeCell ref="B27:G27"/>
    <mergeCell ref="B28:G28"/>
    <mergeCell ref="B13:G13"/>
    <mergeCell ref="B14:G14"/>
    <mergeCell ref="B15:G15"/>
    <mergeCell ref="B16:G16"/>
    <mergeCell ref="B17:G17"/>
    <mergeCell ref="B18:G18"/>
    <mergeCell ref="B19:G19"/>
    <mergeCell ref="A2:C2"/>
    <mergeCell ref="M2:O2"/>
    <mergeCell ref="Y2:AA2"/>
    <mergeCell ref="AK2:AM2"/>
    <mergeCell ref="AW2:AY2"/>
    <mergeCell ref="BI2:BK2"/>
    <mergeCell ref="A1:C1"/>
    <mergeCell ref="M1:O1"/>
    <mergeCell ref="Y1:AA1"/>
    <mergeCell ref="AK1:AM1"/>
    <mergeCell ref="AW1:AY1"/>
    <mergeCell ref="BI1:BK1"/>
    <mergeCell ref="A4:C4"/>
    <mergeCell ref="M4:O4"/>
    <mergeCell ref="Y4:AA4"/>
    <mergeCell ref="AK4:AM4"/>
    <mergeCell ref="AW4:AY4"/>
    <mergeCell ref="BI4:BK4"/>
    <mergeCell ref="A3:C3"/>
    <mergeCell ref="M3:O3"/>
    <mergeCell ref="Y3:AA3"/>
    <mergeCell ref="AK3:AM3"/>
    <mergeCell ref="AW3:AY3"/>
    <mergeCell ref="BI3:BK3"/>
    <mergeCell ref="A8:J8"/>
    <mergeCell ref="M8:V8"/>
    <mergeCell ref="Y8:AH8"/>
    <mergeCell ref="AK8:AT8"/>
    <mergeCell ref="AW8:BF8"/>
    <mergeCell ref="BI8:BR8"/>
    <mergeCell ref="AK6:AP6"/>
    <mergeCell ref="AQ6:AT6"/>
    <mergeCell ref="AW6:BB6"/>
    <mergeCell ref="BC6:BF6"/>
    <mergeCell ref="BI6:BN6"/>
    <mergeCell ref="BO6:BR6"/>
    <mergeCell ref="A6:F6"/>
    <mergeCell ref="G6:J6"/>
    <mergeCell ref="M6:R6"/>
    <mergeCell ref="S6:V6"/>
    <mergeCell ref="Y6:AD6"/>
    <mergeCell ref="AE6:AH6"/>
    <mergeCell ref="AK10:AP10"/>
    <mergeCell ref="AQ10:AT10"/>
    <mergeCell ref="AW10:BB10"/>
    <mergeCell ref="BC10:BF10"/>
    <mergeCell ref="BI10:BN10"/>
    <mergeCell ref="BO10:BR10"/>
    <mergeCell ref="A10:F10"/>
    <mergeCell ref="G10:J10"/>
    <mergeCell ref="M10:R10"/>
    <mergeCell ref="S10:V10"/>
    <mergeCell ref="Y10:AD10"/>
    <mergeCell ref="AE10:AH10"/>
    <mergeCell ref="A41:C41"/>
    <mergeCell ref="M41:O41"/>
    <mergeCell ref="Y41:AA41"/>
    <mergeCell ref="AK41:AM41"/>
    <mergeCell ref="AW41:AY41"/>
    <mergeCell ref="BI41:BK41"/>
    <mergeCell ref="A40:C40"/>
    <mergeCell ref="M40:O40"/>
    <mergeCell ref="Y40:AA40"/>
    <mergeCell ref="AK40:AM40"/>
    <mergeCell ref="AW40:AY40"/>
    <mergeCell ref="BI40:BK40"/>
    <mergeCell ref="A43:C43"/>
    <mergeCell ref="M43:O43"/>
    <mergeCell ref="Y43:AA43"/>
    <mergeCell ref="AK43:AM43"/>
    <mergeCell ref="AW43:AY43"/>
    <mergeCell ref="BI43:BK43"/>
    <mergeCell ref="A42:C42"/>
    <mergeCell ref="M42:O42"/>
    <mergeCell ref="Y42:AA42"/>
    <mergeCell ref="AK42:AM42"/>
    <mergeCell ref="AW42:AY42"/>
    <mergeCell ref="BI42:BK42"/>
    <mergeCell ref="AK45:AP45"/>
    <mergeCell ref="AQ45:AT45"/>
    <mergeCell ref="AW45:BB45"/>
    <mergeCell ref="BC45:BF45"/>
    <mergeCell ref="BI45:BN45"/>
    <mergeCell ref="BO45:BR45"/>
    <mergeCell ref="A45:F45"/>
    <mergeCell ref="G45:J45"/>
    <mergeCell ref="M45:R45"/>
    <mergeCell ref="S45:V45"/>
    <mergeCell ref="Y45:AD45"/>
    <mergeCell ref="AE45:AH45"/>
    <mergeCell ref="BO49:BR49"/>
    <mergeCell ref="A49:F49"/>
    <mergeCell ref="G49:J49"/>
    <mergeCell ref="M49:R49"/>
    <mergeCell ref="S49:V49"/>
    <mergeCell ref="Y49:AD49"/>
    <mergeCell ref="AE49:AH49"/>
    <mergeCell ref="A47:J47"/>
    <mergeCell ref="M47:V47"/>
    <mergeCell ref="Y47:AH47"/>
    <mergeCell ref="AK47:AT47"/>
    <mergeCell ref="AW47:BF47"/>
    <mergeCell ref="BI47:BR47"/>
    <mergeCell ref="A79:C79"/>
    <mergeCell ref="M79:O79"/>
    <mergeCell ref="Y79:AA79"/>
    <mergeCell ref="AK79:AM79"/>
    <mergeCell ref="AW79:AY79"/>
    <mergeCell ref="BI79:BK79"/>
    <mergeCell ref="AK49:AP49"/>
    <mergeCell ref="AQ49:AT49"/>
    <mergeCell ref="AW49:BB49"/>
    <mergeCell ref="BC49:BF49"/>
    <mergeCell ref="BI49:BN49"/>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81:C81"/>
    <mergeCell ref="M81:O81"/>
    <mergeCell ref="Y81:AA81"/>
    <mergeCell ref="AK81:AM81"/>
    <mergeCell ref="AW81:AY81"/>
    <mergeCell ref="BI81:BK81"/>
    <mergeCell ref="A80:C80"/>
    <mergeCell ref="M80:O80"/>
    <mergeCell ref="Y80:AA80"/>
    <mergeCell ref="AK80:AM80"/>
    <mergeCell ref="AW80:AY80"/>
    <mergeCell ref="BI80:BK80"/>
    <mergeCell ref="A84:F84"/>
    <mergeCell ref="G84:J84"/>
    <mergeCell ref="M84:R84"/>
    <mergeCell ref="S84:V84"/>
    <mergeCell ref="Y84:AD84"/>
    <mergeCell ref="AE84:AH84"/>
    <mergeCell ref="A82:C82"/>
    <mergeCell ref="M82:O82"/>
    <mergeCell ref="Y82:AA82"/>
    <mergeCell ref="A88:F88"/>
    <mergeCell ref="G88:J88"/>
    <mergeCell ref="M88:R88"/>
    <mergeCell ref="S88:V88"/>
    <mergeCell ref="Y88:AD88"/>
    <mergeCell ref="AE88:AH88"/>
    <mergeCell ref="A86:J86"/>
    <mergeCell ref="M86:V86"/>
    <mergeCell ref="Y86:AH86"/>
    <mergeCell ref="BU1:BW1"/>
    <mergeCell ref="BU2:BW2"/>
    <mergeCell ref="BU3:BW3"/>
    <mergeCell ref="BU4:BW4"/>
    <mergeCell ref="BU6:BZ6"/>
    <mergeCell ref="CA6:CD6"/>
    <mergeCell ref="AK88:AP88"/>
    <mergeCell ref="AQ88:AT88"/>
    <mergeCell ref="AW88:BB88"/>
    <mergeCell ref="BC88:BF88"/>
    <mergeCell ref="BI88:BN88"/>
    <mergeCell ref="BO88:BR88"/>
    <mergeCell ref="AK86:AT86"/>
    <mergeCell ref="AW86:BF86"/>
    <mergeCell ref="BI86:BR86"/>
    <mergeCell ref="AK84:AP84"/>
    <mergeCell ref="AQ84:AT84"/>
    <mergeCell ref="AW84:BB84"/>
    <mergeCell ref="BC84:BF84"/>
    <mergeCell ref="BI84:BN84"/>
    <mergeCell ref="BO84:BR84"/>
    <mergeCell ref="AK82:AM82"/>
    <mergeCell ref="AW82:AY82"/>
    <mergeCell ref="BI82:BK82"/>
    <mergeCell ref="BU8:CD8"/>
    <mergeCell ref="BU10:BZ10"/>
    <mergeCell ref="CA10:CD10"/>
    <mergeCell ref="BU40:BW40"/>
    <mergeCell ref="BU41:BW41"/>
    <mergeCell ref="BU42:BW42"/>
    <mergeCell ref="BV13:CA13"/>
    <mergeCell ref="BV14:CA14"/>
    <mergeCell ref="BV15:CA15"/>
    <mergeCell ref="BV16:CA16"/>
    <mergeCell ref="BV17:CA17"/>
    <mergeCell ref="BV18:CA18"/>
    <mergeCell ref="BV19:CA19"/>
    <mergeCell ref="BV20:CA20"/>
    <mergeCell ref="BV21:CA21"/>
    <mergeCell ref="BV22:CA22"/>
    <mergeCell ref="BV23:CA23"/>
    <mergeCell ref="BV24:CA24"/>
    <mergeCell ref="BV25:CA25"/>
    <mergeCell ref="BV26:CA26"/>
    <mergeCell ref="BV27:CA27"/>
    <mergeCell ref="BV28:CA28"/>
    <mergeCell ref="BV29:CA29"/>
    <mergeCell ref="BV30:CA30"/>
    <mergeCell ref="BU86:CD86"/>
    <mergeCell ref="BU88:BZ88"/>
    <mergeCell ref="CA88:CD88"/>
    <mergeCell ref="BU79:BW79"/>
    <mergeCell ref="BU80:BW80"/>
    <mergeCell ref="BU81:BW81"/>
    <mergeCell ref="BU82:BW82"/>
    <mergeCell ref="BU84:BZ84"/>
    <mergeCell ref="CA84:CD84"/>
  </mergeCells>
  <phoneticPr fontId="0" type="noConversion"/>
  <printOptions horizontalCentered="1" verticalCentered="1" gridLinesSet="0"/>
  <pageMargins left="0.31" right="0.21" top="0.31" bottom="0.28000000000000003" header="0.24" footer="0.3"/>
  <pageSetup scale="74" orientation="portrait" r:id="rId5"/>
  <headerFooter alignWithMargins="0"/>
  <rowBreaks count="2" manualBreakCount="2">
    <brk id="39" max="83" man="1"/>
    <brk id="78" max="83" man="1"/>
  </rowBreaks>
  <colBreaks count="3" manualBreakCount="3">
    <brk id="12" max="116" man="1"/>
    <brk id="36" max="116" man="1"/>
    <brk id="48" max="116" man="1"/>
  </colBreaks>
  <drawing r:id="rId6"/>
  <legacyDrawing r:id="rId7"/>
  <mc:AlternateContent xmlns:mc="http://schemas.openxmlformats.org/markup-compatibility/2006">
    <mc:Choice Requires="x14">
      <controls>
        <mc:AlternateContent xmlns:mc="http://schemas.openxmlformats.org/markup-compatibility/2006">
          <mc:Choice Requires="x14">
            <control shapeId="9240" r:id="rId8" name="Check Box 24">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9242" r:id="rId9" name="Check Box 26">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9243" r:id="rId10" name="Check Box 27">
              <controlPr defaultSize="0" autoFill="0" autoLine="0" autoPict="0">
                <anchor moveWithCells="1">
                  <from>
                    <xdr:col>10</xdr:col>
                    <xdr:colOff>228600</xdr:colOff>
                    <xdr:row>7</xdr:row>
                    <xdr:rowOff>104775</xdr:rowOff>
                  </from>
                  <to>
                    <xdr:col>10</xdr:col>
                    <xdr:colOff>523875</xdr:colOff>
                    <xdr:row>9</xdr:row>
                    <xdr:rowOff>66675</xdr:rowOff>
                  </to>
                </anchor>
              </controlPr>
            </control>
          </mc:Choice>
        </mc:AlternateContent>
        <mc:AlternateContent xmlns:mc="http://schemas.openxmlformats.org/markup-compatibility/2006">
          <mc:Choice Requires="x14">
            <control shapeId="9553" r:id="rId11" name="Check Box 337">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9554" r:id="rId12" name="Check Box 338">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9555" r:id="rId13" name="Check Box 339">
              <controlPr defaultSize="0" autoFill="0" autoLine="0" autoPict="0">
                <anchor moveWithCells="1">
                  <from>
                    <xdr:col>10</xdr:col>
                    <xdr:colOff>228600</xdr:colOff>
                    <xdr:row>46</xdr:row>
                    <xdr:rowOff>104775</xdr:rowOff>
                  </from>
                  <to>
                    <xdr:col>10</xdr:col>
                    <xdr:colOff>523875</xdr:colOff>
                    <xdr:row>48</xdr:row>
                    <xdr:rowOff>66675</xdr:rowOff>
                  </to>
                </anchor>
              </controlPr>
            </control>
          </mc:Choice>
        </mc:AlternateContent>
        <mc:AlternateContent xmlns:mc="http://schemas.openxmlformats.org/markup-compatibility/2006">
          <mc:Choice Requires="x14">
            <control shapeId="9815" r:id="rId14" name="Check Box 599">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9816" r:id="rId15" name="Check Box 600">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9817" r:id="rId16" name="Check Box 601">
              <controlPr defaultSize="0" autoFill="0" autoLine="0" autoPict="0">
                <anchor moveWithCells="1">
                  <from>
                    <xdr:col>10</xdr:col>
                    <xdr:colOff>228600</xdr:colOff>
                    <xdr:row>85</xdr:row>
                    <xdr:rowOff>104775</xdr:rowOff>
                  </from>
                  <to>
                    <xdr:col>10</xdr:col>
                    <xdr:colOff>523875</xdr:colOff>
                    <xdr:row>87</xdr:row>
                    <xdr:rowOff>66675</xdr:rowOff>
                  </to>
                </anchor>
              </controlPr>
            </control>
          </mc:Choice>
        </mc:AlternateContent>
        <mc:AlternateContent xmlns:mc="http://schemas.openxmlformats.org/markup-compatibility/2006">
          <mc:Choice Requires="x14">
            <control shapeId="10167" r:id="rId17" name="Check Box 951">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0168" r:id="rId18" name="Check Box 952">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0169" r:id="rId19" name="Check Box 953">
              <controlPr defaultSize="0" autoFill="0" autoLine="0" autoPict="0">
                <anchor moveWithCells="1">
                  <from>
                    <xdr:col>22</xdr:col>
                    <xdr:colOff>228600</xdr:colOff>
                    <xdr:row>7</xdr:row>
                    <xdr:rowOff>104775</xdr:rowOff>
                  </from>
                  <to>
                    <xdr:col>22</xdr:col>
                    <xdr:colOff>523875</xdr:colOff>
                    <xdr:row>9</xdr:row>
                    <xdr:rowOff>66675</xdr:rowOff>
                  </to>
                </anchor>
              </controlPr>
            </control>
          </mc:Choice>
        </mc:AlternateContent>
        <mc:AlternateContent xmlns:mc="http://schemas.openxmlformats.org/markup-compatibility/2006">
          <mc:Choice Requires="x14">
            <control shapeId="10173" r:id="rId20" name="Check Box 957">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0174" r:id="rId21" name="Check Box 958">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0175" r:id="rId22" name="Check Box 959">
              <controlPr defaultSize="0" autoFill="0" autoLine="0" autoPict="0">
                <anchor moveWithCells="1">
                  <from>
                    <xdr:col>22</xdr:col>
                    <xdr:colOff>228600</xdr:colOff>
                    <xdr:row>46</xdr:row>
                    <xdr:rowOff>104775</xdr:rowOff>
                  </from>
                  <to>
                    <xdr:col>22</xdr:col>
                    <xdr:colOff>523875</xdr:colOff>
                    <xdr:row>48</xdr:row>
                    <xdr:rowOff>66675</xdr:rowOff>
                  </to>
                </anchor>
              </controlPr>
            </control>
          </mc:Choice>
        </mc:AlternateContent>
        <mc:AlternateContent xmlns:mc="http://schemas.openxmlformats.org/markup-compatibility/2006">
          <mc:Choice Requires="x14">
            <control shapeId="10179" r:id="rId23" name="Check Box 963">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0180" r:id="rId24" name="Check Box 964">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0181" r:id="rId25" name="Check Box 965">
              <controlPr defaultSize="0" autoFill="0" autoLine="0" autoPict="0">
                <anchor moveWithCells="1">
                  <from>
                    <xdr:col>22</xdr:col>
                    <xdr:colOff>228600</xdr:colOff>
                    <xdr:row>85</xdr:row>
                    <xdr:rowOff>104775</xdr:rowOff>
                  </from>
                  <to>
                    <xdr:col>22</xdr:col>
                    <xdr:colOff>523875</xdr:colOff>
                    <xdr:row>87</xdr:row>
                    <xdr:rowOff>66675</xdr:rowOff>
                  </to>
                </anchor>
              </controlPr>
            </control>
          </mc:Choice>
        </mc:AlternateContent>
        <mc:AlternateContent xmlns:mc="http://schemas.openxmlformats.org/markup-compatibility/2006">
          <mc:Choice Requires="x14">
            <control shapeId="10185" r:id="rId26" name="Check Box 96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0186" r:id="rId27" name="Check Box 97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0187" r:id="rId28" name="Check Box 971">
              <controlPr defaultSize="0" autoFill="0" autoLine="0" autoPict="0">
                <anchor moveWithCells="1">
                  <from>
                    <xdr:col>34</xdr:col>
                    <xdr:colOff>228600</xdr:colOff>
                    <xdr:row>7</xdr:row>
                    <xdr:rowOff>104775</xdr:rowOff>
                  </from>
                  <to>
                    <xdr:col>34</xdr:col>
                    <xdr:colOff>523875</xdr:colOff>
                    <xdr:row>9</xdr:row>
                    <xdr:rowOff>66675</xdr:rowOff>
                  </to>
                </anchor>
              </controlPr>
            </control>
          </mc:Choice>
        </mc:AlternateContent>
        <mc:AlternateContent xmlns:mc="http://schemas.openxmlformats.org/markup-compatibility/2006">
          <mc:Choice Requires="x14">
            <control shapeId="10191" r:id="rId29" name="Check Box 975">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0192" r:id="rId30" name="Check Box 976">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0193" r:id="rId31" name="Check Box 977">
              <controlPr defaultSize="0" autoFill="0" autoLine="0" autoPict="0">
                <anchor moveWithCells="1">
                  <from>
                    <xdr:col>34</xdr:col>
                    <xdr:colOff>228600</xdr:colOff>
                    <xdr:row>46</xdr:row>
                    <xdr:rowOff>104775</xdr:rowOff>
                  </from>
                  <to>
                    <xdr:col>34</xdr:col>
                    <xdr:colOff>523875</xdr:colOff>
                    <xdr:row>48</xdr:row>
                    <xdr:rowOff>66675</xdr:rowOff>
                  </to>
                </anchor>
              </controlPr>
            </control>
          </mc:Choice>
        </mc:AlternateContent>
        <mc:AlternateContent xmlns:mc="http://schemas.openxmlformats.org/markup-compatibility/2006">
          <mc:Choice Requires="x14">
            <control shapeId="10197" r:id="rId32" name="Check Box 981">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0198" r:id="rId33" name="Check Box 982">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0199" r:id="rId34" name="Check Box 983">
              <controlPr defaultSize="0" autoFill="0" autoLine="0" autoPict="0">
                <anchor moveWithCells="1">
                  <from>
                    <xdr:col>34</xdr:col>
                    <xdr:colOff>228600</xdr:colOff>
                    <xdr:row>85</xdr:row>
                    <xdr:rowOff>104775</xdr:rowOff>
                  </from>
                  <to>
                    <xdr:col>34</xdr:col>
                    <xdr:colOff>523875</xdr:colOff>
                    <xdr:row>87</xdr:row>
                    <xdr:rowOff>66675</xdr:rowOff>
                  </to>
                </anchor>
              </controlPr>
            </control>
          </mc:Choice>
        </mc:AlternateContent>
        <mc:AlternateContent xmlns:mc="http://schemas.openxmlformats.org/markup-compatibility/2006">
          <mc:Choice Requires="x14">
            <control shapeId="10203" r:id="rId35" name="Check Box 987">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0204" r:id="rId36" name="Check Box 988">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0205" r:id="rId37" name="Check Box 989">
              <controlPr defaultSize="0" autoFill="0" autoLine="0" autoPict="0">
                <anchor moveWithCells="1">
                  <from>
                    <xdr:col>46</xdr:col>
                    <xdr:colOff>228600</xdr:colOff>
                    <xdr:row>7</xdr:row>
                    <xdr:rowOff>104775</xdr:rowOff>
                  </from>
                  <to>
                    <xdr:col>46</xdr:col>
                    <xdr:colOff>523875</xdr:colOff>
                    <xdr:row>9</xdr:row>
                    <xdr:rowOff>66675</xdr:rowOff>
                  </to>
                </anchor>
              </controlPr>
            </control>
          </mc:Choice>
        </mc:AlternateContent>
        <mc:AlternateContent xmlns:mc="http://schemas.openxmlformats.org/markup-compatibility/2006">
          <mc:Choice Requires="x14">
            <control shapeId="10209" r:id="rId38" name="Check Box 993">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0210" r:id="rId39" name="Check Box 994">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0211" r:id="rId40" name="Check Box 995">
              <controlPr defaultSize="0" autoFill="0" autoLine="0" autoPict="0">
                <anchor moveWithCells="1">
                  <from>
                    <xdr:col>46</xdr:col>
                    <xdr:colOff>228600</xdr:colOff>
                    <xdr:row>46</xdr:row>
                    <xdr:rowOff>104775</xdr:rowOff>
                  </from>
                  <to>
                    <xdr:col>46</xdr:col>
                    <xdr:colOff>523875</xdr:colOff>
                    <xdr:row>48</xdr:row>
                    <xdr:rowOff>66675</xdr:rowOff>
                  </to>
                </anchor>
              </controlPr>
            </control>
          </mc:Choice>
        </mc:AlternateContent>
        <mc:AlternateContent xmlns:mc="http://schemas.openxmlformats.org/markup-compatibility/2006">
          <mc:Choice Requires="x14">
            <control shapeId="10215" r:id="rId41" name="Check Box 999">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0216" r:id="rId42" name="Check Box 1000">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0217" r:id="rId43" name="Check Box 1001">
              <controlPr defaultSize="0" autoFill="0" autoLine="0" autoPict="0">
                <anchor moveWithCells="1">
                  <from>
                    <xdr:col>46</xdr:col>
                    <xdr:colOff>228600</xdr:colOff>
                    <xdr:row>85</xdr:row>
                    <xdr:rowOff>104775</xdr:rowOff>
                  </from>
                  <to>
                    <xdr:col>46</xdr:col>
                    <xdr:colOff>523875</xdr:colOff>
                    <xdr:row>87</xdr:row>
                    <xdr:rowOff>66675</xdr:rowOff>
                  </to>
                </anchor>
              </controlPr>
            </control>
          </mc:Choice>
        </mc:AlternateContent>
        <mc:AlternateContent xmlns:mc="http://schemas.openxmlformats.org/markup-compatibility/2006">
          <mc:Choice Requires="x14">
            <control shapeId="10221" r:id="rId44" name="Check Box 1005">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0222" r:id="rId45" name="Check Box 1006">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0223" r:id="rId46" name="Check Box 1007">
              <controlPr defaultSize="0" autoFill="0" autoLine="0" autoPict="0">
                <anchor moveWithCells="1">
                  <from>
                    <xdr:col>58</xdr:col>
                    <xdr:colOff>228600</xdr:colOff>
                    <xdr:row>7</xdr:row>
                    <xdr:rowOff>104775</xdr:rowOff>
                  </from>
                  <to>
                    <xdr:col>58</xdr:col>
                    <xdr:colOff>523875</xdr:colOff>
                    <xdr:row>9</xdr:row>
                    <xdr:rowOff>66675</xdr:rowOff>
                  </to>
                </anchor>
              </controlPr>
            </control>
          </mc:Choice>
        </mc:AlternateContent>
        <mc:AlternateContent xmlns:mc="http://schemas.openxmlformats.org/markup-compatibility/2006">
          <mc:Choice Requires="x14">
            <control shapeId="10227" r:id="rId47" name="Check Box 1011">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0228" r:id="rId48" name="Check Box 1012">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0229" r:id="rId49" name="Check Box 1013">
              <controlPr defaultSize="0" autoFill="0" autoLine="0" autoPict="0">
                <anchor moveWithCells="1">
                  <from>
                    <xdr:col>58</xdr:col>
                    <xdr:colOff>228600</xdr:colOff>
                    <xdr:row>46</xdr:row>
                    <xdr:rowOff>104775</xdr:rowOff>
                  </from>
                  <to>
                    <xdr:col>58</xdr:col>
                    <xdr:colOff>523875</xdr:colOff>
                    <xdr:row>48</xdr:row>
                    <xdr:rowOff>66675</xdr:rowOff>
                  </to>
                </anchor>
              </controlPr>
            </control>
          </mc:Choice>
        </mc:AlternateContent>
        <mc:AlternateContent xmlns:mc="http://schemas.openxmlformats.org/markup-compatibility/2006">
          <mc:Choice Requires="x14">
            <control shapeId="10233" r:id="rId50" name="Check Box 1017">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0234" r:id="rId51" name="Check Box 1018">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0235" r:id="rId52" name="Check Box 1019">
              <controlPr defaultSize="0" autoFill="0" autoLine="0" autoPict="0">
                <anchor moveWithCells="1">
                  <from>
                    <xdr:col>58</xdr:col>
                    <xdr:colOff>228600</xdr:colOff>
                    <xdr:row>85</xdr:row>
                    <xdr:rowOff>104775</xdr:rowOff>
                  </from>
                  <to>
                    <xdr:col>58</xdr:col>
                    <xdr:colOff>523875</xdr:colOff>
                    <xdr:row>87</xdr:row>
                    <xdr:rowOff>66675</xdr:rowOff>
                  </to>
                </anchor>
              </controlPr>
            </control>
          </mc:Choice>
        </mc:AlternateContent>
        <mc:AlternateContent xmlns:mc="http://schemas.openxmlformats.org/markup-compatibility/2006">
          <mc:Choice Requires="x14">
            <control shapeId="10239" r:id="rId53" name="Check Box 1023">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0240" r:id="rId54" name="Check Box 1024">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0241" r:id="rId55" name="Check Box 1025">
              <controlPr defaultSize="0" autoFill="0" autoLine="0" autoPict="0">
                <anchor moveWithCells="1">
                  <from>
                    <xdr:col>70</xdr:col>
                    <xdr:colOff>228600</xdr:colOff>
                    <xdr:row>7</xdr:row>
                    <xdr:rowOff>104775</xdr:rowOff>
                  </from>
                  <to>
                    <xdr:col>70</xdr:col>
                    <xdr:colOff>523875</xdr:colOff>
                    <xdr:row>9</xdr:row>
                    <xdr:rowOff>66675</xdr:rowOff>
                  </to>
                </anchor>
              </controlPr>
            </control>
          </mc:Choice>
        </mc:AlternateContent>
        <mc:AlternateContent xmlns:mc="http://schemas.openxmlformats.org/markup-compatibility/2006">
          <mc:Choice Requires="x14">
            <control shapeId="10245" r:id="rId56" name="Check Box 102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0246" r:id="rId57" name="Check Box 103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0247" r:id="rId58" name="Check Box 1031">
              <controlPr defaultSize="0" autoFill="0" autoLine="0" autoPict="0">
                <anchor moveWithCells="1">
                  <from>
                    <xdr:col>70</xdr:col>
                    <xdr:colOff>228600</xdr:colOff>
                    <xdr:row>46</xdr:row>
                    <xdr:rowOff>104775</xdr:rowOff>
                  </from>
                  <to>
                    <xdr:col>70</xdr:col>
                    <xdr:colOff>523875</xdr:colOff>
                    <xdr:row>48</xdr:row>
                    <xdr:rowOff>66675</xdr:rowOff>
                  </to>
                </anchor>
              </controlPr>
            </control>
          </mc:Choice>
        </mc:AlternateContent>
        <mc:AlternateContent xmlns:mc="http://schemas.openxmlformats.org/markup-compatibility/2006">
          <mc:Choice Requires="x14">
            <control shapeId="10251" r:id="rId59" name="Check Box 1035">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0252" r:id="rId60" name="Check Box 1036">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0253" r:id="rId61" name="Check Box 1037">
              <controlPr defaultSize="0" autoFill="0" autoLine="0" autoPict="0">
                <anchor moveWithCells="1">
                  <from>
                    <xdr:col>70</xdr:col>
                    <xdr:colOff>228600</xdr:colOff>
                    <xdr:row>85</xdr:row>
                    <xdr:rowOff>104775</xdr:rowOff>
                  </from>
                  <to>
                    <xdr:col>70</xdr:col>
                    <xdr:colOff>523875</xdr:colOff>
                    <xdr:row>87</xdr:row>
                    <xdr:rowOff>66675</xdr:rowOff>
                  </to>
                </anchor>
              </controlPr>
            </control>
          </mc:Choice>
        </mc:AlternateContent>
        <mc:AlternateContent xmlns:mc="http://schemas.openxmlformats.org/markup-compatibility/2006">
          <mc:Choice Requires="x14">
            <control shapeId="10257" r:id="rId62" name="Check Box 1041">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0258" r:id="rId63" name="Check Box 1042">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0259" r:id="rId64" name="Check Box 1043">
              <controlPr defaultSize="0" autoFill="0" autoLine="0" autoPict="0">
                <anchor moveWithCells="1">
                  <from>
                    <xdr:col>82</xdr:col>
                    <xdr:colOff>228600</xdr:colOff>
                    <xdr:row>7</xdr:row>
                    <xdr:rowOff>104775</xdr:rowOff>
                  </from>
                  <to>
                    <xdr:col>82</xdr:col>
                    <xdr:colOff>523875</xdr:colOff>
                    <xdr:row>9</xdr:row>
                    <xdr:rowOff>66675</xdr:rowOff>
                  </to>
                </anchor>
              </controlPr>
            </control>
          </mc:Choice>
        </mc:AlternateContent>
        <mc:AlternateContent xmlns:mc="http://schemas.openxmlformats.org/markup-compatibility/2006">
          <mc:Choice Requires="x14">
            <control shapeId="10263" r:id="rId65" name="Check Box 1047">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0264" r:id="rId66" name="Check Box 1048">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0265" r:id="rId67" name="Check Box 1049">
              <controlPr defaultSize="0" autoFill="0" autoLine="0" autoPict="0">
                <anchor moveWithCells="1">
                  <from>
                    <xdr:col>82</xdr:col>
                    <xdr:colOff>228600</xdr:colOff>
                    <xdr:row>46</xdr:row>
                    <xdr:rowOff>104775</xdr:rowOff>
                  </from>
                  <to>
                    <xdr:col>82</xdr:col>
                    <xdr:colOff>523875</xdr:colOff>
                    <xdr:row>48</xdr:row>
                    <xdr:rowOff>66675</xdr:rowOff>
                  </to>
                </anchor>
              </controlPr>
            </control>
          </mc:Choice>
        </mc:AlternateContent>
        <mc:AlternateContent xmlns:mc="http://schemas.openxmlformats.org/markup-compatibility/2006">
          <mc:Choice Requires="x14">
            <control shapeId="10269" r:id="rId68" name="Check Box 1053">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0270" r:id="rId69" name="Check Box 1054">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0271" r:id="rId70" name="Check Box 1055">
              <controlPr defaultSize="0" autoFill="0" autoLine="0" autoPict="0">
                <anchor moveWithCells="1">
                  <from>
                    <xdr:col>82</xdr:col>
                    <xdr:colOff>228600</xdr:colOff>
                    <xdr:row>85</xdr:row>
                    <xdr:rowOff>104775</xdr:rowOff>
                  </from>
                  <to>
                    <xdr:col>82</xdr:col>
                    <xdr:colOff>523875</xdr:colOff>
                    <xdr:row>87</xdr:row>
                    <xdr:rowOff>66675</xdr:rowOff>
                  </to>
                </anchor>
              </controlPr>
            </control>
          </mc:Choice>
        </mc:AlternateContent>
        <mc:AlternateContent xmlns:mc="http://schemas.openxmlformats.org/markup-compatibility/2006">
          <mc:Choice Requires="x14">
            <control shapeId="10273" r:id="rId71" name="Check Box 1057">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0276" r:id="rId72" name="Check Box 1060">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0279" r:id="rId73" name="Check Box 1063">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0282" r:id="rId74" name="Check Box 1066">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0285" r:id="rId75" name="Check Box 106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0288" r:id="rId76" name="Check Box 1072">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0301" r:id="rId77" name="Check Box 1085">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0304" r:id="rId78" name="Check Box 1088">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0307" r:id="rId79" name="Check Box 1091">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0310" r:id="rId80" name="Check Box 1094">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0313" r:id="rId81" name="Check Box 1097">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0316" r:id="rId82" name="Check Box 1100">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0319" r:id="rId83" name="Check Box 1103">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0322" r:id="rId84" name="Check Box 1106">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0325" r:id="rId85" name="Check Box 1109">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0328" r:id="rId86" name="Check Box 1112">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0331" r:id="rId87" name="Check Box 1115">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0334" r:id="rId88" name="Check Box 1118">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0338" r:id="rId89" name="Check Box 112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0341" r:id="rId90" name="Check Box 1125">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0344" r:id="rId91" name="Check Box 1128">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0347" r:id="rId92" name="Check Box 113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0350" r:id="rId93" name="Check Box 1134">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0353" r:id="rId94" name="Check Box 1137">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0356" r:id="rId95" name="Check Box 114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0359" r:id="rId96" name="Check Box 1143">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0362" r:id="rId97" name="Check Box 1146">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0365" r:id="rId98" name="Check Box 114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0368" r:id="rId99" name="Check Box 1152">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0371" r:id="rId100" name="Check Box 1155">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0374" r:id="rId101" name="Check Box 115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0377" r:id="rId102" name="Check Box 1161">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0380" r:id="rId103" name="Check Box 116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0383" r:id="rId104" name="Check Box 116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0386" r:id="rId105" name="Check Box 1170">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0389" r:id="rId106" name="Check Box 1173">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0390" r:id="rId107" name="Check Box 1174">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0391" r:id="rId108" name="Check Box 1175">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0392" r:id="rId109" name="Check Box 1176">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0393" r:id="rId110" name="Check Box 1177">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0394" r:id="rId111" name="Check Box 1178">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0395" r:id="rId112" name="Check Box 1179">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0396" r:id="rId113" name="Check Box 1180">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0397" r:id="rId114" name="Check Box 1181">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0398" r:id="rId115" name="Check Box 1182">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mc:AlternateContent xmlns:mc="http://schemas.openxmlformats.org/markup-compatibility/2006">
          <mc:Choice Requires="x14">
            <control shapeId="10399" r:id="rId116" name="Check Box 1183">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0400" r:id="rId117" name="Check Box 1184">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0401" r:id="rId118" name="Check Box 1185">
              <controlPr defaultSize="0" autoFill="0" autoLine="0" autoPict="0">
                <anchor moveWithCells="1">
                  <from>
                    <xdr:col>22</xdr:col>
                    <xdr:colOff>228600</xdr:colOff>
                    <xdr:row>7</xdr:row>
                    <xdr:rowOff>104775</xdr:rowOff>
                  </from>
                  <to>
                    <xdr:col>22</xdr:col>
                    <xdr:colOff>523875</xdr:colOff>
                    <xdr:row>9</xdr:row>
                    <xdr:rowOff>66675</xdr:rowOff>
                  </to>
                </anchor>
              </controlPr>
            </control>
          </mc:Choice>
        </mc:AlternateContent>
        <mc:AlternateContent xmlns:mc="http://schemas.openxmlformats.org/markup-compatibility/2006">
          <mc:Choice Requires="x14">
            <control shapeId="10402" r:id="rId119" name="Check Box 1186">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0403" r:id="rId120" name="Check Box 1187">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dimension ref="A1:BT273"/>
  <sheetViews>
    <sheetView showGridLines="0" zoomScale="80" zoomScaleNormal="80" workbookViewId="0">
      <selection sqref="A1:C1"/>
    </sheetView>
  </sheetViews>
  <sheetFormatPr defaultRowHeight="12.75" x14ac:dyDescent="0.2"/>
  <cols>
    <col min="1" max="1" width="15.28515625" style="69" customWidth="1"/>
    <col min="2" max="2" width="5.42578125" style="69" customWidth="1"/>
    <col min="3" max="3" width="9.7109375" style="69" customWidth="1"/>
    <col min="4" max="4" width="3.28515625" style="69" customWidth="1"/>
    <col min="5" max="5" width="7" style="69" customWidth="1"/>
    <col min="6" max="6" width="9.140625" style="69"/>
    <col min="7" max="7" width="20.85546875" style="69" customWidth="1"/>
    <col min="8" max="8" width="3.140625" style="69" customWidth="1"/>
    <col min="9" max="9" width="12.42578125" style="69" customWidth="1"/>
    <col min="10" max="10" width="9" style="69" customWidth="1"/>
    <col min="11" max="11" width="16.5703125" style="69" customWidth="1"/>
    <col min="12" max="12" width="24.7109375" style="69" customWidth="1"/>
    <col min="13" max="13" width="15.28515625" style="69" customWidth="1"/>
    <col min="14" max="14" width="5.42578125" style="69" customWidth="1"/>
    <col min="15" max="15" width="9.7109375" style="69" customWidth="1"/>
    <col min="16" max="16" width="3.28515625" style="69" customWidth="1"/>
    <col min="17" max="17" width="7" style="69" customWidth="1"/>
    <col min="18" max="18" width="9.140625" style="69"/>
    <col min="19" max="19" width="21.42578125" style="69" customWidth="1"/>
    <col min="20" max="20" width="3.140625" style="69" customWidth="1"/>
    <col min="21" max="21" width="12.140625" style="69" customWidth="1"/>
    <col min="22" max="22" width="9.140625" style="69" customWidth="1"/>
    <col min="23" max="23" width="17" style="69" customWidth="1"/>
    <col min="24" max="24" width="23.7109375" style="69" customWidth="1"/>
    <col min="25" max="25" width="15.28515625" style="69" customWidth="1"/>
    <col min="26" max="26" width="5.42578125" style="69" customWidth="1"/>
    <col min="27" max="27" width="9.7109375" style="69" customWidth="1"/>
    <col min="28" max="28" width="3.28515625" style="69" customWidth="1"/>
    <col min="29" max="29" width="7" style="69" customWidth="1"/>
    <col min="30" max="30" width="9.140625" style="69"/>
    <col min="31" max="31" width="22.140625" style="69" customWidth="1"/>
    <col min="32" max="32" width="3.140625" style="69" customWidth="1"/>
    <col min="33" max="33" width="12.85546875" style="69" customWidth="1"/>
    <col min="34" max="34" width="9.85546875" style="69" customWidth="1"/>
    <col min="35" max="35" width="16.5703125" style="69" customWidth="1"/>
    <col min="36" max="36" width="24.28515625" style="69" customWidth="1"/>
    <col min="37" max="37" width="15.28515625" style="69" customWidth="1"/>
    <col min="38" max="38" width="5.42578125" style="69" customWidth="1"/>
    <col min="39" max="39" width="9.7109375" style="69" customWidth="1"/>
    <col min="40" max="40" width="3.28515625" style="69" customWidth="1"/>
    <col min="41" max="41" width="7" style="69" customWidth="1"/>
    <col min="42" max="42" width="9.140625" style="69"/>
    <col min="43" max="43" width="21.42578125" style="69" customWidth="1"/>
    <col min="44" max="44" width="3.140625" style="69" customWidth="1"/>
    <col min="45" max="45" width="13.42578125" style="69" customWidth="1"/>
    <col min="46" max="46" width="9.85546875" style="69" customWidth="1"/>
    <col min="47" max="47" width="16.85546875" style="69" customWidth="1"/>
    <col min="48" max="48" width="24.5703125" style="69" customWidth="1"/>
    <col min="49" max="49" width="15.28515625" style="69" customWidth="1"/>
    <col min="50" max="50" width="5.42578125" style="69" customWidth="1"/>
    <col min="51" max="51" width="9.7109375" style="69" customWidth="1"/>
    <col min="52" max="52" width="3.28515625" style="69" customWidth="1"/>
    <col min="53" max="53" width="7" style="69" customWidth="1"/>
    <col min="54" max="54" width="9.140625" style="69"/>
    <col min="55" max="55" width="22.42578125" style="69" customWidth="1"/>
    <col min="56" max="56" width="3.140625" style="69" customWidth="1"/>
    <col min="57" max="57" width="12.140625" style="69" customWidth="1"/>
    <col min="58" max="58" width="9.85546875" style="69" customWidth="1"/>
    <col min="59" max="59" width="16.85546875" style="69" customWidth="1"/>
    <col min="60" max="60" width="25.140625" style="69" customWidth="1"/>
    <col min="61" max="61" width="15.28515625" style="69" customWidth="1"/>
    <col min="62" max="62" width="5.42578125" style="69" customWidth="1"/>
    <col min="63" max="63" width="9.7109375" style="69" customWidth="1"/>
    <col min="64" max="64" width="3.28515625" style="69" customWidth="1"/>
    <col min="65" max="65" width="7" style="69" customWidth="1"/>
    <col min="66" max="66" width="9.140625" style="69"/>
    <col min="67" max="67" width="22.42578125" style="69" customWidth="1"/>
    <col min="68" max="68" width="3.140625" style="69" customWidth="1"/>
    <col min="69" max="69" width="13" style="69" customWidth="1"/>
    <col min="70" max="70" width="9.5703125" style="69" customWidth="1"/>
    <col min="71" max="71" width="16.5703125" style="69" customWidth="1"/>
    <col min="72" max="72" width="23.85546875" style="69" customWidth="1"/>
    <col min="73" max="16384" width="9.140625" style="69"/>
  </cols>
  <sheetData>
    <row r="1" spans="1:72" x14ac:dyDescent="0.2">
      <c r="A1" s="1288" t="s">
        <v>0</v>
      </c>
      <c r="B1" s="1289"/>
      <c r="C1" s="1289"/>
      <c r="D1" s="183"/>
      <c r="E1" s="67"/>
      <c r="F1" s="67"/>
      <c r="G1" s="67"/>
      <c r="H1" s="67"/>
      <c r="I1" s="67"/>
      <c r="J1" s="68"/>
      <c r="K1" s="67" t="s">
        <v>71</v>
      </c>
      <c r="L1" s="68"/>
      <c r="M1" s="1288" t="s">
        <v>0</v>
      </c>
      <c r="N1" s="1289"/>
      <c r="O1" s="1289"/>
      <c r="P1" s="183"/>
      <c r="Q1" s="67"/>
      <c r="R1" s="67"/>
      <c r="S1" s="67"/>
      <c r="T1" s="67"/>
      <c r="U1" s="67"/>
      <c r="V1" s="68"/>
      <c r="W1" s="67" t="s">
        <v>71</v>
      </c>
      <c r="X1" s="68"/>
      <c r="Y1" s="1288" t="s">
        <v>0</v>
      </c>
      <c r="Z1" s="1289"/>
      <c r="AA1" s="1289"/>
      <c r="AB1" s="183"/>
      <c r="AC1" s="67"/>
      <c r="AD1" s="67"/>
      <c r="AE1" s="67"/>
      <c r="AF1" s="67"/>
      <c r="AG1" s="67"/>
      <c r="AH1" s="68"/>
      <c r="AI1" s="67" t="s">
        <v>71</v>
      </c>
      <c r="AJ1" s="68"/>
      <c r="AK1" s="1288" t="s">
        <v>0</v>
      </c>
      <c r="AL1" s="1289"/>
      <c r="AM1" s="1289"/>
      <c r="AN1" s="183"/>
      <c r="AO1" s="67"/>
      <c r="AP1" s="67"/>
      <c r="AQ1" s="67"/>
      <c r="AR1" s="67"/>
      <c r="AS1" s="67"/>
      <c r="AT1" s="68"/>
      <c r="AU1" s="67" t="s">
        <v>71</v>
      </c>
      <c r="AV1" s="68"/>
      <c r="AW1" s="1288" t="s">
        <v>0</v>
      </c>
      <c r="AX1" s="1289"/>
      <c r="AY1" s="1289"/>
      <c r="AZ1" s="183"/>
      <c r="BA1" s="67"/>
      <c r="BB1" s="67"/>
      <c r="BC1" s="67"/>
      <c r="BD1" s="67"/>
      <c r="BE1" s="67"/>
      <c r="BF1" s="68"/>
      <c r="BG1" s="67" t="s">
        <v>71</v>
      </c>
      <c r="BH1" s="68"/>
      <c r="BI1" s="1288" t="s">
        <v>0</v>
      </c>
      <c r="BJ1" s="1289"/>
      <c r="BK1" s="1289"/>
      <c r="BL1" s="183"/>
      <c r="BM1" s="67"/>
      <c r="BN1" s="67"/>
      <c r="BO1" s="67"/>
      <c r="BP1" s="67"/>
      <c r="BQ1" s="67"/>
      <c r="BR1" s="68"/>
      <c r="BS1" s="67" t="s">
        <v>71</v>
      </c>
      <c r="BT1" s="68"/>
    </row>
    <row r="2" spans="1:72" x14ac:dyDescent="0.2">
      <c r="A2" s="1286" t="s">
        <v>236</v>
      </c>
      <c r="B2" s="1287"/>
      <c r="C2" s="1287"/>
      <c r="D2" s="184"/>
      <c r="E2" s="72"/>
      <c r="F2" s="72"/>
      <c r="G2" s="871" t="s">
        <v>72</v>
      </c>
      <c r="H2" s="871"/>
      <c r="I2" s="871"/>
      <c r="J2" s="71"/>
      <c r="K2" s="72"/>
      <c r="L2" s="71"/>
      <c r="M2" s="1286" t="s">
        <v>236</v>
      </c>
      <c r="N2" s="1287"/>
      <c r="O2" s="1287"/>
      <c r="P2" s="184"/>
      <c r="Q2" s="72"/>
      <c r="R2" s="72"/>
      <c r="S2" s="871" t="s">
        <v>72</v>
      </c>
      <c r="T2" s="871"/>
      <c r="U2" s="871"/>
      <c r="V2" s="71"/>
      <c r="W2" s="72"/>
      <c r="X2" s="71"/>
      <c r="Y2" s="1286" t="s">
        <v>236</v>
      </c>
      <c r="Z2" s="1287"/>
      <c r="AA2" s="1287"/>
      <c r="AB2" s="184"/>
      <c r="AC2" s="72"/>
      <c r="AD2" s="72"/>
      <c r="AE2" s="871" t="s">
        <v>72</v>
      </c>
      <c r="AF2" s="871"/>
      <c r="AG2" s="871"/>
      <c r="AH2" s="71"/>
      <c r="AI2" s="72"/>
      <c r="AJ2" s="71"/>
      <c r="AK2" s="1286" t="s">
        <v>236</v>
      </c>
      <c r="AL2" s="1287"/>
      <c r="AM2" s="1287"/>
      <c r="AN2" s="184"/>
      <c r="AO2" s="72"/>
      <c r="AP2" s="72"/>
      <c r="AQ2" s="871" t="s">
        <v>72</v>
      </c>
      <c r="AR2" s="871"/>
      <c r="AS2" s="871"/>
      <c r="AT2" s="71"/>
      <c r="AU2" s="72"/>
      <c r="AV2" s="71"/>
      <c r="AW2" s="1286" t="s">
        <v>236</v>
      </c>
      <c r="AX2" s="1287"/>
      <c r="AY2" s="1287"/>
      <c r="AZ2" s="184"/>
      <c r="BA2" s="72"/>
      <c r="BB2" s="72"/>
      <c r="BC2" s="871" t="s">
        <v>72</v>
      </c>
      <c r="BD2" s="871"/>
      <c r="BE2" s="871"/>
      <c r="BF2" s="71"/>
      <c r="BG2" s="72"/>
      <c r="BH2" s="71"/>
      <c r="BI2" s="1286" t="s">
        <v>236</v>
      </c>
      <c r="BJ2" s="1287"/>
      <c r="BK2" s="1287"/>
      <c r="BL2" s="184"/>
      <c r="BM2" s="72"/>
      <c r="BN2" s="72"/>
      <c r="BO2" s="871" t="s">
        <v>72</v>
      </c>
      <c r="BP2" s="871"/>
      <c r="BQ2" s="871"/>
      <c r="BR2" s="71"/>
      <c r="BS2" s="72"/>
      <c r="BT2" s="71"/>
    </row>
    <row r="3" spans="1:72" x14ac:dyDescent="0.2">
      <c r="A3" s="1286" t="s">
        <v>3</v>
      </c>
      <c r="B3" s="1287"/>
      <c r="C3" s="1287"/>
      <c r="D3" s="184"/>
      <c r="E3" s="72"/>
      <c r="F3" s="72"/>
      <c r="G3" s="72"/>
      <c r="H3" s="72"/>
      <c r="I3" s="72"/>
      <c r="J3" s="71"/>
      <c r="K3" s="872" t="s">
        <v>229</v>
      </c>
      <c r="L3" s="73"/>
      <c r="M3" s="1286" t="s">
        <v>3</v>
      </c>
      <c r="N3" s="1287"/>
      <c r="O3" s="1287"/>
      <c r="P3" s="184"/>
      <c r="Q3" s="72"/>
      <c r="R3" s="72"/>
      <c r="S3" s="72"/>
      <c r="T3" s="72"/>
      <c r="U3" s="72"/>
      <c r="V3" s="71"/>
      <c r="W3" s="872" t="s">
        <v>229</v>
      </c>
      <c r="X3" s="73"/>
      <c r="Y3" s="1286" t="s">
        <v>3</v>
      </c>
      <c r="Z3" s="1287"/>
      <c r="AA3" s="1287"/>
      <c r="AB3" s="184"/>
      <c r="AC3" s="72"/>
      <c r="AD3" s="72"/>
      <c r="AE3" s="72"/>
      <c r="AF3" s="72"/>
      <c r="AG3" s="72"/>
      <c r="AH3" s="71"/>
      <c r="AI3" s="872" t="s">
        <v>229</v>
      </c>
      <c r="AJ3" s="73"/>
      <c r="AK3" s="1286" t="s">
        <v>3</v>
      </c>
      <c r="AL3" s="1287"/>
      <c r="AM3" s="1287"/>
      <c r="AN3" s="184"/>
      <c r="AO3" s="72"/>
      <c r="AP3" s="72"/>
      <c r="AQ3" s="72"/>
      <c r="AR3" s="72"/>
      <c r="AS3" s="72"/>
      <c r="AT3" s="71"/>
      <c r="AU3" s="872" t="s">
        <v>229</v>
      </c>
      <c r="AV3" s="73"/>
      <c r="AW3" s="1286" t="s">
        <v>3</v>
      </c>
      <c r="AX3" s="1287"/>
      <c r="AY3" s="1287"/>
      <c r="AZ3" s="184"/>
      <c r="BA3" s="72"/>
      <c r="BB3" s="72"/>
      <c r="BC3" s="72"/>
      <c r="BD3" s="72"/>
      <c r="BE3" s="72"/>
      <c r="BF3" s="71"/>
      <c r="BG3" s="872" t="s">
        <v>229</v>
      </c>
      <c r="BH3" s="73"/>
      <c r="BI3" s="1286" t="s">
        <v>3</v>
      </c>
      <c r="BJ3" s="1287"/>
      <c r="BK3" s="1287"/>
      <c r="BL3" s="184"/>
      <c r="BM3" s="72"/>
      <c r="BN3" s="72"/>
      <c r="BO3" s="72"/>
      <c r="BP3" s="72"/>
      <c r="BQ3" s="72"/>
      <c r="BR3" s="71"/>
      <c r="BS3" s="872" t="s">
        <v>229</v>
      </c>
      <c r="BT3" s="73"/>
    </row>
    <row r="4" spans="1:72" ht="13.5" thickBot="1" x14ac:dyDescent="0.25">
      <c r="A4" s="1283" t="s">
        <v>586</v>
      </c>
      <c r="B4" s="1284"/>
      <c r="C4" s="1285"/>
      <c r="D4" s="185"/>
      <c r="E4" s="74"/>
      <c r="F4" s="74"/>
      <c r="G4" s="74"/>
      <c r="H4" s="74"/>
      <c r="I4" s="74"/>
      <c r="J4" s="75"/>
      <c r="K4" s="76" t="s">
        <v>74</v>
      </c>
      <c r="L4" s="73"/>
      <c r="M4" s="1283" t="s">
        <v>586</v>
      </c>
      <c r="N4" s="1284"/>
      <c r="O4" s="1285"/>
      <c r="P4" s="185"/>
      <c r="Q4" s="74"/>
      <c r="R4" s="74"/>
      <c r="S4" s="74"/>
      <c r="T4" s="74"/>
      <c r="U4" s="74"/>
      <c r="V4" s="75"/>
      <c r="W4" s="76" t="s">
        <v>74</v>
      </c>
      <c r="X4" s="73"/>
      <c r="Y4" s="1283" t="s">
        <v>586</v>
      </c>
      <c r="Z4" s="1284"/>
      <c r="AA4" s="1285"/>
      <c r="AB4" s="185"/>
      <c r="AC4" s="74"/>
      <c r="AD4" s="74"/>
      <c r="AE4" s="74"/>
      <c r="AF4" s="74"/>
      <c r="AG4" s="74"/>
      <c r="AH4" s="75"/>
      <c r="AI4" s="76" t="s">
        <v>74</v>
      </c>
      <c r="AJ4" s="73"/>
      <c r="AK4" s="1283" t="s">
        <v>586</v>
      </c>
      <c r="AL4" s="1284"/>
      <c r="AM4" s="1285"/>
      <c r="AN4" s="185"/>
      <c r="AO4" s="74"/>
      <c r="AP4" s="74"/>
      <c r="AQ4" s="74"/>
      <c r="AR4" s="74"/>
      <c r="AS4" s="74"/>
      <c r="AT4" s="75"/>
      <c r="AU4" s="76" t="s">
        <v>74</v>
      </c>
      <c r="AV4" s="73"/>
      <c r="AW4" s="1283" t="s">
        <v>586</v>
      </c>
      <c r="AX4" s="1284"/>
      <c r="AY4" s="1285"/>
      <c r="AZ4" s="185"/>
      <c r="BA4" s="74"/>
      <c r="BB4" s="74"/>
      <c r="BC4" s="74"/>
      <c r="BD4" s="74"/>
      <c r="BE4" s="74"/>
      <c r="BF4" s="75"/>
      <c r="BG4" s="76" t="s">
        <v>74</v>
      </c>
      <c r="BH4" s="73"/>
      <c r="BI4" s="1283" t="s">
        <v>586</v>
      </c>
      <c r="BJ4" s="1284"/>
      <c r="BK4" s="1285"/>
      <c r="BL4" s="185"/>
      <c r="BM4" s="74"/>
      <c r="BN4" s="74"/>
      <c r="BO4" s="74"/>
      <c r="BP4" s="74"/>
      <c r="BQ4" s="74"/>
      <c r="BR4" s="75"/>
      <c r="BS4" s="76" t="s">
        <v>74</v>
      </c>
      <c r="BT4" s="73"/>
    </row>
    <row r="5" spans="1:72" ht="10.5" customHeight="1" x14ac:dyDescent="0.2">
      <c r="A5" s="70" t="s">
        <v>6</v>
      </c>
      <c r="B5" s="100"/>
      <c r="C5" s="72"/>
      <c r="D5" s="72"/>
      <c r="E5" s="72"/>
      <c r="F5" s="71"/>
      <c r="G5" s="100" t="s">
        <v>68</v>
      </c>
      <c r="H5" s="100"/>
      <c r="I5" s="72"/>
      <c r="J5" s="71"/>
      <c r="K5" s="72"/>
      <c r="L5" s="73"/>
      <c r="M5" s="70" t="s">
        <v>6</v>
      </c>
      <c r="N5" s="100"/>
      <c r="O5" s="72"/>
      <c r="P5" s="72"/>
      <c r="Q5" s="72"/>
      <c r="R5" s="71"/>
      <c r="S5" s="100" t="s">
        <v>68</v>
      </c>
      <c r="T5" s="100"/>
      <c r="U5" s="72"/>
      <c r="V5" s="71"/>
      <c r="W5" s="72"/>
      <c r="X5" s="73"/>
      <c r="Y5" s="70" t="s">
        <v>6</v>
      </c>
      <c r="Z5" s="100"/>
      <c r="AA5" s="72"/>
      <c r="AB5" s="72"/>
      <c r="AC5" s="72"/>
      <c r="AD5" s="71"/>
      <c r="AE5" s="100" t="s">
        <v>68</v>
      </c>
      <c r="AF5" s="100"/>
      <c r="AG5" s="72"/>
      <c r="AH5" s="71"/>
      <c r="AI5" s="72"/>
      <c r="AJ5" s="73"/>
      <c r="AK5" s="70" t="s">
        <v>6</v>
      </c>
      <c r="AL5" s="100"/>
      <c r="AM5" s="72"/>
      <c r="AN5" s="72"/>
      <c r="AO5" s="72"/>
      <c r="AP5" s="71"/>
      <c r="AQ5" s="100" t="s">
        <v>68</v>
      </c>
      <c r="AR5" s="100"/>
      <c r="AS5" s="72"/>
      <c r="AT5" s="71"/>
      <c r="AU5" s="72"/>
      <c r="AV5" s="73"/>
      <c r="AW5" s="70" t="s">
        <v>6</v>
      </c>
      <c r="AX5" s="100"/>
      <c r="AY5" s="72"/>
      <c r="AZ5" s="72"/>
      <c r="BA5" s="72"/>
      <c r="BB5" s="71"/>
      <c r="BC5" s="100" t="s">
        <v>68</v>
      </c>
      <c r="BD5" s="100"/>
      <c r="BE5" s="72"/>
      <c r="BF5" s="71"/>
      <c r="BG5" s="72"/>
      <c r="BH5" s="73"/>
      <c r="BI5" s="70" t="s">
        <v>6</v>
      </c>
      <c r="BJ5" s="100"/>
      <c r="BK5" s="72"/>
      <c r="BL5" s="72"/>
      <c r="BM5" s="72"/>
      <c r="BN5" s="71"/>
      <c r="BO5" s="100" t="s">
        <v>68</v>
      </c>
      <c r="BP5" s="100"/>
      <c r="BQ5" s="72"/>
      <c r="BR5" s="71"/>
      <c r="BS5" s="72"/>
      <c r="BT5" s="73"/>
    </row>
    <row r="6" spans="1:72" ht="12.75" customHeight="1" x14ac:dyDescent="0.2">
      <c r="A6" s="1254" t="str">
        <f>Menu!F3</f>
        <v>USCGC BUSTED</v>
      </c>
      <c r="B6" s="1255"/>
      <c r="C6" s="1255"/>
      <c r="D6" s="1255"/>
      <c r="E6" s="1255"/>
      <c r="F6" s="1256"/>
      <c r="G6" s="1257">
        <v>41609</v>
      </c>
      <c r="H6" s="1281"/>
      <c r="I6" s="1281"/>
      <c r="J6" s="1282"/>
      <c r="K6" s="72"/>
      <c r="L6" s="77"/>
      <c r="M6" s="1254" t="str">
        <f>A6</f>
        <v>USCGC BUSTED</v>
      </c>
      <c r="N6" s="1255"/>
      <c r="O6" s="1255"/>
      <c r="P6" s="1255"/>
      <c r="Q6" s="1255"/>
      <c r="R6" s="1256"/>
      <c r="S6" s="1257">
        <v>41609</v>
      </c>
      <c r="T6" s="1281"/>
      <c r="U6" s="1281"/>
      <c r="V6" s="1282"/>
      <c r="W6" s="72"/>
      <c r="X6" s="77"/>
      <c r="Y6" s="1254" t="str">
        <f>A6</f>
        <v>USCGC BUSTED</v>
      </c>
      <c r="Z6" s="1255"/>
      <c r="AA6" s="1255"/>
      <c r="AB6" s="1255"/>
      <c r="AC6" s="1255"/>
      <c r="AD6" s="1256"/>
      <c r="AE6" s="1257">
        <v>41609</v>
      </c>
      <c r="AF6" s="1281"/>
      <c r="AG6" s="1281"/>
      <c r="AH6" s="1282"/>
      <c r="AI6" s="72"/>
      <c r="AJ6" s="77"/>
      <c r="AK6" s="1254" t="str">
        <f>A6</f>
        <v>USCGC BUSTED</v>
      </c>
      <c r="AL6" s="1255"/>
      <c r="AM6" s="1255"/>
      <c r="AN6" s="1255"/>
      <c r="AO6" s="1255"/>
      <c r="AP6" s="1256"/>
      <c r="AQ6" s="1257">
        <v>41609</v>
      </c>
      <c r="AR6" s="1281"/>
      <c r="AS6" s="1281"/>
      <c r="AT6" s="1282"/>
      <c r="AU6" s="72"/>
      <c r="AV6" s="77"/>
      <c r="AW6" s="1254" t="str">
        <f>A6</f>
        <v>USCGC BUSTED</v>
      </c>
      <c r="AX6" s="1255"/>
      <c r="AY6" s="1255"/>
      <c r="AZ6" s="1255"/>
      <c r="BA6" s="1255"/>
      <c r="BB6" s="1256"/>
      <c r="BC6" s="1257">
        <v>41609</v>
      </c>
      <c r="BD6" s="1281"/>
      <c r="BE6" s="1281"/>
      <c r="BF6" s="1282"/>
      <c r="BG6" s="72"/>
      <c r="BH6" s="77"/>
      <c r="BI6" s="1254" t="str">
        <f>A6</f>
        <v>USCGC BUSTED</v>
      </c>
      <c r="BJ6" s="1255"/>
      <c r="BK6" s="1255"/>
      <c r="BL6" s="1255"/>
      <c r="BM6" s="1255"/>
      <c r="BN6" s="1256"/>
      <c r="BO6" s="1257">
        <v>41609</v>
      </c>
      <c r="BP6" s="1281"/>
      <c r="BQ6" s="1281"/>
      <c r="BR6" s="1282"/>
      <c r="BS6" s="72"/>
      <c r="BT6" s="77"/>
    </row>
    <row r="7" spans="1:72" x14ac:dyDescent="0.2">
      <c r="A7" s="70" t="s">
        <v>75</v>
      </c>
      <c r="B7" s="100"/>
      <c r="C7" s="72"/>
      <c r="D7" s="72"/>
      <c r="E7" s="72"/>
      <c r="F7" s="72"/>
      <c r="G7" s="72"/>
      <c r="H7" s="72"/>
      <c r="I7" s="72"/>
      <c r="J7" s="71"/>
      <c r="K7" s="72"/>
      <c r="L7" s="77"/>
      <c r="M7" s="70" t="s">
        <v>75</v>
      </c>
      <c r="N7" s="100"/>
      <c r="O7" s="72"/>
      <c r="P7" s="72"/>
      <c r="Q7" s="72"/>
      <c r="R7" s="72"/>
      <c r="S7" s="72"/>
      <c r="T7" s="72"/>
      <c r="U7" s="72"/>
      <c r="V7" s="71"/>
      <c r="W7" s="72"/>
      <c r="X7" s="77"/>
      <c r="Y7" s="70" t="s">
        <v>75</v>
      </c>
      <c r="Z7" s="100"/>
      <c r="AA7" s="72"/>
      <c r="AB7" s="72"/>
      <c r="AC7" s="72"/>
      <c r="AD7" s="72"/>
      <c r="AE7" s="72"/>
      <c r="AF7" s="72"/>
      <c r="AG7" s="72"/>
      <c r="AH7" s="71"/>
      <c r="AI7" s="72"/>
      <c r="AJ7" s="77"/>
      <c r="AK7" s="70" t="s">
        <v>75</v>
      </c>
      <c r="AL7" s="100"/>
      <c r="AM7" s="72"/>
      <c r="AN7" s="72"/>
      <c r="AO7" s="72"/>
      <c r="AP7" s="72"/>
      <c r="AQ7" s="72"/>
      <c r="AR7" s="72"/>
      <c r="AS7" s="72"/>
      <c r="AT7" s="71"/>
      <c r="AU7" s="72"/>
      <c r="AV7" s="77"/>
      <c r="AW7" s="70" t="s">
        <v>75</v>
      </c>
      <c r="AX7" s="100"/>
      <c r="AY7" s="72"/>
      <c r="AZ7" s="72"/>
      <c r="BA7" s="72"/>
      <c r="BB7" s="72"/>
      <c r="BC7" s="72"/>
      <c r="BD7" s="72"/>
      <c r="BE7" s="72"/>
      <c r="BF7" s="71"/>
      <c r="BG7" s="72"/>
      <c r="BH7" s="77"/>
      <c r="BI7" s="70" t="s">
        <v>75</v>
      </c>
      <c r="BJ7" s="100"/>
      <c r="BK7" s="72"/>
      <c r="BL7" s="72"/>
      <c r="BM7" s="72"/>
      <c r="BN7" s="72"/>
      <c r="BO7" s="72"/>
      <c r="BP7" s="72"/>
      <c r="BQ7" s="72"/>
      <c r="BR7" s="71"/>
      <c r="BS7" s="72"/>
      <c r="BT7" s="77"/>
    </row>
    <row r="8" spans="1:72" ht="12.75" customHeight="1" x14ac:dyDescent="0.2">
      <c r="A8" s="1249"/>
      <c r="B8" s="1290"/>
      <c r="C8" s="1290"/>
      <c r="D8" s="1290"/>
      <c r="E8" s="1290"/>
      <c r="F8" s="1290"/>
      <c r="G8" s="1290"/>
      <c r="H8" s="1290"/>
      <c r="I8" s="1290"/>
      <c r="J8" s="1291"/>
      <c r="K8" s="72"/>
      <c r="L8" s="77"/>
      <c r="M8" s="1249"/>
      <c r="N8" s="1290"/>
      <c r="O8" s="1290"/>
      <c r="P8" s="1290"/>
      <c r="Q8" s="1290"/>
      <c r="R8" s="1290"/>
      <c r="S8" s="1290"/>
      <c r="T8" s="1290"/>
      <c r="U8" s="1290"/>
      <c r="V8" s="1291"/>
      <c r="W8" s="72"/>
      <c r="X8" s="77"/>
      <c r="Y8" s="1249"/>
      <c r="Z8" s="1290"/>
      <c r="AA8" s="1290"/>
      <c r="AB8" s="1290"/>
      <c r="AC8" s="1290"/>
      <c r="AD8" s="1290"/>
      <c r="AE8" s="1290"/>
      <c r="AF8" s="1290"/>
      <c r="AG8" s="1290"/>
      <c r="AH8" s="1291"/>
      <c r="AI8" s="72"/>
      <c r="AJ8" s="77"/>
      <c r="AK8" s="1249"/>
      <c r="AL8" s="1290"/>
      <c r="AM8" s="1290"/>
      <c r="AN8" s="1290"/>
      <c r="AO8" s="1290"/>
      <c r="AP8" s="1290"/>
      <c r="AQ8" s="1290"/>
      <c r="AR8" s="1290"/>
      <c r="AS8" s="1290"/>
      <c r="AT8" s="1291"/>
      <c r="AU8" s="72"/>
      <c r="AV8" s="77"/>
      <c r="AW8" s="1249"/>
      <c r="AX8" s="1290"/>
      <c r="AY8" s="1290"/>
      <c r="AZ8" s="1290"/>
      <c r="BA8" s="1290"/>
      <c r="BB8" s="1290"/>
      <c r="BC8" s="1290"/>
      <c r="BD8" s="1290"/>
      <c r="BE8" s="1290"/>
      <c r="BF8" s="1291"/>
      <c r="BG8" s="72"/>
      <c r="BH8" s="77"/>
      <c r="BI8" s="1249"/>
      <c r="BJ8" s="1290"/>
      <c r="BK8" s="1290"/>
      <c r="BL8" s="1290"/>
      <c r="BM8" s="1290"/>
      <c r="BN8" s="1290"/>
      <c r="BO8" s="1290"/>
      <c r="BP8" s="1290"/>
      <c r="BQ8" s="1290"/>
      <c r="BR8" s="1291"/>
      <c r="BS8" s="72"/>
      <c r="BT8" s="77"/>
    </row>
    <row r="9" spans="1:72" x14ac:dyDescent="0.2">
      <c r="A9" s="70" t="s">
        <v>77</v>
      </c>
      <c r="B9" s="100"/>
      <c r="C9" s="72"/>
      <c r="D9" s="72"/>
      <c r="E9" s="72"/>
      <c r="F9" s="71"/>
      <c r="G9" s="100" t="s">
        <v>78</v>
      </c>
      <c r="H9" s="100"/>
      <c r="I9" s="72"/>
      <c r="J9" s="71"/>
      <c r="K9" s="76" t="s">
        <v>79</v>
      </c>
      <c r="L9" s="73"/>
      <c r="M9" s="70" t="s">
        <v>77</v>
      </c>
      <c r="N9" s="100"/>
      <c r="O9" s="72"/>
      <c r="P9" s="72"/>
      <c r="Q9" s="72"/>
      <c r="R9" s="71"/>
      <c r="S9" s="100" t="s">
        <v>78</v>
      </c>
      <c r="T9" s="100"/>
      <c r="U9" s="72"/>
      <c r="V9" s="71"/>
      <c r="W9" s="76" t="s">
        <v>79</v>
      </c>
      <c r="X9" s="73"/>
      <c r="Y9" s="70" t="s">
        <v>77</v>
      </c>
      <c r="Z9" s="100"/>
      <c r="AA9" s="72"/>
      <c r="AB9" s="72"/>
      <c r="AC9" s="72"/>
      <c r="AD9" s="71"/>
      <c r="AE9" s="100" t="s">
        <v>78</v>
      </c>
      <c r="AF9" s="100"/>
      <c r="AG9" s="72"/>
      <c r="AH9" s="71"/>
      <c r="AI9" s="76" t="s">
        <v>79</v>
      </c>
      <c r="AJ9" s="73"/>
      <c r="AK9" s="70" t="s">
        <v>77</v>
      </c>
      <c r="AL9" s="100"/>
      <c r="AM9" s="72"/>
      <c r="AN9" s="72"/>
      <c r="AO9" s="72"/>
      <c r="AP9" s="71"/>
      <c r="AQ9" s="100" t="s">
        <v>78</v>
      </c>
      <c r="AR9" s="100"/>
      <c r="AS9" s="72"/>
      <c r="AT9" s="71"/>
      <c r="AU9" s="76" t="s">
        <v>79</v>
      </c>
      <c r="AV9" s="73"/>
      <c r="AW9" s="70" t="s">
        <v>77</v>
      </c>
      <c r="AX9" s="100"/>
      <c r="AY9" s="72"/>
      <c r="AZ9" s="72"/>
      <c r="BA9" s="72"/>
      <c r="BB9" s="71"/>
      <c r="BC9" s="100" t="s">
        <v>78</v>
      </c>
      <c r="BD9" s="100"/>
      <c r="BE9" s="72"/>
      <c r="BF9" s="71"/>
      <c r="BG9" s="76" t="s">
        <v>79</v>
      </c>
      <c r="BH9" s="73"/>
      <c r="BI9" s="70" t="s">
        <v>77</v>
      </c>
      <c r="BJ9" s="100"/>
      <c r="BK9" s="72"/>
      <c r="BL9" s="72"/>
      <c r="BM9" s="72"/>
      <c r="BN9" s="71"/>
      <c r="BO9" s="100" t="s">
        <v>78</v>
      </c>
      <c r="BP9" s="100"/>
      <c r="BQ9" s="72"/>
      <c r="BR9" s="71"/>
      <c r="BS9" s="76" t="s">
        <v>79</v>
      </c>
      <c r="BT9" s="73"/>
    </row>
    <row r="10" spans="1:72" ht="18.75" customHeight="1" thickBot="1" x14ac:dyDescent="0.25">
      <c r="A10" s="1241" t="s">
        <v>310</v>
      </c>
      <c r="B10" s="1276"/>
      <c r="C10" s="1276"/>
      <c r="D10" s="1276"/>
      <c r="E10" s="1276"/>
      <c r="F10" s="1277"/>
      <c r="G10" s="1241"/>
      <c r="H10" s="1276"/>
      <c r="I10" s="1276"/>
      <c r="J10" s="1277"/>
      <c r="K10" s="74" t="s">
        <v>233</v>
      </c>
      <c r="L10" s="75"/>
      <c r="M10" s="1241" t="s">
        <v>310</v>
      </c>
      <c r="N10" s="1276"/>
      <c r="O10" s="1276"/>
      <c r="P10" s="1276"/>
      <c r="Q10" s="1276"/>
      <c r="R10" s="1277"/>
      <c r="S10" s="1241"/>
      <c r="T10" s="1276"/>
      <c r="U10" s="1276"/>
      <c r="V10" s="1277"/>
      <c r="W10" s="74" t="s">
        <v>233</v>
      </c>
      <c r="X10" s="75"/>
      <c r="Y10" s="1241" t="s">
        <v>310</v>
      </c>
      <c r="Z10" s="1276"/>
      <c r="AA10" s="1276"/>
      <c r="AB10" s="1276"/>
      <c r="AC10" s="1276"/>
      <c r="AD10" s="1277"/>
      <c r="AE10" s="1241"/>
      <c r="AF10" s="1276"/>
      <c r="AG10" s="1276"/>
      <c r="AH10" s="1277"/>
      <c r="AI10" s="74" t="s">
        <v>233</v>
      </c>
      <c r="AJ10" s="75"/>
      <c r="AK10" s="1241" t="s">
        <v>310</v>
      </c>
      <c r="AL10" s="1276"/>
      <c r="AM10" s="1276"/>
      <c r="AN10" s="1276"/>
      <c r="AO10" s="1276"/>
      <c r="AP10" s="1277"/>
      <c r="AQ10" s="1241"/>
      <c r="AR10" s="1276"/>
      <c r="AS10" s="1276"/>
      <c r="AT10" s="1277"/>
      <c r="AU10" s="74" t="s">
        <v>233</v>
      </c>
      <c r="AV10" s="75"/>
      <c r="AW10" s="1241" t="s">
        <v>310</v>
      </c>
      <c r="AX10" s="1276"/>
      <c r="AY10" s="1276"/>
      <c r="AZ10" s="1276"/>
      <c r="BA10" s="1276"/>
      <c r="BB10" s="1277"/>
      <c r="BC10" s="1241"/>
      <c r="BD10" s="1276"/>
      <c r="BE10" s="1276"/>
      <c r="BF10" s="1277"/>
      <c r="BG10" s="74" t="s">
        <v>233</v>
      </c>
      <c r="BH10" s="75"/>
      <c r="BI10" s="1241" t="s">
        <v>310</v>
      </c>
      <c r="BJ10" s="1276"/>
      <c r="BK10" s="1276"/>
      <c r="BL10" s="1276"/>
      <c r="BM10" s="1276"/>
      <c r="BN10" s="1277"/>
      <c r="BO10" s="1241"/>
      <c r="BP10" s="1276"/>
      <c r="BQ10" s="1276"/>
      <c r="BR10" s="1277"/>
      <c r="BS10" s="74" t="s">
        <v>233</v>
      </c>
      <c r="BT10" s="75"/>
    </row>
    <row r="11" spans="1:72" ht="18.75" customHeight="1" x14ac:dyDescent="0.2">
      <c r="A11" s="79" t="s">
        <v>80</v>
      </c>
      <c r="B11" s="72"/>
      <c r="C11" s="100" t="s">
        <v>81</v>
      </c>
      <c r="D11" s="72"/>
      <c r="E11" s="72"/>
      <c r="F11" s="72"/>
      <c r="G11" s="80"/>
      <c r="H11" s="81" t="s">
        <v>82</v>
      </c>
      <c r="I11" s="82" t="s">
        <v>83</v>
      </c>
      <c r="J11" s="82" t="s">
        <v>84</v>
      </c>
      <c r="K11" s="82" t="s">
        <v>84</v>
      </c>
      <c r="L11" s="83" t="s">
        <v>85</v>
      </c>
      <c r="M11" s="79" t="s">
        <v>80</v>
      </c>
      <c r="N11" s="72"/>
      <c r="O11" s="100" t="s">
        <v>81</v>
      </c>
      <c r="P11" s="72"/>
      <c r="Q11" s="72"/>
      <c r="R11" s="72"/>
      <c r="S11" s="80"/>
      <c r="T11" s="81" t="s">
        <v>82</v>
      </c>
      <c r="U11" s="82" t="s">
        <v>83</v>
      </c>
      <c r="V11" s="82" t="s">
        <v>84</v>
      </c>
      <c r="W11" s="82" t="s">
        <v>84</v>
      </c>
      <c r="X11" s="83" t="s">
        <v>85</v>
      </c>
      <c r="Y11" s="79" t="s">
        <v>80</v>
      </c>
      <c r="Z11" s="72"/>
      <c r="AA11" s="100" t="s">
        <v>81</v>
      </c>
      <c r="AB11" s="72"/>
      <c r="AC11" s="72"/>
      <c r="AD11" s="72"/>
      <c r="AE11" s="80"/>
      <c r="AF11" s="81" t="s">
        <v>82</v>
      </c>
      <c r="AG11" s="82" t="s">
        <v>83</v>
      </c>
      <c r="AH11" s="82" t="s">
        <v>84</v>
      </c>
      <c r="AI11" s="82" t="s">
        <v>84</v>
      </c>
      <c r="AJ11" s="83" t="s">
        <v>85</v>
      </c>
      <c r="AK11" s="79" t="s">
        <v>80</v>
      </c>
      <c r="AL11" s="72"/>
      <c r="AM11" s="100" t="s">
        <v>81</v>
      </c>
      <c r="AN11" s="72"/>
      <c r="AO11" s="72"/>
      <c r="AP11" s="72"/>
      <c r="AQ11" s="80"/>
      <c r="AR11" s="81" t="s">
        <v>82</v>
      </c>
      <c r="AS11" s="82" t="s">
        <v>83</v>
      </c>
      <c r="AT11" s="82" t="s">
        <v>84</v>
      </c>
      <c r="AU11" s="82" t="s">
        <v>84</v>
      </c>
      <c r="AV11" s="83" t="s">
        <v>85</v>
      </c>
      <c r="AW11" s="79" t="s">
        <v>80</v>
      </c>
      <c r="AX11" s="72"/>
      <c r="AY11" s="100" t="s">
        <v>81</v>
      </c>
      <c r="AZ11" s="72"/>
      <c r="BA11" s="72"/>
      <c r="BB11" s="72"/>
      <c r="BC11" s="80"/>
      <c r="BD11" s="81" t="s">
        <v>82</v>
      </c>
      <c r="BE11" s="82" t="s">
        <v>83</v>
      </c>
      <c r="BF11" s="82" t="s">
        <v>84</v>
      </c>
      <c r="BG11" s="82" t="s">
        <v>84</v>
      </c>
      <c r="BH11" s="83" t="s">
        <v>85</v>
      </c>
      <c r="BI11" s="79" t="s">
        <v>80</v>
      </c>
      <c r="BJ11" s="72"/>
      <c r="BK11" s="100" t="s">
        <v>81</v>
      </c>
      <c r="BL11" s="72"/>
      <c r="BM11" s="72"/>
      <c r="BN11" s="72"/>
      <c r="BO11" s="80"/>
      <c r="BP11" s="81" t="s">
        <v>82</v>
      </c>
      <c r="BQ11" s="82" t="s">
        <v>83</v>
      </c>
      <c r="BR11" s="82" t="s">
        <v>84</v>
      </c>
      <c r="BS11" s="82" t="s">
        <v>84</v>
      </c>
      <c r="BT11" s="83" t="s">
        <v>85</v>
      </c>
    </row>
    <row r="12" spans="1:72" x14ac:dyDescent="0.2">
      <c r="A12" s="84"/>
      <c r="B12" s="85"/>
      <c r="C12" s="85"/>
      <c r="D12" s="85"/>
      <c r="E12" s="85"/>
      <c r="F12" s="85"/>
      <c r="G12" s="86"/>
      <c r="H12" s="86"/>
      <c r="I12" s="86"/>
      <c r="J12" s="86"/>
      <c r="K12" s="87" t="s">
        <v>86</v>
      </c>
      <c r="L12" s="78"/>
      <c r="M12" s="84"/>
      <c r="N12" s="85"/>
      <c r="O12" s="85"/>
      <c r="P12" s="85"/>
      <c r="Q12" s="85"/>
      <c r="R12" s="85"/>
      <c r="S12" s="86"/>
      <c r="T12" s="86"/>
      <c r="U12" s="86"/>
      <c r="V12" s="86"/>
      <c r="W12" s="87" t="s">
        <v>86</v>
      </c>
      <c r="X12" s="78"/>
      <c r="Y12" s="84"/>
      <c r="Z12" s="85"/>
      <c r="AA12" s="85"/>
      <c r="AB12" s="85"/>
      <c r="AC12" s="85"/>
      <c r="AD12" s="85"/>
      <c r="AE12" s="86"/>
      <c r="AF12" s="86"/>
      <c r="AG12" s="86"/>
      <c r="AH12" s="86"/>
      <c r="AI12" s="87" t="s">
        <v>86</v>
      </c>
      <c r="AJ12" s="78"/>
      <c r="AK12" s="84"/>
      <c r="AL12" s="85"/>
      <c r="AM12" s="85"/>
      <c r="AN12" s="85"/>
      <c r="AO12" s="85"/>
      <c r="AP12" s="85"/>
      <c r="AQ12" s="86"/>
      <c r="AR12" s="86"/>
      <c r="AS12" s="86"/>
      <c r="AT12" s="86"/>
      <c r="AU12" s="87" t="s">
        <v>86</v>
      </c>
      <c r="AV12" s="78"/>
      <c r="AW12" s="84"/>
      <c r="AX12" s="85"/>
      <c r="AY12" s="85"/>
      <c r="AZ12" s="85"/>
      <c r="BA12" s="85"/>
      <c r="BB12" s="85"/>
      <c r="BC12" s="86"/>
      <c r="BD12" s="86"/>
      <c r="BE12" s="86"/>
      <c r="BF12" s="86"/>
      <c r="BG12" s="87" t="s">
        <v>86</v>
      </c>
      <c r="BH12" s="78"/>
      <c r="BI12" s="84"/>
      <c r="BJ12" s="85"/>
      <c r="BK12" s="85"/>
      <c r="BL12" s="85"/>
      <c r="BM12" s="85"/>
      <c r="BN12" s="85"/>
      <c r="BO12" s="86"/>
      <c r="BP12" s="86"/>
      <c r="BQ12" s="86"/>
      <c r="BR12" s="86"/>
      <c r="BS12" s="87" t="s">
        <v>86</v>
      </c>
      <c r="BT12" s="78"/>
    </row>
    <row r="13" spans="1:72" ht="23.85" customHeight="1" x14ac:dyDescent="0.2">
      <c r="A13" s="88" t="str">
        <f>IF(AND(I13=0,K13=0,B13=""),"No Line Item",1)</f>
        <v>No Line Item</v>
      </c>
      <c r="B13" s="1251"/>
      <c r="C13" s="1252"/>
      <c r="D13" s="1252"/>
      <c r="E13" s="1252"/>
      <c r="F13" s="1252"/>
      <c r="G13" s="1253"/>
      <c r="H13" s="90"/>
      <c r="I13" s="89"/>
      <c r="J13" s="91"/>
      <c r="K13" s="92"/>
      <c r="L13" s="93">
        <f t="shared" ref="L13:L31" si="0">I13*K13</f>
        <v>0</v>
      </c>
      <c r="M13" s="88" t="str">
        <f>IF(AND(U13=0,W13=0,N13=""),"No Line Item",1)</f>
        <v>No Line Item</v>
      </c>
      <c r="N13" s="1251"/>
      <c r="O13" s="1252"/>
      <c r="P13" s="1252"/>
      <c r="Q13" s="1252"/>
      <c r="R13" s="1252"/>
      <c r="S13" s="1253"/>
      <c r="T13" s="90"/>
      <c r="U13" s="89"/>
      <c r="V13" s="91"/>
      <c r="W13" s="92"/>
      <c r="X13" s="93">
        <f t="shared" ref="X13:X28" si="1">U13*W13</f>
        <v>0</v>
      </c>
      <c r="Y13" s="88" t="str">
        <f>IF(AND(AG13=0,AI13=0,Z13=""),"No Line Item",1)</f>
        <v>No Line Item</v>
      </c>
      <c r="Z13" s="1251"/>
      <c r="AA13" s="1252"/>
      <c r="AB13" s="1252"/>
      <c r="AC13" s="1252"/>
      <c r="AD13" s="1252"/>
      <c r="AE13" s="1253"/>
      <c r="AF13" s="90"/>
      <c r="AG13" s="89"/>
      <c r="AH13" s="91"/>
      <c r="AI13" s="92"/>
      <c r="AJ13" s="93">
        <f t="shared" ref="AJ13:AJ28" si="2">AG13*AI13</f>
        <v>0</v>
      </c>
      <c r="AK13" s="88" t="str">
        <f>IF(AND(AS13=0,AU13=0,AL13=""),"No Line Item",1)</f>
        <v>No Line Item</v>
      </c>
      <c r="AL13" s="1251"/>
      <c r="AM13" s="1252"/>
      <c r="AN13" s="1252"/>
      <c r="AO13" s="1252"/>
      <c r="AP13" s="1252"/>
      <c r="AQ13" s="1253"/>
      <c r="AR13" s="90"/>
      <c r="AS13" s="89"/>
      <c r="AT13" s="91"/>
      <c r="AU13" s="92"/>
      <c r="AV13" s="93">
        <f t="shared" ref="AV13:AV28" si="3">AS13*AU13</f>
        <v>0</v>
      </c>
      <c r="AW13" s="88" t="str">
        <f>IF(AND(BE13=0,BG13=0,AX13=""),"No Line Item",1)</f>
        <v>No Line Item</v>
      </c>
      <c r="AX13" s="1251"/>
      <c r="AY13" s="1252"/>
      <c r="AZ13" s="1252"/>
      <c r="BA13" s="1252"/>
      <c r="BB13" s="1252"/>
      <c r="BC13" s="1253"/>
      <c r="BD13" s="90"/>
      <c r="BE13" s="89"/>
      <c r="BF13" s="91"/>
      <c r="BG13" s="92"/>
      <c r="BH13" s="93">
        <f t="shared" ref="BH13:BH28" si="4">BE13*BG13</f>
        <v>0</v>
      </c>
      <c r="BI13" s="88" t="str">
        <f>IF(AND(BQ13=0,BS13=0,BJ13=""),"No Line Item",1)</f>
        <v>No Line Item</v>
      </c>
      <c r="BJ13" s="1251"/>
      <c r="BK13" s="1252"/>
      <c r="BL13" s="1252"/>
      <c r="BM13" s="1252"/>
      <c r="BN13" s="1252"/>
      <c r="BO13" s="1253"/>
      <c r="BP13" s="90"/>
      <c r="BQ13" s="89"/>
      <c r="BR13" s="91"/>
      <c r="BS13" s="92"/>
      <c r="BT13" s="93">
        <f t="shared" ref="BT13:BT28" si="5">BQ13*BS13</f>
        <v>0</v>
      </c>
    </row>
    <row r="14" spans="1:72" ht="23.85" customHeight="1" x14ac:dyDescent="0.2">
      <c r="A14" s="88" t="str">
        <f>IF(AND(I14=0,K14=0,B14=""),"No Line Item",A13+1)</f>
        <v>No Line Item</v>
      </c>
      <c r="B14" s="1251"/>
      <c r="C14" s="1252"/>
      <c r="D14" s="1252"/>
      <c r="E14" s="1252"/>
      <c r="F14" s="1252"/>
      <c r="G14" s="1253"/>
      <c r="H14" s="90"/>
      <c r="I14" s="89"/>
      <c r="J14" s="91"/>
      <c r="K14" s="92"/>
      <c r="L14" s="93">
        <f t="shared" si="0"/>
        <v>0</v>
      </c>
      <c r="M14" s="88" t="str">
        <f>IF(AND(U14=0,W14=0,N14=""),"No Line Item",M13+1)</f>
        <v>No Line Item</v>
      </c>
      <c r="N14" s="1251"/>
      <c r="O14" s="1252"/>
      <c r="P14" s="1252"/>
      <c r="Q14" s="1252"/>
      <c r="R14" s="1252"/>
      <c r="S14" s="1253"/>
      <c r="T14" s="90"/>
      <c r="U14" s="89"/>
      <c r="V14" s="91"/>
      <c r="W14" s="92"/>
      <c r="X14" s="93">
        <f t="shared" si="1"/>
        <v>0</v>
      </c>
      <c r="Y14" s="88" t="str">
        <f>IF(AND(AG14=0,AI14=0,Z14=""),"No Line Item",Y13+1)</f>
        <v>No Line Item</v>
      </c>
      <c r="Z14" s="1251"/>
      <c r="AA14" s="1252"/>
      <c r="AB14" s="1252"/>
      <c r="AC14" s="1252"/>
      <c r="AD14" s="1252"/>
      <c r="AE14" s="1253"/>
      <c r="AF14" s="90"/>
      <c r="AG14" s="89"/>
      <c r="AH14" s="91"/>
      <c r="AI14" s="92"/>
      <c r="AJ14" s="93">
        <f t="shared" si="2"/>
        <v>0</v>
      </c>
      <c r="AK14" s="88" t="str">
        <f>IF(AND(AS14=0,AU14=0,AL14=""),"No Line Item",AK13+1)</f>
        <v>No Line Item</v>
      </c>
      <c r="AL14" s="1251"/>
      <c r="AM14" s="1252"/>
      <c r="AN14" s="1252"/>
      <c r="AO14" s="1252"/>
      <c r="AP14" s="1252"/>
      <c r="AQ14" s="1253"/>
      <c r="AR14" s="90"/>
      <c r="AS14" s="89"/>
      <c r="AT14" s="91"/>
      <c r="AU14" s="92"/>
      <c r="AV14" s="93">
        <f t="shared" si="3"/>
        <v>0</v>
      </c>
      <c r="AW14" s="88" t="str">
        <f>IF(AND(BE14=0,BG14=0,AX14=""),"No Line Item",AW13+1)</f>
        <v>No Line Item</v>
      </c>
      <c r="AX14" s="1251"/>
      <c r="AY14" s="1252"/>
      <c r="AZ14" s="1252"/>
      <c r="BA14" s="1252"/>
      <c r="BB14" s="1252"/>
      <c r="BC14" s="1253"/>
      <c r="BD14" s="90"/>
      <c r="BE14" s="89"/>
      <c r="BF14" s="91"/>
      <c r="BG14" s="92"/>
      <c r="BH14" s="93">
        <f t="shared" si="4"/>
        <v>0</v>
      </c>
      <c r="BI14" s="88" t="str">
        <f>IF(AND(BQ14=0,BS14=0,BJ14=""),"No Line Item",BI13+1)</f>
        <v>No Line Item</v>
      </c>
      <c r="BJ14" s="1251"/>
      <c r="BK14" s="1252"/>
      <c r="BL14" s="1252"/>
      <c r="BM14" s="1252"/>
      <c r="BN14" s="1252"/>
      <c r="BO14" s="1253"/>
      <c r="BP14" s="90"/>
      <c r="BQ14" s="89"/>
      <c r="BR14" s="91"/>
      <c r="BS14" s="92"/>
      <c r="BT14" s="93">
        <f t="shared" si="5"/>
        <v>0</v>
      </c>
    </row>
    <row r="15" spans="1:72" ht="23.85" customHeight="1" x14ac:dyDescent="0.2">
      <c r="A15" s="88" t="str">
        <f t="shared" ref="A15:A30" si="6">IF(AND(I15=0,K15=0,B15=""),"No Line Item",A14+1)</f>
        <v>No Line Item</v>
      </c>
      <c r="B15" s="1251"/>
      <c r="C15" s="1252"/>
      <c r="D15" s="1252"/>
      <c r="E15" s="1252"/>
      <c r="F15" s="1252"/>
      <c r="G15" s="1253"/>
      <c r="H15" s="90"/>
      <c r="I15" s="89"/>
      <c r="J15" s="91"/>
      <c r="K15" s="92"/>
      <c r="L15" s="93">
        <f t="shared" si="0"/>
        <v>0</v>
      </c>
      <c r="M15" s="88" t="str">
        <f t="shared" ref="M15:M30" si="7">IF(AND(U15=0,W15=0,N15=""),"No Line Item",M14+1)</f>
        <v>No Line Item</v>
      </c>
      <c r="N15" s="1251"/>
      <c r="O15" s="1252"/>
      <c r="P15" s="1252"/>
      <c r="Q15" s="1252"/>
      <c r="R15" s="1252"/>
      <c r="S15" s="1253"/>
      <c r="T15" s="90"/>
      <c r="U15" s="89"/>
      <c r="V15" s="91"/>
      <c r="W15" s="92"/>
      <c r="X15" s="93">
        <f t="shared" si="1"/>
        <v>0</v>
      </c>
      <c r="Y15" s="88" t="str">
        <f t="shared" ref="Y15:Y30" si="8">IF(AND(AG15=0,AI15=0,Z15=""),"No Line Item",Y14+1)</f>
        <v>No Line Item</v>
      </c>
      <c r="Z15" s="1251"/>
      <c r="AA15" s="1252"/>
      <c r="AB15" s="1252"/>
      <c r="AC15" s="1252"/>
      <c r="AD15" s="1252"/>
      <c r="AE15" s="1253"/>
      <c r="AF15" s="90"/>
      <c r="AG15" s="89"/>
      <c r="AH15" s="91"/>
      <c r="AI15" s="92"/>
      <c r="AJ15" s="93">
        <f t="shared" si="2"/>
        <v>0</v>
      </c>
      <c r="AK15" s="88" t="str">
        <f t="shared" ref="AK15:AK30" si="9">IF(AND(AS15=0,AU15=0,AL15=""),"No Line Item",AK14+1)</f>
        <v>No Line Item</v>
      </c>
      <c r="AL15" s="1251"/>
      <c r="AM15" s="1252"/>
      <c r="AN15" s="1252"/>
      <c r="AO15" s="1252"/>
      <c r="AP15" s="1252"/>
      <c r="AQ15" s="1253"/>
      <c r="AR15" s="90"/>
      <c r="AS15" s="89"/>
      <c r="AT15" s="91"/>
      <c r="AU15" s="92"/>
      <c r="AV15" s="93">
        <f t="shared" si="3"/>
        <v>0</v>
      </c>
      <c r="AW15" s="88" t="str">
        <f t="shared" ref="AW15:AW30" si="10">IF(AND(BE15=0,BG15=0,AX15=""),"No Line Item",AW14+1)</f>
        <v>No Line Item</v>
      </c>
      <c r="AX15" s="1251"/>
      <c r="AY15" s="1252"/>
      <c r="AZ15" s="1252"/>
      <c r="BA15" s="1252"/>
      <c r="BB15" s="1252"/>
      <c r="BC15" s="1253"/>
      <c r="BD15" s="90"/>
      <c r="BE15" s="89"/>
      <c r="BF15" s="91"/>
      <c r="BG15" s="92"/>
      <c r="BH15" s="93">
        <f t="shared" si="4"/>
        <v>0</v>
      </c>
      <c r="BI15" s="88" t="str">
        <f t="shared" ref="BI15:BI30" si="11">IF(AND(BQ15=0,BS15=0,BJ15=""),"No Line Item",BI14+1)</f>
        <v>No Line Item</v>
      </c>
      <c r="BJ15" s="1251"/>
      <c r="BK15" s="1252"/>
      <c r="BL15" s="1252"/>
      <c r="BM15" s="1252"/>
      <c r="BN15" s="1252"/>
      <c r="BO15" s="1253"/>
      <c r="BP15" s="90"/>
      <c r="BQ15" s="89"/>
      <c r="BR15" s="91"/>
      <c r="BS15" s="92"/>
      <c r="BT15" s="93">
        <f t="shared" si="5"/>
        <v>0</v>
      </c>
    </row>
    <row r="16" spans="1:72" ht="23.85" customHeight="1" x14ac:dyDescent="0.2">
      <c r="A16" s="88" t="str">
        <f t="shared" si="6"/>
        <v>No Line Item</v>
      </c>
      <c r="B16" s="1251"/>
      <c r="C16" s="1252"/>
      <c r="D16" s="1252"/>
      <c r="E16" s="1252"/>
      <c r="F16" s="1252"/>
      <c r="G16" s="1253"/>
      <c r="H16" s="90"/>
      <c r="I16" s="89"/>
      <c r="J16" s="91"/>
      <c r="K16" s="92"/>
      <c r="L16" s="93">
        <f t="shared" si="0"/>
        <v>0</v>
      </c>
      <c r="M16" s="88" t="str">
        <f t="shared" si="7"/>
        <v>No Line Item</v>
      </c>
      <c r="N16" s="1251"/>
      <c r="O16" s="1252"/>
      <c r="P16" s="1252"/>
      <c r="Q16" s="1252"/>
      <c r="R16" s="1252"/>
      <c r="S16" s="1253"/>
      <c r="T16" s="90"/>
      <c r="U16" s="89"/>
      <c r="V16" s="91"/>
      <c r="W16" s="92"/>
      <c r="X16" s="93">
        <f t="shared" si="1"/>
        <v>0</v>
      </c>
      <c r="Y16" s="88" t="str">
        <f t="shared" si="8"/>
        <v>No Line Item</v>
      </c>
      <c r="Z16" s="1251"/>
      <c r="AA16" s="1252"/>
      <c r="AB16" s="1252"/>
      <c r="AC16" s="1252"/>
      <c r="AD16" s="1252"/>
      <c r="AE16" s="1253"/>
      <c r="AF16" s="90"/>
      <c r="AG16" s="89"/>
      <c r="AH16" s="91"/>
      <c r="AI16" s="92"/>
      <c r="AJ16" s="93">
        <f t="shared" si="2"/>
        <v>0</v>
      </c>
      <c r="AK16" s="88" t="str">
        <f t="shared" si="9"/>
        <v>No Line Item</v>
      </c>
      <c r="AL16" s="1251"/>
      <c r="AM16" s="1252"/>
      <c r="AN16" s="1252"/>
      <c r="AO16" s="1252"/>
      <c r="AP16" s="1252"/>
      <c r="AQ16" s="1253"/>
      <c r="AR16" s="90"/>
      <c r="AS16" s="89"/>
      <c r="AT16" s="91"/>
      <c r="AU16" s="92"/>
      <c r="AV16" s="93">
        <f t="shared" si="3"/>
        <v>0</v>
      </c>
      <c r="AW16" s="88" t="str">
        <f t="shared" si="10"/>
        <v>No Line Item</v>
      </c>
      <c r="AX16" s="1251"/>
      <c r="AY16" s="1252"/>
      <c r="AZ16" s="1252"/>
      <c r="BA16" s="1252"/>
      <c r="BB16" s="1252"/>
      <c r="BC16" s="1253"/>
      <c r="BD16" s="90"/>
      <c r="BE16" s="89"/>
      <c r="BF16" s="91"/>
      <c r="BG16" s="92"/>
      <c r="BH16" s="93">
        <f t="shared" si="4"/>
        <v>0</v>
      </c>
      <c r="BI16" s="88" t="str">
        <f t="shared" si="11"/>
        <v>No Line Item</v>
      </c>
      <c r="BJ16" s="1251"/>
      <c r="BK16" s="1252"/>
      <c r="BL16" s="1252"/>
      <c r="BM16" s="1252"/>
      <c r="BN16" s="1252"/>
      <c r="BO16" s="1253"/>
      <c r="BP16" s="90"/>
      <c r="BQ16" s="89"/>
      <c r="BR16" s="91"/>
      <c r="BS16" s="92"/>
      <c r="BT16" s="93">
        <f t="shared" si="5"/>
        <v>0</v>
      </c>
    </row>
    <row r="17" spans="1:72" ht="23.85" customHeight="1" x14ac:dyDescent="0.2">
      <c r="A17" s="88" t="str">
        <f t="shared" si="6"/>
        <v>No Line Item</v>
      </c>
      <c r="B17" s="1251"/>
      <c r="C17" s="1252"/>
      <c r="D17" s="1252"/>
      <c r="E17" s="1252"/>
      <c r="F17" s="1252"/>
      <c r="G17" s="1253"/>
      <c r="H17" s="90"/>
      <c r="I17" s="89"/>
      <c r="J17" s="91"/>
      <c r="K17" s="92"/>
      <c r="L17" s="93">
        <f t="shared" si="0"/>
        <v>0</v>
      </c>
      <c r="M17" s="88" t="str">
        <f t="shared" si="7"/>
        <v>No Line Item</v>
      </c>
      <c r="N17" s="1251"/>
      <c r="O17" s="1252"/>
      <c r="P17" s="1252"/>
      <c r="Q17" s="1252"/>
      <c r="R17" s="1252"/>
      <c r="S17" s="1253"/>
      <c r="T17" s="90"/>
      <c r="U17" s="89"/>
      <c r="V17" s="91"/>
      <c r="W17" s="92"/>
      <c r="X17" s="93">
        <f t="shared" si="1"/>
        <v>0</v>
      </c>
      <c r="Y17" s="88" t="str">
        <f t="shared" si="8"/>
        <v>No Line Item</v>
      </c>
      <c r="Z17" s="1251"/>
      <c r="AA17" s="1252"/>
      <c r="AB17" s="1252"/>
      <c r="AC17" s="1252"/>
      <c r="AD17" s="1252"/>
      <c r="AE17" s="1253"/>
      <c r="AF17" s="90"/>
      <c r="AG17" s="89"/>
      <c r="AH17" s="91"/>
      <c r="AI17" s="92"/>
      <c r="AJ17" s="93">
        <f t="shared" si="2"/>
        <v>0</v>
      </c>
      <c r="AK17" s="88" t="str">
        <f t="shared" si="9"/>
        <v>No Line Item</v>
      </c>
      <c r="AL17" s="1251"/>
      <c r="AM17" s="1252"/>
      <c r="AN17" s="1252"/>
      <c r="AO17" s="1252"/>
      <c r="AP17" s="1252"/>
      <c r="AQ17" s="1253"/>
      <c r="AR17" s="90"/>
      <c r="AS17" s="89"/>
      <c r="AT17" s="91"/>
      <c r="AU17" s="92"/>
      <c r="AV17" s="93">
        <f t="shared" si="3"/>
        <v>0</v>
      </c>
      <c r="AW17" s="88" t="str">
        <f t="shared" si="10"/>
        <v>No Line Item</v>
      </c>
      <c r="AX17" s="1251"/>
      <c r="AY17" s="1252"/>
      <c r="AZ17" s="1252"/>
      <c r="BA17" s="1252"/>
      <c r="BB17" s="1252"/>
      <c r="BC17" s="1253"/>
      <c r="BD17" s="90"/>
      <c r="BE17" s="89"/>
      <c r="BF17" s="91"/>
      <c r="BG17" s="92"/>
      <c r="BH17" s="93">
        <f t="shared" si="4"/>
        <v>0</v>
      </c>
      <c r="BI17" s="88" t="str">
        <f t="shared" si="11"/>
        <v>No Line Item</v>
      </c>
      <c r="BJ17" s="1251"/>
      <c r="BK17" s="1252"/>
      <c r="BL17" s="1252"/>
      <c r="BM17" s="1252"/>
      <c r="BN17" s="1252"/>
      <c r="BO17" s="1253"/>
      <c r="BP17" s="90"/>
      <c r="BQ17" s="89"/>
      <c r="BR17" s="91"/>
      <c r="BS17" s="92"/>
      <c r="BT17" s="93">
        <f t="shared" si="5"/>
        <v>0</v>
      </c>
    </row>
    <row r="18" spans="1:72" ht="23.85" customHeight="1" x14ac:dyDescent="0.2">
      <c r="A18" s="88" t="str">
        <f t="shared" si="6"/>
        <v>No Line Item</v>
      </c>
      <c r="B18" s="1251"/>
      <c r="C18" s="1252"/>
      <c r="D18" s="1252"/>
      <c r="E18" s="1252"/>
      <c r="F18" s="1252"/>
      <c r="G18" s="1253"/>
      <c r="H18" s="90"/>
      <c r="I18" s="89"/>
      <c r="J18" s="91"/>
      <c r="K18" s="92"/>
      <c r="L18" s="93">
        <f t="shared" si="0"/>
        <v>0</v>
      </c>
      <c r="M18" s="88" t="str">
        <f t="shared" si="7"/>
        <v>No Line Item</v>
      </c>
      <c r="N18" s="1251"/>
      <c r="O18" s="1252"/>
      <c r="P18" s="1252"/>
      <c r="Q18" s="1252"/>
      <c r="R18" s="1252"/>
      <c r="S18" s="1253"/>
      <c r="T18" s="90"/>
      <c r="U18" s="89"/>
      <c r="V18" s="91"/>
      <c r="W18" s="92"/>
      <c r="X18" s="93">
        <f t="shared" si="1"/>
        <v>0</v>
      </c>
      <c r="Y18" s="88" t="str">
        <f t="shared" si="8"/>
        <v>No Line Item</v>
      </c>
      <c r="Z18" s="1251"/>
      <c r="AA18" s="1252"/>
      <c r="AB18" s="1252"/>
      <c r="AC18" s="1252"/>
      <c r="AD18" s="1252"/>
      <c r="AE18" s="1253"/>
      <c r="AF18" s="90"/>
      <c r="AG18" s="89"/>
      <c r="AH18" s="91"/>
      <c r="AI18" s="92"/>
      <c r="AJ18" s="93">
        <f t="shared" si="2"/>
        <v>0</v>
      </c>
      <c r="AK18" s="88" t="str">
        <f t="shared" si="9"/>
        <v>No Line Item</v>
      </c>
      <c r="AL18" s="1251"/>
      <c r="AM18" s="1252"/>
      <c r="AN18" s="1252"/>
      <c r="AO18" s="1252"/>
      <c r="AP18" s="1252"/>
      <c r="AQ18" s="1253"/>
      <c r="AR18" s="90"/>
      <c r="AS18" s="89"/>
      <c r="AT18" s="91"/>
      <c r="AU18" s="92"/>
      <c r="AV18" s="93">
        <f t="shared" si="3"/>
        <v>0</v>
      </c>
      <c r="AW18" s="88" t="str">
        <f t="shared" si="10"/>
        <v>No Line Item</v>
      </c>
      <c r="AX18" s="1251"/>
      <c r="AY18" s="1252"/>
      <c r="AZ18" s="1252"/>
      <c r="BA18" s="1252"/>
      <c r="BB18" s="1252"/>
      <c r="BC18" s="1253"/>
      <c r="BD18" s="90"/>
      <c r="BE18" s="89"/>
      <c r="BF18" s="91"/>
      <c r="BG18" s="92"/>
      <c r="BH18" s="93">
        <f t="shared" si="4"/>
        <v>0</v>
      </c>
      <c r="BI18" s="88" t="str">
        <f t="shared" si="11"/>
        <v>No Line Item</v>
      </c>
      <c r="BJ18" s="1251"/>
      <c r="BK18" s="1252"/>
      <c r="BL18" s="1252"/>
      <c r="BM18" s="1252"/>
      <c r="BN18" s="1252"/>
      <c r="BO18" s="1253"/>
      <c r="BP18" s="90"/>
      <c r="BQ18" s="89"/>
      <c r="BR18" s="91"/>
      <c r="BS18" s="92"/>
      <c r="BT18" s="93">
        <f t="shared" si="5"/>
        <v>0</v>
      </c>
    </row>
    <row r="19" spans="1:72" ht="23.85" customHeight="1" x14ac:dyDescent="0.2">
      <c r="A19" s="88" t="str">
        <f t="shared" si="6"/>
        <v>No Line Item</v>
      </c>
      <c r="B19" s="1251"/>
      <c r="C19" s="1252"/>
      <c r="D19" s="1252"/>
      <c r="E19" s="1252"/>
      <c r="F19" s="1252"/>
      <c r="G19" s="1253"/>
      <c r="H19" s="90"/>
      <c r="I19" s="89"/>
      <c r="J19" s="91"/>
      <c r="K19" s="92"/>
      <c r="L19" s="93">
        <f t="shared" si="0"/>
        <v>0</v>
      </c>
      <c r="M19" s="88" t="str">
        <f t="shared" si="7"/>
        <v>No Line Item</v>
      </c>
      <c r="N19" s="1251"/>
      <c r="O19" s="1252"/>
      <c r="P19" s="1252"/>
      <c r="Q19" s="1252"/>
      <c r="R19" s="1252"/>
      <c r="S19" s="1253"/>
      <c r="T19" s="90"/>
      <c r="U19" s="89"/>
      <c r="V19" s="91"/>
      <c r="W19" s="92"/>
      <c r="X19" s="93">
        <f t="shared" si="1"/>
        <v>0</v>
      </c>
      <c r="Y19" s="88" t="str">
        <f t="shared" si="8"/>
        <v>No Line Item</v>
      </c>
      <c r="Z19" s="1251"/>
      <c r="AA19" s="1252"/>
      <c r="AB19" s="1252"/>
      <c r="AC19" s="1252"/>
      <c r="AD19" s="1252"/>
      <c r="AE19" s="1253"/>
      <c r="AF19" s="90"/>
      <c r="AG19" s="89"/>
      <c r="AH19" s="91"/>
      <c r="AI19" s="92"/>
      <c r="AJ19" s="93">
        <f t="shared" si="2"/>
        <v>0</v>
      </c>
      <c r="AK19" s="88" t="str">
        <f t="shared" si="9"/>
        <v>No Line Item</v>
      </c>
      <c r="AL19" s="1251"/>
      <c r="AM19" s="1252"/>
      <c r="AN19" s="1252"/>
      <c r="AO19" s="1252"/>
      <c r="AP19" s="1252"/>
      <c r="AQ19" s="1253"/>
      <c r="AR19" s="90"/>
      <c r="AS19" s="89"/>
      <c r="AT19" s="91"/>
      <c r="AU19" s="92"/>
      <c r="AV19" s="93">
        <f t="shared" si="3"/>
        <v>0</v>
      </c>
      <c r="AW19" s="88" t="str">
        <f t="shared" si="10"/>
        <v>No Line Item</v>
      </c>
      <c r="AX19" s="1251"/>
      <c r="AY19" s="1252"/>
      <c r="AZ19" s="1252"/>
      <c r="BA19" s="1252"/>
      <c r="BB19" s="1252"/>
      <c r="BC19" s="1253"/>
      <c r="BD19" s="90"/>
      <c r="BE19" s="89"/>
      <c r="BF19" s="91"/>
      <c r="BG19" s="92"/>
      <c r="BH19" s="93">
        <f t="shared" si="4"/>
        <v>0</v>
      </c>
      <c r="BI19" s="88" t="str">
        <f t="shared" si="11"/>
        <v>No Line Item</v>
      </c>
      <c r="BJ19" s="1251"/>
      <c r="BK19" s="1252"/>
      <c r="BL19" s="1252"/>
      <c r="BM19" s="1252"/>
      <c r="BN19" s="1252"/>
      <c r="BO19" s="1253"/>
      <c r="BP19" s="90"/>
      <c r="BQ19" s="89"/>
      <c r="BR19" s="91"/>
      <c r="BS19" s="92"/>
      <c r="BT19" s="93">
        <f t="shared" si="5"/>
        <v>0</v>
      </c>
    </row>
    <row r="20" spans="1:72" ht="23.85" customHeight="1" x14ac:dyDescent="0.2">
      <c r="A20" s="88" t="str">
        <f t="shared" si="6"/>
        <v>No Line Item</v>
      </c>
      <c r="B20" s="1251"/>
      <c r="C20" s="1252"/>
      <c r="D20" s="1252"/>
      <c r="E20" s="1252"/>
      <c r="F20" s="1252"/>
      <c r="G20" s="1253"/>
      <c r="H20" s="90"/>
      <c r="I20" s="89"/>
      <c r="J20" s="91"/>
      <c r="K20" s="92"/>
      <c r="L20" s="93">
        <f t="shared" si="0"/>
        <v>0</v>
      </c>
      <c r="M20" s="88" t="str">
        <f t="shared" si="7"/>
        <v>No Line Item</v>
      </c>
      <c r="N20" s="1251"/>
      <c r="O20" s="1252"/>
      <c r="P20" s="1252"/>
      <c r="Q20" s="1252"/>
      <c r="R20" s="1252"/>
      <c r="S20" s="1253"/>
      <c r="T20" s="90"/>
      <c r="U20" s="89"/>
      <c r="V20" s="91"/>
      <c r="W20" s="92"/>
      <c r="X20" s="93">
        <f t="shared" si="1"/>
        <v>0</v>
      </c>
      <c r="Y20" s="88" t="str">
        <f t="shared" si="8"/>
        <v>No Line Item</v>
      </c>
      <c r="Z20" s="1251"/>
      <c r="AA20" s="1252"/>
      <c r="AB20" s="1252"/>
      <c r="AC20" s="1252"/>
      <c r="AD20" s="1252"/>
      <c r="AE20" s="1253"/>
      <c r="AF20" s="90"/>
      <c r="AG20" s="89"/>
      <c r="AH20" s="91"/>
      <c r="AI20" s="92"/>
      <c r="AJ20" s="93">
        <f t="shared" si="2"/>
        <v>0</v>
      </c>
      <c r="AK20" s="88" t="str">
        <f t="shared" si="9"/>
        <v>No Line Item</v>
      </c>
      <c r="AL20" s="1251"/>
      <c r="AM20" s="1252"/>
      <c r="AN20" s="1252"/>
      <c r="AO20" s="1252"/>
      <c r="AP20" s="1252"/>
      <c r="AQ20" s="1253"/>
      <c r="AR20" s="90"/>
      <c r="AS20" s="89"/>
      <c r="AT20" s="91"/>
      <c r="AU20" s="92"/>
      <c r="AV20" s="93">
        <f t="shared" si="3"/>
        <v>0</v>
      </c>
      <c r="AW20" s="88" t="str">
        <f t="shared" si="10"/>
        <v>No Line Item</v>
      </c>
      <c r="AX20" s="1251"/>
      <c r="AY20" s="1252"/>
      <c r="AZ20" s="1252"/>
      <c r="BA20" s="1252"/>
      <c r="BB20" s="1252"/>
      <c r="BC20" s="1253"/>
      <c r="BD20" s="90"/>
      <c r="BE20" s="89"/>
      <c r="BF20" s="91"/>
      <c r="BG20" s="92"/>
      <c r="BH20" s="93">
        <f t="shared" si="4"/>
        <v>0</v>
      </c>
      <c r="BI20" s="88" t="str">
        <f t="shared" si="11"/>
        <v>No Line Item</v>
      </c>
      <c r="BJ20" s="1251"/>
      <c r="BK20" s="1252"/>
      <c r="BL20" s="1252"/>
      <c r="BM20" s="1252"/>
      <c r="BN20" s="1252"/>
      <c r="BO20" s="1253"/>
      <c r="BP20" s="90"/>
      <c r="BQ20" s="89"/>
      <c r="BR20" s="91"/>
      <c r="BS20" s="92"/>
      <c r="BT20" s="93">
        <f t="shared" si="5"/>
        <v>0</v>
      </c>
    </row>
    <row r="21" spans="1:72" ht="23.85" customHeight="1" x14ac:dyDescent="0.2">
      <c r="A21" s="88" t="str">
        <f t="shared" si="6"/>
        <v>No Line Item</v>
      </c>
      <c r="B21" s="1251"/>
      <c r="C21" s="1252"/>
      <c r="D21" s="1252"/>
      <c r="E21" s="1252"/>
      <c r="F21" s="1252"/>
      <c r="G21" s="1253"/>
      <c r="H21" s="90"/>
      <c r="I21" s="89"/>
      <c r="J21" s="91"/>
      <c r="K21" s="92"/>
      <c r="L21" s="93">
        <f t="shared" si="0"/>
        <v>0</v>
      </c>
      <c r="M21" s="88" t="str">
        <f t="shared" si="7"/>
        <v>No Line Item</v>
      </c>
      <c r="N21" s="1251"/>
      <c r="O21" s="1252"/>
      <c r="P21" s="1252"/>
      <c r="Q21" s="1252"/>
      <c r="R21" s="1252"/>
      <c r="S21" s="1253"/>
      <c r="T21" s="90"/>
      <c r="U21" s="89"/>
      <c r="V21" s="91"/>
      <c r="W21" s="92"/>
      <c r="X21" s="93">
        <f t="shared" si="1"/>
        <v>0</v>
      </c>
      <c r="Y21" s="88" t="str">
        <f t="shared" si="8"/>
        <v>No Line Item</v>
      </c>
      <c r="Z21" s="1251"/>
      <c r="AA21" s="1252"/>
      <c r="AB21" s="1252"/>
      <c r="AC21" s="1252"/>
      <c r="AD21" s="1252"/>
      <c r="AE21" s="1253"/>
      <c r="AF21" s="90"/>
      <c r="AG21" s="89"/>
      <c r="AH21" s="91"/>
      <c r="AI21" s="92"/>
      <c r="AJ21" s="93">
        <f t="shared" si="2"/>
        <v>0</v>
      </c>
      <c r="AK21" s="88" t="str">
        <f t="shared" si="9"/>
        <v>No Line Item</v>
      </c>
      <c r="AL21" s="1251"/>
      <c r="AM21" s="1252"/>
      <c r="AN21" s="1252"/>
      <c r="AO21" s="1252"/>
      <c r="AP21" s="1252"/>
      <c r="AQ21" s="1253"/>
      <c r="AR21" s="90"/>
      <c r="AS21" s="89"/>
      <c r="AT21" s="91"/>
      <c r="AU21" s="92"/>
      <c r="AV21" s="93">
        <f t="shared" si="3"/>
        <v>0</v>
      </c>
      <c r="AW21" s="88" t="str">
        <f t="shared" si="10"/>
        <v>No Line Item</v>
      </c>
      <c r="AX21" s="1251"/>
      <c r="AY21" s="1252"/>
      <c r="AZ21" s="1252"/>
      <c r="BA21" s="1252"/>
      <c r="BB21" s="1252"/>
      <c r="BC21" s="1253"/>
      <c r="BD21" s="90"/>
      <c r="BE21" s="89"/>
      <c r="BF21" s="91"/>
      <c r="BG21" s="92"/>
      <c r="BH21" s="93">
        <f t="shared" si="4"/>
        <v>0</v>
      </c>
      <c r="BI21" s="88" t="str">
        <f t="shared" si="11"/>
        <v>No Line Item</v>
      </c>
      <c r="BJ21" s="1251"/>
      <c r="BK21" s="1252"/>
      <c r="BL21" s="1252"/>
      <c r="BM21" s="1252"/>
      <c r="BN21" s="1252"/>
      <c r="BO21" s="1253"/>
      <c r="BP21" s="90"/>
      <c r="BQ21" s="89"/>
      <c r="BR21" s="91"/>
      <c r="BS21" s="92"/>
      <c r="BT21" s="93">
        <f t="shared" si="5"/>
        <v>0</v>
      </c>
    </row>
    <row r="22" spans="1:72" ht="23.85" customHeight="1" x14ac:dyDescent="0.2">
      <c r="A22" s="88" t="str">
        <f t="shared" si="6"/>
        <v>No Line Item</v>
      </c>
      <c r="B22" s="1251"/>
      <c r="C22" s="1252"/>
      <c r="D22" s="1252"/>
      <c r="E22" s="1252"/>
      <c r="F22" s="1252"/>
      <c r="G22" s="1253"/>
      <c r="H22" s="90"/>
      <c r="I22" s="89"/>
      <c r="J22" s="91"/>
      <c r="K22" s="92"/>
      <c r="L22" s="93">
        <f t="shared" si="0"/>
        <v>0</v>
      </c>
      <c r="M22" s="88" t="str">
        <f t="shared" si="7"/>
        <v>No Line Item</v>
      </c>
      <c r="N22" s="1251"/>
      <c r="O22" s="1252"/>
      <c r="P22" s="1252"/>
      <c r="Q22" s="1252"/>
      <c r="R22" s="1252"/>
      <c r="S22" s="1253"/>
      <c r="T22" s="90"/>
      <c r="U22" s="89"/>
      <c r="V22" s="91"/>
      <c r="W22" s="92"/>
      <c r="X22" s="93">
        <f t="shared" si="1"/>
        <v>0</v>
      </c>
      <c r="Y22" s="88" t="str">
        <f t="shared" si="8"/>
        <v>No Line Item</v>
      </c>
      <c r="Z22" s="1251"/>
      <c r="AA22" s="1252"/>
      <c r="AB22" s="1252"/>
      <c r="AC22" s="1252"/>
      <c r="AD22" s="1252"/>
      <c r="AE22" s="1253"/>
      <c r="AF22" s="90"/>
      <c r="AG22" s="89"/>
      <c r="AH22" s="91"/>
      <c r="AI22" s="92"/>
      <c r="AJ22" s="93">
        <f t="shared" si="2"/>
        <v>0</v>
      </c>
      <c r="AK22" s="88" t="str">
        <f t="shared" si="9"/>
        <v>No Line Item</v>
      </c>
      <c r="AL22" s="1251"/>
      <c r="AM22" s="1252"/>
      <c r="AN22" s="1252"/>
      <c r="AO22" s="1252"/>
      <c r="AP22" s="1252"/>
      <c r="AQ22" s="1253"/>
      <c r="AR22" s="90"/>
      <c r="AS22" s="89"/>
      <c r="AT22" s="91"/>
      <c r="AU22" s="92"/>
      <c r="AV22" s="93">
        <f t="shared" si="3"/>
        <v>0</v>
      </c>
      <c r="AW22" s="88" t="str">
        <f t="shared" si="10"/>
        <v>No Line Item</v>
      </c>
      <c r="AX22" s="1251"/>
      <c r="AY22" s="1252"/>
      <c r="AZ22" s="1252"/>
      <c r="BA22" s="1252"/>
      <c r="BB22" s="1252"/>
      <c r="BC22" s="1253"/>
      <c r="BD22" s="90"/>
      <c r="BE22" s="89"/>
      <c r="BF22" s="91"/>
      <c r="BG22" s="92"/>
      <c r="BH22" s="93">
        <f t="shared" si="4"/>
        <v>0</v>
      </c>
      <c r="BI22" s="88" t="str">
        <f t="shared" si="11"/>
        <v>No Line Item</v>
      </c>
      <c r="BJ22" s="1251"/>
      <c r="BK22" s="1252"/>
      <c r="BL22" s="1252"/>
      <c r="BM22" s="1252"/>
      <c r="BN22" s="1252"/>
      <c r="BO22" s="1253"/>
      <c r="BP22" s="90"/>
      <c r="BQ22" s="89"/>
      <c r="BR22" s="91"/>
      <c r="BS22" s="92"/>
      <c r="BT22" s="93">
        <f t="shared" si="5"/>
        <v>0</v>
      </c>
    </row>
    <row r="23" spans="1:72" ht="23.85" customHeight="1" x14ac:dyDescent="0.2">
      <c r="A23" s="88" t="str">
        <f t="shared" si="6"/>
        <v>No Line Item</v>
      </c>
      <c r="B23" s="1251"/>
      <c r="C23" s="1252"/>
      <c r="D23" s="1252"/>
      <c r="E23" s="1252"/>
      <c r="F23" s="1252"/>
      <c r="G23" s="1253"/>
      <c r="H23" s="90"/>
      <c r="I23" s="89"/>
      <c r="J23" s="91"/>
      <c r="K23" s="92"/>
      <c r="L23" s="93">
        <f t="shared" si="0"/>
        <v>0</v>
      </c>
      <c r="M23" s="88" t="str">
        <f t="shared" si="7"/>
        <v>No Line Item</v>
      </c>
      <c r="N23" s="1251"/>
      <c r="O23" s="1252"/>
      <c r="P23" s="1252"/>
      <c r="Q23" s="1252"/>
      <c r="R23" s="1252"/>
      <c r="S23" s="1253"/>
      <c r="T23" s="90"/>
      <c r="U23" s="89"/>
      <c r="V23" s="91"/>
      <c r="W23" s="92"/>
      <c r="X23" s="93">
        <f t="shared" si="1"/>
        <v>0</v>
      </c>
      <c r="Y23" s="88" t="str">
        <f t="shared" si="8"/>
        <v>No Line Item</v>
      </c>
      <c r="Z23" s="1251"/>
      <c r="AA23" s="1252"/>
      <c r="AB23" s="1252"/>
      <c r="AC23" s="1252"/>
      <c r="AD23" s="1252"/>
      <c r="AE23" s="1253"/>
      <c r="AF23" s="90"/>
      <c r="AG23" s="89"/>
      <c r="AH23" s="91"/>
      <c r="AI23" s="92"/>
      <c r="AJ23" s="93">
        <f t="shared" si="2"/>
        <v>0</v>
      </c>
      <c r="AK23" s="88" t="str">
        <f t="shared" si="9"/>
        <v>No Line Item</v>
      </c>
      <c r="AL23" s="1251"/>
      <c r="AM23" s="1252"/>
      <c r="AN23" s="1252"/>
      <c r="AO23" s="1252"/>
      <c r="AP23" s="1252"/>
      <c r="AQ23" s="1253"/>
      <c r="AR23" s="90"/>
      <c r="AS23" s="89"/>
      <c r="AT23" s="91"/>
      <c r="AU23" s="92"/>
      <c r="AV23" s="93">
        <f t="shared" si="3"/>
        <v>0</v>
      </c>
      <c r="AW23" s="88" t="str">
        <f t="shared" si="10"/>
        <v>No Line Item</v>
      </c>
      <c r="AX23" s="1251"/>
      <c r="AY23" s="1252"/>
      <c r="AZ23" s="1252"/>
      <c r="BA23" s="1252"/>
      <c r="BB23" s="1252"/>
      <c r="BC23" s="1253"/>
      <c r="BD23" s="90"/>
      <c r="BE23" s="89"/>
      <c r="BF23" s="91"/>
      <c r="BG23" s="92"/>
      <c r="BH23" s="93">
        <f t="shared" si="4"/>
        <v>0</v>
      </c>
      <c r="BI23" s="88" t="str">
        <f t="shared" si="11"/>
        <v>No Line Item</v>
      </c>
      <c r="BJ23" s="1251"/>
      <c r="BK23" s="1252"/>
      <c r="BL23" s="1252"/>
      <c r="BM23" s="1252"/>
      <c r="BN23" s="1252"/>
      <c r="BO23" s="1253"/>
      <c r="BP23" s="90"/>
      <c r="BQ23" s="89"/>
      <c r="BR23" s="91"/>
      <c r="BS23" s="92"/>
      <c r="BT23" s="93">
        <f t="shared" si="5"/>
        <v>0</v>
      </c>
    </row>
    <row r="24" spans="1:72" ht="23.85" customHeight="1" x14ac:dyDescent="0.2">
      <c r="A24" s="88" t="str">
        <f t="shared" si="6"/>
        <v>No Line Item</v>
      </c>
      <c r="B24" s="1251"/>
      <c r="C24" s="1252"/>
      <c r="D24" s="1252"/>
      <c r="E24" s="1252"/>
      <c r="F24" s="1252"/>
      <c r="G24" s="1253"/>
      <c r="H24" s="90"/>
      <c r="I24" s="89"/>
      <c r="J24" s="91"/>
      <c r="K24" s="92"/>
      <c r="L24" s="93">
        <f t="shared" si="0"/>
        <v>0</v>
      </c>
      <c r="M24" s="88" t="str">
        <f t="shared" si="7"/>
        <v>No Line Item</v>
      </c>
      <c r="N24" s="1251"/>
      <c r="O24" s="1252"/>
      <c r="P24" s="1252"/>
      <c r="Q24" s="1252"/>
      <c r="R24" s="1252"/>
      <c r="S24" s="1253"/>
      <c r="T24" s="90"/>
      <c r="U24" s="89"/>
      <c r="V24" s="91"/>
      <c r="W24" s="92"/>
      <c r="X24" s="93">
        <f t="shared" si="1"/>
        <v>0</v>
      </c>
      <c r="Y24" s="88" t="str">
        <f t="shared" si="8"/>
        <v>No Line Item</v>
      </c>
      <c r="Z24" s="1251"/>
      <c r="AA24" s="1252"/>
      <c r="AB24" s="1252"/>
      <c r="AC24" s="1252"/>
      <c r="AD24" s="1252"/>
      <c r="AE24" s="1253"/>
      <c r="AF24" s="90"/>
      <c r="AG24" s="89"/>
      <c r="AH24" s="91"/>
      <c r="AI24" s="92"/>
      <c r="AJ24" s="93">
        <f t="shared" si="2"/>
        <v>0</v>
      </c>
      <c r="AK24" s="88" t="str">
        <f t="shared" si="9"/>
        <v>No Line Item</v>
      </c>
      <c r="AL24" s="1251"/>
      <c r="AM24" s="1252"/>
      <c r="AN24" s="1252"/>
      <c r="AO24" s="1252"/>
      <c r="AP24" s="1252"/>
      <c r="AQ24" s="1253"/>
      <c r="AR24" s="90"/>
      <c r="AS24" s="89"/>
      <c r="AT24" s="91"/>
      <c r="AU24" s="92"/>
      <c r="AV24" s="93">
        <f t="shared" si="3"/>
        <v>0</v>
      </c>
      <c r="AW24" s="88" t="str">
        <f t="shared" si="10"/>
        <v>No Line Item</v>
      </c>
      <c r="AX24" s="1251"/>
      <c r="AY24" s="1252"/>
      <c r="AZ24" s="1252"/>
      <c r="BA24" s="1252"/>
      <c r="BB24" s="1252"/>
      <c r="BC24" s="1253"/>
      <c r="BD24" s="90"/>
      <c r="BE24" s="89"/>
      <c r="BF24" s="91"/>
      <c r="BG24" s="92"/>
      <c r="BH24" s="93">
        <f t="shared" si="4"/>
        <v>0</v>
      </c>
      <c r="BI24" s="88" t="str">
        <f t="shared" si="11"/>
        <v>No Line Item</v>
      </c>
      <c r="BJ24" s="1251"/>
      <c r="BK24" s="1252"/>
      <c r="BL24" s="1252"/>
      <c r="BM24" s="1252"/>
      <c r="BN24" s="1252"/>
      <c r="BO24" s="1253"/>
      <c r="BP24" s="90"/>
      <c r="BQ24" s="89"/>
      <c r="BR24" s="91"/>
      <c r="BS24" s="92"/>
      <c r="BT24" s="93">
        <f t="shared" si="5"/>
        <v>0</v>
      </c>
    </row>
    <row r="25" spans="1:72" ht="23.85" customHeight="1" x14ac:dyDescent="0.2">
      <c r="A25" s="88" t="str">
        <f t="shared" si="6"/>
        <v>No Line Item</v>
      </c>
      <c r="B25" s="1251"/>
      <c r="C25" s="1252"/>
      <c r="D25" s="1252"/>
      <c r="E25" s="1252"/>
      <c r="F25" s="1252"/>
      <c r="G25" s="1253"/>
      <c r="H25" s="90"/>
      <c r="I25" s="89"/>
      <c r="J25" s="91"/>
      <c r="K25" s="92"/>
      <c r="L25" s="93">
        <f t="shared" si="0"/>
        <v>0</v>
      </c>
      <c r="M25" s="88" t="str">
        <f t="shared" si="7"/>
        <v>No Line Item</v>
      </c>
      <c r="N25" s="1251"/>
      <c r="O25" s="1252"/>
      <c r="P25" s="1252"/>
      <c r="Q25" s="1252"/>
      <c r="R25" s="1252"/>
      <c r="S25" s="1253"/>
      <c r="T25" s="90"/>
      <c r="U25" s="89"/>
      <c r="V25" s="91"/>
      <c r="W25" s="92"/>
      <c r="X25" s="93">
        <f t="shared" si="1"/>
        <v>0</v>
      </c>
      <c r="Y25" s="88" t="str">
        <f t="shared" si="8"/>
        <v>No Line Item</v>
      </c>
      <c r="Z25" s="1251"/>
      <c r="AA25" s="1252"/>
      <c r="AB25" s="1252"/>
      <c r="AC25" s="1252"/>
      <c r="AD25" s="1252"/>
      <c r="AE25" s="1253"/>
      <c r="AF25" s="90"/>
      <c r="AG25" s="89"/>
      <c r="AH25" s="91"/>
      <c r="AI25" s="92"/>
      <c r="AJ25" s="93">
        <f t="shared" si="2"/>
        <v>0</v>
      </c>
      <c r="AK25" s="88" t="str">
        <f t="shared" si="9"/>
        <v>No Line Item</v>
      </c>
      <c r="AL25" s="1251"/>
      <c r="AM25" s="1252"/>
      <c r="AN25" s="1252"/>
      <c r="AO25" s="1252"/>
      <c r="AP25" s="1252"/>
      <c r="AQ25" s="1253"/>
      <c r="AR25" s="90"/>
      <c r="AS25" s="89"/>
      <c r="AT25" s="91"/>
      <c r="AU25" s="92"/>
      <c r="AV25" s="93">
        <f t="shared" si="3"/>
        <v>0</v>
      </c>
      <c r="AW25" s="88" t="str">
        <f t="shared" si="10"/>
        <v>No Line Item</v>
      </c>
      <c r="AX25" s="1251"/>
      <c r="AY25" s="1252"/>
      <c r="AZ25" s="1252"/>
      <c r="BA25" s="1252"/>
      <c r="BB25" s="1252"/>
      <c r="BC25" s="1253"/>
      <c r="BD25" s="90"/>
      <c r="BE25" s="89"/>
      <c r="BF25" s="91"/>
      <c r="BG25" s="92"/>
      <c r="BH25" s="93">
        <f t="shared" si="4"/>
        <v>0</v>
      </c>
      <c r="BI25" s="88" t="str">
        <f t="shared" si="11"/>
        <v>No Line Item</v>
      </c>
      <c r="BJ25" s="1251"/>
      <c r="BK25" s="1252"/>
      <c r="BL25" s="1252"/>
      <c r="BM25" s="1252"/>
      <c r="BN25" s="1252"/>
      <c r="BO25" s="1253"/>
      <c r="BP25" s="90"/>
      <c r="BQ25" s="89"/>
      <c r="BR25" s="91"/>
      <c r="BS25" s="92"/>
      <c r="BT25" s="93">
        <f t="shared" si="5"/>
        <v>0</v>
      </c>
    </row>
    <row r="26" spans="1:72" ht="23.85" customHeight="1" x14ac:dyDescent="0.2">
      <c r="A26" s="88" t="str">
        <f t="shared" si="6"/>
        <v>No Line Item</v>
      </c>
      <c r="B26" s="1251"/>
      <c r="C26" s="1252"/>
      <c r="D26" s="1252"/>
      <c r="E26" s="1252"/>
      <c r="F26" s="1252"/>
      <c r="G26" s="1253"/>
      <c r="H26" s="90"/>
      <c r="I26" s="89"/>
      <c r="J26" s="91"/>
      <c r="K26" s="92"/>
      <c r="L26" s="93">
        <f t="shared" si="0"/>
        <v>0</v>
      </c>
      <c r="M26" s="88" t="str">
        <f t="shared" si="7"/>
        <v>No Line Item</v>
      </c>
      <c r="N26" s="1251"/>
      <c r="O26" s="1252"/>
      <c r="P26" s="1252"/>
      <c r="Q26" s="1252"/>
      <c r="R26" s="1252"/>
      <c r="S26" s="1253"/>
      <c r="T26" s="90"/>
      <c r="U26" s="89"/>
      <c r="V26" s="91"/>
      <c r="W26" s="92"/>
      <c r="X26" s="93">
        <f t="shared" si="1"/>
        <v>0</v>
      </c>
      <c r="Y26" s="88" t="str">
        <f t="shared" si="8"/>
        <v>No Line Item</v>
      </c>
      <c r="Z26" s="1251"/>
      <c r="AA26" s="1252"/>
      <c r="AB26" s="1252"/>
      <c r="AC26" s="1252"/>
      <c r="AD26" s="1252"/>
      <c r="AE26" s="1253"/>
      <c r="AF26" s="90"/>
      <c r="AG26" s="89"/>
      <c r="AH26" s="91"/>
      <c r="AI26" s="92"/>
      <c r="AJ26" s="93">
        <f t="shared" si="2"/>
        <v>0</v>
      </c>
      <c r="AK26" s="88" t="str">
        <f t="shared" si="9"/>
        <v>No Line Item</v>
      </c>
      <c r="AL26" s="1251"/>
      <c r="AM26" s="1252"/>
      <c r="AN26" s="1252"/>
      <c r="AO26" s="1252"/>
      <c r="AP26" s="1252"/>
      <c r="AQ26" s="1253"/>
      <c r="AR26" s="90"/>
      <c r="AS26" s="89"/>
      <c r="AT26" s="91"/>
      <c r="AU26" s="92"/>
      <c r="AV26" s="93">
        <f t="shared" si="3"/>
        <v>0</v>
      </c>
      <c r="AW26" s="88" t="str">
        <f t="shared" si="10"/>
        <v>No Line Item</v>
      </c>
      <c r="AX26" s="1251"/>
      <c r="AY26" s="1252"/>
      <c r="AZ26" s="1252"/>
      <c r="BA26" s="1252"/>
      <c r="BB26" s="1252"/>
      <c r="BC26" s="1253"/>
      <c r="BD26" s="90"/>
      <c r="BE26" s="89"/>
      <c r="BF26" s="91"/>
      <c r="BG26" s="92"/>
      <c r="BH26" s="93">
        <f t="shared" si="4"/>
        <v>0</v>
      </c>
      <c r="BI26" s="88" t="str">
        <f t="shared" si="11"/>
        <v>No Line Item</v>
      </c>
      <c r="BJ26" s="1251"/>
      <c r="BK26" s="1252"/>
      <c r="BL26" s="1252"/>
      <c r="BM26" s="1252"/>
      <c r="BN26" s="1252"/>
      <c r="BO26" s="1253"/>
      <c r="BP26" s="90"/>
      <c r="BQ26" s="89"/>
      <c r="BR26" s="91"/>
      <c r="BS26" s="92"/>
      <c r="BT26" s="93">
        <f t="shared" si="5"/>
        <v>0</v>
      </c>
    </row>
    <row r="27" spans="1:72" ht="23.85" customHeight="1" x14ac:dyDescent="0.2">
      <c r="A27" s="88" t="str">
        <f t="shared" si="6"/>
        <v>No Line Item</v>
      </c>
      <c r="B27" s="1251"/>
      <c r="C27" s="1252"/>
      <c r="D27" s="1252"/>
      <c r="E27" s="1252"/>
      <c r="F27" s="1252"/>
      <c r="G27" s="1253"/>
      <c r="H27" s="90"/>
      <c r="I27" s="89"/>
      <c r="J27" s="91"/>
      <c r="K27" s="92"/>
      <c r="L27" s="93">
        <f t="shared" si="0"/>
        <v>0</v>
      </c>
      <c r="M27" s="88" t="str">
        <f t="shared" si="7"/>
        <v>No Line Item</v>
      </c>
      <c r="N27" s="1251"/>
      <c r="O27" s="1252"/>
      <c r="P27" s="1252"/>
      <c r="Q27" s="1252"/>
      <c r="R27" s="1252"/>
      <c r="S27" s="1253"/>
      <c r="T27" s="90"/>
      <c r="U27" s="89"/>
      <c r="V27" s="91"/>
      <c r="W27" s="92"/>
      <c r="X27" s="93">
        <f t="shared" si="1"/>
        <v>0</v>
      </c>
      <c r="Y27" s="88" t="str">
        <f t="shared" si="8"/>
        <v>No Line Item</v>
      </c>
      <c r="Z27" s="1251"/>
      <c r="AA27" s="1252"/>
      <c r="AB27" s="1252"/>
      <c r="AC27" s="1252"/>
      <c r="AD27" s="1252"/>
      <c r="AE27" s="1253"/>
      <c r="AF27" s="90"/>
      <c r="AG27" s="89"/>
      <c r="AH27" s="91"/>
      <c r="AI27" s="92"/>
      <c r="AJ27" s="93">
        <f t="shared" si="2"/>
        <v>0</v>
      </c>
      <c r="AK27" s="88" t="str">
        <f t="shared" si="9"/>
        <v>No Line Item</v>
      </c>
      <c r="AL27" s="1251"/>
      <c r="AM27" s="1252"/>
      <c r="AN27" s="1252"/>
      <c r="AO27" s="1252"/>
      <c r="AP27" s="1252"/>
      <c r="AQ27" s="1253"/>
      <c r="AR27" s="90"/>
      <c r="AS27" s="89"/>
      <c r="AT27" s="91"/>
      <c r="AU27" s="92"/>
      <c r="AV27" s="93">
        <f t="shared" si="3"/>
        <v>0</v>
      </c>
      <c r="AW27" s="88" t="str">
        <f t="shared" si="10"/>
        <v>No Line Item</v>
      </c>
      <c r="AX27" s="1251"/>
      <c r="AY27" s="1252"/>
      <c r="AZ27" s="1252"/>
      <c r="BA27" s="1252"/>
      <c r="BB27" s="1252"/>
      <c r="BC27" s="1253"/>
      <c r="BD27" s="90"/>
      <c r="BE27" s="89"/>
      <c r="BF27" s="91"/>
      <c r="BG27" s="92"/>
      <c r="BH27" s="93">
        <f t="shared" si="4"/>
        <v>0</v>
      </c>
      <c r="BI27" s="88" t="str">
        <f t="shared" si="11"/>
        <v>No Line Item</v>
      </c>
      <c r="BJ27" s="1251"/>
      <c r="BK27" s="1252"/>
      <c r="BL27" s="1252"/>
      <c r="BM27" s="1252"/>
      <c r="BN27" s="1252"/>
      <c r="BO27" s="1253"/>
      <c r="BP27" s="90"/>
      <c r="BQ27" s="89"/>
      <c r="BR27" s="91"/>
      <c r="BS27" s="92"/>
      <c r="BT27" s="93">
        <f t="shared" si="5"/>
        <v>0</v>
      </c>
    </row>
    <row r="28" spans="1:72" ht="23.85" customHeight="1" x14ac:dyDescent="0.2">
      <c r="A28" s="88" t="str">
        <f t="shared" si="6"/>
        <v>No Line Item</v>
      </c>
      <c r="B28" s="1251"/>
      <c r="C28" s="1252"/>
      <c r="D28" s="1252"/>
      <c r="E28" s="1252"/>
      <c r="F28" s="1252"/>
      <c r="G28" s="1253"/>
      <c r="H28" s="90"/>
      <c r="I28" s="89"/>
      <c r="J28" s="91"/>
      <c r="K28" s="92"/>
      <c r="L28" s="93">
        <f t="shared" si="0"/>
        <v>0</v>
      </c>
      <c r="M28" s="88" t="str">
        <f t="shared" si="7"/>
        <v>No Line Item</v>
      </c>
      <c r="N28" s="1251"/>
      <c r="O28" s="1252"/>
      <c r="P28" s="1252"/>
      <c r="Q28" s="1252"/>
      <c r="R28" s="1252"/>
      <c r="S28" s="1253"/>
      <c r="T28" s="90"/>
      <c r="U28" s="89"/>
      <c r="V28" s="91"/>
      <c r="W28" s="92"/>
      <c r="X28" s="93">
        <f t="shared" si="1"/>
        <v>0</v>
      </c>
      <c r="Y28" s="88" t="str">
        <f t="shared" si="8"/>
        <v>No Line Item</v>
      </c>
      <c r="Z28" s="1251"/>
      <c r="AA28" s="1252"/>
      <c r="AB28" s="1252"/>
      <c r="AC28" s="1252"/>
      <c r="AD28" s="1252"/>
      <c r="AE28" s="1253"/>
      <c r="AF28" s="90"/>
      <c r="AG28" s="89"/>
      <c r="AH28" s="91"/>
      <c r="AI28" s="92"/>
      <c r="AJ28" s="93">
        <f t="shared" si="2"/>
        <v>0</v>
      </c>
      <c r="AK28" s="88" t="str">
        <f t="shared" si="9"/>
        <v>No Line Item</v>
      </c>
      <c r="AL28" s="1251"/>
      <c r="AM28" s="1252"/>
      <c r="AN28" s="1252"/>
      <c r="AO28" s="1252"/>
      <c r="AP28" s="1252"/>
      <c r="AQ28" s="1253"/>
      <c r="AR28" s="90"/>
      <c r="AS28" s="89"/>
      <c r="AT28" s="91"/>
      <c r="AU28" s="92"/>
      <c r="AV28" s="93">
        <f t="shared" si="3"/>
        <v>0</v>
      </c>
      <c r="AW28" s="88" t="str">
        <f t="shared" si="10"/>
        <v>No Line Item</v>
      </c>
      <c r="AX28" s="1251"/>
      <c r="AY28" s="1252"/>
      <c r="AZ28" s="1252"/>
      <c r="BA28" s="1252"/>
      <c r="BB28" s="1252"/>
      <c r="BC28" s="1253"/>
      <c r="BD28" s="90"/>
      <c r="BE28" s="89"/>
      <c r="BF28" s="91"/>
      <c r="BG28" s="92"/>
      <c r="BH28" s="93">
        <f t="shared" si="4"/>
        <v>0</v>
      </c>
      <c r="BI28" s="88" t="str">
        <f t="shared" si="11"/>
        <v>No Line Item</v>
      </c>
      <c r="BJ28" s="1251"/>
      <c r="BK28" s="1252"/>
      <c r="BL28" s="1252"/>
      <c r="BM28" s="1252"/>
      <c r="BN28" s="1252"/>
      <c r="BO28" s="1253"/>
      <c r="BP28" s="90"/>
      <c r="BQ28" s="89"/>
      <c r="BR28" s="91"/>
      <c r="BS28" s="92"/>
      <c r="BT28" s="93">
        <f t="shared" si="5"/>
        <v>0</v>
      </c>
    </row>
    <row r="29" spans="1:72" ht="23.85" customHeight="1" x14ac:dyDescent="0.2">
      <c r="A29" s="88" t="str">
        <f t="shared" si="6"/>
        <v>No Line Item</v>
      </c>
      <c r="B29" s="1251"/>
      <c r="C29" s="1252"/>
      <c r="D29" s="1252"/>
      <c r="E29" s="1252"/>
      <c r="F29" s="1252"/>
      <c r="G29" s="1253"/>
      <c r="H29" s="90"/>
      <c r="I29" s="89"/>
      <c r="J29" s="91"/>
      <c r="K29" s="92"/>
      <c r="L29" s="93">
        <f t="shared" si="0"/>
        <v>0</v>
      </c>
      <c r="M29" s="88" t="str">
        <f t="shared" si="7"/>
        <v>No Line Item</v>
      </c>
      <c r="N29" s="1251"/>
      <c r="O29" s="1252"/>
      <c r="P29" s="1252"/>
      <c r="Q29" s="1252"/>
      <c r="R29" s="1252"/>
      <c r="S29" s="1253"/>
      <c r="T29" s="90"/>
      <c r="U29" s="89"/>
      <c r="V29" s="91"/>
      <c r="W29" s="92"/>
      <c r="X29" s="93">
        <f>U29*W29</f>
        <v>0</v>
      </c>
      <c r="Y29" s="88" t="str">
        <f t="shared" si="8"/>
        <v>No Line Item</v>
      </c>
      <c r="Z29" s="1251"/>
      <c r="AA29" s="1252"/>
      <c r="AB29" s="1252"/>
      <c r="AC29" s="1252"/>
      <c r="AD29" s="1252"/>
      <c r="AE29" s="1253"/>
      <c r="AF29" s="90"/>
      <c r="AG29" s="89"/>
      <c r="AH29" s="91"/>
      <c r="AI29" s="92"/>
      <c r="AJ29" s="93">
        <f>AG29*AI29</f>
        <v>0</v>
      </c>
      <c r="AK29" s="88" t="str">
        <f t="shared" si="9"/>
        <v>No Line Item</v>
      </c>
      <c r="AL29" s="1251"/>
      <c r="AM29" s="1252"/>
      <c r="AN29" s="1252"/>
      <c r="AO29" s="1252"/>
      <c r="AP29" s="1252"/>
      <c r="AQ29" s="1253"/>
      <c r="AR29" s="90"/>
      <c r="AS29" s="89"/>
      <c r="AT29" s="91"/>
      <c r="AU29" s="92"/>
      <c r="AV29" s="93">
        <f>AS29*AU29</f>
        <v>0</v>
      </c>
      <c r="AW29" s="88" t="str">
        <f t="shared" si="10"/>
        <v>No Line Item</v>
      </c>
      <c r="AX29" s="1251"/>
      <c r="AY29" s="1252"/>
      <c r="AZ29" s="1252"/>
      <c r="BA29" s="1252"/>
      <c r="BB29" s="1252"/>
      <c r="BC29" s="1253"/>
      <c r="BD29" s="90"/>
      <c r="BE29" s="89"/>
      <c r="BF29" s="91"/>
      <c r="BG29" s="92"/>
      <c r="BH29" s="93">
        <f>BE29*BG29</f>
        <v>0</v>
      </c>
      <c r="BI29" s="88" t="str">
        <f t="shared" si="11"/>
        <v>No Line Item</v>
      </c>
      <c r="BJ29" s="1251"/>
      <c r="BK29" s="1252"/>
      <c r="BL29" s="1252"/>
      <c r="BM29" s="1252"/>
      <c r="BN29" s="1252"/>
      <c r="BO29" s="1253"/>
      <c r="BP29" s="90"/>
      <c r="BQ29" s="89"/>
      <c r="BR29" s="91"/>
      <c r="BS29" s="92"/>
      <c r="BT29" s="93">
        <f>BQ29*BS29</f>
        <v>0</v>
      </c>
    </row>
    <row r="30" spans="1:72" ht="23.85" customHeight="1" x14ac:dyDescent="0.2">
      <c r="A30" s="88" t="str">
        <f t="shared" si="6"/>
        <v>No Line Item</v>
      </c>
      <c r="B30" s="1251"/>
      <c r="C30" s="1252"/>
      <c r="D30" s="1252"/>
      <c r="E30" s="1252"/>
      <c r="F30" s="1252"/>
      <c r="G30" s="1253"/>
      <c r="H30" s="90"/>
      <c r="I30" s="89"/>
      <c r="J30" s="91"/>
      <c r="K30" s="92"/>
      <c r="L30" s="93">
        <f t="shared" si="0"/>
        <v>0</v>
      </c>
      <c r="M30" s="88" t="str">
        <f t="shared" si="7"/>
        <v>No Line Item</v>
      </c>
      <c r="N30" s="1251"/>
      <c r="O30" s="1252"/>
      <c r="P30" s="1252"/>
      <c r="Q30" s="1252"/>
      <c r="R30" s="1252"/>
      <c r="S30" s="1253"/>
      <c r="T30" s="90"/>
      <c r="U30" s="89"/>
      <c r="V30" s="91"/>
      <c r="W30" s="92"/>
      <c r="X30" s="93">
        <f>U30*W30</f>
        <v>0</v>
      </c>
      <c r="Y30" s="88" t="str">
        <f t="shared" si="8"/>
        <v>No Line Item</v>
      </c>
      <c r="Z30" s="1251"/>
      <c r="AA30" s="1252"/>
      <c r="AB30" s="1252"/>
      <c r="AC30" s="1252"/>
      <c r="AD30" s="1252"/>
      <c r="AE30" s="1253"/>
      <c r="AF30" s="90"/>
      <c r="AG30" s="89"/>
      <c r="AH30" s="91"/>
      <c r="AI30" s="92"/>
      <c r="AJ30" s="93">
        <f>AG30*AI30</f>
        <v>0</v>
      </c>
      <c r="AK30" s="88" t="str">
        <f t="shared" si="9"/>
        <v>No Line Item</v>
      </c>
      <c r="AL30" s="1251"/>
      <c r="AM30" s="1252"/>
      <c r="AN30" s="1252"/>
      <c r="AO30" s="1252"/>
      <c r="AP30" s="1252"/>
      <c r="AQ30" s="1253"/>
      <c r="AR30" s="90"/>
      <c r="AS30" s="89"/>
      <c r="AT30" s="91"/>
      <c r="AU30" s="92"/>
      <c r="AV30" s="93">
        <f>AS30*AU30</f>
        <v>0</v>
      </c>
      <c r="AW30" s="88" t="str">
        <f t="shared" si="10"/>
        <v>No Line Item</v>
      </c>
      <c r="AX30" s="1251"/>
      <c r="AY30" s="1252"/>
      <c r="AZ30" s="1252"/>
      <c r="BA30" s="1252"/>
      <c r="BB30" s="1252"/>
      <c r="BC30" s="1253"/>
      <c r="BD30" s="90"/>
      <c r="BE30" s="89"/>
      <c r="BF30" s="91"/>
      <c r="BG30" s="92"/>
      <c r="BH30" s="93">
        <f>BE30*BG30</f>
        <v>0</v>
      </c>
      <c r="BI30" s="88" t="str">
        <f t="shared" si="11"/>
        <v>No Line Item</v>
      </c>
      <c r="BJ30" s="1251"/>
      <c r="BK30" s="1252"/>
      <c r="BL30" s="1252"/>
      <c r="BM30" s="1252"/>
      <c r="BN30" s="1252"/>
      <c r="BO30" s="1253"/>
      <c r="BP30" s="90"/>
      <c r="BQ30" s="89"/>
      <c r="BR30" s="91"/>
      <c r="BS30" s="92"/>
      <c r="BT30" s="93">
        <f>BQ30*BS30</f>
        <v>0</v>
      </c>
    </row>
    <row r="31" spans="1:72" ht="23.85" customHeight="1" thickBot="1" x14ac:dyDescent="0.25">
      <c r="A31" s="88" t="str">
        <f>IF(AND(I31=0,K31=0,B31=""),"No Line Item",A30+1)</f>
        <v>No Line Item</v>
      </c>
      <c r="B31" s="1251"/>
      <c r="C31" s="1252"/>
      <c r="D31" s="1252"/>
      <c r="E31" s="1252"/>
      <c r="F31" s="1252"/>
      <c r="G31" s="1253"/>
      <c r="H31" s="90"/>
      <c r="I31" s="89"/>
      <c r="J31" s="91"/>
      <c r="K31" s="92"/>
      <c r="L31" s="93">
        <f t="shared" si="0"/>
        <v>0</v>
      </c>
      <c r="M31" s="88" t="str">
        <f>IF(AND(U31=0,W31=0,N31=""),"No Line Item",M30+1)</f>
        <v>No Line Item</v>
      </c>
      <c r="N31" s="1251"/>
      <c r="O31" s="1252"/>
      <c r="P31" s="1252"/>
      <c r="Q31" s="1252"/>
      <c r="R31" s="1252"/>
      <c r="S31" s="1253"/>
      <c r="T31" s="90"/>
      <c r="U31" s="89"/>
      <c r="V31" s="91"/>
      <c r="W31" s="92"/>
      <c r="X31" s="93">
        <f>U31*W31</f>
        <v>0</v>
      </c>
      <c r="Y31" s="88" t="str">
        <f>IF(AND(AG31=0,AI31=0,Z31=""),"No Line Item",Y30+1)</f>
        <v>No Line Item</v>
      </c>
      <c r="Z31" s="1251"/>
      <c r="AA31" s="1252"/>
      <c r="AB31" s="1252"/>
      <c r="AC31" s="1252"/>
      <c r="AD31" s="1252"/>
      <c r="AE31" s="1253"/>
      <c r="AF31" s="90"/>
      <c r="AG31" s="89"/>
      <c r="AH31" s="91"/>
      <c r="AI31" s="92"/>
      <c r="AJ31" s="93">
        <f>AG31*AI31</f>
        <v>0</v>
      </c>
      <c r="AK31" s="88" t="str">
        <f>IF(AND(AS31=0,AU31=0,AL31=""),"No Line Item",AK30+1)</f>
        <v>No Line Item</v>
      </c>
      <c r="AL31" s="1251"/>
      <c r="AM31" s="1252"/>
      <c r="AN31" s="1252"/>
      <c r="AO31" s="1252"/>
      <c r="AP31" s="1252"/>
      <c r="AQ31" s="1253"/>
      <c r="AR31" s="90"/>
      <c r="AS31" s="89"/>
      <c r="AT31" s="91"/>
      <c r="AU31" s="92"/>
      <c r="AV31" s="93">
        <f>AS31*AU31</f>
        <v>0</v>
      </c>
      <c r="AW31" s="88" t="str">
        <f>IF(AND(BE31=0,BG31=0,AX31=""),"No Line Item",AW30+1)</f>
        <v>No Line Item</v>
      </c>
      <c r="AX31" s="1251"/>
      <c r="AY31" s="1252"/>
      <c r="AZ31" s="1252"/>
      <c r="BA31" s="1252"/>
      <c r="BB31" s="1252"/>
      <c r="BC31" s="1253"/>
      <c r="BD31" s="90"/>
      <c r="BE31" s="89"/>
      <c r="BF31" s="91"/>
      <c r="BG31" s="92"/>
      <c r="BH31" s="93">
        <f>BE31*BG31</f>
        <v>0</v>
      </c>
      <c r="BI31" s="88" t="str">
        <f>IF(AND(BQ31=0,BS31=0,BJ31=""),"No Line Item",BI30+1)</f>
        <v>No Line Item</v>
      </c>
      <c r="BJ31" s="1251"/>
      <c r="BK31" s="1252"/>
      <c r="BL31" s="1252"/>
      <c r="BM31" s="1252"/>
      <c r="BN31" s="1252"/>
      <c r="BO31" s="1253"/>
      <c r="BP31" s="90"/>
      <c r="BQ31" s="89"/>
      <c r="BR31" s="91"/>
      <c r="BS31" s="92"/>
      <c r="BT31" s="93">
        <f>BQ31*BS31</f>
        <v>0</v>
      </c>
    </row>
    <row r="32" spans="1:72" ht="22.5" customHeight="1" thickBot="1" x14ac:dyDescent="0.25">
      <c r="A32" s="94"/>
      <c r="B32" s="74"/>
      <c r="C32" s="74"/>
      <c r="D32" s="74"/>
      <c r="E32" s="74"/>
      <c r="F32" s="74"/>
      <c r="G32" s="74"/>
      <c r="H32" s="74"/>
      <c r="I32" s="95"/>
      <c r="J32" s="96" t="str">
        <f>IF(AND(B52=0,L52=0),"Grand Total ","Sub Total")</f>
        <v xml:space="preserve">Grand Total </v>
      </c>
      <c r="K32" s="97"/>
      <c r="L32" s="98">
        <f>SUM(L13:L31)</f>
        <v>0</v>
      </c>
      <c r="M32" s="94"/>
      <c r="N32" s="74"/>
      <c r="O32" s="74"/>
      <c r="P32" s="74"/>
      <c r="Q32" s="74"/>
      <c r="R32" s="74"/>
      <c r="S32" s="74"/>
      <c r="T32" s="74"/>
      <c r="U32" s="95"/>
      <c r="V32" s="96" t="str">
        <f>IF(AND(N52=0,X52=0),"Grand Total ","Sub Total")</f>
        <v xml:space="preserve">Grand Total </v>
      </c>
      <c r="W32" s="97"/>
      <c r="X32" s="98">
        <f>SUM(X13:X31)</f>
        <v>0</v>
      </c>
      <c r="Y32" s="94"/>
      <c r="Z32" s="74"/>
      <c r="AA32" s="74"/>
      <c r="AB32" s="74"/>
      <c r="AC32" s="74"/>
      <c r="AD32" s="74"/>
      <c r="AE32" s="74"/>
      <c r="AF32" s="74"/>
      <c r="AG32" s="95"/>
      <c r="AH32" s="96" t="str">
        <f>IF(AND(Z52=0,AJ52=0),"Grand Total ","Sub Total")</f>
        <v xml:space="preserve">Grand Total </v>
      </c>
      <c r="AI32" s="97"/>
      <c r="AJ32" s="98">
        <f>SUM(AJ13:AJ31)</f>
        <v>0</v>
      </c>
      <c r="AK32" s="94"/>
      <c r="AL32" s="74"/>
      <c r="AM32" s="74"/>
      <c r="AN32" s="74"/>
      <c r="AO32" s="74"/>
      <c r="AP32" s="74"/>
      <c r="AQ32" s="74"/>
      <c r="AR32" s="74"/>
      <c r="AS32" s="95"/>
      <c r="AT32" s="96" t="str">
        <f>IF(AND(AL52=0,AV52=0),"Grand Total ","Sub Total")</f>
        <v xml:space="preserve">Grand Total </v>
      </c>
      <c r="AU32" s="97"/>
      <c r="AV32" s="98">
        <f>SUM(AV13:AV31)</f>
        <v>0</v>
      </c>
      <c r="AW32" s="94"/>
      <c r="AX32" s="74"/>
      <c r="AY32" s="74"/>
      <c r="AZ32" s="74"/>
      <c r="BA32" s="74"/>
      <c r="BB32" s="74"/>
      <c r="BC32" s="74"/>
      <c r="BD32" s="74"/>
      <c r="BE32" s="95"/>
      <c r="BF32" s="96" t="str">
        <f>IF(AND(AX52=0,BH52=0),"Grand Total ","Sub Total")</f>
        <v xml:space="preserve">Grand Total </v>
      </c>
      <c r="BG32" s="97"/>
      <c r="BH32" s="98">
        <f>SUM(BH13:BH31)</f>
        <v>0</v>
      </c>
      <c r="BI32" s="94"/>
      <c r="BJ32" s="74"/>
      <c r="BK32" s="74"/>
      <c r="BL32" s="74"/>
      <c r="BM32" s="74"/>
      <c r="BN32" s="74"/>
      <c r="BO32" s="74"/>
      <c r="BP32" s="74"/>
      <c r="BQ32" s="95"/>
      <c r="BR32" s="96" t="str">
        <f>IF(AND(BJ52=0,BT52=0),"Grand Total ","Sub Total")</f>
        <v xml:space="preserve">Grand Total </v>
      </c>
      <c r="BS32" s="97"/>
      <c r="BT32" s="98">
        <f>SUM(BT13:BT31)</f>
        <v>0</v>
      </c>
    </row>
    <row r="33" spans="1:72" ht="12.75" customHeight="1" x14ac:dyDescent="0.2">
      <c r="A33" s="70" t="s">
        <v>87</v>
      </c>
      <c r="B33" s="71"/>
      <c r="C33" s="99" t="s">
        <v>88</v>
      </c>
      <c r="D33" s="100" t="s">
        <v>89</v>
      </c>
      <c r="E33" s="99"/>
      <c r="F33" s="873"/>
      <c r="G33" s="101"/>
      <c r="H33" s="72"/>
      <c r="I33" s="71"/>
      <c r="J33" s="100" t="s">
        <v>90</v>
      </c>
      <c r="K33" s="72"/>
      <c r="L33" s="102"/>
      <c r="M33" s="70" t="s">
        <v>87</v>
      </c>
      <c r="N33" s="71"/>
      <c r="O33" s="99" t="s">
        <v>88</v>
      </c>
      <c r="P33" s="100" t="s">
        <v>89</v>
      </c>
      <c r="Q33" s="99"/>
      <c r="R33" s="873"/>
      <c r="S33" s="101"/>
      <c r="T33" s="72"/>
      <c r="U33" s="71"/>
      <c r="V33" s="100" t="s">
        <v>90</v>
      </c>
      <c r="W33" s="72"/>
      <c r="X33" s="102"/>
      <c r="Y33" s="70" t="s">
        <v>87</v>
      </c>
      <c r="Z33" s="71"/>
      <c r="AA33" s="99" t="s">
        <v>88</v>
      </c>
      <c r="AB33" s="100" t="s">
        <v>89</v>
      </c>
      <c r="AC33" s="99"/>
      <c r="AD33" s="873"/>
      <c r="AE33" s="101"/>
      <c r="AF33" s="72"/>
      <c r="AG33" s="71"/>
      <c r="AH33" s="100" t="s">
        <v>90</v>
      </c>
      <c r="AI33" s="72"/>
      <c r="AJ33" s="102"/>
      <c r="AK33" s="70" t="s">
        <v>87</v>
      </c>
      <c r="AL33" s="71"/>
      <c r="AM33" s="99" t="s">
        <v>88</v>
      </c>
      <c r="AN33" s="100" t="s">
        <v>89</v>
      </c>
      <c r="AO33" s="99"/>
      <c r="AP33" s="873"/>
      <c r="AQ33" s="101"/>
      <c r="AR33" s="72"/>
      <c r="AS33" s="71"/>
      <c r="AT33" s="100" t="s">
        <v>90</v>
      </c>
      <c r="AU33" s="72"/>
      <c r="AV33" s="102"/>
      <c r="AW33" s="70" t="s">
        <v>87</v>
      </c>
      <c r="AX33" s="71"/>
      <c r="AY33" s="99" t="s">
        <v>88</v>
      </c>
      <c r="AZ33" s="100" t="s">
        <v>89</v>
      </c>
      <c r="BA33" s="99"/>
      <c r="BB33" s="873"/>
      <c r="BC33" s="101"/>
      <c r="BD33" s="72"/>
      <c r="BE33" s="71"/>
      <c r="BF33" s="100" t="s">
        <v>90</v>
      </c>
      <c r="BG33" s="72"/>
      <c r="BH33" s="102"/>
      <c r="BI33" s="70" t="s">
        <v>87</v>
      </c>
      <c r="BJ33" s="71"/>
      <c r="BK33" s="99" t="s">
        <v>88</v>
      </c>
      <c r="BL33" s="100" t="s">
        <v>89</v>
      </c>
      <c r="BM33" s="99"/>
      <c r="BN33" s="873"/>
      <c r="BO33" s="101"/>
      <c r="BP33" s="72"/>
      <c r="BQ33" s="71"/>
      <c r="BR33" s="100" t="s">
        <v>90</v>
      </c>
      <c r="BS33" s="72"/>
      <c r="BT33" s="102"/>
    </row>
    <row r="34" spans="1:72" ht="17.25" customHeight="1" x14ac:dyDescent="0.2">
      <c r="A34" s="70"/>
      <c r="B34" s="71"/>
      <c r="C34" s="99"/>
      <c r="D34" s="100"/>
      <c r="E34" s="99"/>
      <c r="F34" s="873"/>
      <c r="G34" s="101"/>
      <c r="H34" s="72"/>
      <c r="I34" s="71"/>
      <c r="J34" s="72"/>
      <c r="K34" s="72"/>
      <c r="L34" s="71"/>
      <c r="M34" s="70"/>
      <c r="N34" s="71"/>
      <c r="O34" s="99"/>
      <c r="P34" s="100"/>
      <c r="Q34" s="99"/>
      <c r="R34" s="873"/>
      <c r="S34" s="101"/>
      <c r="T34" s="72"/>
      <c r="U34" s="71"/>
      <c r="V34" s="72"/>
      <c r="W34" s="72"/>
      <c r="X34" s="71"/>
      <c r="Y34" s="70"/>
      <c r="Z34" s="71"/>
      <c r="AA34" s="99"/>
      <c r="AB34" s="100"/>
      <c r="AC34" s="99"/>
      <c r="AD34" s="873"/>
      <c r="AE34" s="101"/>
      <c r="AF34" s="72"/>
      <c r="AG34" s="71"/>
      <c r="AH34" s="72"/>
      <c r="AI34" s="72"/>
      <c r="AJ34" s="71"/>
      <c r="AK34" s="70"/>
      <c r="AL34" s="71"/>
      <c r="AM34" s="99"/>
      <c r="AN34" s="100"/>
      <c r="AO34" s="99"/>
      <c r="AP34" s="873"/>
      <c r="AQ34" s="101"/>
      <c r="AR34" s="72"/>
      <c r="AS34" s="71"/>
      <c r="AT34" s="72"/>
      <c r="AU34" s="72"/>
      <c r="AV34" s="71"/>
      <c r="AW34" s="70"/>
      <c r="AX34" s="71"/>
      <c r="AY34" s="99"/>
      <c r="AZ34" s="100"/>
      <c r="BA34" s="99"/>
      <c r="BB34" s="873"/>
      <c r="BC34" s="101"/>
      <c r="BD34" s="72"/>
      <c r="BE34" s="71"/>
      <c r="BF34" s="72"/>
      <c r="BG34" s="72"/>
      <c r="BH34" s="71"/>
      <c r="BI34" s="70"/>
      <c r="BJ34" s="71"/>
      <c r="BK34" s="99"/>
      <c r="BL34" s="100"/>
      <c r="BM34" s="99"/>
      <c r="BN34" s="873"/>
      <c r="BO34" s="101"/>
      <c r="BP34" s="72"/>
      <c r="BQ34" s="71"/>
      <c r="BR34" s="72"/>
      <c r="BS34" s="72"/>
      <c r="BT34" s="71"/>
    </row>
    <row r="35" spans="1:72" ht="3" customHeight="1" x14ac:dyDescent="0.2">
      <c r="A35" s="70"/>
      <c r="B35" s="71"/>
      <c r="C35" s="99"/>
      <c r="D35" s="100"/>
      <c r="E35" s="99"/>
      <c r="F35" s="873"/>
      <c r="G35" s="101"/>
      <c r="H35" s="72"/>
      <c r="I35" s="71"/>
      <c r="J35" s="85"/>
      <c r="K35" s="85"/>
      <c r="L35" s="78"/>
      <c r="M35" s="70"/>
      <c r="N35" s="71"/>
      <c r="O35" s="99"/>
      <c r="P35" s="100"/>
      <c r="Q35" s="99"/>
      <c r="R35" s="873"/>
      <c r="S35" s="101"/>
      <c r="T35" s="72"/>
      <c r="U35" s="71"/>
      <c r="V35" s="85"/>
      <c r="W35" s="85"/>
      <c r="X35" s="78"/>
      <c r="Y35" s="70"/>
      <c r="Z35" s="71"/>
      <c r="AA35" s="99"/>
      <c r="AB35" s="100"/>
      <c r="AC35" s="99"/>
      <c r="AD35" s="873"/>
      <c r="AE35" s="101"/>
      <c r="AF35" s="72"/>
      <c r="AG35" s="71"/>
      <c r="AH35" s="85"/>
      <c r="AI35" s="85"/>
      <c r="AJ35" s="78"/>
      <c r="AK35" s="70"/>
      <c r="AL35" s="71"/>
      <c r="AM35" s="99"/>
      <c r="AN35" s="100"/>
      <c r="AO35" s="99"/>
      <c r="AP35" s="873"/>
      <c r="AQ35" s="101"/>
      <c r="AR35" s="72"/>
      <c r="AS35" s="71"/>
      <c r="AT35" s="85"/>
      <c r="AU35" s="85"/>
      <c r="AV35" s="78"/>
      <c r="AW35" s="70"/>
      <c r="AX35" s="71"/>
      <c r="AY35" s="99"/>
      <c r="AZ35" s="100"/>
      <c r="BA35" s="99"/>
      <c r="BB35" s="873"/>
      <c r="BC35" s="101"/>
      <c r="BD35" s="72"/>
      <c r="BE35" s="71"/>
      <c r="BF35" s="85"/>
      <c r="BG35" s="85"/>
      <c r="BH35" s="78"/>
      <c r="BI35" s="70"/>
      <c r="BJ35" s="71"/>
      <c r="BK35" s="99"/>
      <c r="BL35" s="100"/>
      <c r="BM35" s="99"/>
      <c r="BN35" s="873"/>
      <c r="BO35" s="101"/>
      <c r="BP35" s="72"/>
      <c r="BQ35" s="71"/>
      <c r="BR35" s="85"/>
      <c r="BS35" s="85"/>
      <c r="BT35" s="78"/>
    </row>
    <row r="36" spans="1:72" ht="22.5" customHeight="1" x14ac:dyDescent="0.2">
      <c r="A36" s="70"/>
      <c r="B36" s="71"/>
      <c r="C36" s="99"/>
      <c r="D36" s="100"/>
      <c r="E36" s="99"/>
      <c r="F36" s="874" t="s">
        <v>234</v>
      </c>
      <c r="G36" s="718">
        <f>G6</f>
        <v>41609</v>
      </c>
      <c r="H36" s="113"/>
      <c r="I36" s="114"/>
      <c r="J36" s="72"/>
      <c r="K36" s="875" t="s">
        <v>91</v>
      </c>
      <c r="L36" s="71"/>
      <c r="M36" s="70"/>
      <c r="N36" s="71"/>
      <c r="O36" s="99"/>
      <c r="P36" s="100"/>
      <c r="Q36" s="99"/>
      <c r="R36" s="874" t="s">
        <v>234</v>
      </c>
      <c r="S36" s="718">
        <f>S6</f>
        <v>41609</v>
      </c>
      <c r="T36" s="113"/>
      <c r="U36" s="114"/>
      <c r="V36" s="72"/>
      <c r="W36" s="875" t="s">
        <v>91</v>
      </c>
      <c r="X36" s="71"/>
      <c r="Y36" s="70"/>
      <c r="Z36" s="71"/>
      <c r="AA36" s="99"/>
      <c r="AB36" s="100"/>
      <c r="AC36" s="99"/>
      <c r="AD36" s="874" t="s">
        <v>234</v>
      </c>
      <c r="AE36" s="718">
        <f>AE6</f>
        <v>41609</v>
      </c>
      <c r="AF36" s="113"/>
      <c r="AG36" s="114"/>
      <c r="AH36" s="72"/>
      <c r="AI36" s="875" t="s">
        <v>91</v>
      </c>
      <c r="AJ36" s="71"/>
      <c r="AK36" s="70"/>
      <c r="AL36" s="71"/>
      <c r="AM36" s="99"/>
      <c r="AN36" s="100"/>
      <c r="AO36" s="99"/>
      <c r="AP36" s="874" t="s">
        <v>234</v>
      </c>
      <c r="AQ36" s="718">
        <f>AQ6</f>
        <v>41609</v>
      </c>
      <c r="AR36" s="113"/>
      <c r="AS36" s="114"/>
      <c r="AT36" s="72"/>
      <c r="AU36" s="875" t="s">
        <v>91</v>
      </c>
      <c r="AV36" s="71"/>
      <c r="AW36" s="70"/>
      <c r="AX36" s="71"/>
      <c r="AY36" s="99"/>
      <c r="AZ36" s="100"/>
      <c r="BA36" s="99"/>
      <c r="BB36" s="874" t="s">
        <v>234</v>
      </c>
      <c r="BC36" s="718">
        <f>BC6</f>
        <v>41609</v>
      </c>
      <c r="BD36" s="113"/>
      <c r="BE36" s="114"/>
      <c r="BF36" s="72"/>
      <c r="BG36" s="875" t="s">
        <v>91</v>
      </c>
      <c r="BH36" s="71"/>
      <c r="BI36" s="70"/>
      <c r="BJ36" s="71"/>
      <c r="BK36" s="99"/>
      <c r="BL36" s="100"/>
      <c r="BM36" s="99"/>
      <c r="BN36" s="874" t="s">
        <v>234</v>
      </c>
      <c r="BO36" s="718">
        <f>BO6</f>
        <v>41609</v>
      </c>
      <c r="BP36" s="113"/>
      <c r="BQ36" s="114"/>
      <c r="BR36" s="72"/>
      <c r="BS36" s="875" t="s">
        <v>91</v>
      </c>
      <c r="BT36" s="71"/>
    </row>
    <row r="37" spans="1:72" ht="8.25" customHeight="1" x14ac:dyDescent="0.2">
      <c r="A37" s="104"/>
      <c r="B37" s="78"/>
      <c r="C37" s="105"/>
      <c r="D37" s="106"/>
      <c r="E37" s="105"/>
      <c r="F37" s="873"/>
      <c r="G37" s="101"/>
      <c r="H37" s="72"/>
      <c r="I37" s="71"/>
      <c r="J37" s="85"/>
      <c r="K37" s="85"/>
      <c r="L37" s="78"/>
      <c r="M37" s="104"/>
      <c r="N37" s="78"/>
      <c r="O37" s="105"/>
      <c r="P37" s="106"/>
      <c r="Q37" s="105"/>
      <c r="R37" s="873"/>
      <c r="S37" s="101"/>
      <c r="T37" s="72"/>
      <c r="U37" s="71"/>
      <c r="V37" s="85"/>
      <c r="W37" s="85"/>
      <c r="X37" s="78"/>
      <c r="Y37" s="104"/>
      <c r="Z37" s="78"/>
      <c r="AA37" s="105"/>
      <c r="AB37" s="106"/>
      <c r="AC37" s="105"/>
      <c r="AD37" s="873"/>
      <c r="AE37" s="101"/>
      <c r="AF37" s="72"/>
      <c r="AG37" s="71"/>
      <c r="AH37" s="85"/>
      <c r="AI37" s="85"/>
      <c r="AJ37" s="78"/>
      <c r="AK37" s="104"/>
      <c r="AL37" s="78"/>
      <c r="AM37" s="105"/>
      <c r="AN37" s="106"/>
      <c r="AO37" s="105"/>
      <c r="AP37" s="873"/>
      <c r="AQ37" s="101"/>
      <c r="AR37" s="72"/>
      <c r="AS37" s="71"/>
      <c r="AT37" s="85"/>
      <c r="AU37" s="85"/>
      <c r="AV37" s="78"/>
      <c r="AW37" s="104"/>
      <c r="AX37" s="78"/>
      <c r="AY37" s="105"/>
      <c r="AZ37" s="106"/>
      <c r="BA37" s="105"/>
      <c r="BB37" s="873"/>
      <c r="BC37" s="101"/>
      <c r="BD37" s="72"/>
      <c r="BE37" s="71"/>
      <c r="BF37" s="85"/>
      <c r="BG37" s="85"/>
      <c r="BH37" s="78"/>
      <c r="BI37" s="104"/>
      <c r="BJ37" s="78"/>
      <c r="BK37" s="105"/>
      <c r="BL37" s="106"/>
      <c r="BM37" s="105"/>
      <c r="BN37" s="873"/>
      <c r="BO37" s="101"/>
      <c r="BP37" s="72"/>
      <c r="BQ37" s="71"/>
      <c r="BR37" s="85"/>
      <c r="BS37" s="85"/>
      <c r="BT37" s="78"/>
    </row>
    <row r="38" spans="1:72" ht="13.5" thickBot="1" x14ac:dyDescent="0.25">
      <c r="A38" s="94"/>
      <c r="B38" s="74"/>
      <c r="C38" s="107" t="s">
        <v>92</v>
      </c>
      <c r="D38" s="74"/>
      <c r="E38" s="75"/>
      <c r="F38" s="74"/>
      <c r="G38" s="74"/>
      <c r="H38" s="74"/>
      <c r="I38" s="75"/>
      <c r="J38" s="74"/>
      <c r="K38" s="107" t="s">
        <v>93</v>
      </c>
      <c r="L38" s="75"/>
      <c r="M38" s="94"/>
      <c r="N38" s="74"/>
      <c r="O38" s="107" t="s">
        <v>92</v>
      </c>
      <c r="P38" s="74"/>
      <c r="Q38" s="75"/>
      <c r="R38" s="74"/>
      <c r="S38" s="74"/>
      <c r="T38" s="74"/>
      <c r="U38" s="75"/>
      <c r="V38" s="74"/>
      <c r="W38" s="107" t="s">
        <v>93</v>
      </c>
      <c r="X38" s="75"/>
      <c r="Y38" s="94"/>
      <c r="Z38" s="74"/>
      <c r="AA38" s="107" t="s">
        <v>92</v>
      </c>
      <c r="AB38" s="74"/>
      <c r="AC38" s="75"/>
      <c r="AD38" s="74"/>
      <c r="AE38" s="74"/>
      <c r="AF38" s="74"/>
      <c r="AG38" s="75"/>
      <c r="AH38" s="74"/>
      <c r="AI38" s="107" t="s">
        <v>93</v>
      </c>
      <c r="AJ38" s="75"/>
      <c r="AK38" s="94"/>
      <c r="AL38" s="74"/>
      <c r="AM38" s="107" t="s">
        <v>92</v>
      </c>
      <c r="AN38" s="74"/>
      <c r="AO38" s="75"/>
      <c r="AP38" s="74"/>
      <c r="AQ38" s="74"/>
      <c r="AR38" s="74"/>
      <c r="AS38" s="75"/>
      <c r="AT38" s="74"/>
      <c r="AU38" s="107" t="s">
        <v>93</v>
      </c>
      <c r="AV38" s="75"/>
      <c r="AW38" s="94"/>
      <c r="AX38" s="74"/>
      <c r="AY38" s="107" t="s">
        <v>92</v>
      </c>
      <c r="AZ38" s="74"/>
      <c r="BA38" s="75"/>
      <c r="BB38" s="74"/>
      <c r="BC38" s="74"/>
      <c r="BD38" s="74"/>
      <c r="BE38" s="75"/>
      <c r="BF38" s="74"/>
      <c r="BG38" s="107" t="s">
        <v>93</v>
      </c>
      <c r="BH38" s="75"/>
      <c r="BI38" s="94"/>
      <c r="BJ38" s="74"/>
      <c r="BK38" s="107" t="s">
        <v>92</v>
      </c>
      <c r="BL38" s="74"/>
      <c r="BM38" s="75"/>
      <c r="BN38" s="74"/>
      <c r="BO38" s="74"/>
      <c r="BP38" s="74"/>
      <c r="BQ38" s="75"/>
      <c r="BR38" s="74"/>
      <c r="BS38" s="107" t="s">
        <v>93</v>
      </c>
      <c r="BT38" s="75"/>
    </row>
    <row r="39" spans="1:72" ht="12.75" customHeight="1" thickBot="1" x14ac:dyDescent="0.25">
      <c r="A39" s="108" t="s">
        <v>94</v>
      </c>
      <c r="F39" s="72"/>
      <c r="G39" s="72" t="s">
        <v>95</v>
      </c>
      <c r="H39" s="72"/>
      <c r="I39" s="109">
        <f ca="1">TODAY()</f>
        <v>43966</v>
      </c>
      <c r="J39" s="72"/>
      <c r="M39" s="108" t="s">
        <v>94</v>
      </c>
      <c r="R39" s="72"/>
      <c r="S39" s="72" t="s">
        <v>95</v>
      </c>
      <c r="T39" s="72"/>
      <c r="U39" s="109">
        <f ca="1">TODAY()</f>
        <v>43966</v>
      </c>
      <c r="V39" s="72"/>
      <c r="Y39" s="108" t="s">
        <v>94</v>
      </c>
      <c r="AD39" s="72"/>
      <c r="AE39" s="72" t="s">
        <v>95</v>
      </c>
      <c r="AF39" s="72"/>
      <c r="AG39" s="109">
        <f ca="1">TODAY()</f>
        <v>43966</v>
      </c>
      <c r="AH39" s="72"/>
      <c r="AK39" s="108" t="s">
        <v>94</v>
      </c>
      <c r="AP39" s="72"/>
      <c r="AQ39" s="72" t="s">
        <v>95</v>
      </c>
      <c r="AR39" s="72"/>
      <c r="AS39" s="109">
        <f ca="1">TODAY()</f>
        <v>43966</v>
      </c>
      <c r="AT39" s="72"/>
      <c r="AW39" s="108" t="s">
        <v>94</v>
      </c>
      <c r="BB39" s="72"/>
      <c r="BC39" s="72" t="s">
        <v>95</v>
      </c>
      <c r="BD39" s="72"/>
      <c r="BE39" s="109">
        <f ca="1">TODAY()</f>
        <v>43966</v>
      </c>
      <c r="BF39" s="72"/>
      <c r="BI39" s="108" t="s">
        <v>94</v>
      </c>
      <c r="BN39" s="72"/>
      <c r="BO39" s="72" t="s">
        <v>95</v>
      </c>
      <c r="BP39" s="72"/>
      <c r="BQ39" s="109">
        <f ca="1">TODAY()</f>
        <v>43966</v>
      </c>
      <c r="BR39" s="72"/>
    </row>
    <row r="40" spans="1:72" x14ac:dyDescent="0.2">
      <c r="A40" s="1288" t="s">
        <v>0</v>
      </c>
      <c r="B40" s="1289"/>
      <c r="C40" s="1289"/>
      <c r="D40" s="183"/>
      <c r="E40" s="67"/>
      <c r="F40" s="67"/>
      <c r="G40" s="67"/>
      <c r="H40" s="67"/>
      <c r="I40" s="67"/>
      <c r="J40" s="68"/>
      <c r="K40" s="67" t="s">
        <v>71</v>
      </c>
      <c r="L40" s="68"/>
      <c r="M40" s="1288" t="s">
        <v>0</v>
      </c>
      <c r="N40" s="1289"/>
      <c r="O40" s="1289"/>
      <c r="P40" s="183"/>
      <c r="Q40" s="67"/>
      <c r="R40" s="67"/>
      <c r="S40" s="67"/>
      <c r="T40" s="67"/>
      <c r="U40" s="67"/>
      <c r="V40" s="68"/>
      <c r="W40" s="67" t="s">
        <v>71</v>
      </c>
      <c r="X40" s="68"/>
      <c r="Y40" s="1288" t="s">
        <v>0</v>
      </c>
      <c r="Z40" s="1289"/>
      <c r="AA40" s="1289"/>
      <c r="AB40" s="183"/>
      <c r="AC40" s="67"/>
      <c r="AD40" s="67"/>
      <c r="AE40" s="67"/>
      <c r="AF40" s="67"/>
      <c r="AG40" s="67"/>
      <c r="AH40" s="68"/>
      <c r="AI40" s="67" t="s">
        <v>71</v>
      </c>
      <c r="AJ40" s="68"/>
      <c r="AK40" s="1288" t="s">
        <v>0</v>
      </c>
      <c r="AL40" s="1289"/>
      <c r="AM40" s="1289"/>
      <c r="AN40" s="183"/>
      <c r="AO40" s="67"/>
      <c r="AP40" s="67"/>
      <c r="AQ40" s="67"/>
      <c r="AR40" s="67"/>
      <c r="AS40" s="67"/>
      <c r="AT40" s="68"/>
      <c r="AU40" s="67" t="s">
        <v>71</v>
      </c>
      <c r="AV40" s="68"/>
      <c r="AW40" s="1288" t="s">
        <v>0</v>
      </c>
      <c r="AX40" s="1289"/>
      <c r="AY40" s="1289"/>
      <c r="AZ40" s="183"/>
      <c r="BA40" s="67"/>
      <c r="BB40" s="67"/>
      <c r="BC40" s="67"/>
      <c r="BD40" s="67"/>
      <c r="BE40" s="67"/>
      <c r="BF40" s="68"/>
      <c r="BG40" s="67" t="s">
        <v>71</v>
      </c>
      <c r="BH40" s="68"/>
      <c r="BI40" s="1288" t="s">
        <v>0</v>
      </c>
      <c r="BJ40" s="1289"/>
      <c r="BK40" s="1289"/>
      <c r="BL40" s="183"/>
      <c r="BM40" s="67"/>
      <c r="BN40" s="67"/>
      <c r="BO40" s="67"/>
      <c r="BP40" s="67"/>
      <c r="BQ40" s="67"/>
      <c r="BR40" s="68"/>
      <c r="BS40" s="67" t="s">
        <v>71</v>
      </c>
      <c r="BT40" s="68"/>
    </row>
    <row r="41" spans="1:72" x14ac:dyDescent="0.2">
      <c r="A41" s="1286" t="s">
        <v>236</v>
      </c>
      <c r="B41" s="1287"/>
      <c r="C41" s="1287"/>
      <c r="D41" s="184"/>
      <c r="E41" s="72"/>
      <c r="F41" s="72"/>
      <c r="G41" s="871" t="s">
        <v>72</v>
      </c>
      <c r="H41" s="871"/>
      <c r="I41" s="871"/>
      <c r="J41" s="71"/>
      <c r="K41" s="72"/>
      <c r="L41" s="71"/>
      <c r="M41" s="1286" t="s">
        <v>236</v>
      </c>
      <c r="N41" s="1287"/>
      <c r="O41" s="1287"/>
      <c r="P41" s="184"/>
      <c r="Q41" s="72"/>
      <c r="R41" s="72"/>
      <c r="S41" s="871" t="s">
        <v>72</v>
      </c>
      <c r="T41" s="871"/>
      <c r="U41" s="871"/>
      <c r="V41" s="71"/>
      <c r="W41" s="72"/>
      <c r="X41" s="71"/>
      <c r="Y41" s="1286" t="s">
        <v>236</v>
      </c>
      <c r="Z41" s="1287"/>
      <c r="AA41" s="1287"/>
      <c r="AB41" s="184"/>
      <c r="AC41" s="72"/>
      <c r="AD41" s="72"/>
      <c r="AE41" s="871" t="s">
        <v>72</v>
      </c>
      <c r="AF41" s="871"/>
      <c r="AG41" s="871"/>
      <c r="AH41" s="71"/>
      <c r="AI41" s="72"/>
      <c r="AJ41" s="71"/>
      <c r="AK41" s="1286" t="s">
        <v>236</v>
      </c>
      <c r="AL41" s="1287"/>
      <c r="AM41" s="1287"/>
      <c r="AN41" s="184"/>
      <c r="AO41" s="72"/>
      <c r="AP41" s="72"/>
      <c r="AQ41" s="871" t="s">
        <v>72</v>
      </c>
      <c r="AR41" s="871"/>
      <c r="AS41" s="871"/>
      <c r="AT41" s="71"/>
      <c r="AU41" s="72"/>
      <c r="AV41" s="71"/>
      <c r="AW41" s="1286" t="s">
        <v>236</v>
      </c>
      <c r="AX41" s="1287"/>
      <c r="AY41" s="1287"/>
      <c r="AZ41" s="184"/>
      <c r="BA41" s="72"/>
      <c r="BB41" s="72"/>
      <c r="BC41" s="871" t="s">
        <v>72</v>
      </c>
      <c r="BD41" s="871"/>
      <c r="BE41" s="871"/>
      <c r="BF41" s="71"/>
      <c r="BG41" s="72"/>
      <c r="BH41" s="71"/>
      <c r="BI41" s="1286" t="s">
        <v>236</v>
      </c>
      <c r="BJ41" s="1287"/>
      <c r="BK41" s="1287"/>
      <c r="BL41" s="184"/>
      <c r="BM41" s="72"/>
      <c r="BN41" s="72"/>
      <c r="BO41" s="871" t="s">
        <v>72</v>
      </c>
      <c r="BP41" s="871"/>
      <c r="BQ41" s="871"/>
      <c r="BR41" s="71"/>
      <c r="BS41" s="72"/>
      <c r="BT41" s="71"/>
    </row>
    <row r="42" spans="1:72" x14ac:dyDescent="0.2">
      <c r="A42" s="1286" t="s">
        <v>3</v>
      </c>
      <c r="B42" s="1287"/>
      <c r="C42" s="1287"/>
      <c r="D42" s="184"/>
      <c r="E42" s="72"/>
      <c r="F42" s="72"/>
      <c r="G42" s="72"/>
      <c r="H42" s="72"/>
      <c r="I42" s="72"/>
      <c r="J42" s="71"/>
      <c r="K42" s="872" t="s">
        <v>229</v>
      </c>
      <c r="L42" s="73"/>
      <c r="M42" s="1286" t="s">
        <v>3</v>
      </c>
      <c r="N42" s="1287"/>
      <c r="O42" s="1287"/>
      <c r="P42" s="184"/>
      <c r="Q42" s="72"/>
      <c r="R42" s="72"/>
      <c r="S42" s="72"/>
      <c r="T42" s="72"/>
      <c r="U42" s="72"/>
      <c r="V42" s="71"/>
      <c r="W42" s="872" t="s">
        <v>229</v>
      </c>
      <c r="X42" s="73"/>
      <c r="Y42" s="1286" t="s">
        <v>3</v>
      </c>
      <c r="Z42" s="1287"/>
      <c r="AA42" s="1287"/>
      <c r="AB42" s="184"/>
      <c r="AC42" s="72"/>
      <c r="AD42" s="72"/>
      <c r="AE42" s="72"/>
      <c r="AF42" s="72"/>
      <c r="AG42" s="72"/>
      <c r="AH42" s="71"/>
      <c r="AI42" s="872" t="s">
        <v>229</v>
      </c>
      <c r="AJ42" s="73"/>
      <c r="AK42" s="1286" t="s">
        <v>3</v>
      </c>
      <c r="AL42" s="1287"/>
      <c r="AM42" s="1287"/>
      <c r="AN42" s="184"/>
      <c r="AO42" s="72"/>
      <c r="AP42" s="72"/>
      <c r="AQ42" s="72"/>
      <c r="AR42" s="72"/>
      <c r="AS42" s="72"/>
      <c r="AT42" s="71"/>
      <c r="AU42" s="872" t="s">
        <v>229</v>
      </c>
      <c r="AV42" s="73"/>
      <c r="AW42" s="1286" t="s">
        <v>3</v>
      </c>
      <c r="AX42" s="1287"/>
      <c r="AY42" s="1287"/>
      <c r="AZ42" s="184"/>
      <c r="BA42" s="72"/>
      <c r="BB42" s="72"/>
      <c r="BC42" s="72"/>
      <c r="BD42" s="72"/>
      <c r="BE42" s="72"/>
      <c r="BF42" s="71"/>
      <c r="BG42" s="872" t="s">
        <v>229</v>
      </c>
      <c r="BH42" s="73"/>
      <c r="BI42" s="1286" t="s">
        <v>3</v>
      </c>
      <c r="BJ42" s="1287"/>
      <c r="BK42" s="1287"/>
      <c r="BL42" s="184"/>
      <c r="BM42" s="72"/>
      <c r="BN42" s="72"/>
      <c r="BO42" s="72"/>
      <c r="BP42" s="72"/>
      <c r="BQ42" s="72"/>
      <c r="BR42" s="71"/>
      <c r="BS42" s="872" t="s">
        <v>229</v>
      </c>
      <c r="BT42" s="73"/>
    </row>
    <row r="43" spans="1:72" ht="13.5" thickBot="1" x14ac:dyDescent="0.25">
      <c r="A43" s="1283" t="s">
        <v>586</v>
      </c>
      <c r="B43" s="1284"/>
      <c r="C43" s="1285"/>
      <c r="D43" s="185"/>
      <c r="E43" s="74"/>
      <c r="F43" s="74"/>
      <c r="G43" s="74"/>
      <c r="H43" s="74"/>
      <c r="I43" s="74"/>
      <c r="J43" s="75"/>
      <c r="K43" s="76" t="s">
        <v>74</v>
      </c>
      <c r="L43" s="73"/>
      <c r="M43" s="1283" t="s">
        <v>586</v>
      </c>
      <c r="N43" s="1284"/>
      <c r="O43" s="1285"/>
      <c r="P43" s="185"/>
      <c r="Q43" s="74"/>
      <c r="R43" s="74"/>
      <c r="S43" s="74"/>
      <c r="T43" s="74"/>
      <c r="U43" s="74"/>
      <c r="V43" s="75"/>
      <c r="W43" s="76" t="s">
        <v>74</v>
      </c>
      <c r="X43" s="73"/>
      <c r="Y43" s="1283" t="s">
        <v>586</v>
      </c>
      <c r="Z43" s="1284"/>
      <c r="AA43" s="1285"/>
      <c r="AB43" s="185"/>
      <c r="AC43" s="74"/>
      <c r="AD43" s="74"/>
      <c r="AE43" s="74"/>
      <c r="AF43" s="74"/>
      <c r="AG43" s="74"/>
      <c r="AH43" s="75"/>
      <c r="AI43" s="76" t="s">
        <v>74</v>
      </c>
      <c r="AJ43" s="73"/>
      <c r="AK43" s="1283" t="s">
        <v>586</v>
      </c>
      <c r="AL43" s="1284"/>
      <c r="AM43" s="1285"/>
      <c r="AN43" s="185"/>
      <c r="AO43" s="74"/>
      <c r="AP43" s="74"/>
      <c r="AQ43" s="74"/>
      <c r="AR43" s="74"/>
      <c r="AS43" s="74"/>
      <c r="AT43" s="75"/>
      <c r="AU43" s="76" t="s">
        <v>74</v>
      </c>
      <c r="AV43" s="73"/>
      <c r="AW43" s="1283" t="s">
        <v>586</v>
      </c>
      <c r="AX43" s="1284"/>
      <c r="AY43" s="1285"/>
      <c r="AZ43" s="185"/>
      <c r="BA43" s="74"/>
      <c r="BB43" s="74"/>
      <c r="BC43" s="74"/>
      <c r="BD43" s="74"/>
      <c r="BE43" s="74"/>
      <c r="BF43" s="75"/>
      <c r="BG43" s="76" t="s">
        <v>74</v>
      </c>
      <c r="BH43" s="73"/>
      <c r="BI43" s="1283" t="s">
        <v>586</v>
      </c>
      <c r="BJ43" s="1284"/>
      <c r="BK43" s="1285"/>
      <c r="BL43" s="185"/>
      <c r="BM43" s="74"/>
      <c r="BN43" s="74"/>
      <c r="BO43" s="74"/>
      <c r="BP43" s="74"/>
      <c r="BQ43" s="74"/>
      <c r="BR43" s="75"/>
      <c r="BS43" s="76" t="s">
        <v>74</v>
      </c>
      <c r="BT43" s="73"/>
    </row>
    <row r="44" spans="1:72" ht="10.5" customHeight="1" x14ac:dyDescent="0.2">
      <c r="A44" s="70" t="s">
        <v>6</v>
      </c>
      <c r="B44" s="100"/>
      <c r="C44" s="72"/>
      <c r="D44" s="72"/>
      <c r="E44" s="72"/>
      <c r="F44" s="71"/>
      <c r="G44" s="100" t="s">
        <v>68</v>
      </c>
      <c r="H44" s="100"/>
      <c r="I44" s="72"/>
      <c r="J44" s="71"/>
      <c r="K44" s="72"/>
      <c r="L44" s="73"/>
      <c r="M44" s="70" t="s">
        <v>6</v>
      </c>
      <c r="N44" s="100"/>
      <c r="O44" s="72"/>
      <c r="P44" s="72"/>
      <c r="Q44" s="72"/>
      <c r="R44" s="71"/>
      <c r="S44" s="100" t="s">
        <v>68</v>
      </c>
      <c r="T44" s="100"/>
      <c r="U44" s="72"/>
      <c r="V44" s="71"/>
      <c r="W44" s="72"/>
      <c r="X44" s="73"/>
      <c r="Y44" s="70" t="s">
        <v>6</v>
      </c>
      <c r="Z44" s="100"/>
      <c r="AA44" s="72"/>
      <c r="AB44" s="72"/>
      <c r="AC44" s="72"/>
      <c r="AD44" s="71"/>
      <c r="AE44" s="100" t="s">
        <v>68</v>
      </c>
      <c r="AF44" s="100"/>
      <c r="AG44" s="72"/>
      <c r="AH44" s="71"/>
      <c r="AI44" s="72"/>
      <c r="AJ44" s="73"/>
      <c r="AK44" s="70" t="s">
        <v>6</v>
      </c>
      <c r="AL44" s="100"/>
      <c r="AM44" s="72"/>
      <c r="AN44" s="72"/>
      <c r="AO44" s="72"/>
      <c r="AP44" s="71"/>
      <c r="AQ44" s="100" t="s">
        <v>68</v>
      </c>
      <c r="AR44" s="100"/>
      <c r="AS44" s="72"/>
      <c r="AT44" s="71"/>
      <c r="AU44" s="72"/>
      <c r="AV44" s="73"/>
      <c r="AW44" s="70" t="s">
        <v>6</v>
      </c>
      <c r="AX44" s="100"/>
      <c r="AY44" s="72"/>
      <c r="AZ44" s="72"/>
      <c r="BA44" s="72"/>
      <c r="BB44" s="71"/>
      <c r="BC44" s="100" t="s">
        <v>68</v>
      </c>
      <c r="BD44" s="100"/>
      <c r="BE44" s="72"/>
      <c r="BF44" s="71"/>
      <c r="BG44" s="72"/>
      <c r="BH44" s="73"/>
      <c r="BI44" s="70" t="s">
        <v>6</v>
      </c>
      <c r="BJ44" s="100"/>
      <c r="BK44" s="72"/>
      <c r="BL44" s="72"/>
      <c r="BM44" s="72"/>
      <c r="BN44" s="71"/>
      <c r="BO44" s="100" t="s">
        <v>68</v>
      </c>
      <c r="BP44" s="100"/>
      <c r="BQ44" s="72"/>
      <c r="BR44" s="71"/>
      <c r="BS44" s="72"/>
      <c r="BT44" s="73"/>
    </row>
    <row r="45" spans="1:72" ht="12.75" customHeight="1" x14ac:dyDescent="0.2">
      <c r="A45" s="1245" t="str">
        <f>A6</f>
        <v>USCGC BUSTED</v>
      </c>
      <c r="B45" s="1281"/>
      <c r="C45" s="1281"/>
      <c r="D45" s="1281"/>
      <c r="E45" s="1281"/>
      <c r="F45" s="1282"/>
      <c r="G45" s="1248">
        <f>G6</f>
        <v>41609</v>
      </c>
      <c r="H45" s="1281"/>
      <c r="I45" s="1281"/>
      <c r="J45" s="1282"/>
      <c r="K45" s="72"/>
      <c r="L45" s="77"/>
      <c r="M45" s="1245" t="str">
        <f>M6</f>
        <v>USCGC BUSTED</v>
      </c>
      <c r="N45" s="1281"/>
      <c r="O45" s="1281"/>
      <c r="P45" s="1281"/>
      <c r="Q45" s="1281"/>
      <c r="R45" s="1282"/>
      <c r="S45" s="1248">
        <f>S6</f>
        <v>41609</v>
      </c>
      <c r="T45" s="1281"/>
      <c r="U45" s="1281"/>
      <c r="V45" s="1282"/>
      <c r="W45" s="72"/>
      <c r="X45" s="77"/>
      <c r="Y45" s="1245" t="str">
        <f>Y6</f>
        <v>USCGC BUSTED</v>
      </c>
      <c r="Z45" s="1281"/>
      <c r="AA45" s="1281"/>
      <c r="AB45" s="1281"/>
      <c r="AC45" s="1281"/>
      <c r="AD45" s="1282"/>
      <c r="AE45" s="1248">
        <f>AE6</f>
        <v>41609</v>
      </c>
      <c r="AF45" s="1281"/>
      <c r="AG45" s="1281"/>
      <c r="AH45" s="1282"/>
      <c r="AI45" s="72"/>
      <c r="AJ45" s="77"/>
      <c r="AK45" s="1245" t="str">
        <f>AK6</f>
        <v>USCGC BUSTED</v>
      </c>
      <c r="AL45" s="1281"/>
      <c r="AM45" s="1281"/>
      <c r="AN45" s="1281"/>
      <c r="AO45" s="1281"/>
      <c r="AP45" s="1282"/>
      <c r="AQ45" s="1248">
        <f>AQ6</f>
        <v>41609</v>
      </c>
      <c r="AR45" s="1281"/>
      <c r="AS45" s="1281"/>
      <c r="AT45" s="1282"/>
      <c r="AU45" s="72"/>
      <c r="AV45" s="77"/>
      <c r="AW45" s="1245" t="str">
        <f>AW6</f>
        <v>USCGC BUSTED</v>
      </c>
      <c r="AX45" s="1281"/>
      <c r="AY45" s="1281"/>
      <c r="AZ45" s="1281"/>
      <c r="BA45" s="1281"/>
      <c r="BB45" s="1282"/>
      <c r="BC45" s="1248">
        <f>BC6</f>
        <v>41609</v>
      </c>
      <c r="BD45" s="1281"/>
      <c r="BE45" s="1281"/>
      <c r="BF45" s="1282"/>
      <c r="BG45" s="72"/>
      <c r="BH45" s="77"/>
      <c r="BI45" s="1245" t="str">
        <f>BI6</f>
        <v>USCGC BUSTED</v>
      </c>
      <c r="BJ45" s="1281"/>
      <c r="BK45" s="1281"/>
      <c r="BL45" s="1281"/>
      <c r="BM45" s="1281"/>
      <c r="BN45" s="1282"/>
      <c r="BO45" s="1248">
        <f>BO6</f>
        <v>41609</v>
      </c>
      <c r="BP45" s="1281"/>
      <c r="BQ45" s="1281"/>
      <c r="BR45" s="1282"/>
      <c r="BS45" s="72"/>
      <c r="BT45" s="77"/>
    </row>
    <row r="46" spans="1:72" x14ac:dyDescent="0.2">
      <c r="A46" s="70" t="s">
        <v>75</v>
      </c>
      <c r="B46" s="100"/>
      <c r="C46" s="72"/>
      <c r="D46" s="72"/>
      <c r="E46" s="72"/>
      <c r="F46" s="72"/>
      <c r="G46" s="72"/>
      <c r="H46" s="72"/>
      <c r="I46" s="72"/>
      <c r="J46" s="71"/>
      <c r="K46" s="72"/>
      <c r="L46" s="77"/>
      <c r="M46" s="70" t="s">
        <v>75</v>
      </c>
      <c r="N46" s="100"/>
      <c r="O46" s="72"/>
      <c r="P46" s="72"/>
      <c r="Q46" s="72"/>
      <c r="R46" s="72"/>
      <c r="S46" s="72"/>
      <c r="T46" s="72"/>
      <c r="U46" s="72"/>
      <c r="V46" s="71"/>
      <c r="W46" s="72"/>
      <c r="X46" s="77"/>
      <c r="Y46" s="70" t="s">
        <v>75</v>
      </c>
      <c r="Z46" s="100"/>
      <c r="AA46" s="72"/>
      <c r="AB46" s="72"/>
      <c r="AC46" s="72"/>
      <c r="AD46" s="72"/>
      <c r="AE46" s="72"/>
      <c r="AF46" s="72"/>
      <c r="AG46" s="72"/>
      <c r="AH46" s="71"/>
      <c r="AI46" s="72"/>
      <c r="AJ46" s="77"/>
      <c r="AK46" s="70" t="s">
        <v>75</v>
      </c>
      <c r="AL46" s="100"/>
      <c r="AM46" s="72"/>
      <c r="AN46" s="72"/>
      <c r="AO46" s="72"/>
      <c r="AP46" s="72"/>
      <c r="AQ46" s="72"/>
      <c r="AR46" s="72"/>
      <c r="AS46" s="72"/>
      <c r="AT46" s="71"/>
      <c r="AU46" s="72"/>
      <c r="AV46" s="77"/>
      <c r="AW46" s="70" t="s">
        <v>75</v>
      </c>
      <c r="AX46" s="100"/>
      <c r="AY46" s="72"/>
      <c r="AZ46" s="72"/>
      <c r="BA46" s="72"/>
      <c r="BB46" s="72"/>
      <c r="BC46" s="72"/>
      <c r="BD46" s="72"/>
      <c r="BE46" s="72"/>
      <c r="BF46" s="71"/>
      <c r="BG46" s="72"/>
      <c r="BH46" s="77"/>
      <c r="BI46" s="70" t="s">
        <v>75</v>
      </c>
      <c r="BJ46" s="100"/>
      <c r="BK46" s="72"/>
      <c r="BL46" s="72"/>
      <c r="BM46" s="72"/>
      <c r="BN46" s="72"/>
      <c r="BO46" s="72"/>
      <c r="BP46" s="72"/>
      <c r="BQ46" s="72"/>
      <c r="BR46" s="71"/>
      <c r="BS46" s="72"/>
      <c r="BT46" s="77"/>
    </row>
    <row r="47" spans="1:72" ht="12.75" customHeight="1" x14ac:dyDescent="0.2">
      <c r="A47" s="1278">
        <f>A8</f>
        <v>0</v>
      </c>
      <c r="B47" s="1279"/>
      <c r="C47" s="1279"/>
      <c r="D47" s="1279"/>
      <c r="E47" s="1279"/>
      <c r="F47" s="1279"/>
      <c r="G47" s="1279"/>
      <c r="H47" s="1279"/>
      <c r="I47" s="1279"/>
      <c r="J47" s="1280"/>
      <c r="K47" s="72"/>
      <c r="L47" s="77"/>
      <c r="M47" s="1278">
        <f>M8</f>
        <v>0</v>
      </c>
      <c r="N47" s="1279"/>
      <c r="O47" s="1279"/>
      <c r="P47" s="1279"/>
      <c r="Q47" s="1279"/>
      <c r="R47" s="1279"/>
      <c r="S47" s="1279"/>
      <c r="T47" s="1279"/>
      <c r="U47" s="1279"/>
      <c r="V47" s="1280"/>
      <c r="W47" s="72"/>
      <c r="X47" s="77"/>
      <c r="Y47" s="1278">
        <f>Y8</f>
        <v>0</v>
      </c>
      <c r="Z47" s="1279"/>
      <c r="AA47" s="1279"/>
      <c r="AB47" s="1279"/>
      <c r="AC47" s="1279"/>
      <c r="AD47" s="1279"/>
      <c r="AE47" s="1279"/>
      <c r="AF47" s="1279"/>
      <c r="AG47" s="1279"/>
      <c r="AH47" s="1280"/>
      <c r="AI47" s="72"/>
      <c r="AJ47" s="77"/>
      <c r="AK47" s="1278">
        <f>AK8</f>
        <v>0</v>
      </c>
      <c r="AL47" s="1279"/>
      <c r="AM47" s="1279"/>
      <c r="AN47" s="1279"/>
      <c r="AO47" s="1279"/>
      <c r="AP47" s="1279"/>
      <c r="AQ47" s="1279"/>
      <c r="AR47" s="1279"/>
      <c r="AS47" s="1279"/>
      <c r="AT47" s="1280"/>
      <c r="AU47" s="72"/>
      <c r="AV47" s="77"/>
      <c r="AW47" s="1278">
        <f>AW8</f>
        <v>0</v>
      </c>
      <c r="AX47" s="1279"/>
      <c r="AY47" s="1279"/>
      <c r="AZ47" s="1279"/>
      <c r="BA47" s="1279"/>
      <c r="BB47" s="1279"/>
      <c r="BC47" s="1279"/>
      <c r="BD47" s="1279"/>
      <c r="BE47" s="1279"/>
      <c r="BF47" s="1280"/>
      <c r="BG47" s="72"/>
      <c r="BH47" s="77"/>
      <c r="BI47" s="1278">
        <f>BI8</f>
        <v>0</v>
      </c>
      <c r="BJ47" s="1279"/>
      <c r="BK47" s="1279"/>
      <c r="BL47" s="1279"/>
      <c r="BM47" s="1279"/>
      <c r="BN47" s="1279"/>
      <c r="BO47" s="1279"/>
      <c r="BP47" s="1279"/>
      <c r="BQ47" s="1279"/>
      <c r="BR47" s="1280"/>
      <c r="BS47" s="72"/>
      <c r="BT47" s="77"/>
    </row>
    <row r="48" spans="1:72" x14ac:dyDescent="0.2">
      <c r="A48" s="70" t="s">
        <v>77</v>
      </c>
      <c r="B48" s="100"/>
      <c r="C48" s="72"/>
      <c r="D48" s="72"/>
      <c r="E48" s="72"/>
      <c r="F48" s="71"/>
      <c r="G48" s="100" t="s">
        <v>78</v>
      </c>
      <c r="H48" s="100"/>
      <c r="I48" s="72"/>
      <c r="J48" s="71"/>
      <c r="K48" s="76" t="s">
        <v>79</v>
      </c>
      <c r="L48" s="73"/>
      <c r="M48" s="70" t="s">
        <v>77</v>
      </c>
      <c r="N48" s="100"/>
      <c r="O48" s="72"/>
      <c r="P48" s="72"/>
      <c r="Q48" s="72"/>
      <c r="R48" s="71"/>
      <c r="S48" s="100" t="s">
        <v>78</v>
      </c>
      <c r="T48" s="100"/>
      <c r="U48" s="72"/>
      <c r="V48" s="71"/>
      <c r="W48" s="76" t="s">
        <v>79</v>
      </c>
      <c r="X48" s="73"/>
      <c r="Y48" s="70" t="s">
        <v>77</v>
      </c>
      <c r="Z48" s="100"/>
      <c r="AA48" s="72"/>
      <c r="AB48" s="72"/>
      <c r="AC48" s="72"/>
      <c r="AD48" s="71"/>
      <c r="AE48" s="100" t="s">
        <v>78</v>
      </c>
      <c r="AF48" s="100"/>
      <c r="AG48" s="72"/>
      <c r="AH48" s="71"/>
      <c r="AI48" s="76" t="s">
        <v>79</v>
      </c>
      <c r="AJ48" s="73"/>
      <c r="AK48" s="70" t="s">
        <v>77</v>
      </c>
      <c r="AL48" s="100"/>
      <c r="AM48" s="72"/>
      <c r="AN48" s="72"/>
      <c r="AO48" s="72"/>
      <c r="AP48" s="71"/>
      <c r="AQ48" s="100" t="s">
        <v>78</v>
      </c>
      <c r="AR48" s="100"/>
      <c r="AS48" s="72"/>
      <c r="AT48" s="71"/>
      <c r="AU48" s="76" t="s">
        <v>79</v>
      </c>
      <c r="AV48" s="73"/>
      <c r="AW48" s="70" t="s">
        <v>77</v>
      </c>
      <c r="AX48" s="100"/>
      <c r="AY48" s="72"/>
      <c r="AZ48" s="72"/>
      <c r="BA48" s="72"/>
      <c r="BB48" s="71"/>
      <c r="BC48" s="100" t="s">
        <v>78</v>
      </c>
      <c r="BD48" s="100"/>
      <c r="BE48" s="72"/>
      <c r="BF48" s="71"/>
      <c r="BG48" s="76" t="s">
        <v>79</v>
      </c>
      <c r="BH48" s="73"/>
      <c r="BI48" s="70" t="s">
        <v>77</v>
      </c>
      <c r="BJ48" s="100"/>
      <c r="BK48" s="72"/>
      <c r="BL48" s="72"/>
      <c r="BM48" s="72"/>
      <c r="BN48" s="71"/>
      <c r="BO48" s="100" t="s">
        <v>78</v>
      </c>
      <c r="BP48" s="100"/>
      <c r="BQ48" s="72"/>
      <c r="BR48" s="71"/>
      <c r="BS48" s="76" t="s">
        <v>79</v>
      </c>
      <c r="BT48" s="73"/>
    </row>
    <row r="49" spans="1:72" ht="18.75" customHeight="1" thickBot="1" x14ac:dyDescent="0.25">
      <c r="A49" s="1241" t="s">
        <v>231</v>
      </c>
      <c r="B49" s="1276"/>
      <c r="C49" s="1276"/>
      <c r="D49" s="1276"/>
      <c r="E49" s="1276"/>
      <c r="F49" s="1277"/>
      <c r="G49" s="1241"/>
      <c r="H49" s="1276"/>
      <c r="I49" s="1276"/>
      <c r="J49" s="1277"/>
      <c r="K49" s="74" t="s">
        <v>233</v>
      </c>
      <c r="L49" s="75"/>
      <c r="M49" s="1241" t="s">
        <v>231</v>
      </c>
      <c r="N49" s="1276"/>
      <c r="O49" s="1276"/>
      <c r="P49" s="1276"/>
      <c r="Q49" s="1276"/>
      <c r="R49" s="1277"/>
      <c r="S49" s="1241"/>
      <c r="T49" s="1276"/>
      <c r="U49" s="1276"/>
      <c r="V49" s="1277"/>
      <c r="W49" s="74" t="s">
        <v>233</v>
      </c>
      <c r="X49" s="75"/>
      <c r="Y49" s="1241" t="s">
        <v>231</v>
      </c>
      <c r="Z49" s="1276"/>
      <c r="AA49" s="1276"/>
      <c r="AB49" s="1276"/>
      <c r="AC49" s="1276"/>
      <c r="AD49" s="1277"/>
      <c r="AE49" s="1241"/>
      <c r="AF49" s="1276"/>
      <c r="AG49" s="1276"/>
      <c r="AH49" s="1277"/>
      <c r="AI49" s="74" t="s">
        <v>233</v>
      </c>
      <c r="AJ49" s="75"/>
      <c r="AK49" s="1241" t="s">
        <v>231</v>
      </c>
      <c r="AL49" s="1276"/>
      <c r="AM49" s="1276"/>
      <c r="AN49" s="1276"/>
      <c r="AO49" s="1276"/>
      <c r="AP49" s="1277"/>
      <c r="AQ49" s="1241"/>
      <c r="AR49" s="1276"/>
      <c r="AS49" s="1276"/>
      <c r="AT49" s="1277"/>
      <c r="AU49" s="74" t="s">
        <v>233</v>
      </c>
      <c r="AV49" s="75"/>
      <c r="AW49" s="1241" t="s">
        <v>231</v>
      </c>
      <c r="AX49" s="1276"/>
      <c r="AY49" s="1276"/>
      <c r="AZ49" s="1276"/>
      <c r="BA49" s="1276"/>
      <c r="BB49" s="1277"/>
      <c r="BC49" s="1241"/>
      <c r="BD49" s="1276"/>
      <c r="BE49" s="1276"/>
      <c r="BF49" s="1277"/>
      <c r="BG49" s="74" t="s">
        <v>233</v>
      </c>
      <c r="BH49" s="75"/>
      <c r="BI49" s="1241" t="s">
        <v>231</v>
      </c>
      <c r="BJ49" s="1276"/>
      <c r="BK49" s="1276"/>
      <c r="BL49" s="1276"/>
      <c r="BM49" s="1276"/>
      <c r="BN49" s="1277"/>
      <c r="BO49" s="1241"/>
      <c r="BP49" s="1276"/>
      <c r="BQ49" s="1276"/>
      <c r="BR49" s="1277"/>
      <c r="BS49" s="74" t="s">
        <v>233</v>
      </c>
      <c r="BT49" s="75"/>
    </row>
    <row r="50" spans="1:72" ht="18.75" customHeight="1" x14ac:dyDescent="0.2">
      <c r="A50" s="79" t="s">
        <v>80</v>
      </c>
      <c r="B50" s="72"/>
      <c r="C50" s="100" t="s">
        <v>81</v>
      </c>
      <c r="D50" s="72"/>
      <c r="E50" s="72"/>
      <c r="F50" s="72"/>
      <c r="G50" s="80"/>
      <c r="H50" s="81" t="s">
        <v>82</v>
      </c>
      <c r="I50" s="82" t="s">
        <v>83</v>
      </c>
      <c r="J50" s="82" t="s">
        <v>84</v>
      </c>
      <c r="K50" s="82" t="s">
        <v>84</v>
      </c>
      <c r="L50" s="83" t="s">
        <v>85</v>
      </c>
      <c r="M50" s="79" t="s">
        <v>80</v>
      </c>
      <c r="N50" s="72"/>
      <c r="O50" s="100" t="s">
        <v>81</v>
      </c>
      <c r="P50" s="72"/>
      <c r="Q50" s="72"/>
      <c r="R50" s="72"/>
      <c r="S50" s="80"/>
      <c r="T50" s="81" t="s">
        <v>82</v>
      </c>
      <c r="U50" s="82" t="s">
        <v>83</v>
      </c>
      <c r="V50" s="82" t="s">
        <v>84</v>
      </c>
      <c r="W50" s="82" t="s">
        <v>84</v>
      </c>
      <c r="X50" s="83" t="s">
        <v>85</v>
      </c>
      <c r="Y50" s="79" t="s">
        <v>80</v>
      </c>
      <c r="Z50" s="72"/>
      <c r="AA50" s="100" t="s">
        <v>81</v>
      </c>
      <c r="AB50" s="72"/>
      <c r="AC50" s="72"/>
      <c r="AD50" s="72"/>
      <c r="AE50" s="80"/>
      <c r="AF50" s="81" t="s">
        <v>82</v>
      </c>
      <c r="AG50" s="82" t="s">
        <v>83</v>
      </c>
      <c r="AH50" s="82" t="s">
        <v>84</v>
      </c>
      <c r="AI50" s="82" t="s">
        <v>84</v>
      </c>
      <c r="AJ50" s="83" t="s">
        <v>85</v>
      </c>
      <c r="AK50" s="79" t="s">
        <v>80</v>
      </c>
      <c r="AL50" s="72"/>
      <c r="AM50" s="100" t="s">
        <v>81</v>
      </c>
      <c r="AN50" s="72"/>
      <c r="AO50" s="72"/>
      <c r="AP50" s="72"/>
      <c r="AQ50" s="80"/>
      <c r="AR50" s="81" t="s">
        <v>82</v>
      </c>
      <c r="AS50" s="82" t="s">
        <v>83</v>
      </c>
      <c r="AT50" s="82" t="s">
        <v>84</v>
      </c>
      <c r="AU50" s="82" t="s">
        <v>84</v>
      </c>
      <c r="AV50" s="83" t="s">
        <v>85</v>
      </c>
      <c r="AW50" s="79" t="s">
        <v>80</v>
      </c>
      <c r="AX50" s="72"/>
      <c r="AY50" s="100" t="s">
        <v>81</v>
      </c>
      <c r="AZ50" s="72"/>
      <c r="BA50" s="72"/>
      <c r="BB50" s="72"/>
      <c r="BC50" s="80"/>
      <c r="BD50" s="81" t="s">
        <v>82</v>
      </c>
      <c r="BE50" s="82" t="s">
        <v>83</v>
      </c>
      <c r="BF50" s="82" t="s">
        <v>84</v>
      </c>
      <c r="BG50" s="82" t="s">
        <v>84</v>
      </c>
      <c r="BH50" s="83" t="s">
        <v>85</v>
      </c>
      <c r="BI50" s="79" t="s">
        <v>80</v>
      </c>
      <c r="BJ50" s="72"/>
      <c r="BK50" s="100" t="s">
        <v>81</v>
      </c>
      <c r="BL50" s="72"/>
      <c r="BM50" s="72"/>
      <c r="BN50" s="72"/>
      <c r="BO50" s="80"/>
      <c r="BP50" s="81" t="s">
        <v>82</v>
      </c>
      <c r="BQ50" s="82" t="s">
        <v>83</v>
      </c>
      <c r="BR50" s="82" t="s">
        <v>84</v>
      </c>
      <c r="BS50" s="82" t="s">
        <v>84</v>
      </c>
      <c r="BT50" s="83" t="s">
        <v>85</v>
      </c>
    </row>
    <row r="51" spans="1:72" x14ac:dyDescent="0.2">
      <c r="A51" s="84"/>
      <c r="B51" s="85"/>
      <c r="C51" s="85"/>
      <c r="D51" s="85"/>
      <c r="E51" s="85"/>
      <c r="F51" s="85"/>
      <c r="G51" s="86"/>
      <c r="H51" s="86"/>
      <c r="I51" s="86"/>
      <c r="J51" s="86"/>
      <c r="K51" s="87" t="s">
        <v>86</v>
      </c>
      <c r="L51" s="78"/>
      <c r="M51" s="84"/>
      <c r="N51" s="85"/>
      <c r="O51" s="85"/>
      <c r="P51" s="85"/>
      <c r="Q51" s="85"/>
      <c r="R51" s="85"/>
      <c r="S51" s="86"/>
      <c r="T51" s="86"/>
      <c r="U51" s="86"/>
      <c r="V51" s="86"/>
      <c r="W51" s="87" t="s">
        <v>86</v>
      </c>
      <c r="X51" s="78"/>
      <c r="Y51" s="84"/>
      <c r="Z51" s="85"/>
      <c r="AA51" s="85"/>
      <c r="AB51" s="85"/>
      <c r="AC51" s="85"/>
      <c r="AD51" s="85"/>
      <c r="AE51" s="86"/>
      <c r="AF51" s="86"/>
      <c r="AG51" s="86"/>
      <c r="AH51" s="86"/>
      <c r="AI51" s="87" t="s">
        <v>86</v>
      </c>
      <c r="AJ51" s="78"/>
      <c r="AK51" s="84"/>
      <c r="AL51" s="85"/>
      <c r="AM51" s="85"/>
      <c r="AN51" s="85"/>
      <c r="AO51" s="85"/>
      <c r="AP51" s="85"/>
      <c r="AQ51" s="86"/>
      <c r="AR51" s="86"/>
      <c r="AS51" s="86"/>
      <c r="AT51" s="86"/>
      <c r="AU51" s="87" t="s">
        <v>86</v>
      </c>
      <c r="AV51" s="78"/>
      <c r="AW51" s="84"/>
      <c r="AX51" s="85"/>
      <c r="AY51" s="85"/>
      <c r="AZ51" s="85"/>
      <c r="BA51" s="85"/>
      <c r="BB51" s="85"/>
      <c r="BC51" s="86"/>
      <c r="BD51" s="86"/>
      <c r="BE51" s="86"/>
      <c r="BF51" s="86"/>
      <c r="BG51" s="87" t="s">
        <v>86</v>
      </c>
      <c r="BH51" s="78"/>
      <c r="BI51" s="84"/>
      <c r="BJ51" s="85"/>
      <c r="BK51" s="85"/>
      <c r="BL51" s="85"/>
      <c r="BM51" s="85"/>
      <c r="BN51" s="85"/>
      <c r="BO51" s="86"/>
      <c r="BP51" s="86"/>
      <c r="BQ51" s="86"/>
      <c r="BR51" s="86"/>
      <c r="BS51" s="87" t="s">
        <v>86</v>
      </c>
      <c r="BT51" s="78"/>
    </row>
    <row r="52" spans="1:72" ht="23.85" customHeight="1" x14ac:dyDescent="0.2">
      <c r="A52" s="88" t="str">
        <f>IF(AND(I52=0,K52=0,B52=""),"No Line Item",A31+1)</f>
        <v>No Line Item</v>
      </c>
      <c r="B52" s="1251"/>
      <c r="C52" s="1252"/>
      <c r="D52" s="1252"/>
      <c r="E52" s="1252"/>
      <c r="F52" s="1252"/>
      <c r="G52" s="1253"/>
      <c r="H52" s="90"/>
      <c r="I52" s="89"/>
      <c r="J52" s="91"/>
      <c r="K52" s="92"/>
      <c r="L52" s="93">
        <f t="shared" ref="L52:L70" si="12">I52*K52</f>
        <v>0</v>
      </c>
      <c r="M52" s="88" t="str">
        <f>IF(AND(U52=0,W52=0,N52=""),"No Line Item",M31+1)</f>
        <v>No Line Item</v>
      </c>
      <c r="N52" s="1251"/>
      <c r="O52" s="1252"/>
      <c r="P52" s="1252"/>
      <c r="Q52" s="1252"/>
      <c r="R52" s="1252"/>
      <c r="S52" s="1253"/>
      <c r="T52" s="90"/>
      <c r="U52" s="89"/>
      <c r="V52" s="91"/>
      <c r="W52" s="92"/>
      <c r="X52" s="93">
        <f t="shared" ref="X52:X67" si="13">U52*W52</f>
        <v>0</v>
      </c>
      <c r="Y52" s="88" t="str">
        <f>IF(AND(AG52=0,AI52=0,Z52=""),"No Line Item",Y31+1)</f>
        <v>No Line Item</v>
      </c>
      <c r="Z52" s="1251"/>
      <c r="AA52" s="1252"/>
      <c r="AB52" s="1252"/>
      <c r="AC52" s="1252"/>
      <c r="AD52" s="1252"/>
      <c r="AE52" s="1253"/>
      <c r="AF52" s="90"/>
      <c r="AG52" s="89"/>
      <c r="AH52" s="91"/>
      <c r="AI52" s="92"/>
      <c r="AJ52" s="93">
        <f t="shared" ref="AJ52:AJ67" si="14">AG52*AI52</f>
        <v>0</v>
      </c>
      <c r="AK52" s="88" t="str">
        <f>IF(AND(AS52=0,AU52=0,AL52=""),"No Line Item",AK31+1)</f>
        <v>No Line Item</v>
      </c>
      <c r="AL52" s="1251"/>
      <c r="AM52" s="1252"/>
      <c r="AN52" s="1252"/>
      <c r="AO52" s="1252"/>
      <c r="AP52" s="1252"/>
      <c r="AQ52" s="1253"/>
      <c r="AR52" s="90"/>
      <c r="AS52" s="89"/>
      <c r="AT52" s="91"/>
      <c r="AU52" s="92"/>
      <c r="AV52" s="93">
        <f t="shared" ref="AV52:AV67" si="15">AS52*AU52</f>
        <v>0</v>
      </c>
      <c r="AW52" s="88" t="str">
        <f>IF(AND(BE52=0,BG52=0,AX52=""),"No Line Item",AW31+1)</f>
        <v>No Line Item</v>
      </c>
      <c r="AX52" s="1251"/>
      <c r="AY52" s="1252"/>
      <c r="AZ52" s="1252"/>
      <c r="BA52" s="1252"/>
      <c r="BB52" s="1252"/>
      <c r="BC52" s="1253"/>
      <c r="BD52" s="90"/>
      <c r="BE52" s="89"/>
      <c r="BF52" s="91"/>
      <c r="BG52" s="92"/>
      <c r="BH52" s="93">
        <f t="shared" ref="BH52:BH67" si="16">BE52*BG52</f>
        <v>0</v>
      </c>
      <c r="BI52" s="88" t="str">
        <f>IF(AND(BQ52=0,BS52=0,BJ52=""),"No Line Item",BI31+1)</f>
        <v>No Line Item</v>
      </c>
      <c r="BJ52" s="1251"/>
      <c r="BK52" s="1252"/>
      <c r="BL52" s="1252"/>
      <c r="BM52" s="1252"/>
      <c r="BN52" s="1252"/>
      <c r="BO52" s="1253"/>
      <c r="BP52" s="90"/>
      <c r="BQ52" s="89"/>
      <c r="BR52" s="91"/>
      <c r="BS52" s="92"/>
      <c r="BT52" s="93">
        <f t="shared" ref="BT52:BT67" si="17">BQ52*BS52</f>
        <v>0</v>
      </c>
    </row>
    <row r="53" spans="1:72" ht="23.85" customHeight="1" x14ac:dyDescent="0.2">
      <c r="A53" s="88" t="str">
        <f>IF(AND(I53=0,K53=0,B53=""),"No Line Item",A52+1)</f>
        <v>No Line Item</v>
      </c>
      <c r="B53" s="1251"/>
      <c r="C53" s="1252"/>
      <c r="D53" s="1252"/>
      <c r="E53" s="1252"/>
      <c r="F53" s="1252"/>
      <c r="G53" s="1253"/>
      <c r="H53" s="90"/>
      <c r="I53" s="89"/>
      <c r="J53" s="91"/>
      <c r="K53" s="92"/>
      <c r="L53" s="93">
        <f t="shared" si="12"/>
        <v>0</v>
      </c>
      <c r="M53" s="88" t="str">
        <f>IF(AND(U53=0,W53=0,N53=""),"No Line Item",M52+1)</f>
        <v>No Line Item</v>
      </c>
      <c r="N53" s="1251"/>
      <c r="O53" s="1252"/>
      <c r="P53" s="1252"/>
      <c r="Q53" s="1252"/>
      <c r="R53" s="1252"/>
      <c r="S53" s="1253"/>
      <c r="T53" s="90"/>
      <c r="U53" s="89"/>
      <c r="V53" s="91"/>
      <c r="W53" s="92"/>
      <c r="X53" s="93">
        <f t="shared" si="13"/>
        <v>0</v>
      </c>
      <c r="Y53" s="88" t="str">
        <f>IF(AND(AG53=0,AI53=0,Z53=""),"No Line Item",Y52+1)</f>
        <v>No Line Item</v>
      </c>
      <c r="Z53" s="1251"/>
      <c r="AA53" s="1252"/>
      <c r="AB53" s="1252"/>
      <c r="AC53" s="1252"/>
      <c r="AD53" s="1252"/>
      <c r="AE53" s="1253"/>
      <c r="AF53" s="90"/>
      <c r="AG53" s="89"/>
      <c r="AH53" s="91"/>
      <c r="AI53" s="92"/>
      <c r="AJ53" s="93">
        <f t="shared" si="14"/>
        <v>0</v>
      </c>
      <c r="AK53" s="88" t="str">
        <f>IF(AND(AS53=0,AU53=0,AL53=""),"No Line Item",AK52+1)</f>
        <v>No Line Item</v>
      </c>
      <c r="AL53" s="1251"/>
      <c r="AM53" s="1252"/>
      <c r="AN53" s="1252"/>
      <c r="AO53" s="1252"/>
      <c r="AP53" s="1252"/>
      <c r="AQ53" s="1253"/>
      <c r="AR53" s="90"/>
      <c r="AS53" s="89"/>
      <c r="AT53" s="91"/>
      <c r="AU53" s="92"/>
      <c r="AV53" s="93">
        <f t="shared" si="15"/>
        <v>0</v>
      </c>
      <c r="AW53" s="88" t="str">
        <f>IF(AND(BE53=0,BG53=0,AX53=""),"No Line Item",AW52+1)</f>
        <v>No Line Item</v>
      </c>
      <c r="AX53" s="1251"/>
      <c r="AY53" s="1252"/>
      <c r="AZ53" s="1252"/>
      <c r="BA53" s="1252"/>
      <c r="BB53" s="1252"/>
      <c r="BC53" s="1253"/>
      <c r="BD53" s="90"/>
      <c r="BE53" s="89"/>
      <c r="BF53" s="91"/>
      <c r="BG53" s="92"/>
      <c r="BH53" s="93">
        <f t="shared" si="16"/>
        <v>0</v>
      </c>
      <c r="BI53" s="88" t="str">
        <f>IF(AND(BQ53=0,BS53=0,BJ53=""),"No Line Item",BI52+1)</f>
        <v>No Line Item</v>
      </c>
      <c r="BJ53" s="1251"/>
      <c r="BK53" s="1252"/>
      <c r="BL53" s="1252"/>
      <c r="BM53" s="1252"/>
      <c r="BN53" s="1252"/>
      <c r="BO53" s="1253"/>
      <c r="BP53" s="90"/>
      <c r="BQ53" s="89"/>
      <c r="BR53" s="91"/>
      <c r="BS53" s="92"/>
      <c r="BT53" s="93">
        <f t="shared" si="17"/>
        <v>0</v>
      </c>
    </row>
    <row r="54" spans="1:72" ht="23.85" customHeight="1" x14ac:dyDescent="0.2">
      <c r="A54" s="88" t="str">
        <f t="shared" ref="A54:A69" si="18">IF(AND(I54=0,K54=0,B54=""),"No Line Item",A53+1)</f>
        <v>No Line Item</v>
      </c>
      <c r="B54" s="1251"/>
      <c r="C54" s="1252"/>
      <c r="D54" s="1252"/>
      <c r="E54" s="1252"/>
      <c r="F54" s="1252"/>
      <c r="G54" s="1253"/>
      <c r="H54" s="90"/>
      <c r="I54" s="89"/>
      <c r="J54" s="91"/>
      <c r="K54" s="92"/>
      <c r="L54" s="93">
        <f t="shared" si="12"/>
        <v>0</v>
      </c>
      <c r="M54" s="88" t="str">
        <f t="shared" ref="M54:M69" si="19">IF(AND(U54=0,W54=0,N54=""),"No Line Item",M53+1)</f>
        <v>No Line Item</v>
      </c>
      <c r="N54" s="1251"/>
      <c r="O54" s="1252"/>
      <c r="P54" s="1252"/>
      <c r="Q54" s="1252"/>
      <c r="R54" s="1252"/>
      <c r="S54" s="1253"/>
      <c r="T54" s="90"/>
      <c r="U54" s="89"/>
      <c r="V54" s="91"/>
      <c r="W54" s="92"/>
      <c r="X54" s="93">
        <f t="shared" si="13"/>
        <v>0</v>
      </c>
      <c r="Y54" s="88" t="str">
        <f t="shared" ref="Y54:Y69" si="20">IF(AND(AG54=0,AI54=0,Z54=""),"No Line Item",Y53+1)</f>
        <v>No Line Item</v>
      </c>
      <c r="Z54" s="1251"/>
      <c r="AA54" s="1252"/>
      <c r="AB54" s="1252"/>
      <c r="AC54" s="1252"/>
      <c r="AD54" s="1252"/>
      <c r="AE54" s="1253"/>
      <c r="AF54" s="90"/>
      <c r="AG54" s="89"/>
      <c r="AH54" s="91"/>
      <c r="AI54" s="92"/>
      <c r="AJ54" s="93">
        <f t="shared" si="14"/>
        <v>0</v>
      </c>
      <c r="AK54" s="88" t="str">
        <f t="shared" ref="AK54:AK69" si="21">IF(AND(AS54=0,AU54=0,AL54=""),"No Line Item",AK53+1)</f>
        <v>No Line Item</v>
      </c>
      <c r="AL54" s="1251"/>
      <c r="AM54" s="1252"/>
      <c r="AN54" s="1252"/>
      <c r="AO54" s="1252"/>
      <c r="AP54" s="1252"/>
      <c r="AQ54" s="1253"/>
      <c r="AR54" s="90"/>
      <c r="AS54" s="89"/>
      <c r="AT54" s="91"/>
      <c r="AU54" s="92"/>
      <c r="AV54" s="93">
        <f t="shared" si="15"/>
        <v>0</v>
      </c>
      <c r="AW54" s="88" t="str">
        <f t="shared" ref="AW54:AW69" si="22">IF(AND(BE54=0,BG54=0,AX54=""),"No Line Item",AW53+1)</f>
        <v>No Line Item</v>
      </c>
      <c r="AX54" s="1251"/>
      <c r="AY54" s="1252"/>
      <c r="AZ54" s="1252"/>
      <c r="BA54" s="1252"/>
      <c r="BB54" s="1252"/>
      <c r="BC54" s="1253"/>
      <c r="BD54" s="90"/>
      <c r="BE54" s="89"/>
      <c r="BF54" s="91"/>
      <c r="BG54" s="92"/>
      <c r="BH54" s="93">
        <f t="shared" si="16"/>
        <v>0</v>
      </c>
      <c r="BI54" s="88" t="str">
        <f t="shared" ref="BI54:BI69" si="23">IF(AND(BQ54=0,BS54=0,BJ54=""),"No Line Item",BI53+1)</f>
        <v>No Line Item</v>
      </c>
      <c r="BJ54" s="1251"/>
      <c r="BK54" s="1252"/>
      <c r="BL54" s="1252"/>
      <c r="BM54" s="1252"/>
      <c r="BN54" s="1252"/>
      <c r="BO54" s="1253"/>
      <c r="BP54" s="90"/>
      <c r="BQ54" s="89"/>
      <c r="BR54" s="91"/>
      <c r="BS54" s="92"/>
      <c r="BT54" s="93">
        <f t="shared" si="17"/>
        <v>0</v>
      </c>
    </row>
    <row r="55" spans="1:72" ht="23.85" customHeight="1" x14ac:dyDescent="0.2">
      <c r="A55" s="88" t="str">
        <f t="shared" si="18"/>
        <v>No Line Item</v>
      </c>
      <c r="B55" s="1251"/>
      <c r="C55" s="1252"/>
      <c r="D55" s="1252"/>
      <c r="E55" s="1252"/>
      <c r="F55" s="1252"/>
      <c r="G55" s="1253"/>
      <c r="H55" s="90"/>
      <c r="I55" s="89"/>
      <c r="J55" s="91"/>
      <c r="K55" s="92"/>
      <c r="L55" s="93">
        <f t="shared" si="12"/>
        <v>0</v>
      </c>
      <c r="M55" s="88" t="str">
        <f t="shared" si="19"/>
        <v>No Line Item</v>
      </c>
      <c r="N55" s="1251"/>
      <c r="O55" s="1252"/>
      <c r="P55" s="1252"/>
      <c r="Q55" s="1252"/>
      <c r="R55" s="1252"/>
      <c r="S55" s="1253"/>
      <c r="T55" s="90"/>
      <c r="U55" s="89"/>
      <c r="V55" s="91"/>
      <c r="W55" s="92"/>
      <c r="X55" s="93">
        <f t="shared" si="13"/>
        <v>0</v>
      </c>
      <c r="Y55" s="88" t="str">
        <f t="shared" si="20"/>
        <v>No Line Item</v>
      </c>
      <c r="Z55" s="1251"/>
      <c r="AA55" s="1252"/>
      <c r="AB55" s="1252"/>
      <c r="AC55" s="1252"/>
      <c r="AD55" s="1252"/>
      <c r="AE55" s="1253"/>
      <c r="AF55" s="90"/>
      <c r="AG55" s="89"/>
      <c r="AH55" s="91"/>
      <c r="AI55" s="92"/>
      <c r="AJ55" s="93">
        <f t="shared" si="14"/>
        <v>0</v>
      </c>
      <c r="AK55" s="88" t="str">
        <f t="shared" si="21"/>
        <v>No Line Item</v>
      </c>
      <c r="AL55" s="1251"/>
      <c r="AM55" s="1252"/>
      <c r="AN55" s="1252"/>
      <c r="AO55" s="1252"/>
      <c r="AP55" s="1252"/>
      <c r="AQ55" s="1253"/>
      <c r="AR55" s="90"/>
      <c r="AS55" s="89"/>
      <c r="AT55" s="91"/>
      <c r="AU55" s="92"/>
      <c r="AV55" s="93">
        <f t="shared" si="15"/>
        <v>0</v>
      </c>
      <c r="AW55" s="88" t="str">
        <f t="shared" si="22"/>
        <v>No Line Item</v>
      </c>
      <c r="AX55" s="1251"/>
      <c r="AY55" s="1252"/>
      <c r="AZ55" s="1252"/>
      <c r="BA55" s="1252"/>
      <c r="BB55" s="1252"/>
      <c r="BC55" s="1253"/>
      <c r="BD55" s="90"/>
      <c r="BE55" s="89"/>
      <c r="BF55" s="91"/>
      <c r="BG55" s="92"/>
      <c r="BH55" s="93">
        <f t="shared" si="16"/>
        <v>0</v>
      </c>
      <c r="BI55" s="88" t="str">
        <f t="shared" si="23"/>
        <v>No Line Item</v>
      </c>
      <c r="BJ55" s="1251"/>
      <c r="BK55" s="1252"/>
      <c r="BL55" s="1252"/>
      <c r="BM55" s="1252"/>
      <c r="BN55" s="1252"/>
      <c r="BO55" s="1253"/>
      <c r="BP55" s="90"/>
      <c r="BQ55" s="89"/>
      <c r="BR55" s="91"/>
      <c r="BS55" s="92"/>
      <c r="BT55" s="93">
        <f t="shared" si="17"/>
        <v>0</v>
      </c>
    </row>
    <row r="56" spans="1:72" ht="23.85" customHeight="1" x14ac:dyDescent="0.2">
      <c r="A56" s="88" t="str">
        <f t="shared" si="18"/>
        <v>No Line Item</v>
      </c>
      <c r="B56" s="1251"/>
      <c r="C56" s="1252"/>
      <c r="D56" s="1252"/>
      <c r="E56" s="1252"/>
      <c r="F56" s="1252"/>
      <c r="G56" s="1253"/>
      <c r="H56" s="90"/>
      <c r="I56" s="89"/>
      <c r="J56" s="91"/>
      <c r="K56" s="92"/>
      <c r="L56" s="93">
        <f t="shared" si="12"/>
        <v>0</v>
      </c>
      <c r="M56" s="88" t="str">
        <f t="shared" si="19"/>
        <v>No Line Item</v>
      </c>
      <c r="N56" s="1251"/>
      <c r="O56" s="1252"/>
      <c r="P56" s="1252"/>
      <c r="Q56" s="1252"/>
      <c r="R56" s="1252"/>
      <c r="S56" s="1253"/>
      <c r="T56" s="90"/>
      <c r="U56" s="89"/>
      <c r="V56" s="91"/>
      <c r="W56" s="92"/>
      <c r="X56" s="93">
        <f t="shared" si="13"/>
        <v>0</v>
      </c>
      <c r="Y56" s="88" t="str">
        <f t="shared" si="20"/>
        <v>No Line Item</v>
      </c>
      <c r="Z56" s="1251"/>
      <c r="AA56" s="1252"/>
      <c r="AB56" s="1252"/>
      <c r="AC56" s="1252"/>
      <c r="AD56" s="1252"/>
      <c r="AE56" s="1253"/>
      <c r="AF56" s="90"/>
      <c r="AG56" s="89"/>
      <c r="AH56" s="91"/>
      <c r="AI56" s="92"/>
      <c r="AJ56" s="93">
        <f t="shared" si="14"/>
        <v>0</v>
      </c>
      <c r="AK56" s="88" t="str">
        <f t="shared" si="21"/>
        <v>No Line Item</v>
      </c>
      <c r="AL56" s="1251"/>
      <c r="AM56" s="1252"/>
      <c r="AN56" s="1252"/>
      <c r="AO56" s="1252"/>
      <c r="AP56" s="1252"/>
      <c r="AQ56" s="1253"/>
      <c r="AR56" s="90"/>
      <c r="AS56" s="89"/>
      <c r="AT56" s="91"/>
      <c r="AU56" s="92"/>
      <c r="AV56" s="93">
        <f t="shared" si="15"/>
        <v>0</v>
      </c>
      <c r="AW56" s="88" t="str">
        <f t="shared" si="22"/>
        <v>No Line Item</v>
      </c>
      <c r="AX56" s="1251"/>
      <c r="AY56" s="1252"/>
      <c r="AZ56" s="1252"/>
      <c r="BA56" s="1252"/>
      <c r="BB56" s="1252"/>
      <c r="BC56" s="1253"/>
      <c r="BD56" s="90"/>
      <c r="BE56" s="89"/>
      <c r="BF56" s="91"/>
      <c r="BG56" s="92"/>
      <c r="BH56" s="93">
        <f t="shared" si="16"/>
        <v>0</v>
      </c>
      <c r="BI56" s="88" t="str">
        <f t="shared" si="23"/>
        <v>No Line Item</v>
      </c>
      <c r="BJ56" s="1251"/>
      <c r="BK56" s="1252"/>
      <c r="BL56" s="1252"/>
      <c r="BM56" s="1252"/>
      <c r="BN56" s="1252"/>
      <c r="BO56" s="1253"/>
      <c r="BP56" s="90"/>
      <c r="BQ56" s="89"/>
      <c r="BR56" s="91"/>
      <c r="BS56" s="92"/>
      <c r="BT56" s="93">
        <f t="shared" si="17"/>
        <v>0</v>
      </c>
    </row>
    <row r="57" spans="1:72" ht="23.85" customHeight="1" x14ac:dyDescent="0.2">
      <c r="A57" s="88" t="str">
        <f t="shared" si="18"/>
        <v>No Line Item</v>
      </c>
      <c r="B57" s="1251"/>
      <c r="C57" s="1252"/>
      <c r="D57" s="1252"/>
      <c r="E57" s="1252"/>
      <c r="F57" s="1252"/>
      <c r="G57" s="1253"/>
      <c r="H57" s="90"/>
      <c r="I57" s="89"/>
      <c r="J57" s="91"/>
      <c r="K57" s="92"/>
      <c r="L57" s="93">
        <f t="shared" si="12"/>
        <v>0</v>
      </c>
      <c r="M57" s="88" t="str">
        <f t="shared" si="19"/>
        <v>No Line Item</v>
      </c>
      <c r="N57" s="1251"/>
      <c r="O57" s="1252"/>
      <c r="P57" s="1252"/>
      <c r="Q57" s="1252"/>
      <c r="R57" s="1252"/>
      <c r="S57" s="1253"/>
      <c r="T57" s="90"/>
      <c r="U57" s="89"/>
      <c r="V57" s="91"/>
      <c r="W57" s="92"/>
      <c r="X57" s="93">
        <f t="shared" si="13"/>
        <v>0</v>
      </c>
      <c r="Y57" s="88" t="str">
        <f t="shared" si="20"/>
        <v>No Line Item</v>
      </c>
      <c r="Z57" s="1251"/>
      <c r="AA57" s="1252"/>
      <c r="AB57" s="1252"/>
      <c r="AC57" s="1252"/>
      <c r="AD57" s="1252"/>
      <c r="AE57" s="1253"/>
      <c r="AF57" s="90"/>
      <c r="AG57" s="89"/>
      <c r="AH57" s="91"/>
      <c r="AI57" s="92"/>
      <c r="AJ57" s="93">
        <f t="shared" si="14"/>
        <v>0</v>
      </c>
      <c r="AK57" s="88" t="str">
        <f t="shared" si="21"/>
        <v>No Line Item</v>
      </c>
      <c r="AL57" s="1251"/>
      <c r="AM57" s="1252"/>
      <c r="AN57" s="1252"/>
      <c r="AO57" s="1252"/>
      <c r="AP57" s="1252"/>
      <c r="AQ57" s="1253"/>
      <c r="AR57" s="90"/>
      <c r="AS57" s="89"/>
      <c r="AT57" s="91"/>
      <c r="AU57" s="92"/>
      <c r="AV57" s="93">
        <f t="shared" si="15"/>
        <v>0</v>
      </c>
      <c r="AW57" s="88" t="str">
        <f t="shared" si="22"/>
        <v>No Line Item</v>
      </c>
      <c r="AX57" s="1251"/>
      <c r="AY57" s="1252"/>
      <c r="AZ57" s="1252"/>
      <c r="BA57" s="1252"/>
      <c r="BB57" s="1252"/>
      <c r="BC57" s="1253"/>
      <c r="BD57" s="90"/>
      <c r="BE57" s="89"/>
      <c r="BF57" s="91"/>
      <c r="BG57" s="92"/>
      <c r="BH57" s="93">
        <f t="shared" si="16"/>
        <v>0</v>
      </c>
      <c r="BI57" s="88" t="str">
        <f t="shared" si="23"/>
        <v>No Line Item</v>
      </c>
      <c r="BJ57" s="1251"/>
      <c r="BK57" s="1252"/>
      <c r="BL57" s="1252"/>
      <c r="BM57" s="1252"/>
      <c r="BN57" s="1252"/>
      <c r="BO57" s="1253"/>
      <c r="BP57" s="90"/>
      <c r="BQ57" s="89"/>
      <c r="BR57" s="91"/>
      <c r="BS57" s="92"/>
      <c r="BT57" s="93">
        <f t="shared" si="17"/>
        <v>0</v>
      </c>
    </row>
    <row r="58" spans="1:72" ht="23.85" customHeight="1" x14ac:dyDescent="0.2">
      <c r="A58" s="88" t="str">
        <f t="shared" si="18"/>
        <v>No Line Item</v>
      </c>
      <c r="B58" s="1251"/>
      <c r="C58" s="1252"/>
      <c r="D58" s="1252"/>
      <c r="E58" s="1252"/>
      <c r="F58" s="1252"/>
      <c r="G58" s="1253"/>
      <c r="H58" s="90"/>
      <c r="I58" s="89"/>
      <c r="J58" s="91"/>
      <c r="K58" s="92"/>
      <c r="L58" s="93">
        <f t="shared" si="12"/>
        <v>0</v>
      </c>
      <c r="M58" s="88" t="str">
        <f t="shared" si="19"/>
        <v>No Line Item</v>
      </c>
      <c r="N58" s="1251"/>
      <c r="O58" s="1252"/>
      <c r="P58" s="1252"/>
      <c r="Q58" s="1252"/>
      <c r="R58" s="1252"/>
      <c r="S58" s="1253"/>
      <c r="T58" s="90"/>
      <c r="U58" s="89"/>
      <c r="V58" s="91"/>
      <c r="W58" s="92"/>
      <c r="X58" s="93">
        <f t="shared" si="13"/>
        <v>0</v>
      </c>
      <c r="Y58" s="88" t="str">
        <f t="shared" si="20"/>
        <v>No Line Item</v>
      </c>
      <c r="Z58" s="1251"/>
      <c r="AA58" s="1252"/>
      <c r="AB58" s="1252"/>
      <c r="AC58" s="1252"/>
      <c r="AD58" s="1252"/>
      <c r="AE58" s="1253"/>
      <c r="AF58" s="90"/>
      <c r="AG58" s="89"/>
      <c r="AH58" s="91"/>
      <c r="AI58" s="92"/>
      <c r="AJ58" s="93">
        <f t="shared" si="14"/>
        <v>0</v>
      </c>
      <c r="AK58" s="88" t="str">
        <f t="shared" si="21"/>
        <v>No Line Item</v>
      </c>
      <c r="AL58" s="1251"/>
      <c r="AM58" s="1252"/>
      <c r="AN58" s="1252"/>
      <c r="AO58" s="1252"/>
      <c r="AP58" s="1252"/>
      <c r="AQ58" s="1253"/>
      <c r="AR58" s="90"/>
      <c r="AS58" s="89"/>
      <c r="AT58" s="91"/>
      <c r="AU58" s="92"/>
      <c r="AV58" s="93">
        <f t="shared" si="15"/>
        <v>0</v>
      </c>
      <c r="AW58" s="88" t="str">
        <f t="shared" si="22"/>
        <v>No Line Item</v>
      </c>
      <c r="AX58" s="1251"/>
      <c r="AY58" s="1252"/>
      <c r="AZ58" s="1252"/>
      <c r="BA58" s="1252"/>
      <c r="BB58" s="1252"/>
      <c r="BC58" s="1253"/>
      <c r="BD58" s="90"/>
      <c r="BE58" s="89"/>
      <c r="BF58" s="91"/>
      <c r="BG58" s="92"/>
      <c r="BH58" s="93">
        <f t="shared" si="16"/>
        <v>0</v>
      </c>
      <c r="BI58" s="88" t="str">
        <f t="shared" si="23"/>
        <v>No Line Item</v>
      </c>
      <c r="BJ58" s="1251"/>
      <c r="BK58" s="1252"/>
      <c r="BL58" s="1252"/>
      <c r="BM58" s="1252"/>
      <c r="BN58" s="1252"/>
      <c r="BO58" s="1253"/>
      <c r="BP58" s="90"/>
      <c r="BQ58" s="89"/>
      <c r="BR58" s="91"/>
      <c r="BS58" s="92"/>
      <c r="BT58" s="93">
        <f t="shared" si="17"/>
        <v>0</v>
      </c>
    </row>
    <row r="59" spans="1:72" ht="23.85" customHeight="1" x14ac:dyDescent="0.2">
      <c r="A59" s="88" t="str">
        <f t="shared" si="18"/>
        <v>No Line Item</v>
      </c>
      <c r="B59" s="1251"/>
      <c r="C59" s="1252"/>
      <c r="D59" s="1252"/>
      <c r="E59" s="1252"/>
      <c r="F59" s="1252"/>
      <c r="G59" s="1253"/>
      <c r="H59" s="90"/>
      <c r="I59" s="89"/>
      <c r="J59" s="91"/>
      <c r="K59" s="92"/>
      <c r="L59" s="93">
        <f t="shared" si="12"/>
        <v>0</v>
      </c>
      <c r="M59" s="88" t="str">
        <f t="shared" si="19"/>
        <v>No Line Item</v>
      </c>
      <c r="N59" s="1251"/>
      <c r="O59" s="1252"/>
      <c r="P59" s="1252"/>
      <c r="Q59" s="1252"/>
      <c r="R59" s="1252"/>
      <c r="S59" s="1253"/>
      <c r="T59" s="90"/>
      <c r="U59" s="89"/>
      <c r="V59" s="91"/>
      <c r="W59" s="92"/>
      <c r="X59" s="93">
        <f t="shared" si="13"/>
        <v>0</v>
      </c>
      <c r="Y59" s="88" t="str">
        <f t="shared" si="20"/>
        <v>No Line Item</v>
      </c>
      <c r="Z59" s="1251"/>
      <c r="AA59" s="1252"/>
      <c r="AB59" s="1252"/>
      <c r="AC59" s="1252"/>
      <c r="AD59" s="1252"/>
      <c r="AE59" s="1253"/>
      <c r="AF59" s="90"/>
      <c r="AG59" s="89"/>
      <c r="AH59" s="91"/>
      <c r="AI59" s="92"/>
      <c r="AJ59" s="93">
        <f t="shared" si="14"/>
        <v>0</v>
      </c>
      <c r="AK59" s="88" t="str">
        <f t="shared" si="21"/>
        <v>No Line Item</v>
      </c>
      <c r="AL59" s="1251"/>
      <c r="AM59" s="1252"/>
      <c r="AN59" s="1252"/>
      <c r="AO59" s="1252"/>
      <c r="AP59" s="1252"/>
      <c r="AQ59" s="1253"/>
      <c r="AR59" s="90"/>
      <c r="AS59" s="89"/>
      <c r="AT59" s="91"/>
      <c r="AU59" s="92"/>
      <c r="AV59" s="93">
        <f t="shared" si="15"/>
        <v>0</v>
      </c>
      <c r="AW59" s="88" t="str">
        <f t="shared" si="22"/>
        <v>No Line Item</v>
      </c>
      <c r="AX59" s="1251"/>
      <c r="AY59" s="1252"/>
      <c r="AZ59" s="1252"/>
      <c r="BA59" s="1252"/>
      <c r="BB59" s="1252"/>
      <c r="BC59" s="1253"/>
      <c r="BD59" s="90"/>
      <c r="BE59" s="89"/>
      <c r="BF59" s="91"/>
      <c r="BG59" s="92"/>
      <c r="BH59" s="93">
        <f t="shared" si="16"/>
        <v>0</v>
      </c>
      <c r="BI59" s="88" t="str">
        <f t="shared" si="23"/>
        <v>No Line Item</v>
      </c>
      <c r="BJ59" s="1251"/>
      <c r="BK59" s="1252"/>
      <c r="BL59" s="1252"/>
      <c r="BM59" s="1252"/>
      <c r="BN59" s="1252"/>
      <c r="BO59" s="1253"/>
      <c r="BP59" s="90"/>
      <c r="BQ59" s="89"/>
      <c r="BR59" s="91"/>
      <c r="BS59" s="92"/>
      <c r="BT59" s="93">
        <f t="shared" si="17"/>
        <v>0</v>
      </c>
    </row>
    <row r="60" spans="1:72" ht="23.85" customHeight="1" x14ac:dyDescent="0.2">
      <c r="A60" s="88" t="str">
        <f t="shared" si="18"/>
        <v>No Line Item</v>
      </c>
      <c r="B60" s="1251"/>
      <c r="C60" s="1252"/>
      <c r="D60" s="1252"/>
      <c r="E60" s="1252"/>
      <c r="F60" s="1252"/>
      <c r="G60" s="1253"/>
      <c r="H60" s="90"/>
      <c r="I60" s="89"/>
      <c r="J60" s="91"/>
      <c r="K60" s="92"/>
      <c r="L60" s="93">
        <f t="shared" si="12"/>
        <v>0</v>
      </c>
      <c r="M60" s="88" t="str">
        <f t="shared" si="19"/>
        <v>No Line Item</v>
      </c>
      <c r="N60" s="1251"/>
      <c r="O60" s="1252"/>
      <c r="P60" s="1252"/>
      <c r="Q60" s="1252"/>
      <c r="R60" s="1252"/>
      <c r="S60" s="1253"/>
      <c r="T60" s="90"/>
      <c r="U60" s="89"/>
      <c r="V60" s="91"/>
      <c r="W60" s="92"/>
      <c r="X60" s="93">
        <f t="shared" si="13"/>
        <v>0</v>
      </c>
      <c r="Y60" s="88" t="str">
        <f t="shared" si="20"/>
        <v>No Line Item</v>
      </c>
      <c r="Z60" s="1251"/>
      <c r="AA60" s="1252"/>
      <c r="AB60" s="1252"/>
      <c r="AC60" s="1252"/>
      <c r="AD60" s="1252"/>
      <c r="AE60" s="1253"/>
      <c r="AF60" s="90"/>
      <c r="AG60" s="89"/>
      <c r="AH60" s="91"/>
      <c r="AI60" s="92"/>
      <c r="AJ60" s="93">
        <f t="shared" si="14"/>
        <v>0</v>
      </c>
      <c r="AK60" s="88" t="str">
        <f t="shared" si="21"/>
        <v>No Line Item</v>
      </c>
      <c r="AL60" s="1251"/>
      <c r="AM60" s="1252"/>
      <c r="AN60" s="1252"/>
      <c r="AO60" s="1252"/>
      <c r="AP60" s="1252"/>
      <c r="AQ60" s="1253"/>
      <c r="AR60" s="90"/>
      <c r="AS60" s="89"/>
      <c r="AT60" s="91"/>
      <c r="AU60" s="92"/>
      <c r="AV60" s="93">
        <f t="shared" si="15"/>
        <v>0</v>
      </c>
      <c r="AW60" s="88" t="str">
        <f t="shared" si="22"/>
        <v>No Line Item</v>
      </c>
      <c r="AX60" s="1251"/>
      <c r="AY60" s="1252"/>
      <c r="AZ60" s="1252"/>
      <c r="BA60" s="1252"/>
      <c r="BB60" s="1252"/>
      <c r="BC60" s="1253"/>
      <c r="BD60" s="90"/>
      <c r="BE60" s="89"/>
      <c r="BF60" s="91"/>
      <c r="BG60" s="92"/>
      <c r="BH60" s="93">
        <f t="shared" si="16"/>
        <v>0</v>
      </c>
      <c r="BI60" s="88" t="str">
        <f t="shared" si="23"/>
        <v>No Line Item</v>
      </c>
      <c r="BJ60" s="1251"/>
      <c r="BK60" s="1252"/>
      <c r="BL60" s="1252"/>
      <c r="BM60" s="1252"/>
      <c r="BN60" s="1252"/>
      <c r="BO60" s="1253"/>
      <c r="BP60" s="90"/>
      <c r="BQ60" s="89"/>
      <c r="BR60" s="91"/>
      <c r="BS60" s="92"/>
      <c r="BT60" s="93">
        <f t="shared" si="17"/>
        <v>0</v>
      </c>
    </row>
    <row r="61" spans="1:72" ht="23.85" customHeight="1" x14ac:dyDescent="0.2">
      <c r="A61" s="88" t="str">
        <f t="shared" si="18"/>
        <v>No Line Item</v>
      </c>
      <c r="B61" s="1251"/>
      <c r="C61" s="1252"/>
      <c r="D61" s="1252"/>
      <c r="E61" s="1252"/>
      <c r="F61" s="1252"/>
      <c r="G61" s="1253"/>
      <c r="H61" s="90"/>
      <c r="I61" s="89"/>
      <c r="J61" s="91"/>
      <c r="K61" s="92"/>
      <c r="L61" s="93">
        <f t="shared" si="12"/>
        <v>0</v>
      </c>
      <c r="M61" s="88" t="str">
        <f t="shared" si="19"/>
        <v>No Line Item</v>
      </c>
      <c r="N61" s="1251"/>
      <c r="O61" s="1252"/>
      <c r="P61" s="1252"/>
      <c r="Q61" s="1252"/>
      <c r="R61" s="1252"/>
      <c r="S61" s="1253"/>
      <c r="T61" s="90"/>
      <c r="U61" s="89"/>
      <c r="V61" s="91"/>
      <c r="W61" s="92"/>
      <c r="X61" s="93">
        <f t="shared" si="13"/>
        <v>0</v>
      </c>
      <c r="Y61" s="88" t="str">
        <f t="shared" si="20"/>
        <v>No Line Item</v>
      </c>
      <c r="Z61" s="1251"/>
      <c r="AA61" s="1252"/>
      <c r="AB61" s="1252"/>
      <c r="AC61" s="1252"/>
      <c r="AD61" s="1252"/>
      <c r="AE61" s="1253"/>
      <c r="AF61" s="90"/>
      <c r="AG61" s="89"/>
      <c r="AH61" s="91"/>
      <c r="AI61" s="92"/>
      <c r="AJ61" s="93">
        <f t="shared" si="14"/>
        <v>0</v>
      </c>
      <c r="AK61" s="88" t="str">
        <f t="shared" si="21"/>
        <v>No Line Item</v>
      </c>
      <c r="AL61" s="1251"/>
      <c r="AM61" s="1252"/>
      <c r="AN61" s="1252"/>
      <c r="AO61" s="1252"/>
      <c r="AP61" s="1252"/>
      <c r="AQ61" s="1253"/>
      <c r="AR61" s="90"/>
      <c r="AS61" s="89"/>
      <c r="AT61" s="91"/>
      <c r="AU61" s="92"/>
      <c r="AV61" s="93">
        <f t="shared" si="15"/>
        <v>0</v>
      </c>
      <c r="AW61" s="88" t="str">
        <f t="shared" si="22"/>
        <v>No Line Item</v>
      </c>
      <c r="AX61" s="1251"/>
      <c r="AY61" s="1252"/>
      <c r="AZ61" s="1252"/>
      <c r="BA61" s="1252"/>
      <c r="BB61" s="1252"/>
      <c r="BC61" s="1253"/>
      <c r="BD61" s="90"/>
      <c r="BE61" s="89"/>
      <c r="BF61" s="91"/>
      <c r="BG61" s="92"/>
      <c r="BH61" s="93">
        <f t="shared" si="16"/>
        <v>0</v>
      </c>
      <c r="BI61" s="88" t="str">
        <f t="shared" si="23"/>
        <v>No Line Item</v>
      </c>
      <c r="BJ61" s="1251"/>
      <c r="BK61" s="1252"/>
      <c r="BL61" s="1252"/>
      <c r="BM61" s="1252"/>
      <c r="BN61" s="1252"/>
      <c r="BO61" s="1253"/>
      <c r="BP61" s="90"/>
      <c r="BQ61" s="89"/>
      <c r="BR61" s="91"/>
      <c r="BS61" s="92"/>
      <c r="BT61" s="93">
        <f t="shared" si="17"/>
        <v>0</v>
      </c>
    </row>
    <row r="62" spans="1:72" ht="23.85" customHeight="1" x14ac:dyDescent="0.2">
      <c r="A62" s="88" t="str">
        <f t="shared" si="18"/>
        <v>No Line Item</v>
      </c>
      <c r="B62" s="1251"/>
      <c r="C62" s="1252"/>
      <c r="D62" s="1252"/>
      <c r="E62" s="1252"/>
      <c r="F62" s="1252"/>
      <c r="G62" s="1253"/>
      <c r="H62" s="90"/>
      <c r="I62" s="89"/>
      <c r="J62" s="91"/>
      <c r="K62" s="92"/>
      <c r="L62" s="93">
        <f t="shared" si="12"/>
        <v>0</v>
      </c>
      <c r="M62" s="88" t="str">
        <f t="shared" si="19"/>
        <v>No Line Item</v>
      </c>
      <c r="N62" s="1251"/>
      <c r="O62" s="1252"/>
      <c r="P62" s="1252"/>
      <c r="Q62" s="1252"/>
      <c r="R62" s="1252"/>
      <c r="S62" s="1253"/>
      <c r="T62" s="90"/>
      <c r="U62" s="89"/>
      <c r="V62" s="91"/>
      <c r="W62" s="92"/>
      <c r="X62" s="93">
        <f t="shared" si="13"/>
        <v>0</v>
      </c>
      <c r="Y62" s="88" t="str">
        <f t="shared" si="20"/>
        <v>No Line Item</v>
      </c>
      <c r="Z62" s="1251"/>
      <c r="AA62" s="1252"/>
      <c r="AB62" s="1252"/>
      <c r="AC62" s="1252"/>
      <c r="AD62" s="1252"/>
      <c r="AE62" s="1253"/>
      <c r="AF62" s="90"/>
      <c r="AG62" s="89"/>
      <c r="AH62" s="91"/>
      <c r="AI62" s="92"/>
      <c r="AJ62" s="93">
        <f t="shared" si="14"/>
        <v>0</v>
      </c>
      <c r="AK62" s="88" t="str">
        <f t="shared" si="21"/>
        <v>No Line Item</v>
      </c>
      <c r="AL62" s="1251"/>
      <c r="AM62" s="1252"/>
      <c r="AN62" s="1252"/>
      <c r="AO62" s="1252"/>
      <c r="AP62" s="1252"/>
      <c r="AQ62" s="1253"/>
      <c r="AR62" s="90"/>
      <c r="AS62" s="89"/>
      <c r="AT62" s="91"/>
      <c r="AU62" s="92"/>
      <c r="AV62" s="93">
        <f t="shared" si="15"/>
        <v>0</v>
      </c>
      <c r="AW62" s="88" t="str">
        <f t="shared" si="22"/>
        <v>No Line Item</v>
      </c>
      <c r="AX62" s="1251"/>
      <c r="AY62" s="1252"/>
      <c r="AZ62" s="1252"/>
      <c r="BA62" s="1252"/>
      <c r="BB62" s="1252"/>
      <c r="BC62" s="1253"/>
      <c r="BD62" s="90"/>
      <c r="BE62" s="89"/>
      <c r="BF62" s="91"/>
      <c r="BG62" s="92"/>
      <c r="BH62" s="93">
        <f t="shared" si="16"/>
        <v>0</v>
      </c>
      <c r="BI62" s="88" t="str">
        <f t="shared" si="23"/>
        <v>No Line Item</v>
      </c>
      <c r="BJ62" s="1251"/>
      <c r="BK62" s="1252"/>
      <c r="BL62" s="1252"/>
      <c r="BM62" s="1252"/>
      <c r="BN62" s="1252"/>
      <c r="BO62" s="1253"/>
      <c r="BP62" s="90"/>
      <c r="BQ62" s="89"/>
      <c r="BR62" s="91"/>
      <c r="BS62" s="92"/>
      <c r="BT62" s="93">
        <f t="shared" si="17"/>
        <v>0</v>
      </c>
    </row>
    <row r="63" spans="1:72" ht="23.85" customHeight="1" x14ac:dyDescent="0.2">
      <c r="A63" s="88" t="str">
        <f t="shared" si="18"/>
        <v>No Line Item</v>
      </c>
      <c r="B63" s="1251"/>
      <c r="C63" s="1252"/>
      <c r="D63" s="1252"/>
      <c r="E63" s="1252"/>
      <c r="F63" s="1252"/>
      <c r="G63" s="1253"/>
      <c r="H63" s="90"/>
      <c r="I63" s="89"/>
      <c r="J63" s="91"/>
      <c r="K63" s="92"/>
      <c r="L63" s="93">
        <f t="shared" si="12"/>
        <v>0</v>
      </c>
      <c r="M63" s="88" t="str">
        <f t="shared" si="19"/>
        <v>No Line Item</v>
      </c>
      <c r="N63" s="1251"/>
      <c r="O63" s="1252"/>
      <c r="P63" s="1252"/>
      <c r="Q63" s="1252"/>
      <c r="R63" s="1252"/>
      <c r="S63" s="1253"/>
      <c r="T63" s="90"/>
      <c r="U63" s="89"/>
      <c r="V63" s="91"/>
      <c r="W63" s="92"/>
      <c r="X63" s="93">
        <f t="shared" si="13"/>
        <v>0</v>
      </c>
      <c r="Y63" s="88" t="str">
        <f t="shared" si="20"/>
        <v>No Line Item</v>
      </c>
      <c r="Z63" s="1251"/>
      <c r="AA63" s="1252"/>
      <c r="AB63" s="1252"/>
      <c r="AC63" s="1252"/>
      <c r="AD63" s="1252"/>
      <c r="AE63" s="1253"/>
      <c r="AF63" s="90"/>
      <c r="AG63" s="89"/>
      <c r="AH63" s="91"/>
      <c r="AI63" s="92"/>
      <c r="AJ63" s="93">
        <f t="shared" si="14"/>
        <v>0</v>
      </c>
      <c r="AK63" s="88" t="str">
        <f t="shared" si="21"/>
        <v>No Line Item</v>
      </c>
      <c r="AL63" s="1251"/>
      <c r="AM63" s="1252"/>
      <c r="AN63" s="1252"/>
      <c r="AO63" s="1252"/>
      <c r="AP63" s="1252"/>
      <c r="AQ63" s="1253"/>
      <c r="AR63" s="90"/>
      <c r="AS63" s="89"/>
      <c r="AT63" s="91"/>
      <c r="AU63" s="92"/>
      <c r="AV63" s="93">
        <f t="shared" si="15"/>
        <v>0</v>
      </c>
      <c r="AW63" s="88" t="str">
        <f t="shared" si="22"/>
        <v>No Line Item</v>
      </c>
      <c r="AX63" s="1251"/>
      <c r="AY63" s="1252"/>
      <c r="AZ63" s="1252"/>
      <c r="BA63" s="1252"/>
      <c r="BB63" s="1252"/>
      <c r="BC63" s="1253"/>
      <c r="BD63" s="90"/>
      <c r="BE63" s="89"/>
      <c r="BF63" s="91"/>
      <c r="BG63" s="92"/>
      <c r="BH63" s="93">
        <f t="shared" si="16"/>
        <v>0</v>
      </c>
      <c r="BI63" s="88" t="str">
        <f t="shared" si="23"/>
        <v>No Line Item</v>
      </c>
      <c r="BJ63" s="1251"/>
      <c r="BK63" s="1252"/>
      <c r="BL63" s="1252"/>
      <c r="BM63" s="1252"/>
      <c r="BN63" s="1252"/>
      <c r="BO63" s="1253"/>
      <c r="BP63" s="90"/>
      <c r="BQ63" s="89"/>
      <c r="BR63" s="91"/>
      <c r="BS63" s="92"/>
      <c r="BT63" s="93">
        <f t="shared" si="17"/>
        <v>0</v>
      </c>
    </row>
    <row r="64" spans="1:72" ht="23.85" customHeight="1" x14ac:dyDescent="0.2">
      <c r="A64" s="88" t="str">
        <f t="shared" si="18"/>
        <v>No Line Item</v>
      </c>
      <c r="B64" s="1251"/>
      <c r="C64" s="1252"/>
      <c r="D64" s="1252"/>
      <c r="E64" s="1252"/>
      <c r="F64" s="1252"/>
      <c r="G64" s="1253"/>
      <c r="H64" s="90"/>
      <c r="I64" s="89"/>
      <c r="J64" s="91"/>
      <c r="K64" s="92"/>
      <c r="L64" s="93">
        <f t="shared" si="12"/>
        <v>0</v>
      </c>
      <c r="M64" s="88" t="str">
        <f t="shared" si="19"/>
        <v>No Line Item</v>
      </c>
      <c r="N64" s="1251"/>
      <c r="O64" s="1252"/>
      <c r="P64" s="1252"/>
      <c r="Q64" s="1252"/>
      <c r="R64" s="1252"/>
      <c r="S64" s="1253"/>
      <c r="T64" s="90"/>
      <c r="U64" s="89"/>
      <c r="V64" s="91"/>
      <c r="W64" s="92"/>
      <c r="X64" s="93">
        <f t="shared" si="13"/>
        <v>0</v>
      </c>
      <c r="Y64" s="88" t="str">
        <f t="shared" si="20"/>
        <v>No Line Item</v>
      </c>
      <c r="Z64" s="1251"/>
      <c r="AA64" s="1252"/>
      <c r="AB64" s="1252"/>
      <c r="AC64" s="1252"/>
      <c r="AD64" s="1252"/>
      <c r="AE64" s="1253"/>
      <c r="AF64" s="90"/>
      <c r="AG64" s="89"/>
      <c r="AH64" s="91"/>
      <c r="AI64" s="92"/>
      <c r="AJ64" s="93">
        <f t="shared" si="14"/>
        <v>0</v>
      </c>
      <c r="AK64" s="88" t="str">
        <f t="shared" si="21"/>
        <v>No Line Item</v>
      </c>
      <c r="AL64" s="1251"/>
      <c r="AM64" s="1252"/>
      <c r="AN64" s="1252"/>
      <c r="AO64" s="1252"/>
      <c r="AP64" s="1252"/>
      <c r="AQ64" s="1253"/>
      <c r="AR64" s="90"/>
      <c r="AS64" s="89"/>
      <c r="AT64" s="91"/>
      <c r="AU64" s="92"/>
      <c r="AV64" s="93">
        <f t="shared" si="15"/>
        <v>0</v>
      </c>
      <c r="AW64" s="88" t="str">
        <f t="shared" si="22"/>
        <v>No Line Item</v>
      </c>
      <c r="AX64" s="1251"/>
      <c r="AY64" s="1252"/>
      <c r="AZ64" s="1252"/>
      <c r="BA64" s="1252"/>
      <c r="BB64" s="1252"/>
      <c r="BC64" s="1253"/>
      <c r="BD64" s="90"/>
      <c r="BE64" s="89"/>
      <c r="BF64" s="91"/>
      <c r="BG64" s="92"/>
      <c r="BH64" s="93">
        <f t="shared" si="16"/>
        <v>0</v>
      </c>
      <c r="BI64" s="88" t="str">
        <f t="shared" si="23"/>
        <v>No Line Item</v>
      </c>
      <c r="BJ64" s="1251"/>
      <c r="BK64" s="1252"/>
      <c r="BL64" s="1252"/>
      <c r="BM64" s="1252"/>
      <c r="BN64" s="1252"/>
      <c r="BO64" s="1253"/>
      <c r="BP64" s="90"/>
      <c r="BQ64" s="89"/>
      <c r="BR64" s="91"/>
      <c r="BS64" s="92"/>
      <c r="BT64" s="93">
        <f t="shared" si="17"/>
        <v>0</v>
      </c>
    </row>
    <row r="65" spans="1:72" ht="23.85" customHeight="1" x14ac:dyDescent="0.2">
      <c r="A65" s="88" t="str">
        <f t="shared" si="18"/>
        <v>No Line Item</v>
      </c>
      <c r="B65" s="1251"/>
      <c r="C65" s="1252"/>
      <c r="D65" s="1252"/>
      <c r="E65" s="1252"/>
      <c r="F65" s="1252"/>
      <c r="G65" s="1253"/>
      <c r="H65" s="90"/>
      <c r="I65" s="89"/>
      <c r="J65" s="91"/>
      <c r="K65" s="92"/>
      <c r="L65" s="93">
        <f t="shared" si="12"/>
        <v>0</v>
      </c>
      <c r="M65" s="88" t="str">
        <f t="shared" si="19"/>
        <v>No Line Item</v>
      </c>
      <c r="N65" s="1251"/>
      <c r="O65" s="1252"/>
      <c r="P65" s="1252"/>
      <c r="Q65" s="1252"/>
      <c r="R65" s="1252"/>
      <c r="S65" s="1253"/>
      <c r="T65" s="90"/>
      <c r="U65" s="89"/>
      <c r="V65" s="91"/>
      <c r="W65" s="92"/>
      <c r="X65" s="93">
        <f t="shared" si="13"/>
        <v>0</v>
      </c>
      <c r="Y65" s="88" t="str">
        <f t="shared" si="20"/>
        <v>No Line Item</v>
      </c>
      <c r="Z65" s="1251"/>
      <c r="AA65" s="1252"/>
      <c r="AB65" s="1252"/>
      <c r="AC65" s="1252"/>
      <c r="AD65" s="1252"/>
      <c r="AE65" s="1253"/>
      <c r="AF65" s="90"/>
      <c r="AG65" s="89"/>
      <c r="AH65" s="91"/>
      <c r="AI65" s="92"/>
      <c r="AJ65" s="93">
        <f t="shared" si="14"/>
        <v>0</v>
      </c>
      <c r="AK65" s="88" t="str">
        <f t="shared" si="21"/>
        <v>No Line Item</v>
      </c>
      <c r="AL65" s="1251"/>
      <c r="AM65" s="1252"/>
      <c r="AN65" s="1252"/>
      <c r="AO65" s="1252"/>
      <c r="AP65" s="1252"/>
      <c r="AQ65" s="1253"/>
      <c r="AR65" s="90"/>
      <c r="AS65" s="89"/>
      <c r="AT65" s="91"/>
      <c r="AU65" s="92"/>
      <c r="AV65" s="93">
        <f t="shared" si="15"/>
        <v>0</v>
      </c>
      <c r="AW65" s="88" t="str">
        <f t="shared" si="22"/>
        <v>No Line Item</v>
      </c>
      <c r="AX65" s="1251"/>
      <c r="AY65" s="1252"/>
      <c r="AZ65" s="1252"/>
      <c r="BA65" s="1252"/>
      <c r="BB65" s="1252"/>
      <c r="BC65" s="1253"/>
      <c r="BD65" s="90"/>
      <c r="BE65" s="89"/>
      <c r="BF65" s="91"/>
      <c r="BG65" s="92"/>
      <c r="BH65" s="93">
        <f t="shared" si="16"/>
        <v>0</v>
      </c>
      <c r="BI65" s="88" t="str">
        <f t="shared" si="23"/>
        <v>No Line Item</v>
      </c>
      <c r="BJ65" s="1251"/>
      <c r="BK65" s="1252"/>
      <c r="BL65" s="1252"/>
      <c r="BM65" s="1252"/>
      <c r="BN65" s="1252"/>
      <c r="BO65" s="1253"/>
      <c r="BP65" s="90"/>
      <c r="BQ65" s="89"/>
      <c r="BR65" s="91"/>
      <c r="BS65" s="92"/>
      <c r="BT65" s="93">
        <f t="shared" si="17"/>
        <v>0</v>
      </c>
    </row>
    <row r="66" spans="1:72" ht="23.85" customHeight="1" x14ac:dyDescent="0.2">
      <c r="A66" s="88" t="str">
        <f t="shared" si="18"/>
        <v>No Line Item</v>
      </c>
      <c r="B66" s="1251"/>
      <c r="C66" s="1252"/>
      <c r="D66" s="1252"/>
      <c r="E66" s="1252"/>
      <c r="F66" s="1252"/>
      <c r="G66" s="1253"/>
      <c r="H66" s="90"/>
      <c r="I66" s="89"/>
      <c r="J66" s="91"/>
      <c r="K66" s="92"/>
      <c r="L66" s="93">
        <f t="shared" si="12"/>
        <v>0</v>
      </c>
      <c r="M66" s="88" t="str">
        <f t="shared" si="19"/>
        <v>No Line Item</v>
      </c>
      <c r="N66" s="1251"/>
      <c r="O66" s="1252"/>
      <c r="P66" s="1252"/>
      <c r="Q66" s="1252"/>
      <c r="R66" s="1252"/>
      <c r="S66" s="1253"/>
      <c r="T66" s="90"/>
      <c r="U66" s="89"/>
      <c r="V66" s="91"/>
      <c r="W66" s="92"/>
      <c r="X66" s="93">
        <f t="shared" si="13"/>
        <v>0</v>
      </c>
      <c r="Y66" s="88" t="str">
        <f t="shared" si="20"/>
        <v>No Line Item</v>
      </c>
      <c r="Z66" s="1251"/>
      <c r="AA66" s="1252"/>
      <c r="AB66" s="1252"/>
      <c r="AC66" s="1252"/>
      <c r="AD66" s="1252"/>
      <c r="AE66" s="1253"/>
      <c r="AF66" s="90"/>
      <c r="AG66" s="89"/>
      <c r="AH66" s="91"/>
      <c r="AI66" s="92"/>
      <c r="AJ66" s="93">
        <f t="shared" si="14"/>
        <v>0</v>
      </c>
      <c r="AK66" s="88" t="str">
        <f t="shared" si="21"/>
        <v>No Line Item</v>
      </c>
      <c r="AL66" s="1251"/>
      <c r="AM66" s="1252"/>
      <c r="AN66" s="1252"/>
      <c r="AO66" s="1252"/>
      <c r="AP66" s="1252"/>
      <c r="AQ66" s="1253"/>
      <c r="AR66" s="90"/>
      <c r="AS66" s="89"/>
      <c r="AT66" s="91"/>
      <c r="AU66" s="92"/>
      <c r="AV66" s="93">
        <f t="shared" si="15"/>
        <v>0</v>
      </c>
      <c r="AW66" s="88" t="str">
        <f t="shared" si="22"/>
        <v>No Line Item</v>
      </c>
      <c r="AX66" s="1251"/>
      <c r="AY66" s="1252"/>
      <c r="AZ66" s="1252"/>
      <c r="BA66" s="1252"/>
      <c r="BB66" s="1252"/>
      <c r="BC66" s="1253"/>
      <c r="BD66" s="90"/>
      <c r="BE66" s="89"/>
      <c r="BF66" s="91"/>
      <c r="BG66" s="92"/>
      <c r="BH66" s="93">
        <f t="shared" si="16"/>
        <v>0</v>
      </c>
      <c r="BI66" s="88" t="str">
        <f t="shared" si="23"/>
        <v>No Line Item</v>
      </c>
      <c r="BJ66" s="1251"/>
      <c r="BK66" s="1252"/>
      <c r="BL66" s="1252"/>
      <c r="BM66" s="1252"/>
      <c r="BN66" s="1252"/>
      <c r="BO66" s="1253"/>
      <c r="BP66" s="90"/>
      <c r="BQ66" s="89"/>
      <c r="BR66" s="91"/>
      <c r="BS66" s="92"/>
      <c r="BT66" s="93">
        <f t="shared" si="17"/>
        <v>0</v>
      </c>
    </row>
    <row r="67" spans="1:72" ht="23.85" customHeight="1" x14ac:dyDescent="0.2">
      <c r="A67" s="88" t="str">
        <f t="shared" si="18"/>
        <v>No Line Item</v>
      </c>
      <c r="B67" s="1251"/>
      <c r="C67" s="1252"/>
      <c r="D67" s="1252"/>
      <c r="E67" s="1252"/>
      <c r="F67" s="1252"/>
      <c r="G67" s="1253"/>
      <c r="H67" s="90"/>
      <c r="I67" s="89"/>
      <c r="J67" s="91"/>
      <c r="K67" s="92"/>
      <c r="L67" s="93">
        <f t="shared" si="12"/>
        <v>0</v>
      </c>
      <c r="M67" s="88" t="str">
        <f t="shared" si="19"/>
        <v>No Line Item</v>
      </c>
      <c r="N67" s="1251"/>
      <c r="O67" s="1252"/>
      <c r="P67" s="1252"/>
      <c r="Q67" s="1252"/>
      <c r="R67" s="1252"/>
      <c r="S67" s="1253"/>
      <c r="T67" s="90"/>
      <c r="U67" s="89"/>
      <c r="V67" s="91"/>
      <c r="W67" s="92"/>
      <c r="X67" s="93">
        <f t="shared" si="13"/>
        <v>0</v>
      </c>
      <c r="Y67" s="88" t="str">
        <f t="shared" si="20"/>
        <v>No Line Item</v>
      </c>
      <c r="Z67" s="1251"/>
      <c r="AA67" s="1252"/>
      <c r="AB67" s="1252"/>
      <c r="AC67" s="1252"/>
      <c r="AD67" s="1252"/>
      <c r="AE67" s="1253"/>
      <c r="AF67" s="90"/>
      <c r="AG67" s="89"/>
      <c r="AH67" s="91"/>
      <c r="AI67" s="92"/>
      <c r="AJ67" s="93">
        <f t="shared" si="14"/>
        <v>0</v>
      </c>
      <c r="AK67" s="88" t="str">
        <f t="shared" si="21"/>
        <v>No Line Item</v>
      </c>
      <c r="AL67" s="1251"/>
      <c r="AM67" s="1252"/>
      <c r="AN67" s="1252"/>
      <c r="AO67" s="1252"/>
      <c r="AP67" s="1252"/>
      <c r="AQ67" s="1253"/>
      <c r="AR67" s="90"/>
      <c r="AS67" s="89"/>
      <c r="AT67" s="91"/>
      <c r="AU67" s="92"/>
      <c r="AV67" s="93">
        <f t="shared" si="15"/>
        <v>0</v>
      </c>
      <c r="AW67" s="88" t="str">
        <f t="shared" si="22"/>
        <v>No Line Item</v>
      </c>
      <c r="AX67" s="1251"/>
      <c r="AY67" s="1252"/>
      <c r="AZ67" s="1252"/>
      <c r="BA67" s="1252"/>
      <c r="BB67" s="1252"/>
      <c r="BC67" s="1253"/>
      <c r="BD67" s="90"/>
      <c r="BE67" s="89"/>
      <c r="BF67" s="91"/>
      <c r="BG67" s="92"/>
      <c r="BH67" s="93">
        <f t="shared" si="16"/>
        <v>0</v>
      </c>
      <c r="BI67" s="88" t="str">
        <f t="shared" si="23"/>
        <v>No Line Item</v>
      </c>
      <c r="BJ67" s="1251"/>
      <c r="BK67" s="1252"/>
      <c r="BL67" s="1252"/>
      <c r="BM67" s="1252"/>
      <c r="BN67" s="1252"/>
      <c r="BO67" s="1253"/>
      <c r="BP67" s="90"/>
      <c r="BQ67" s="89"/>
      <c r="BR67" s="91"/>
      <c r="BS67" s="92"/>
      <c r="BT67" s="93">
        <f t="shared" si="17"/>
        <v>0</v>
      </c>
    </row>
    <row r="68" spans="1:72" ht="23.85" customHeight="1" x14ac:dyDescent="0.2">
      <c r="A68" s="88" t="str">
        <f t="shared" si="18"/>
        <v>No Line Item</v>
      </c>
      <c r="B68" s="1251"/>
      <c r="C68" s="1252"/>
      <c r="D68" s="1252"/>
      <c r="E68" s="1252"/>
      <c r="F68" s="1252"/>
      <c r="G68" s="1253"/>
      <c r="H68" s="90"/>
      <c r="I68" s="89"/>
      <c r="J68" s="91"/>
      <c r="K68" s="92"/>
      <c r="L68" s="93">
        <f t="shared" si="12"/>
        <v>0</v>
      </c>
      <c r="M68" s="88" t="str">
        <f t="shared" si="19"/>
        <v>No Line Item</v>
      </c>
      <c r="N68" s="1251"/>
      <c r="O68" s="1252"/>
      <c r="P68" s="1252"/>
      <c r="Q68" s="1252"/>
      <c r="R68" s="1252"/>
      <c r="S68" s="1253"/>
      <c r="T68" s="90"/>
      <c r="U68" s="89"/>
      <c r="V68" s="91"/>
      <c r="W68" s="92"/>
      <c r="X68" s="93">
        <f>U68*W68</f>
        <v>0</v>
      </c>
      <c r="Y68" s="88" t="str">
        <f t="shared" si="20"/>
        <v>No Line Item</v>
      </c>
      <c r="Z68" s="1251"/>
      <c r="AA68" s="1252"/>
      <c r="AB68" s="1252"/>
      <c r="AC68" s="1252"/>
      <c r="AD68" s="1252"/>
      <c r="AE68" s="1253"/>
      <c r="AF68" s="90"/>
      <c r="AG68" s="89"/>
      <c r="AH68" s="91"/>
      <c r="AI68" s="92"/>
      <c r="AJ68" s="93">
        <f>AG68*AI68</f>
        <v>0</v>
      </c>
      <c r="AK68" s="88" t="str">
        <f t="shared" si="21"/>
        <v>No Line Item</v>
      </c>
      <c r="AL68" s="1251"/>
      <c r="AM68" s="1252"/>
      <c r="AN68" s="1252"/>
      <c r="AO68" s="1252"/>
      <c r="AP68" s="1252"/>
      <c r="AQ68" s="1253"/>
      <c r="AR68" s="90"/>
      <c r="AS68" s="89"/>
      <c r="AT68" s="91"/>
      <c r="AU68" s="92"/>
      <c r="AV68" s="93">
        <f>AS68*AU68</f>
        <v>0</v>
      </c>
      <c r="AW68" s="88" t="str">
        <f t="shared" si="22"/>
        <v>No Line Item</v>
      </c>
      <c r="AX68" s="1251"/>
      <c r="AY68" s="1252"/>
      <c r="AZ68" s="1252"/>
      <c r="BA68" s="1252"/>
      <c r="BB68" s="1252"/>
      <c r="BC68" s="1253"/>
      <c r="BD68" s="90"/>
      <c r="BE68" s="89"/>
      <c r="BF68" s="91"/>
      <c r="BG68" s="92"/>
      <c r="BH68" s="93">
        <f>BE68*BG68</f>
        <v>0</v>
      </c>
      <c r="BI68" s="88" t="str">
        <f t="shared" si="23"/>
        <v>No Line Item</v>
      </c>
      <c r="BJ68" s="1251"/>
      <c r="BK68" s="1252"/>
      <c r="BL68" s="1252"/>
      <c r="BM68" s="1252"/>
      <c r="BN68" s="1252"/>
      <c r="BO68" s="1253"/>
      <c r="BP68" s="90"/>
      <c r="BQ68" s="89"/>
      <c r="BR68" s="91"/>
      <c r="BS68" s="92"/>
      <c r="BT68" s="93">
        <f>BQ68*BS68</f>
        <v>0</v>
      </c>
    </row>
    <row r="69" spans="1:72" ht="23.85" customHeight="1" x14ac:dyDescent="0.2">
      <c r="A69" s="88" t="str">
        <f t="shared" si="18"/>
        <v>No Line Item</v>
      </c>
      <c r="B69" s="1251"/>
      <c r="C69" s="1252"/>
      <c r="D69" s="1252"/>
      <c r="E69" s="1252"/>
      <c r="F69" s="1252"/>
      <c r="G69" s="1253"/>
      <c r="H69" s="90"/>
      <c r="I69" s="89"/>
      <c r="J69" s="91"/>
      <c r="K69" s="92"/>
      <c r="L69" s="93">
        <f t="shared" si="12"/>
        <v>0</v>
      </c>
      <c r="M69" s="88" t="str">
        <f t="shared" si="19"/>
        <v>No Line Item</v>
      </c>
      <c r="N69" s="1251"/>
      <c r="O69" s="1252"/>
      <c r="P69" s="1252"/>
      <c r="Q69" s="1252"/>
      <c r="R69" s="1252"/>
      <c r="S69" s="1253"/>
      <c r="T69" s="90"/>
      <c r="U69" s="89"/>
      <c r="V69" s="91"/>
      <c r="W69" s="92"/>
      <c r="X69" s="93">
        <f>U69*W69</f>
        <v>0</v>
      </c>
      <c r="Y69" s="88" t="str">
        <f t="shared" si="20"/>
        <v>No Line Item</v>
      </c>
      <c r="Z69" s="1251"/>
      <c r="AA69" s="1252"/>
      <c r="AB69" s="1252"/>
      <c r="AC69" s="1252"/>
      <c r="AD69" s="1252"/>
      <c r="AE69" s="1253"/>
      <c r="AF69" s="90"/>
      <c r="AG69" s="89"/>
      <c r="AH69" s="91"/>
      <c r="AI69" s="92"/>
      <c r="AJ69" s="93">
        <f>AG69*AI69</f>
        <v>0</v>
      </c>
      <c r="AK69" s="88" t="str">
        <f t="shared" si="21"/>
        <v>No Line Item</v>
      </c>
      <c r="AL69" s="1251"/>
      <c r="AM69" s="1252"/>
      <c r="AN69" s="1252"/>
      <c r="AO69" s="1252"/>
      <c r="AP69" s="1252"/>
      <c r="AQ69" s="1253"/>
      <c r="AR69" s="90"/>
      <c r="AS69" s="89"/>
      <c r="AT69" s="91"/>
      <c r="AU69" s="92"/>
      <c r="AV69" s="93">
        <f>AS69*AU69</f>
        <v>0</v>
      </c>
      <c r="AW69" s="88" t="str">
        <f t="shared" si="22"/>
        <v>No Line Item</v>
      </c>
      <c r="AX69" s="1251"/>
      <c r="AY69" s="1252"/>
      <c r="AZ69" s="1252"/>
      <c r="BA69" s="1252"/>
      <c r="BB69" s="1252"/>
      <c r="BC69" s="1253"/>
      <c r="BD69" s="90"/>
      <c r="BE69" s="89"/>
      <c r="BF69" s="91"/>
      <c r="BG69" s="92"/>
      <c r="BH69" s="93">
        <f>BE69*BG69</f>
        <v>0</v>
      </c>
      <c r="BI69" s="88" t="str">
        <f t="shared" si="23"/>
        <v>No Line Item</v>
      </c>
      <c r="BJ69" s="1251"/>
      <c r="BK69" s="1252"/>
      <c r="BL69" s="1252"/>
      <c r="BM69" s="1252"/>
      <c r="BN69" s="1252"/>
      <c r="BO69" s="1253"/>
      <c r="BP69" s="90"/>
      <c r="BQ69" s="89"/>
      <c r="BR69" s="91"/>
      <c r="BS69" s="92"/>
      <c r="BT69" s="93">
        <f>BQ69*BS69</f>
        <v>0</v>
      </c>
    </row>
    <row r="70" spans="1:72" ht="23.85" customHeight="1" thickBot="1" x14ac:dyDescent="0.25">
      <c r="A70" s="88" t="str">
        <f>IF(AND(I70=0,K70=0,B70=""),"No Line Item",A69+1)</f>
        <v>No Line Item</v>
      </c>
      <c r="B70" s="1251"/>
      <c r="C70" s="1252"/>
      <c r="D70" s="1252"/>
      <c r="E70" s="1252"/>
      <c r="F70" s="1252"/>
      <c r="G70" s="1253"/>
      <c r="H70" s="90"/>
      <c r="I70" s="89"/>
      <c r="J70" s="91"/>
      <c r="K70" s="92"/>
      <c r="L70" s="93">
        <f t="shared" si="12"/>
        <v>0</v>
      </c>
      <c r="M70" s="88" t="str">
        <f>IF(AND(U70=0,W70=0,N70=""),"No Line Item",M69+1)</f>
        <v>No Line Item</v>
      </c>
      <c r="N70" s="1251"/>
      <c r="O70" s="1252"/>
      <c r="P70" s="1252"/>
      <c r="Q70" s="1252"/>
      <c r="R70" s="1252"/>
      <c r="S70" s="1253"/>
      <c r="T70" s="90"/>
      <c r="U70" s="89"/>
      <c r="V70" s="91"/>
      <c r="W70" s="92"/>
      <c r="X70" s="93">
        <f>U70*W70</f>
        <v>0</v>
      </c>
      <c r="Y70" s="88" t="str">
        <f>IF(AND(AG70=0,AI70=0,Z70=""),"No Line Item",Y69+1)</f>
        <v>No Line Item</v>
      </c>
      <c r="Z70" s="1251"/>
      <c r="AA70" s="1252"/>
      <c r="AB70" s="1252"/>
      <c r="AC70" s="1252"/>
      <c r="AD70" s="1252"/>
      <c r="AE70" s="1253"/>
      <c r="AF70" s="90"/>
      <c r="AG70" s="89"/>
      <c r="AH70" s="91"/>
      <c r="AI70" s="92"/>
      <c r="AJ70" s="93">
        <f>AG70*AI70</f>
        <v>0</v>
      </c>
      <c r="AK70" s="88" t="str">
        <f>IF(AND(AS70=0,AU70=0,AL70=""),"No Line Item",AK69+1)</f>
        <v>No Line Item</v>
      </c>
      <c r="AL70" s="1251"/>
      <c r="AM70" s="1252"/>
      <c r="AN70" s="1252"/>
      <c r="AO70" s="1252"/>
      <c r="AP70" s="1252"/>
      <c r="AQ70" s="1253"/>
      <c r="AR70" s="90"/>
      <c r="AS70" s="89"/>
      <c r="AT70" s="91"/>
      <c r="AU70" s="92"/>
      <c r="AV70" s="93">
        <f>AS70*AU70</f>
        <v>0</v>
      </c>
      <c r="AW70" s="88" t="str">
        <f>IF(AND(BE70=0,BG70=0,AX70=""),"No Line Item",AW69+1)</f>
        <v>No Line Item</v>
      </c>
      <c r="AX70" s="1251"/>
      <c r="AY70" s="1252"/>
      <c r="AZ70" s="1252"/>
      <c r="BA70" s="1252"/>
      <c r="BB70" s="1252"/>
      <c r="BC70" s="1253"/>
      <c r="BD70" s="90"/>
      <c r="BE70" s="89"/>
      <c r="BF70" s="91"/>
      <c r="BG70" s="92"/>
      <c r="BH70" s="93">
        <f>BE70*BG70</f>
        <v>0</v>
      </c>
      <c r="BI70" s="88" t="str">
        <f>IF(AND(BQ70=0,BS70=0,BJ70=""),"No Line Item",BI69+1)</f>
        <v>No Line Item</v>
      </c>
      <c r="BJ70" s="1251"/>
      <c r="BK70" s="1252"/>
      <c r="BL70" s="1252"/>
      <c r="BM70" s="1252"/>
      <c r="BN70" s="1252"/>
      <c r="BO70" s="1253"/>
      <c r="BP70" s="90"/>
      <c r="BQ70" s="89"/>
      <c r="BR70" s="91"/>
      <c r="BS70" s="92"/>
      <c r="BT70" s="93">
        <f>BQ70*BS70</f>
        <v>0</v>
      </c>
    </row>
    <row r="71" spans="1:72" ht="22.5" customHeight="1" thickBot="1" x14ac:dyDescent="0.25">
      <c r="A71" s="94"/>
      <c r="B71" s="74"/>
      <c r="C71" s="74"/>
      <c r="D71" s="74"/>
      <c r="E71" s="74"/>
      <c r="F71" s="74"/>
      <c r="G71" s="74"/>
      <c r="H71" s="74"/>
      <c r="I71" s="95"/>
      <c r="J71" s="96" t="str">
        <f>IF(AND(B91=0,L91=0),"Grand Total ","Sub Total")</f>
        <v xml:space="preserve">Grand Total </v>
      </c>
      <c r="K71" s="97"/>
      <c r="L71" s="98">
        <f>IF(AND(B91=0,L91=0),SUM(L52:L70)+L32,SUM(L52:L70))</f>
        <v>0</v>
      </c>
      <c r="M71" s="94"/>
      <c r="N71" s="74"/>
      <c r="O71" s="74"/>
      <c r="P71" s="74"/>
      <c r="Q71" s="74"/>
      <c r="R71" s="74"/>
      <c r="S71" s="74"/>
      <c r="T71" s="74"/>
      <c r="U71" s="95"/>
      <c r="V71" s="96" t="str">
        <f>IF(AND(N91=0,X91=0),"Grand Total ","Sub Total")</f>
        <v xml:space="preserve">Grand Total </v>
      </c>
      <c r="W71" s="97"/>
      <c r="X71" s="98">
        <f>IF(AND(N91=0,X91=0),SUM(X52:X70)+X32,SUM(X52:X70))</f>
        <v>0</v>
      </c>
      <c r="Y71" s="94"/>
      <c r="Z71" s="74"/>
      <c r="AA71" s="74"/>
      <c r="AB71" s="74"/>
      <c r="AC71" s="74"/>
      <c r="AD71" s="74"/>
      <c r="AE71" s="74"/>
      <c r="AF71" s="74"/>
      <c r="AG71" s="95"/>
      <c r="AH71" s="96" t="str">
        <f>IF(AND(Z91=0,AJ91=0),"Grand Total ","Sub Total")</f>
        <v xml:space="preserve">Grand Total </v>
      </c>
      <c r="AI71" s="97"/>
      <c r="AJ71" s="98">
        <f>IF(AND(Z91=0,AJ91=0),SUM(AJ52:AJ70)+AJ32,SUM(AJ52:AJ70))</f>
        <v>0</v>
      </c>
      <c r="AK71" s="94"/>
      <c r="AL71" s="74"/>
      <c r="AM71" s="74"/>
      <c r="AN71" s="74"/>
      <c r="AO71" s="74"/>
      <c r="AP71" s="74"/>
      <c r="AQ71" s="74"/>
      <c r="AR71" s="74"/>
      <c r="AS71" s="95"/>
      <c r="AT71" s="96" t="str">
        <f>IF(AND(AL91=0,AV91=0),"Grand Total ","Sub Total")</f>
        <v xml:space="preserve">Grand Total </v>
      </c>
      <c r="AU71" s="97"/>
      <c r="AV71" s="98">
        <f>IF(AND(AL91=0,AV91=0),SUM(AV52:AV70)+AV32,SUM(AV52:AV70))</f>
        <v>0</v>
      </c>
      <c r="AW71" s="94"/>
      <c r="AX71" s="74"/>
      <c r="AY71" s="74"/>
      <c r="AZ71" s="74"/>
      <c r="BA71" s="74"/>
      <c r="BB71" s="74"/>
      <c r="BC71" s="74"/>
      <c r="BD71" s="74"/>
      <c r="BE71" s="95"/>
      <c r="BF71" s="96" t="str">
        <f>IF(AND(AX91=0,BH91=0),"Grand Total ","Sub Total")</f>
        <v xml:space="preserve">Grand Total </v>
      </c>
      <c r="BG71" s="97"/>
      <c r="BH71" s="98">
        <f>IF(AND(AX91=0,BH91=0),SUM(BH52:BH70)+BH32,SUM(BH52:BH70))</f>
        <v>0</v>
      </c>
      <c r="BI71" s="94"/>
      <c r="BJ71" s="74"/>
      <c r="BK71" s="74"/>
      <c r="BL71" s="74"/>
      <c r="BM71" s="74"/>
      <c r="BN71" s="74"/>
      <c r="BO71" s="74"/>
      <c r="BP71" s="74"/>
      <c r="BQ71" s="95"/>
      <c r="BR71" s="96" t="str">
        <f>IF(AND(BJ91=0,BT91=0),"Grand Total ","Sub Total")</f>
        <v xml:space="preserve">Grand Total </v>
      </c>
      <c r="BS71" s="97"/>
      <c r="BT71" s="98">
        <f>IF(AND(BJ91=0,BT91=0),SUM(BT52:BT70)+BT32,SUM(BT52:BT70))</f>
        <v>0</v>
      </c>
    </row>
    <row r="72" spans="1:72" ht="12.75" customHeight="1" x14ac:dyDescent="0.2">
      <c r="A72" s="70" t="s">
        <v>87</v>
      </c>
      <c r="B72" s="71"/>
      <c r="C72" s="99" t="s">
        <v>88</v>
      </c>
      <c r="D72" s="100" t="s">
        <v>89</v>
      </c>
      <c r="E72" s="99"/>
      <c r="F72" s="873"/>
      <c r="G72" s="101"/>
      <c r="H72" s="72"/>
      <c r="I72" s="71"/>
      <c r="J72" s="100" t="s">
        <v>90</v>
      </c>
      <c r="K72" s="72"/>
      <c r="L72" s="102"/>
      <c r="M72" s="70" t="s">
        <v>87</v>
      </c>
      <c r="N72" s="71"/>
      <c r="O72" s="99" t="s">
        <v>88</v>
      </c>
      <c r="P72" s="100" t="s">
        <v>89</v>
      </c>
      <c r="Q72" s="99"/>
      <c r="R72" s="873"/>
      <c r="S72" s="101"/>
      <c r="T72" s="72"/>
      <c r="U72" s="71"/>
      <c r="V72" s="100" t="s">
        <v>90</v>
      </c>
      <c r="W72" s="72"/>
      <c r="X72" s="102"/>
      <c r="Y72" s="70" t="s">
        <v>87</v>
      </c>
      <c r="Z72" s="71"/>
      <c r="AA72" s="99" t="s">
        <v>88</v>
      </c>
      <c r="AB72" s="100" t="s">
        <v>89</v>
      </c>
      <c r="AC72" s="99"/>
      <c r="AD72" s="873"/>
      <c r="AE72" s="101"/>
      <c r="AF72" s="72"/>
      <c r="AG72" s="71"/>
      <c r="AH72" s="100" t="s">
        <v>90</v>
      </c>
      <c r="AI72" s="72"/>
      <c r="AJ72" s="102"/>
      <c r="AK72" s="70" t="s">
        <v>87</v>
      </c>
      <c r="AL72" s="71"/>
      <c r="AM72" s="99" t="s">
        <v>88</v>
      </c>
      <c r="AN72" s="100" t="s">
        <v>89</v>
      </c>
      <c r="AO72" s="99"/>
      <c r="AP72" s="873"/>
      <c r="AQ72" s="101"/>
      <c r="AR72" s="72"/>
      <c r="AS72" s="71"/>
      <c r="AT72" s="100" t="s">
        <v>90</v>
      </c>
      <c r="AU72" s="72"/>
      <c r="AV72" s="102"/>
      <c r="AW72" s="70" t="s">
        <v>87</v>
      </c>
      <c r="AX72" s="71"/>
      <c r="AY72" s="99" t="s">
        <v>88</v>
      </c>
      <c r="AZ72" s="100" t="s">
        <v>89</v>
      </c>
      <c r="BA72" s="99"/>
      <c r="BB72" s="873"/>
      <c r="BC72" s="101"/>
      <c r="BD72" s="72"/>
      <c r="BE72" s="71"/>
      <c r="BF72" s="100" t="s">
        <v>90</v>
      </c>
      <c r="BG72" s="72"/>
      <c r="BH72" s="102"/>
      <c r="BI72" s="70" t="s">
        <v>87</v>
      </c>
      <c r="BJ72" s="71"/>
      <c r="BK72" s="99" t="s">
        <v>88</v>
      </c>
      <c r="BL72" s="100" t="s">
        <v>89</v>
      </c>
      <c r="BM72" s="99"/>
      <c r="BN72" s="873"/>
      <c r="BO72" s="101"/>
      <c r="BP72" s="72"/>
      <c r="BQ72" s="71"/>
      <c r="BR72" s="100" t="s">
        <v>90</v>
      </c>
      <c r="BS72" s="72"/>
      <c r="BT72" s="102"/>
    </row>
    <row r="73" spans="1:72" ht="17.25" customHeight="1" x14ac:dyDescent="0.2">
      <c r="A73" s="70"/>
      <c r="B73" s="71"/>
      <c r="C73" s="99"/>
      <c r="D73" s="100"/>
      <c r="E73" s="99"/>
      <c r="F73" s="873"/>
      <c r="G73" s="101"/>
      <c r="H73" s="72"/>
      <c r="I73" s="71"/>
      <c r="J73" s="72"/>
      <c r="K73" s="72"/>
      <c r="L73" s="71"/>
      <c r="M73" s="70"/>
      <c r="N73" s="71"/>
      <c r="O73" s="99"/>
      <c r="P73" s="100"/>
      <c r="Q73" s="99"/>
      <c r="R73" s="873"/>
      <c r="S73" s="101"/>
      <c r="T73" s="72"/>
      <c r="U73" s="71"/>
      <c r="V73" s="72"/>
      <c r="W73" s="72"/>
      <c r="X73" s="71"/>
      <c r="Y73" s="70"/>
      <c r="Z73" s="71"/>
      <c r="AA73" s="99"/>
      <c r="AB73" s="100"/>
      <c r="AC73" s="99"/>
      <c r="AD73" s="873"/>
      <c r="AE73" s="101"/>
      <c r="AF73" s="72"/>
      <c r="AG73" s="71"/>
      <c r="AH73" s="72"/>
      <c r="AI73" s="72"/>
      <c r="AJ73" s="71"/>
      <c r="AK73" s="70"/>
      <c r="AL73" s="71"/>
      <c r="AM73" s="99"/>
      <c r="AN73" s="100"/>
      <c r="AO73" s="99"/>
      <c r="AP73" s="873"/>
      <c r="AQ73" s="101"/>
      <c r="AR73" s="72"/>
      <c r="AS73" s="71"/>
      <c r="AT73" s="72"/>
      <c r="AU73" s="72"/>
      <c r="AV73" s="71"/>
      <c r="AW73" s="70"/>
      <c r="AX73" s="71"/>
      <c r="AY73" s="99"/>
      <c r="AZ73" s="100"/>
      <c r="BA73" s="99"/>
      <c r="BB73" s="873"/>
      <c r="BC73" s="101"/>
      <c r="BD73" s="72"/>
      <c r="BE73" s="71"/>
      <c r="BF73" s="72"/>
      <c r="BG73" s="72"/>
      <c r="BH73" s="71"/>
      <c r="BI73" s="70"/>
      <c r="BJ73" s="71"/>
      <c r="BK73" s="99"/>
      <c r="BL73" s="100"/>
      <c r="BM73" s="99"/>
      <c r="BN73" s="873"/>
      <c r="BO73" s="101"/>
      <c r="BP73" s="72"/>
      <c r="BQ73" s="71"/>
      <c r="BR73" s="72"/>
      <c r="BS73" s="72"/>
      <c r="BT73" s="71"/>
    </row>
    <row r="74" spans="1:72" ht="3" customHeight="1" x14ac:dyDescent="0.2">
      <c r="A74" s="70"/>
      <c r="B74" s="71"/>
      <c r="C74" s="99"/>
      <c r="D74" s="100"/>
      <c r="E74" s="99"/>
      <c r="F74" s="873"/>
      <c r="G74" s="101"/>
      <c r="H74" s="72"/>
      <c r="I74" s="71"/>
      <c r="J74" s="85"/>
      <c r="K74" s="85"/>
      <c r="L74" s="78"/>
      <c r="M74" s="70"/>
      <c r="N74" s="71"/>
      <c r="O74" s="99"/>
      <c r="P74" s="100"/>
      <c r="Q74" s="99"/>
      <c r="R74" s="873"/>
      <c r="S74" s="101"/>
      <c r="T74" s="72"/>
      <c r="U74" s="71"/>
      <c r="V74" s="85"/>
      <c r="W74" s="85"/>
      <c r="X74" s="78"/>
      <c r="Y74" s="70"/>
      <c r="Z74" s="71"/>
      <c r="AA74" s="99"/>
      <c r="AB74" s="100"/>
      <c r="AC74" s="99"/>
      <c r="AD74" s="873"/>
      <c r="AE74" s="101"/>
      <c r="AF74" s="72"/>
      <c r="AG74" s="71"/>
      <c r="AH74" s="85"/>
      <c r="AI74" s="85"/>
      <c r="AJ74" s="78"/>
      <c r="AK74" s="70"/>
      <c r="AL74" s="71"/>
      <c r="AM74" s="99"/>
      <c r="AN74" s="100"/>
      <c r="AO74" s="99"/>
      <c r="AP74" s="873"/>
      <c r="AQ74" s="101"/>
      <c r="AR74" s="72"/>
      <c r="AS74" s="71"/>
      <c r="AT74" s="85"/>
      <c r="AU74" s="85"/>
      <c r="AV74" s="78"/>
      <c r="AW74" s="70"/>
      <c r="AX74" s="71"/>
      <c r="AY74" s="99"/>
      <c r="AZ74" s="100"/>
      <c r="BA74" s="99"/>
      <c r="BB74" s="873"/>
      <c r="BC74" s="101"/>
      <c r="BD74" s="72"/>
      <c r="BE74" s="71"/>
      <c r="BF74" s="85"/>
      <c r="BG74" s="85"/>
      <c r="BH74" s="78"/>
      <c r="BI74" s="70"/>
      <c r="BJ74" s="71"/>
      <c r="BK74" s="99"/>
      <c r="BL74" s="100"/>
      <c r="BM74" s="99"/>
      <c r="BN74" s="873"/>
      <c r="BO74" s="101"/>
      <c r="BP74" s="72"/>
      <c r="BQ74" s="71"/>
      <c r="BR74" s="85"/>
      <c r="BS74" s="85"/>
      <c r="BT74" s="78"/>
    </row>
    <row r="75" spans="1:72" ht="22.5" customHeight="1" x14ac:dyDescent="0.2">
      <c r="A75" s="70"/>
      <c r="B75" s="71"/>
      <c r="C75" s="99"/>
      <c r="D75" s="100"/>
      <c r="E75" s="99"/>
      <c r="F75" s="874" t="s">
        <v>234</v>
      </c>
      <c r="G75" s="718">
        <f>G36</f>
        <v>41609</v>
      </c>
      <c r="H75" s="115"/>
      <c r="I75" s="103"/>
      <c r="J75" s="72"/>
      <c r="K75" s="875" t="s">
        <v>91</v>
      </c>
      <c r="L75" s="71"/>
      <c r="M75" s="70"/>
      <c r="N75" s="71"/>
      <c r="O75" s="99"/>
      <c r="P75" s="100"/>
      <c r="Q75" s="99"/>
      <c r="R75" s="874" t="s">
        <v>234</v>
      </c>
      <c r="S75" s="718">
        <f>S36</f>
        <v>41609</v>
      </c>
      <c r="T75" s="115"/>
      <c r="U75" s="103"/>
      <c r="V75" s="72"/>
      <c r="W75" s="875" t="s">
        <v>91</v>
      </c>
      <c r="X75" s="71"/>
      <c r="Y75" s="70"/>
      <c r="Z75" s="71"/>
      <c r="AA75" s="99"/>
      <c r="AB75" s="100"/>
      <c r="AC75" s="99"/>
      <c r="AD75" s="874" t="s">
        <v>234</v>
      </c>
      <c r="AE75" s="718">
        <f>AE36</f>
        <v>41609</v>
      </c>
      <c r="AF75" s="115"/>
      <c r="AG75" s="103"/>
      <c r="AH75" s="72"/>
      <c r="AI75" s="875" t="s">
        <v>91</v>
      </c>
      <c r="AJ75" s="71"/>
      <c r="AK75" s="70"/>
      <c r="AL75" s="71"/>
      <c r="AM75" s="99"/>
      <c r="AN75" s="100"/>
      <c r="AO75" s="99"/>
      <c r="AP75" s="874" t="s">
        <v>234</v>
      </c>
      <c r="AQ75" s="718">
        <f>AQ36</f>
        <v>41609</v>
      </c>
      <c r="AR75" s="115"/>
      <c r="AS75" s="103"/>
      <c r="AT75" s="72"/>
      <c r="AU75" s="875" t="s">
        <v>91</v>
      </c>
      <c r="AV75" s="71"/>
      <c r="AW75" s="70"/>
      <c r="AX75" s="71"/>
      <c r="AY75" s="99"/>
      <c r="AZ75" s="100"/>
      <c r="BA75" s="99"/>
      <c r="BB75" s="874" t="s">
        <v>234</v>
      </c>
      <c r="BC75" s="718">
        <f>BC36</f>
        <v>41609</v>
      </c>
      <c r="BD75" s="115"/>
      <c r="BE75" s="103"/>
      <c r="BF75" s="72"/>
      <c r="BG75" s="875" t="s">
        <v>91</v>
      </c>
      <c r="BH75" s="71"/>
      <c r="BI75" s="70"/>
      <c r="BJ75" s="71"/>
      <c r="BK75" s="99"/>
      <c r="BL75" s="100"/>
      <c r="BM75" s="99"/>
      <c r="BN75" s="874" t="s">
        <v>234</v>
      </c>
      <c r="BO75" s="718">
        <f>BO36</f>
        <v>41609</v>
      </c>
      <c r="BP75" s="115"/>
      <c r="BQ75" s="103"/>
      <c r="BR75" s="72"/>
      <c r="BS75" s="875" t="s">
        <v>91</v>
      </c>
      <c r="BT75" s="71"/>
    </row>
    <row r="76" spans="1:72" ht="8.25" customHeight="1" x14ac:dyDescent="0.2">
      <c r="A76" s="104"/>
      <c r="B76" s="78"/>
      <c r="C76" s="105"/>
      <c r="D76" s="106"/>
      <c r="E76" s="105"/>
      <c r="F76" s="873"/>
      <c r="G76" s="101"/>
      <c r="H76" s="72"/>
      <c r="I76" s="71"/>
      <c r="J76" s="85"/>
      <c r="K76" s="85"/>
      <c r="L76" s="78"/>
      <c r="M76" s="104"/>
      <c r="N76" s="78"/>
      <c r="O76" s="105"/>
      <c r="P76" s="106"/>
      <c r="Q76" s="105"/>
      <c r="R76" s="873"/>
      <c r="S76" s="101"/>
      <c r="T76" s="72"/>
      <c r="U76" s="71"/>
      <c r="V76" s="85"/>
      <c r="W76" s="85"/>
      <c r="X76" s="78"/>
      <c r="Y76" s="104"/>
      <c r="Z76" s="78"/>
      <c r="AA76" s="105"/>
      <c r="AB76" s="106"/>
      <c r="AC76" s="105"/>
      <c r="AD76" s="873"/>
      <c r="AE76" s="101"/>
      <c r="AF76" s="72"/>
      <c r="AG76" s="71"/>
      <c r="AH76" s="85"/>
      <c r="AI76" s="85"/>
      <c r="AJ76" s="78"/>
      <c r="AK76" s="104"/>
      <c r="AL76" s="78"/>
      <c r="AM76" s="105"/>
      <c r="AN76" s="106"/>
      <c r="AO76" s="105"/>
      <c r="AP76" s="873"/>
      <c r="AQ76" s="101"/>
      <c r="AR76" s="72"/>
      <c r="AS76" s="71"/>
      <c r="AT76" s="85"/>
      <c r="AU76" s="85"/>
      <c r="AV76" s="78"/>
      <c r="AW76" s="104"/>
      <c r="AX76" s="78"/>
      <c r="AY76" s="105"/>
      <c r="AZ76" s="106"/>
      <c r="BA76" s="105"/>
      <c r="BB76" s="873"/>
      <c r="BC76" s="101"/>
      <c r="BD76" s="72"/>
      <c r="BE76" s="71"/>
      <c r="BF76" s="85"/>
      <c r="BG76" s="85"/>
      <c r="BH76" s="78"/>
      <c r="BI76" s="104"/>
      <c r="BJ76" s="78"/>
      <c r="BK76" s="105"/>
      <c r="BL76" s="106"/>
      <c r="BM76" s="105"/>
      <c r="BN76" s="873"/>
      <c r="BO76" s="101"/>
      <c r="BP76" s="72"/>
      <c r="BQ76" s="71"/>
      <c r="BR76" s="85"/>
      <c r="BS76" s="85"/>
      <c r="BT76" s="78"/>
    </row>
    <row r="77" spans="1:72" ht="13.5" thickBot="1" x14ac:dyDescent="0.25">
      <c r="A77" s="94"/>
      <c r="B77" s="74"/>
      <c r="C77" s="107" t="s">
        <v>92</v>
      </c>
      <c r="D77" s="74"/>
      <c r="E77" s="75"/>
      <c r="F77" s="74"/>
      <c r="G77" s="74"/>
      <c r="H77" s="74"/>
      <c r="I77" s="75"/>
      <c r="J77" s="74"/>
      <c r="K77" s="107" t="s">
        <v>93</v>
      </c>
      <c r="L77" s="75"/>
      <c r="M77" s="94"/>
      <c r="N77" s="74"/>
      <c r="O77" s="107" t="s">
        <v>92</v>
      </c>
      <c r="P77" s="74"/>
      <c r="Q77" s="75"/>
      <c r="R77" s="74"/>
      <c r="S77" s="74"/>
      <c r="T77" s="74"/>
      <c r="U77" s="75"/>
      <c r="V77" s="74"/>
      <c r="W77" s="107" t="s">
        <v>93</v>
      </c>
      <c r="X77" s="75"/>
      <c r="Y77" s="94"/>
      <c r="Z77" s="74"/>
      <c r="AA77" s="107" t="s">
        <v>92</v>
      </c>
      <c r="AB77" s="74"/>
      <c r="AC77" s="75"/>
      <c r="AD77" s="74"/>
      <c r="AE77" s="74"/>
      <c r="AF77" s="74"/>
      <c r="AG77" s="75"/>
      <c r="AH77" s="74"/>
      <c r="AI77" s="107" t="s">
        <v>93</v>
      </c>
      <c r="AJ77" s="75"/>
      <c r="AK77" s="94"/>
      <c r="AL77" s="74"/>
      <c r="AM77" s="107" t="s">
        <v>92</v>
      </c>
      <c r="AN77" s="74"/>
      <c r="AO77" s="75"/>
      <c r="AP77" s="74"/>
      <c r="AQ77" s="74"/>
      <c r="AR77" s="74"/>
      <c r="AS77" s="75"/>
      <c r="AT77" s="74"/>
      <c r="AU77" s="107" t="s">
        <v>93</v>
      </c>
      <c r="AV77" s="75"/>
      <c r="AW77" s="94"/>
      <c r="AX77" s="74"/>
      <c r="AY77" s="107" t="s">
        <v>92</v>
      </c>
      <c r="AZ77" s="74"/>
      <c r="BA77" s="75"/>
      <c r="BB77" s="74"/>
      <c r="BC77" s="74"/>
      <c r="BD77" s="74"/>
      <c r="BE77" s="75"/>
      <c r="BF77" s="74"/>
      <c r="BG77" s="107" t="s">
        <v>93</v>
      </c>
      <c r="BH77" s="75"/>
      <c r="BI77" s="94"/>
      <c r="BJ77" s="74"/>
      <c r="BK77" s="107" t="s">
        <v>92</v>
      </c>
      <c r="BL77" s="74"/>
      <c r="BM77" s="75"/>
      <c r="BN77" s="74"/>
      <c r="BO77" s="74"/>
      <c r="BP77" s="74"/>
      <c r="BQ77" s="75"/>
      <c r="BR77" s="74"/>
      <c r="BS77" s="107" t="s">
        <v>93</v>
      </c>
      <c r="BT77" s="75"/>
    </row>
    <row r="78" spans="1:72" ht="15" customHeight="1" thickBot="1" x14ac:dyDescent="0.25">
      <c r="A78" s="108" t="s">
        <v>94</v>
      </c>
      <c r="F78" s="72"/>
      <c r="G78" s="72" t="s">
        <v>95</v>
      </c>
      <c r="H78" s="72"/>
      <c r="I78" s="109">
        <f ca="1">TODAY()</f>
        <v>43966</v>
      </c>
      <c r="J78" s="72"/>
      <c r="M78" s="108" t="s">
        <v>94</v>
      </c>
      <c r="R78" s="72"/>
      <c r="S78" s="72" t="s">
        <v>95</v>
      </c>
      <c r="T78" s="72"/>
      <c r="U78" s="109">
        <f ca="1">TODAY()</f>
        <v>43966</v>
      </c>
      <c r="V78" s="72"/>
      <c r="Y78" s="108" t="s">
        <v>94</v>
      </c>
      <c r="AD78" s="72"/>
      <c r="AE78" s="72" t="s">
        <v>95</v>
      </c>
      <c r="AF78" s="72"/>
      <c r="AG78" s="109">
        <f ca="1">TODAY()</f>
        <v>43966</v>
      </c>
      <c r="AH78" s="72"/>
      <c r="AK78" s="108" t="s">
        <v>94</v>
      </c>
      <c r="AP78" s="72"/>
      <c r="AQ78" s="72" t="s">
        <v>95</v>
      </c>
      <c r="AR78" s="72"/>
      <c r="AS78" s="109">
        <f ca="1">TODAY()</f>
        <v>43966</v>
      </c>
      <c r="AT78" s="72"/>
      <c r="AW78" s="108" t="s">
        <v>94</v>
      </c>
      <c r="BB78" s="72"/>
      <c r="BC78" s="72" t="s">
        <v>95</v>
      </c>
      <c r="BD78" s="72"/>
      <c r="BE78" s="109">
        <f ca="1">TODAY()</f>
        <v>43966</v>
      </c>
      <c r="BF78" s="72"/>
      <c r="BI78" s="108" t="s">
        <v>94</v>
      </c>
      <c r="BN78" s="72"/>
      <c r="BO78" s="72" t="s">
        <v>95</v>
      </c>
      <c r="BP78" s="72"/>
      <c r="BQ78" s="109">
        <f ca="1">TODAY()</f>
        <v>43966</v>
      </c>
      <c r="BR78" s="72"/>
    </row>
    <row r="79" spans="1:72" x14ac:dyDescent="0.2">
      <c r="A79" s="1288" t="s">
        <v>0</v>
      </c>
      <c r="B79" s="1289"/>
      <c r="C79" s="1289"/>
      <c r="D79" s="183"/>
      <c r="E79" s="67"/>
      <c r="F79" s="67"/>
      <c r="G79" s="67"/>
      <c r="H79" s="67"/>
      <c r="I79" s="67"/>
      <c r="J79" s="68"/>
      <c r="K79" s="67" t="s">
        <v>71</v>
      </c>
      <c r="L79" s="68"/>
      <c r="M79" s="1288" t="s">
        <v>0</v>
      </c>
      <c r="N79" s="1289"/>
      <c r="O79" s="1289"/>
      <c r="P79" s="183"/>
      <c r="Q79" s="67"/>
      <c r="R79" s="67"/>
      <c r="S79" s="67"/>
      <c r="T79" s="67"/>
      <c r="U79" s="67"/>
      <c r="V79" s="68"/>
      <c r="W79" s="67" t="s">
        <v>71</v>
      </c>
      <c r="X79" s="68"/>
      <c r="Y79" s="1288" t="s">
        <v>0</v>
      </c>
      <c r="Z79" s="1289"/>
      <c r="AA79" s="1289"/>
      <c r="AB79" s="183"/>
      <c r="AC79" s="67"/>
      <c r="AD79" s="67"/>
      <c r="AE79" s="67"/>
      <c r="AF79" s="67"/>
      <c r="AG79" s="67"/>
      <c r="AH79" s="68"/>
      <c r="AI79" s="67" t="s">
        <v>71</v>
      </c>
      <c r="AJ79" s="68"/>
      <c r="AK79" s="1288" t="s">
        <v>0</v>
      </c>
      <c r="AL79" s="1289"/>
      <c r="AM79" s="1289"/>
      <c r="AN79" s="183"/>
      <c r="AO79" s="67"/>
      <c r="AP79" s="67"/>
      <c r="AQ79" s="67"/>
      <c r="AR79" s="67"/>
      <c r="AS79" s="67"/>
      <c r="AT79" s="68"/>
      <c r="AU79" s="67" t="s">
        <v>71</v>
      </c>
      <c r="AV79" s="68"/>
      <c r="AW79" s="1288" t="s">
        <v>0</v>
      </c>
      <c r="AX79" s="1289"/>
      <c r="AY79" s="1289"/>
      <c r="AZ79" s="183"/>
      <c r="BA79" s="67"/>
      <c r="BB79" s="67"/>
      <c r="BC79" s="67"/>
      <c r="BD79" s="67"/>
      <c r="BE79" s="67"/>
      <c r="BF79" s="68"/>
      <c r="BG79" s="67" t="s">
        <v>71</v>
      </c>
      <c r="BH79" s="68"/>
      <c r="BI79" s="1288" t="s">
        <v>0</v>
      </c>
      <c r="BJ79" s="1289"/>
      <c r="BK79" s="1289"/>
      <c r="BL79" s="183"/>
      <c r="BM79" s="67"/>
      <c r="BN79" s="67"/>
      <c r="BO79" s="67"/>
      <c r="BP79" s="67"/>
      <c r="BQ79" s="67"/>
      <c r="BR79" s="68"/>
      <c r="BS79" s="67" t="s">
        <v>71</v>
      </c>
      <c r="BT79" s="68"/>
    </row>
    <row r="80" spans="1:72" x14ac:dyDescent="0.2">
      <c r="A80" s="1286" t="s">
        <v>236</v>
      </c>
      <c r="B80" s="1287"/>
      <c r="C80" s="1287"/>
      <c r="D80" s="184"/>
      <c r="E80" s="72"/>
      <c r="F80" s="72"/>
      <c r="G80" s="871" t="s">
        <v>72</v>
      </c>
      <c r="H80" s="871"/>
      <c r="I80" s="871"/>
      <c r="J80" s="71"/>
      <c r="K80" s="72"/>
      <c r="L80" s="71"/>
      <c r="M80" s="1286" t="s">
        <v>236</v>
      </c>
      <c r="N80" s="1287"/>
      <c r="O80" s="1287"/>
      <c r="P80" s="184"/>
      <c r="Q80" s="72"/>
      <c r="R80" s="72"/>
      <c r="S80" s="871" t="s">
        <v>72</v>
      </c>
      <c r="T80" s="871"/>
      <c r="U80" s="871"/>
      <c r="V80" s="71"/>
      <c r="W80" s="72"/>
      <c r="X80" s="71"/>
      <c r="Y80" s="1286" t="s">
        <v>236</v>
      </c>
      <c r="Z80" s="1287"/>
      <c r="AA80" s="1287"/>
      <c r="AB80" s="184"/>
      <c r="AC80" s="72"/>
      <c r="AD80" s="72"/>
      <c r="AE80" s="871" t="s">
        <v>72</v>
      </c>
      <c r="AF80" s="871"/>
      <c r="AG80" s="871"/>
      <c r="AH80" s="71"/>
      <c r="AI80" s="72"/>
      <c r="AJ80" s="71"/>
      <c r="AK80" s="1286" t="s">
        <v>236</v>
      </c>
      <c r="AL80" s="1287"/>
      <c r="AM80" s="1287"/>
      <c r="AN80" s="184"/>
      <c r="AO80" s="72"/>
      <c r="AP80" s="72"/>
      <c r="AQ80" s="871" t="s">
        <v>72</v>
      </c>
      <c r="AR80" s="871"/>
      <c r="AS80" s="871"/>
      <c r="AT80" s="71"/>
      <c r="AU80" s="72"/>
      <c r="AV80" s="71"/>
      <c r="AW80" s="1286" t="s">
        <v>236</v>
      </c>
      <c r="AX80" s="1287"/>
      <c r="AY80" s="1287"/>
      <c r="AZ80" s="184"/>
      <c r="BA80" s="72"/>
      <c r="BB80" s="72"/>
      <c r="BC80" s="871" t="s">
        <v>72</v>
      </c>
      <c r="BD80" s="871"/>
      <c r="BE80" s="871"/>
      <c r="BF80" s="71"/>
      <c r="BG80" s="72"/>
      <c r="BH80" s="71"/>
      <c r="BI80" s="1286" t="s">
        <v>236</v>
      </c>
      <c r="BJ80" s="1287"/>
      <c r="BK80" s="1287"/>
      <c r="BL80" s="184"/>
      <c r="BM80" s="72"/>
      <c r="BN80" s="72"/>
      <c r="BO80" s="871" t="s">
        <v>72</v>
      </c>
      <c r="BP80" s="871"/>
      <c r="BQ80" s="871"/>
      <c r="BR80" s="71"/>
      <c r="BS80" s="72"/>
      <c r="BT80" s="71"/>
    </row>
    <row r="81" spans="1:72" x14ac:dyDescent="0.2">
      <c r="A81" s="1286" t="s">
        <v>3</v>
      </c>
      <c r="B81" s="1287"/>
      <c r="C81" s="1287"/>
      <c r="D81" s="184"/>
      <c r="E81" s="72"/>
      <c r="F81" s="72"/>
      <c r="G81" s="72"/>
      <c r="H81" s="72"/>
      <c r="I81" s="72"/>
      <c r="J81" s="71"/>
      <c r="K81" s="872" t="s">
        <v>229</v>
      </c>
      <c r="L81" s="73"/>
      <c r="M81" s="1286" t="s">
        <v>3</v>
      </c>
      <c r="N81" s="1287"/>
      <c r="O81" s="1287"/>
      <c r="P81" s="184"/>
      <c r="Q81" s="72"/>
      <c r="R81" s="72"/>
      <c r="S81" s="72"/>
      <c r="T81" s="72"/>
      <c r="U81" s="72"/>
      <c r="V81" s="71"/>
      <c r="W81" s="872" t="s">
        <v>229</v>
      </c>
      <c r="X81" s="73"/>
      <c r="Y81" s="1286" t="s">
        <v>3</v>
      </c>
      <c r="Z81" s="1287"/>
      <c r="AA81" s="1287"/>
      <c r="AB81" s="184"/>
      <c r="AC81" s="72"/>
      <c r="AD81" s="72"/>
      <c r="AE81" s="72"/>
      <c r="AF81" s="72"/>
      <c r="AG81" s="72"/>
      <c r="AH81" s="71"/>
      <c r="AI81" s="872" t="s">
        <v>229</v>
      </c>
      <c r="AJ81" s="73"/>
      <c r="AK81" s="1286" t="s">
        <v>3</v>
      </c>
      <c r="AL81" s="1287"/>
      <c r="AM81" s="1287"/>
      <c r="AN81" s="184"/>
      <c r="AO81" s="72"/>
      <c r="AP81" s="72"/>
      <c r="AQ81" s="72"/>
      <c r="AR81" s="72"/>
      <c r="AS81" s="72"/>
      <c r="AT81" s="71"/>
      <c r="AU81" s="872" t="s">
        <v>229</v>
      </c>
      <c r="AV81" s="73"/>
      <c r="AW81" s="1286" t="s">
        <v>3</v>
      </c>
      <c r="AX81" s="1287"/>
      <c r="AY81" s="1287"/>
      <c r="AZ81" s="184"/>
      <c r="BA81" s="72"/>
      <c r="BB81" s="72"/>
      <c r="BC81" s="72"/>
      <c r="BD81" s="72"/>
      <c r="BE81" s="72"/>
      <c r="BF81" s="71"/>
      <c r="BG81" s="872" t="s">
        <v>229</v>
      </c>
      <c r="BH81" s="73"/>
      <c r="BI81" s="1286" t="s">
        <v>3</v>
      </c>
      <c r="BJ81" s="1287"/>
      <c r="BK81" s="1287"/>
      <c r="BL81" s="184"/>
      <c r="BM81" s="72"/>
      <c r="BN81" s="72"/>
      <c r="BO81" s="72"/>
      <c r="BP81" s="72"/>
      <c r="BQ81" s="72"/>
      <c r="BR81" s="71"/>
      <c r="BS81" s="872" t="s">
        <v>229</v>
      </c>
      <c r="BT81" s="73"/>
    </row>
    <row r="82" spans="1:72" ht="13.5" thickBot="1" x14ac:dyDescent="0.25">
      <c r="A82" s="1283" t="s">
        <v>586</v>
      </c>
      <c r="B82" s="1284"/>
      <c r="C82" s="1285"/>
      <c r="D82" s="185"/>
      <c r="E82" s="74"/>
      <c r="F82" s="74"/>
      <c r="G82" s="74"/>
      <c r="H82" s="74"/>
      <c r="I82" s="74"/>
      <c r="J82" s="75"/>
      <c r="K82" s="76" t="s">
        <v>74</v>
      </c>
      <c r="L82" s="73"/>
      <c r="M82" s="1283" t="s">
        <v>586</v>
      </c>
      <c r="N82" s="1284"/>
      <c r="O82" s="1285"/>
      <c r="P82" s="185"/>
      <c r="Q82" s="74"/>
      <c r="R82" s="74"/>
      <c r="S82" s="74"/>
      <c r="T82" s="74"/>
      <c r="U82" s="74"/>
      <c r="V82" s="75"/>
      <c r="W82" s="76" t="s">
        <v>74</v>
      </c>
      <c r="X82" s="73"/>
      <c r="Y82" s="1283" t="s">
        <v>586</v>
      </c>
      <c r="Z82" s="1284"/>
      <c r="AA82" s="1285"/>
      <c r="AB82" s="185"/>
      <c r="AC82" s="74"/>
      <c r="AD82" s="74"/>
      <c r="AE82" s="74"/>
      <c r="AF82" s="74"/>
      <c r="AG82" s="74"/>
      <c r="AH82" s="75"/>
      <c r="AI82" s="76" t="s">
        <v>74</v>
      </c>
      <c r="AJ82" s="73"/>
      <c r="AK82" s="1283" t="s">
        <v>586</v>
      </c>
      <c r="AL82" s="1284"/>
      <c r="AM82" s="1285"/>
      <c r="AN82" s="185"/>
      <c r="AO82" s="74"/>
      <c r="AP82" s="74"/>
      <c r="AQ82" s="74"/>
      <c r="AR82" s="74"/>
      <c r="AS82" s="74"/>
      <c r="AT82" s="75"/>
      <c r="AU82" s="76" t="s">
        <v>74</v>
      </c>
      <c r="AV82" s="73"/>
      <c r="AW82" s="1283" t="s">
        <v>586</v>
      </c>
      <c r="AX82" s="1284"/>
      <c r="AY82" s="1285"/>
      <c r="AZ82" s="185"/>
      <c r="BA82" s="74"/>
      <c r="BB82" s="74"/>
      <c r="BC82" s="74"/>
      <c r="BD82" s="74"/>
      <c r="BE82" s="74"/>
      <c r="BF82" s="75"/>
      <c r="BG82" s="76" t="s">
        <v>74</v>
      </c>
      <c r="BH82" s="73"/>
      <c r="BI82" s="1283" t="s">
        <v>586</v>
      </c>
      <c r="BJ82" s="1284"/>
      <c r="BK82" s="1285"/>
      <c r="BL82" s="185"/>
      <c r="BM82" s="74"/>
      <c r="BN82" s="74"/>
      <c r="BO82" s="74"/>
      <c r="BP82" s="74"/>
      <c r="BQ82" s="74"/>
      <c r="BR82" s="75"/>
      <c r="BS82" s="76" t="s">
        <v>74</v>
      </c>
      <c r="BT82" s="73"/>
    </row>
    <row r="83" spans="1:72" ht="10.5" customHeight="1" x14ac:dyDescent="0.2">
      <c r="A83" s="70" t="s">
        <v>6</v>
      </c>
      <c r="B83" s="100"/>
      <c r="C83" s="72"/>
      <c r="D83" s="72"/>
      <c r="E83" s="72"/>
      <c r="F83" s="71"/>
      <c r="G83" s="100" t="s">
        <v>68</v>
      </c>
      <c r="H83" s="100"/>
      <c r="I83" s="72"/>
      <c r="J83" s="71"/>
      <c r="K83" s="72"/>
      <c r="L83" s="73"/>
      <c r="M83" s="70" t="s">
        <v>6</v>
      </c>
      <c r="N83" s="100"/>
      <c r="O83" s="72"/>
      <c r="P83" s="72"/>
      <c r="Q83" s="72"/>
      <c r="R83" s="71"/>
      <c r="S83" s="100" t="s">
        <v>68</v>
      </c>
      <c r="T83" s="100"/>
      <c r="U83" s="72"/>
      <c r="V83" s="71"/>
      <c r="W83" s="72"/>
      <c r="X83" s="73"/>
      <c r="Y83" s="70" t="s">
        <v>6</v>
      </c>
      <c r="Z83" s="100"/>
      <c r="AA83" s="72"/>
      <c r="AB83" s="72"/>
      <c r="AC83" s="72"/>
      <c r="AD83" s="71"/>
      <c r="AE83" s="100" t="s">
        <v>68</v>
      </c>
      <c r="AF83" s="100"/>
      <c r="AG83" s="72"/>
      <c r="AH83" s="71"/>
      <c r="AI83" s="72"/>
      <c r="AJ83" s="73"/>
      <c r="AK83" s="70" t="s">
        <v>6</v>
      </c>
      <c r="AL83" s="100"/>
      <c r="AM83" s="72"/>
      <c r="AN83" s="72"/>
      <c r="AO83" s="72"/>
      <c r="AP83" s="71"/>
      <c r="AQ83" s="100" t="s">
        <v>68</v>
      </c>
      <c r="AR83" s="100"/>
      <c r="AS83" s="72"/>
      <c r="AT83" s="71"/>
      <c r="AU83" s="72"/>
      <c r="AV83" s="73"/>
      <c r="AW83" s="70" t="s">
        <v>6</v>
      </c>
      <c r="AX83" s="100"/>
      <c r="AY83" s="72"/>
      <c r="AZ83" s="72"/>
      <c r="BA83" s="72"/>
      <c r="BB83" s="71"/>
      <c r="BC83" s="100" t="s">
        <v>68</v>
      </c>
      <c r="BD83" s="100"/>
      <c r="BE83" s="72"/>
      <c r="BF83" s="71"/>
      <c r="BG83" s="72"/>
      <c r="BH83" s="73"/>
      <c r="BI83" s="70" t="s">
        <v>6</v>
      </c>
      <c r="BJ83" s="100"/>
      <c r="BK83" s="72"/>
      <c r="BL83" s="72"/>
      <c r="BM83" s="72"/>
      <c r="BN83" s="71"/>
      <c r="BO83" s="100" t="s">
        <v>68</v>
      </c>
      <c r="BP83" s="100"/>
      <c r="BQ83" s="72"/>
      <c r="BR83" s="71"/>
      <c r="BS83" s="72"/>
      <c r="BT83" s="73"/>
    </row>
    <row r="84" spans="1:72" ht="12.75" customHeight="1" x14ac:dyDescent="0.2">
      <c r="A84" s="1245" t="str">
        <f>A45</f>
        <v>USCGC BUSTED</v>
      </c>
      <c r="B84" s="1281"/>
      <c r="C84" s="1281"/>
      <c r="D84" s="1281"/>
      <c r="E84" s="1281"/>
      <c r="F84" s="1282"/>
      <c r="G84" s="1248">
        <f>G45</f>
        <v>41609</v>
      </c>
      <c r="H84" s="1281"/>
      <c r="I84" s="1281"/>
      <c r="J84" s="1282"/>
      <c r="K84" s="72"/>
      <c r="L84" s="77"/>
      <c r="M84" s="1245" t="str">
        <f>M45</f>
        <v>USCGC BUSTED</v>
      </c>
      <c r="N84" s="1281"/>
      <c r="O84" s="1281"/>
      <c r="P84" s="1281"/>
      <c r="Q84" s="1281"/>
      <c r="R84" s="1282"/>
      <c r="S84" s="1248">
        <f>S45</f>
        <v>41609</v>
      </c>
      <c r="T84" s="1281"/>
      <c r="U84" s="1281"/>
      <c r="V84" s="1282"/>
      <c r="W84" s="72"/>
      <c r="X84" s="77"/>
      <c r="Y84" s="1245" t="str">
        <f>Y45</f>
        <v>USCGC BUSTED</v>
      </c>
      <c r="Z84" s="1281"/>
      <c r="AA84" s="1281"/>
      <c r="AB84" s="1281"/>
      <c r="AC84" s="1281"/>
      <c r="AD84" s="1282"/>
      <c r="AE84" s="1248">
        <f>AE45</f>
        <v>41609</v>
      </c>
      <c r="AF84" s="1281"/>
      <c r="AG84" s="1281"/>
      <c r="AH84" s="1282"/>
      <c r="AI84" s="72"/>
      <c r="AJ84" s="77"/>
      <c r="AK84" s="1245" t="str">
        <f>AK45</f>
        <v>USCGC BUSTED</v>
      </c>
      <c r="AL84" s="1281"/>
      <c r="AM84" s="1281"/>
      <c r="AN84" s="1281"/>
      <c r="AO84" s="1281"/>
      <c r="AP84" s="1282"/>
      <c r="AQ84" s="1248">
        <f>AQ45</f>
        <v>41609</v>
      </c>
      <c r="AR84" s="1281"/>
      <c r="AS84" s="1281"/>
      <c r="AT84" s="1282"/>
      <c r="AU84" s="72"/>
      <c r="AV84" s="77"/>
      <c r="AW84" s="1245" t="str">
        <f>AW45</f>
        <v>USCGC BUSTED</v>
      </c>
      <c r="AX84" s="1281"/>
      <c r="AY84" s="1281"/>
      <c r="AZ84" s="1281"/>
      <c r="BA84" s="1281"/>
      <c r="BB84" s="1282"/>
      <c r="BC84" s="1248">
        <f>BC45</f>
        <v>41609</v>
      </c>
      <c r="BD84" s="1281"/>
      <c r="BE84" s="1281"/>
      <c r="BF84" s="1282"/>
      <c r="BG84" s="72"/>
      <c r="BH84" s="77"/>
      <c r="BI84" s="1245" t="str">
        <f>BI45</f>
        <v>USCGC BUSTED</v>
      </c>
      <c r="BJ84" s="1281"/>
      <c r="BK84" s="1281"/>
      <c r="BL84" s="1281"/>
      <c r="BM84" s="1281"/>
      <c r="BN84" s="1282"/>
      <c r="BO84" s="1248">
        <f>BO45</f>
        <v>41609</v>
      </c>
      <c r="BP84" s="1281"/>
      <c r="BQ84" s="1281"/>
      <c r="BR84" s="1282"/>
      <c r="BS84" s="72"/>
      <c r="BT84" s="77"/>
    </row>
    <row r="85" spans="1:72" x14ac:dyDescent="0.2">
      <c r="A85" s="70" t="s">
        <v>75</v>
      </c>
      <c r="B85" s="100"/>
      <c r="C85" s="72"/>
      <c r="D85" s="72"/>
      <c r="E85" s="72"/>
      <c r="F85" s="72"/>
      <c r="G85" s="72"/>
      <c r="H85" s="72"/>
      <c r="I85" s="72"/>
      <c r="J85" s="71"/>
      <c r="K85" s="72"/>
      <c r="L85" s="77"/>
      <c r="M85" s="70" t="s">
        <v>75</v>
      </c>
      <c r="N85" s="100"/>
      <c r="O85" s="72"/>
      <c r="P85" s="72"/>
      <c r="Q85" s="72"/>
      <c r="R85" s="72"/>
      <c r="S85" s="72"/>
      <c r="T85" s="72"/>
      <c r="U85" s="72"/>
      <c r="V85" s="71"/>
      <c r="W85" s="72"/>
      <c r="X85" s="77"/>
      <c r="Y85" s="70" t="s">
        <v>75</v>
      </c>
      <c r="Z85" s="100"/>
      <c r="AA85" s="72"/>
      <c r="AB85" s="72"/>
      <c r="AC85" s="72"/>
      <c r="AD85" s="72"/>
      <c r="AE85" s="72"/>
      <c r="AF85" s="72"/>
      <c r="AG85" s="72"/>
      <c r="AH85" s="71"/>
      <c r="AI85" s="72"/>
      <c r="AJ85" s="77"/>
      <c r="AK85" s="70" t="s">
        <v>75</v>
      </c>
      <c r="AL85" s="100"/>
      <c r="AM85" s="72"/>
      <c r="AN85" s="72"/>
      <c r="AO85" s="72"/>
      <c r="AP85" s="72"/>
      <c r="AQ85" s="72"/>
      <c r="AR85" s="72"/>
      <c r="AS85" s="72"/>
      <c r="AT85" s="71"/>
      <c r="AU85" s="72"/>
      <c r="AV85" s="77"/>
      <c r="AW85" s="70" t="s">
        <v>75</v>
      </c>
      <c r="AX85" s="100"/>
      <c r="AY85" s="72"/>
      <c r="AZ85" s="72"/>
      <c r="BA85" s="72"/>
      <c r="BB85" s="72"/>
      <c r="BC85" s="72"/>
      <c r="BD85" s="72"/>
      <c r="BE85" s="72"/>
      <c r="BF85" s="71"/>
      <c r="BG85" s="72"/>
      <c r="BH85" s="77"/>
      <c r="BI85" s="70" t="s">
        <v>75</v>
      </c>
      <c r="BJ85" s="100"/>
      <c r="BK85" s="72"/>
      <c r="BL85" s="72"/>
      <c r="BM85" s="72"/>
      <c r="BN85" s="72"/>
      <c r="BO85" s="72"/>
      <c r="BP85" s="72"/>
      <c r="BQ85" s="72"/>
      <c r="BR85" s="71"/>
      <c r="BS85" s="72"/>
      <c r="BT85" s="77"/>
    </row>
    <row r="86" spans="1:72" ht="12.75" customHeight="1" x14ac:dyDescent="0.2">
      <c r="A86" s="1278">
        <f>A47</f>
        <v>0</v>
      </c>
      <c r="B86" s="1279"/>
      <c r="C86" s="1279"/>
      <c r="D86" s="1279"/>
      <c r="E86" s="1279"/>
      <c r="F86" s="1279"/>
      <c r="G86" s="1279"/>
      <c r="H86" s="1279"/>
      <c r="I86" s="1279"/>
      <c r="J86" s="1280"/>
      <c r="K86" s="72"/>
      <c r="L86" s="77"/>
      <c r="M86" s="1278">
        <f>M47</f>
        <v>0</v>
      </c>
      <c r="N86" s="1279"/>
      <c r="O86" s="1279"/>
      <c r="P86" s="1279"/>
      <c r="Q86" s="1279"/>
      <c r="R86" s="1279"/>
      <c r="S86" s="1279"/>
      <c r="T86" s="1279"/>
      <c r="U86" s="1279"/>
      <c r="V86" s="1280"/>
      <c r="W86" s="72"/>
      <c r="X86" s="77"/>
      <c r="Y86" s="1278">
        <f>Y47</f>
        <v>0</v>
      </c>
      <c r="Z86" s="1279"/>
      <c r="AA86" s="1279"/>
      <c r="AB86" s="1279"/>
      <c r="AC86" s="1279"/>
      <c r="AD86" s="1279"/>
      <c r="AE86" s="1279"/>
      <c r="AF86" s="1279"/>
      <c r="AG86" s="1279"/>
      <c r="AH86" s="1280"/>
      <c r="AI86" s="72"/>
      <c r="AJ86" s="77"/>
      <c r="AK86" s="1278">
        <f>AK47</f>
        <v>0</v>
      </c>
      <c r="AL86" s="1279"/>
      <c r="AM86" s="1279"/>
      <c r="AN86" s="1279"/>
      <c r="AO86" s="1279"/>
      <c r="AP86" s="1279"/>
      <c r="AQ86" s="1279"/>
      <c r="AR86" s="1279"/>
      <c r="AS86" s="1279"/>
      <c r="AT86" s="1280"/>
      <c r="AU86" s="72"/>
      <c r="AV86" s="77"/>
      <c r="AW86" s="1278">
        <f>AW47</f>
        <v>0</v>
      </c>
      <c r="AX86" s="1279"/>
      <c r="AY86" s="1279"/>
      <c r="AZ86" s="1279"/>
      <c r="BA86" s="1279"/>
      <c r="BB86" s="1279"/>
      <c r="BC86" s="1279"/>
      <c r="BD86" s="1279"/>
      <c r="BE86" s="1279"/>
      <c r="BF86" s="1280"/>
      <c r="BG86" s="72"/>
      <c r="BH86" s="77"/>
      <c r="BI86" s="1278">
        <f>BI47</f>
        <v>0</v>
      </c>
      <c r="BJ86" s="1279"/>
      <c r="BK86" s="1279"/>
      <c r="BL86" s="1279"/>
      <c r="BM86" s="1279"/>
      <c r="BN86" s="1279"/>
      <c r="BO86" s="1279"/>
      <c r="BP86" s="1279"/>
      <c r="BQ86" s="1279"/>
      <c r="BR86" s="1280"/>
      <c r="BS86" s="72"/>
      <c r="BT86" s="77"/>
    </row>
    <row r="87" spans="1:72" x14ac:dyDescent="0.2">
      <c r="A87" s="70" t="s">
        <v>77</v>
      </c>
      <c r="B87" s="100"/>
      <c r="C87" s="72"/>
      <c r="D87" s="72"/>
      <c r="E87" s="72"/>
      <c r="F87" s="71"/>
      <c r="G87" s="100" t="s">
        <v>78</v>
      </c>
      <c r="H87" s="100"/>
      <c r="I87" s="72"/>
      <c r="J87" s="71"/>
      <c r="K87" s="76" t="s">
        <v>79</v>
      </c>
      <c r="L87" s="73"/>
      <c r="M87" s="70" t="s">
        <v>77</v>
      </c>
      <c r="N87" s="100"/>
      <c r="O87" s="72"/>
      <c r="P87" s="72"/>
      <c r="Q87" s="72"/>
      <c r="R87" s="71"/>
      <c r="S87" s="100" t="s">
        <v>78</v>
      </c>
      <c r="T87" s="100"/>
      <c r="U87" s="72"/>
      <c r="V87" s="71"/>
      <c r="W87" s="76" t="s">
        <v>79</v>
      </c>
      <c r="X87" s="73"/>
      <c r="Y87" s="70" t="s">
        <v>77</v>
      </c>
      <c r="Z87" s="100"/>
      <c r="AA87" s="72"/>
      <c r="AB87" s="72"/>
      <c r="AC87" s="72"/>
      <c r="AD87" s="71"/>
      <c r="AE87" s="100" t="s">
        <v>78</v>
      </c>
      <c r="AF87" s="100"/>
      <c r="AG87" s="72"/>
      <c r="AH87" s="71"/>
      <c r="AI87" s="76" t="s">
        <v>79</v>
      </c>
      <c r="AJ87" s="73"/>
      <c r="AK87" s="70" t="s">
        <v>77</v>
      </c>
      <c r="AL87" s="100"/>
      <c r="AM87" s="72"/>
      <c r="AN87" s="72"/>
      <c r="AO87" s="72"/>
      <c r="AP87" s="71"/>
      <c r="AQ87" s="100" t="s">
        <v>78</v>
      </c>
      <c r="AR87" s="100"/>
      <c r="AS87" s="72"/>
      <c r="AT87" s="71"/>
      <c r="AU87" s="76" t="s">
        <v>79</v>
      </c>
      <c r="AV87" s="73"/>
      <c r="AW87" s="70" t="s">
        <v>77</v>
      </c>
      <c r="AX87" s="100"/>
      <c r="AY87" s="72"/>
      <c r="AZ87" s="72"/>
      <c r="BA87" s="72"/>
      <c r="BB87" s="71"/>
      <c r="BC87" s="100" t="s">
        <v>78</v>
      </c>
      <c r="BD87" s="100"/>
      <c r="BE87" s="72"/>
      <c r="BF87" s="71"/>
      <c r="BG87" s="76" t="s">
        <v>79</v>
      </c>
      <c r="BH87" s="73"/>
      <c r="BI87" s="70" t="s">
        <v>77</v>
      </c>
      <c r="BJ87" s="100"/>
      <c r="BK87" s="72"/>
      <c r="BL87" s="72"/>
      <c r="BM87" s="72"/>
      <c r="BN87" s="71"/>
      <c r="BO87" s="100" t="s">
        <v>78</v>
      </c>
      <c r="BP87" s="100"/>
      <c r="BQ87" s="72"/>
      <c r="BR87" s="71"/>
      <c r="BS87" s="76" t="s">
        <v>79</v>
      </c>
      <c r="BT87" s="73"/>
    </row>
    <row r="88" spans="1:72" ht="18.75" customHeight="1" thickBot="1" x14ac:dyDescent="0.25">
      <c r="A88" s="1241" t="s">
        <v>232</v>
      </c>
      <c r="B88" s="1276"/>
      <c r="C88" s="1276"/>
      <c r="D88" s="1276"/>
      <c r="E88" s="1276"/>
      <c r="F88" s="1277"/>
      <c r="G88" s="1241"/>
      <c r="H88" s="1276"/>
      <c r="I88" s="1276"/>
      <c r="J88" s="1277"/>
      <c r="K88" s="74" t="s">
        <v>233</v>
      </c>
      <c r="L88" s="75"/>
      <c r="M88" s="1241" t="s">
        <v>232</v>
      </c>
      <c r="N88" s="1276"/>
      <c r="O88" s="1276"/>
      <c r="P88" s="1276"/>
      <c r="Q88" s="1276"/>
      <c r="R88" s="1277"/>
      <c r="S88" s="1241"/>
      <c r="T88" s="1276"/>
      <c r="U88" s="1276"/>
      <c r="V88" s="1277"/>
      <c r="W88" s="74" t="s">
        <v>233</v>
      </c>
      <c r="X88" s="75"/>
      <c r="Y88" s="1241" t="s">
        <v>232</v>
      </c>
      <c r="Z88" s="1276"/>
      <c r="AA88" s="1276"/>
      <c r="AB88" s="1276"/>
      <c r="AC88" s="1276"/>
      <c r="AD88" s="1277"/>
      <c r="AE88" s="1241"/>
      <c r="AF88" s="1276"/>
      <c r="AG88" s="1276"/>
      <c r="AH88" s="1277"/>
      <c r="AI88" s="74" t="s">
        <v>233</v>
      </c>
      <c r="AJ88" s="75"/>
      <c r="AK88" s="1241" t="s">
        <v>232</v>
      </c>
      <c r="AL88" s="1276"/>
      <c r="AM88" s="1276"/>
      <c r="AN88" s="1276"/>
      <c r="AO88" s="1276"/>
      <c r="AP88" s="1277"/>
      <c r="AQ88" s="1241"/>
      <c r="AR88" s="1276"/>
      <c r="AS88" s="1276"/>
      <c r="AT88" s="1277"/>
      <c r="AU88" s="74" t="s">
        <v>233</v>
      </c>
      <c r="AV88" s="75"/>
      <c r="AW88" s="1241" t="s">
        <v>232</v>
      </c>
      <c r="AX88" s="1276"/>
      <c r="AY88" s="1276"/>
      <c r="AZ88" s="1276"/>
      <c r="BA88" s="1276"/>
      <c r="BB88" s="1277"/>
      <c r="BC88" s="1241"/>
      <c r="BD88" s="1276"/>
      <c r="BE88" s="1276"/>
      <c r="BF88" s="1277"/>
      <c r="BG88" s="74" t="s">
        <v>233</v>
      </c>
      <c r="BH88" s="75"/>
      <c r="BI88" s="1241" t="s">
        <v>232</v>
      </c>
      <c r="BJ88" s="1276"/>
      <c r="BK88" s="1276"/>
      <c r="BL88" s="1276"/>
      <c r="BM88" s="1276"/>
      <c r="BN88" s="1277"/>
      <c r="BO88" s="1241"/>
      <c r="BP88" s="1276"/>
      <c r="BQ88" s="1276"/>
      <c r="BR88" s="1277"/>
      <c r="BS88" s="74" t="s">
        <v>233</v>
      </c>
      <c r="BT88" s="75"/>
    </row>
    <row r="89" spans="1:72" ht="18.75" customHeight="1" x14ac:dyDescent="0.2">
      <c r="A89" s="79" t="s">
        <v>80</v>
      </c>
      <c r="B89" s="72"/>
      <c r="C89" s="100" t="s">
        <v>81</v>
      </c>
      <c r="D89" s="72"/>
      <c r="E89" s="72"/>
      <c r="F89" s="72"/>
      <c r="G89" s="80"/>
      <c r="H89" s="81" t="s">
        <v>82</v>
      </c>
      <c r="I89" s="82" t="s">
        <v>83</v>
      </c>
      <c r="J89" s="82" t="s">
        <v>84</v>
      </c>
      <c r="K89" s="82" t="s">
        <v>84</v>
      </c>
      <c r="L89" s="83" t="s">
        <v>85</v>
      </c>
      <c r="M89" s="79" t="s">
        <v>80</v>
      </c>
      <c r="N89" s="72"/>
      <c r="O89" s="100" t="s">
        <v>81</v>
      </c>
      <c r="P89" s="72"/>
      <c r="Q89" s="72"/>
      <c r="R89" s="72"/>
      <c r="S89" s="80"/>
      <c r="T89" s="81" t="s">
        <v>82</v>
      </c>
      <c r="U89" s="82" t="s">
        <v>83</v>
      </c>
      <c r="V89" s="82" t="s">
        <v>84</v>
      </c>
      <c r="W89" s="82" t="s">
        <v>84</v>
      </c>
      <c r="X89" s="83" t="s">
        <v>85</v>
      </c>
      <c r="Y89" s="79" t="s">
        <v>80</v>
      </c>
      <c r="Z89" s="72"/>
      <c r="AA89" s="100" t="s">
        <v>81</v>
      </c>
      <c r="AB89" s="72"/>
      <c r="AC89" s="72"/>
      <c r="AD89" s="72"/>
      <c r="AE89" s="80"/>
      <c r="AF89" s="81" t="s">
        <v>82</v>
      </c>
      <c r="AG89" s="82" t="s">
        <v>83</v>
      </c>
      <c r="AH89" s="82" t="s">
        <v>84</v>
      </c>
      <c r="AI89" s="82" t="s">
        <v>84</v>
      </c>
      <c r="AJ89" s="83" t="s">
        <v>85</v>
      </c>
      <c r="AK89" s="79" t="s">
        <v>80</v>
      </c>
      <c r="AL89" s="72"/>
      <c r="AM89" s="100" t="s">
        <v>81</v>
      </c>
      <c r="AN89" s="72"/>
      <c r="AO89" s="72"/>
      <c r="AP89" s="72"/>
      <c r="AQ89" s="80"/>
      <c r="AR89" s="81" t="s">
        <v>82</v>
      </c>
      <c r="AS89" s="82" t="s">
        <v>83</v>
      </c>
      <c r="AT89" s="82" t="s">
        <v>84</v>
      </c>
      <c r="AU89" s="82" t="s">
        <v>84</v>
      </c>
      <c r="AV89" s="83" t="s">
        <v>85</v>
      </c>
      <c r="AW89" s="79" t="s">
        <v>80</v>
      </c>
      <c r="AX89" s="72"/>
      <c r="AY89" s="100" t="s">
        <v>81</v>
      </c>
      <c r="AZ89" s="72"/>
      <c r="BA89" s="72"/>
      <c r="BB89" s="72"/>
      <c r="BC89" s="80"/>
      <c r="BD89" s="81" t="s">
        <v>82</v>
      </c>
      <c r="BE89" s="82" t="s">
        <v>83</v>
      </c>
      <c r="BF89" s="82" t="s">
        <v>84</v>
      </c>
      <c r="BG89" s="82" t="s">
        <v>84</v>
      </c>
      <c r="BH89" s="83" t="s">
        <v>85</v>
      </c>
      <c r="BI89" s="79" t="s">
        <v>80</v>
      </c>
      <c r="BJ89" s="72"/>
      <c r="BK89" s="100" t="s">
        <v>81</v>
      </c>
      <c r="BL89" s="72"/>
      <c r="BM89" s="72"/>
      <c r="BN89" s="72"/>
      <c r="BO89" s="80"/>
      <c r="BP89" s="81" t="s">
        <v>82</v>
      </c>
      <c r="BQ89" s="82" t="s">
        <v>83</v>
      </c>
      <c r="BR89" s="82" t="s">
        <v>84</v>
      </c>
      <c r="BS89" s="82" t="s">
        <v>84</v>
      </c>
      <c r="BT89" s="83" t="s">
        <v>85</v>
      </c>
    </row>
    <row r="90" spans="1:72" x14ac:dyDescent="0.2">
      <c r="A90" s="84"/>
      <c r="B90" s="85"/>
      <c r="C90" s="85"/>
      <c r="D90" s="85"/>
      <c r="E90" s="85"/>
      <c r="F90" s="85"/>
      <c r="G90" s="86"/>
      <c r="H90" s="86"/>
      <c r="I90" s="86"/>
      <c r="J90" s="86"/>
      <c r="K90" s="87" t="s">
        <v>86</v>
      </c>
      <c r="L90" s="78"/>
      <c r="M90" s="84"/>
      <c r="N90" s="85"/>
      <c r="O90" s="85"/>
      <c r="P90" s="85"/>
      <c r="Q90" s="85"/>
      <c r="R90" s="85"/>
      <c r="S90" s="86"/>
      <c r="T90" s="86"/>
      <c r="U90" s="86"/>
      <c r="V90" s="86"/>
      <c r="W90" s="87" t="s">
        <v>86</v>
      </c>
      <c r="X90" s="78"/>
      <c r="Y90" s="84"/>
      <c r="Z90" s="85"/>
      <c r="AA90" s="85"/>
      <c r="AB90" s="85"/>
      <c r="AC90" s="85"/>
      <c r="AD90" s="85"/>
      <c r="AE90" s="86"/>
      <c r="AF90" s="86"/>
      <c r="AG90" s="86"/>
      <c r="AH90" s="86"/>
      <c r="AI90" s="87" t="s">
        <v>86</v>
      </c>
      <c r="AJ90" s="78"/>
      <c r="AK90" s="84"/>
      <c r="AL90" s="85"/>
      <c r="AM90" s="85"/>
      <c r="AN90" s="85"/>
      <c r="AO90" s="85"/>
      <c r="AP90" s="85"/>
      <c r="AQ90" s="86"/>
      <c r="AR90" s="86"/>
      <c r="AS90" s="86"/>
      <c r="AT90" s="86"/>
      <c r="AU90" s="87" t="s">
        <v>86</v>
      </c>
      <c r="AV90" s="78"/>
      <c r="AW90" s="84"/>
      <c r="AX90" s="85"/>
      <c r="AY90" s="85"/>
      <c r="AZ90" s="85"/>
      <c r="BA90" s="85"/>
      <c r="BB90" s="85"/>
      <c r="BC90" s="86"/>
      <c r="BD90" s="86"/>
      <c r="BE90" s="86"/>
      <c r="BF90" s="86"/>
      <c r="BG90" s="87" t="s">
        <v>86</v>
      </c>
      <c r="BH90" s="78"/>
      <c r="BI90" s="84"/>
      <c r="BJ90" s="85"/>
      <c r="BK90" s="85"/>
      <c r="BL90" s="85"/>
      <c r="BM90" s="85"/>
      <c r="BN90" s="85"/>
      <c r="BO90" s="86"/>
      <c r="BP90" s="86"/>
      <c r="BQ90" s="86"/>
      <c r="BR90" s="86"/>
      <c r="BS90" s="87" t="s">
        <v>86</v>
      </c>
      <c r="BT90" s="78"/>
    </row>
    <row r="91" spans="1:72" ht="23.85" customHeight="1" x14ac:dyDescent="0.2">
      <c r="A91" s="88" t="str">
        <f>IF(AND(I91=0,K91=0,B91=""),"No Line Item",A70+1)</f>
        <v>No Line Item</v>
      </c>
      <c r="B91" s="1251"/>
      <c r="C91" s="1252"/>
      <c r="D91" s="1252"/>
      <c r="E91" s="1252"/>
      <c r="F91" s="1252"/>
      <c r="G91" s="1253"/>
      <c r="H91" s="90"/>
      <c r="I91" s="89"/>
      <c r="J91" s="91"/>
      <c r="K91" s="92"/>
      <c r="L91" s="93">
        <f t="shared" ref="L91:L109" si="24">I91*K91</f>
        <v>0</v>
      </c>
      <c r="M91" s="88" t="str">
        <f>IF(AND(U91=0,W91=0,N91=""),"No Line Item",M70+1)</f>
        <v>No Line Item</v>
      </c>
      <c r="N91" s="1251"/>
      <c r="O91" s="1252"/>
      <c r="P91" s="1252"/>
      <c r="Q91" s="1252"/>
      <c r="R91" s="1252"/>
      <c r="S91" s="1253"/>
      <c r="T91" s="90"/>
      <c r="U91" s="89"/>
      <c r="V91" s="91"/>
      <c r="W91" s="92"/>
      <c r="X91" s="93">
        <f t="shared" ref="X91:X106" si="25">U91*W91</f>
        <v>0</v>
      </c>
      <c r="Y91" s="88" t="str">
        <f>IF(AND(AG91=0,AI91=0,Z91=""),"No Line Item",Y70+1)</f>
        <v>No Line Item</v>
      </c>
      <c r="Z91" s="1251"/>
      <c r="AA91" s="1252"/>
      <c r="AB91" s="1252"/>
      <c r="AC91" s="1252"/>
      <c r="AD91" s="1252"/>
      <c r="AE91" s="1253"/>
      <c r="AF91" s="90"/>
      <c r="AG91" s="89"/>
      <c r="AH91" s="91"/>
      <c r="AI91" s="92"/>
      <c r="AJ91" s="93">
        <f t="shared" ref="AJ91:AJ106" si="26">AG91*AI91</f>
        <v>0</v>
      </c>
      <c r="AK91" s="88" t="str">
        <f>IF(AND(AS91=0,AU91=0,AL91=""),"No Line Item",AK70+1)</f>
        <v>No Line Item</v>
      </c>
      <c r="AL91" s="1251"/>
      <c r="AM91" s="1252"/>
      <c r="AN91" s="1252"/>
      <c r="AO91" s="1252"/>
      <c r="AP91" s="1252"/>
      <c r="AQ91" s="1253"/>
      <c r="AR91" s="90"/>
      <c r="AS91" s="89"/>
      <c r="AT91" s="91"/>
      <c r="AU91" s="92"/>
      <c r="AV91" s="93">
        <f t="shared" ref="AV91:AV106" si="27">AS91*AU91</f>
        <v>0</v>
      </c>
      <c r="AW91" s="88" t="str">
        <f>IF(AND(BE91=0,BG91=0,AX91=""),"No Line Item",AW70+1)</f>
        <v>No Line Item</v>
      </c>
      <c r="AX91" s="1251"/>
      <c r="AY91" s="1252"/>
      <c r="AZ91" s="1252"/>
      <c r="BA91" s="1252"/>
      <c r="BB91" s="1252"/>
      <c r="BC91" s="1253"/>
      <c r="BD91" s="90"/>
      <c r="BE91" s="89"/>
      <c r="BF91" s="91"/>
      <c r="BG91" s="92"/>
      <c r="BH91" s="93">
        <f t="shared" ref="BH91:BH106" si="28">BE91*BG91</f>
        <v>0</v>
      </c>
      <c r="BI91" s="88" t="str">
        <f>IF(AND(BQ91=0,BS91=0,BJ91=""),"No Line Item",BI70+1)</f>
        <v>No Line Item</v>
      </c>
      <c r="BJ91" s="1251"/>
      <c r="BK91" s="1252"/>
      <c r="BL91" s="1252"/>
      <c r="BM91" s="1252"/>
      <c r="BN91" s="1252"/>
      <c r="BO91" s="1253"/>
      <c r="BP91" s="90"/>
      <c r="BQ91" s="89"/>
      <c r="BR91" s="91"/>
      <c r="BS91" s="92"/>
      <c r="BT91" s="93">
        <f t="shared" ref="BT91:BT106" si="29">BQ91*BS91</f>
        <v>0</v>
      </c>
    </row>
    <row r="92" spans="1:72" ht="23.85" customHeight="1" x14ac:dyDescent="0.2">
      <c r="A92" s="88" t="str">
        <f>IF(AND(I92=0,K92=0,B92=""),"No Line Item",A91+1)</f>
        <v>No Line Item</v>
      </c>
      <c r="B92" s="1251"/>
      <c r="C92" s="1252"/>
      <c r="D92" s="1252"/>
      <c r="E92" s="1252"/>
      <c r="F92" s="1252"/>
      <c r="G92" s="1253"/>
      <c r="H92" s="90"/>
      <c r="I92" s="89"/>
      <c r="J92" s="91"/>
      <c r="K92" s="92"/>
      <c r="L92" s="93">
        <f t="shared" si="24"/>
        <v>0</v>
      </c>
      <c r="M92" s="88" t="str">
        <f>IF(AND(U92=0,W92=0,N92=""),"No Line Item",M91+1)</f>
        <v>No Line Item</v>
      </c>
      <c r="N92" s="1251"/>
      <c r="O92" s="1252"/>
      <c r="P92" s="1252"/>
      <c r="Q92" s="1252"/>
      <c r="R92" s="1252"/>
      <c r="S92" s="1253"/>
      <c r="T92" s="90"/>
      <c r="U92" s="89"/>
      <c r="V92" s="91"/>
      <c r="W92" s="92"/>
      <c r="X92" s="93">
        <f t="shared" si="25"/>
        <v>0</v>
      </c>
      <c r="Y92" s="88" t="str">
        <f>IF(AND(AG92=0,AI92=0,Z92=""),"No Line Item",Y91+1)</f>
        <v>No Line Item</v>
      </c>
      <c r="Z92" s="1251"/>
      <c r="AA92" s="1252"/>
      <c r="AB92" s="1252"/>
      <c r="AC92" s="1252"/>
      <c r="AD92" s="1252"/>
      <c r="AE92" s="1253"/>
      <c r="AF92" s="90"/>
      <c r="AG92" s="89"/>
      <c r="AH92" s="91"/>
      <c r="AI92" s="92"/>
      <c r="AJ92" s="93">
        <f t="shared" si="26"/>
        <v>0</v>
      </c>
      <c r="AK92" s="88" t="str">
        <f>IF(AND(AS92=0,AU92=0,AL92=""),"No Line Item",AK91+1)</f>
        <v>No Line Item</v>
      </c>
      <c r="AL92" s="1251"/>
      <c r="AM92" s="1252"/>
      <c r="AN92" s="1252"/>
      <c r="AO92" s="1252"/>
      <c r="AP92" s="1252"/>
      <c r="AQ92" s="1253"/>
      <c r="AR92" s="90"/>
      <c r="AS92" s="89"/>
      <c r="AT92" s="91"/>
      <c r="AU92" s="92"/>
      <c r="AV92" s="93">
        <f t="shared" si="27"/>
        <v>0</v>
      </c>
      <c r="AW92" s="88" t="str">
        <f>IF(AND(BE92=0,BG92=0,AX92=""),"No Line Item",AW91+1)</f>
        <v>No Line Item</v>
      </c>
      <c r="AX92" s="1251"/>
      <c r="AY92" s="1252"/>
      <c r="AZ92" s="1252"/>
      <c r="BA92" s="1252"/>
      <c r="BB92" s="1252"/>
      <c r="BC92" s="1253"/>
      <c r="BD92" s="90"/>
      <c r="BE92" s="89"/>
      <c r="BF92" s="91"/>
      <c r="BG92" s="92"/>
      <c r="BH92" s="93">
        <f t="shared" si="28"/>
        <v>0</v>
      </c>
      <c r="BI92" s="88" t="str">
        <f>IF(AND(BQ92=0,BS92=0,BJ92=""),"No Line Item",BI91+1)</f>
        <v>No Line Item</v>
      </c>
      <c r="BJ92" s="1251"/>
      <c r="BK92" s="1252"/>
      <c r="BL92" s="1252"/>
      <c r="BM92" s="1252"/>
      <c r="BN92" s="1252"/>
      <c r="BO92" s="1253"/>
      <c r="BP92" s="90"/>
      <c r="BQ92" s="89"/>
      <c r="BR92" s="91"/>
      <c r="BS92" s="92"/>
      <c r="BT92" s="93">
        <f t="shared" si="29"/>
        <v>0</v>
      </c>
    </row>
    <row r="93" spans="1:72" ht="23.85" customHeight="1" x14ac:dyDescent="0.2">
      <c r="A93" s="88" t="str">
        <f t="shared" ref="A93:A108" si="30">IF(AND(I93=0,K93=0,B93=""),"No Line Item",A92+1)</f>
        <v>No Line Item</v>
      </c>
      <c r="B93" s="1251"/>
      <c r="C93" s="1252"/>
      <c r="D93" s="1252"/>
      <c r="E93" s="1252"/>
      <c r="F93" s="1252"/>
      <c r="G93" s="1253"/>
      <c r="H93" s="90"/>
      <c r="I93" s="89"/>
      <c r="J93" s="91"/>
      <c r="K93" s="92"/>
      <c r="L93" s="93">
        <f t="shared" si="24"/>
        <v>0</v>
      </c>
      <c r="M93" s="88" t="str">
        <f t="shared" ref="M93:M108" si="31">IF(AND(U93=0,W93=0,N93=""),"No Line Item",M92+1)</f>
        <v>No Line Item</v>
      </c>
      <c r="N93" s="1251"/>
      <c r="O93" s="1252"/>
      <c r="P93" s="1252"/>
      <c r="Q93" s="1252"/>
      <c r="R93" s="1252"/>
      <c r="S93" s="1253"/>
      <c r="T93" s="90"/>
      <c r="U93" s="89"/>
      <c r="V93" s="91"/>
      <c r="W93" s="92"/>
      <c r="X93" s="93">
        <f t="shared" si="25"/>
        <v>0</v>
      </c>
      <c r="Y93" s="88" t="str">
        <f t="shared" ref="Y93:Y108" si="32">IF(AND(AG93=0,AI93=0,Z93=""),"No Line Item",Y92+1)</f>
        <v>No Line Item</v>
      </c>
      <c r="Z93" s="1251"/>
      <c r="AA93" s="1252"/>
      <c r="AB93" s="1252"/>
      <c r="AC93" s="1252"/>
      <c r="AD93" s="1252"/>
      <c r="AE93" s="1253"/>
      <c r="AF93" s="90"/>
      <c r="AG93" s="89"/>
      <c r="AH93" s="91"/>
      <c r="AI93" s="92"/>
      <c r="AJ93" s="93">
        <f t="shared" si="26"/>
        <v>0</v>
      </c>
      <c r="AK93" s="88" t="str">
        <f t="shared" ref="AK93:AK108" si="33">IF(AND(AS93=0,AU93=0,AL93=""),"No Line Item",AK92+1)</f>
        <v>No Line Item</v>
      </c>
      <c r="AL93" s="1251"/>
      <c r="AM93" s="1252"/>
      <c r="AN93" s="1252"/>
      <c r="AO93" s="1252"/>
      <c r="AP93" s="1252"/>
      <c r="AQ93" s="1253"/>
      <c r="AR93" s="90"/>
      <c r="AS93" s="89"/>
      <c r="AT93" s="91"/>
      <c r="AU93" s="92"/>
      <c r="AV93" s="93">
        <f t="shared" si="27"/>
        <v>0</v>
      </c>
      <c r="AW93" s="88" t="str">
        <f t="shared" ref="AW93:AW108" si="34">IF(AND(BE93=0,BG93=0,AX93=""),"No Line Item",AW92+1)</f>
        <v>No Line Item</v>
      </c>
      <c r="AX93" s="1251"/>
      <c r="AY93" s="1252"/>
      <c r="AZ93" s="1252"/>
      <c r="BA93" s="1252"/>
      <c r="BB93" s="1252"/>
      <c r="BC93" s="1253"/>
      <c r="BD93" s="90"/>
      <c r="BE93" s="89"/>
      <c r="BF93" s="91"/>
      <c r="BG93" s="92"/>
      <c r="BH93" s="93">
        <f t="shared" si="28"/>
        <v>0</v>
      </c>
      <c r="BI93" s="88" t="str">
        <f t="shared" ref="BI93:BI108" si="35">IF(AND(BQ93=0,BS93=0,BJ93=""),"No Line Item",BI92+1)</f>
        <v>No Line Item</v>
      </c>
      <c r="BJ93" s="1251"/>
      <c r="BK93" s="1252"/>
      <c r="BL93" s="1252"/>
      <c r="BM93" s="1252"/>
      <c r="BN93" s="1252"/>
      <c r="BO93" s="1253"/>
      <c r="BP93" s="90"/>
      <c r="BQ93" s="89"/>
      <c r="BR93" s="91"/>
      <c r="BS93" s="92"/>
      <c r="BT93" s="93">
        <f t="shared" si="29"/>
        <v>0</v>
      </c>
    </row>
    <row r="94" spans="1:72" ht="23.85" customHeight="1" x14ac:dyDescent="0.2">
      <c r="A94" s="88" t="str">
        <f t="shared" si="30"/>
        <v>No Line Item</v>
      </c>
      <c r="B94" s="1251"/>
      <c r="C94" s="1252"/>
      <c r="D94" s="1252"/>
      <c r="E94" s="1252"/>
      <c r="F94" s="1252"/>
      <c r="G94" s="1253"/>
      <c r="H94" s="90"/>
      <c r="I94" s="89"/>
      <c r="J94" s="91"/>
      <c r="K94" s="92"/>
      <c r="L94" s="93">
        <f t="shared" si="24"/>
        <v>0</v>
      </c>
      <c r="M94" s="88" t="str">
        <f t="shared" si="31"/>
        <v>No Line Item</v>
      </c>
      <c r="N94" s="1251"/>
      <c r="O94" s="1252"/>
      <c r="P94" s="1252"/>
      <c r="Q94" s="1252"/>
      <c r="R94" s="1252"/>
      <c r="S94" s="1253"/>
      <c r="T94" s="90"/>
      <c r="U94" s="89"/>
      <c r="V94" s="91"/>
      <c r="W94" s="92"/>
      <c r="X94" s="93">
        <f t="shared" si="25"/>
        <v>0</v>
      </c>
      <c r="Y94" s="88" t="str">
        <f t="shared" si="32"/>
        <v>No Line Item</v>
      </c>
      <c r="Z94" s="1251"/>
      <c r="AA94" s="1252"/>
      <c r="AB94" s="1252"/>
      <c r="AC94" s="1252"/>
      <c r="AD94" s="1252"/>
      <c r="AE94" s="1253"/>
      <c r="AF94" s="90"/>
      <c r="AG94" s="89"/>
      <c r="AH94" s="91"/>
      <c r="AI94" s="92"/>
      <c r="AJ94" s="93">
        <f t="shared" si="26"/>
        <v>0</v>
      </c>
      <c r="AK94" s="88" t="str">
        <f t="shared" si="33"/>
        <v>No Line Item</v>
      </c>
      <c r="AL94" s="1251"/>
      <c r="AM94" s="1252"/>
      <c r="AN94" s="1252"/>
      <c r="AO94" s="1252"/>
      <c r="AP94" s="1252"/>
      <c r="AQ94" s="1253"/>
      <c r="AR94" s="90"/>
      <c r="AS94" s="89"/>
      <c r="AT94" s="91"/>
      <c r="AU94" s="92"/>
      <c r="AV94" s="93">
        <f t="shared" si="27"/>
        <v>0</v>
      </c>
      <c r="AW94" s="88" t="str">
        <f t="shared" si="34"/>
        <v>No Line Item</v>
      </c>
      <c r="AX94" s="1251"/>
      <c r="AY94" s="1252"/>
      <c r="AZ94" s="1252"/>
      <c r="BA94" s="1252"/>
      <c r="BB94" s="1252"/>
      <c r="BC94" s="1253"/>
      <c r="BD94" s="90"/>
      <c r="BE94" s="89"/>
      <c r="BF94" s="91"/>
      <c r="BG94" s="92"/>
      <c r="BH94" s="93">
        <f t="shared" si="28"/>
        <v>0</v>
      </c>
      <c r="BI94" s="88" t="str">
        <f t="shared" si="35"/>
        <v>No Line Item</v>
      </c>
      <c r="BJ94" s="1251"/>
      <c r="BK94" s="1252"/>
      <c r="BL94" s="1252"/>
      <c r="BM94" s="1252"/>
      <c r="BN94" s="1252"/>
      <c r="BO94" s="1253"/>
      <c r="BP94" s="90"/>
      <c r="BQ94" s="89"/>
      <c r="BR94" s="91"/>
      <c r="BS94" s="92"/>
      <c r="BT94" s="93">
        <f t="shared" si="29"/>
        <v>0</v>
      </c>
    </row>
    <row r="95" spans="1:72" ht="23.85" customHeight="1" x14ac:dyDescent="0.2">
      <c r="A95" s="88" t="str">
        <f t="shared" si="30"/>
        <v>No Line Item</v>
      </c>
      <c r="B95" s="1251"/>
      <c r="C95" s="1252"/>
      <c r="D95" s="1252"/>
      <c r="E95" s="1252"/>
      <c r="F95" s="1252"/>
      <c r="G95" s="1253"/>
      <c r="H95" s="90"/>
      <c r="I95" s="89"/>
      <c r="J95" s="91"/>
      <c r="K95" s="92"/>
      <c r="L95" s="93">
        <f t="shared" si="24"/>
        <v>0</v>
      </c>
      <c r="M95" s="88" t="str">
        <f t="shared" si="31"/>
        <v>No Line Item</v>
      </c>
      <c r="N95" s="1251"/>
      <c r="O95" s="1252"/>
      <c r="P95" s="1252"/>
      <c r="Q95" s="1252"/>
      <c r="R95" s="1252"/>
      <c r="S95" s="1253"/>
      <c r="T95" s="90"/>
      <c r="U95" s="89"/>
      <c r="V95" s="91"/>
      <c r="W95" s="92"/>
      <c r="X95" s="93">
        <f t="shared" si="25"/>
        <v>0</v>
      </c>
      <c r="Y95" s="88" t="str">
        <f t="shared" si="32"/>
        <v>No Line Item</v>
      </c>
      <c r="Z95" s="1251"/>
      <c r="AA95" s="1252"/>
      <c r="AB95" s="1252"/>
      <c r="AC95" s="1252"/>
      <c r="AD95" s="1252"/>
      <c r="AE95" s="1253"/>
      <c r="AF95" s="90"/>
      <c r="AG95" s="89"/>
      <c r="AH95" s="91"/>
      <c r="AI95" s="92"/>
      <c r="AJ95" s="93">
        <f t="shared" si="26"/>
        <v>0</v>
      </c>
      <c r="AK95" s="88" t="str">
        <f t="shared" si="33"/>
        <v>No Line Item</v>
      </c>
      <c r="AL95" s="1251"/>
      <c r="AM95" s="1252"/>
      <c r="AN95" s="1252"/>
      <c r="AO95" s="1252"/>
      <c r="AP95" s="1252"/>
      <c r="AQ95" s="1253"/>
      <c r="AR95" s="90"/>
      <c r="AS95" s="89"/>
      <c r="AT95" s="91"/>
      <c r="AU95" s="92"/>
      <c r="AV95" s="93">
        <f t="shared" si="27"/>
        <v>0</v>
      </c>
      <c r="AW95" s="88" t="str">
        <f t="shared" si="34"/>
        <v>No Line Item</v>
      </c>
      <c r="AX95" s="1251"/>
      <c r="AY95" s="1252"/>
      <c r="AZ95" s="1252"/>
      <c r="BA95" s="1252"/>
      <c r="BB95" s="1252"/>
      <c r="BC95" s="1253"/>
      <c r="BD95" s="90"/>
      <c r="BE95" s="89"/>
      <c r="BF95" s="91"/>
      <c r="BG95" s="92"/>
      <c r="BH95" s="93">
        <f t="shared" si="28"/>
        <v>0</v>
      </c>
      <c r="BI95" s="88" t="str">
        <f t="shared" si="35"/>
        <v>No Line Item</v>
      </c>
      <c r="BJ95" s="1251"/>
      <c r="BK95" s="1252"/>
      <c r="BL95" s="1252"/>
      <c r="BM95" s="1252"/>
      <c r="BN95" s="1252"/>
      <c r="BO95" s="1253"/>
      <c r="BP95" s="90"/>
      <c r="BQ95" s="89"/>
      <c r="BR95" s="91"/>
      <c r="BS95" s="92"/>
      <c r="BT95" s="93">
        <f t="shared" si="29"/>
        <v>0</v>
      </c>
    </row>
    <row r="96" spans="1:72" ht="23.85" customHeight="1" x14ac:dyDescent="0.2">
      <c r="A96" s="88" t="str">
        <f t="shared" si="30"/>
        <v>No Line Item</v>
      </c>
      <c r="B96" s="1251"/>
      <c r="C96" s="1252"/>
      <c r="D96" s="1252"/>
      <c r="E96" s="1252"/>
      <c r="F96" s="1252"/>
      <c r="G96" s="1253"/>
      <c r="H96" s="90"/>
      <c r="I96" s="89"/>
      <c r="J96" s="91"/>
      <c r="K96" s="92"/>
      <c r="L96" s="93">
        <f t="shared" si="24"/>
        <v>0</v>
      </c>
      <c r="M96" s="88" t="str">
        <f t="shared" si="31"/>
        <v>No Line Item</v>
      </c>
      <c r="N96" s="1251"/>
      <c r="O96" s="1252"/>
      <c r="P96" s="1252"/>
      <c r="Q96" s="1252"/>
      <c r="R96" s="1252"/>
      <c r="S96" s="1253"/>
      <c r="T96" s="90"/>
      <c r="U96" s="89"/>
      <c r="V96" s="91"/>
      <c r="W96" s="92"/>
      <c r="X96" s="93">
        <f t="shared" si="25"/>
        <v>0</v>
      </c>
      <c r="Y96" s="88" t="str">
        <f t="shared" si="32"/>
        <v>No Line Item</v>
      </c>
      <c r="Z96" s="1251"/>
      <c r="AA96" s="1252"/>
      <c r="AB96" s="1252"/>
      <c r="AC96" s="1252"/>
      <c r="AD96" s="1252"/>
      <c r="AE96" s="1253"/>
      <c r="AF96" s="90"/>
      <c r="AG96" s="89"/>
      <c r="AH96" s="91"/>
      <c r="AI96" s="92"/>
      <c r="AJ96" s="93">
        <f t="shared" si="26"/>
        <v>0</v>
      </c>
      <c r="AK96" s="88" t="str">
        <f t="shared" si="33"/>
        <v>No Line Item</v>
      </c>
      <c r="AL96" s="1251"/>
      <c r="AM96" s="1252"/>
      <c r="AN96" s="1252"/>
      <c r="AO96" s="1252"/>
      <c r="AP96" s="1252"/>
      <c r="AQ96" s="1253"/>
      <c r="AR96" s="90"/>
      <c r="AS96" s="89"/>
      <c r="AT96" s="91"/>
      <c r="AU96" s="92"/>
      <c r="AV96" s="93">
        <f t="shared" si="27"/>
        <v>0</v>
      </c>
      <c r="AW96" s="88" t="str">
        <f t="shared" si="34"/>
        <v>No Line Item</v>
      </c>
      <c r="AX96" s="1251"/>
      <c r="AY96" s="1252"/>
      <c r="AZ96" s="1252"/>
      <c r="BA96" s="1252"/>
      <c r="BB96" s="1252"/>
      <c r="BC96" s="1253"/>
      <c r="BD96" s="90"/>
      <c r="BE96" s="89"/>
      <c r="BF96" s="91"/>
      <c r="BG96" s="92"/>
      <c r="BH96" s="93">
        <f t="shared" si="28"/>
        <v>0</v>
      </c>
      <c r="BI96" s="88" t="str">
        <f t="shared" si="35"/>
        <v>No Line Item</v>
      </c>
      <c r="BJ96" s="1251"/>
      <c r="BK96" s="1252"/>
      <c r="BL96" s="1252"/>
      <c r="BM96" s="1252"/>
      <c r="BN96" s="1252"/>
      <c r="BO96" s="1253"/>
      <c r="BP96" s="90"/>
      <c r="BQ96" s="89"/>
      <c r="BR96" s="91"/>
      <c r="BS96" s="92"/>
      <c r="BT96" s="93">
        <f t="shared" si="29"/>
        <v>0</v>
      </c>
    </row>
    <row r="97" spans="1:72" ht="23.85" customHeight="1" x14ac:dyDescent="0.2">
      <c r="A97" s="88" t="str">
        <f t="shared" si="30"/>
        <v>No Line Item</v>
      </c>
      <c r="B97" s="1251"/>
      <c r="C97" s="1252"/>
      <c r="D97" s="1252"/>
      <c r="E97" s="1252"/>
      <c r="F97" s="1252"/>
      <c r="G97" s="1253"/>
      <c r="H97" s="90"/>
      <c r="I97" s="89"/>
      <c r="J97" s="91"/>
      <c r="K97" s="92"/>
      <c r="L97" s="93">
        <f t="shared" si="24"/>
        <v>0</v>
      </c>
      <c r="M97" s="88" t="str">
        <f t="shared" si="31"/>
        <v>No Line Item</v>
      </c>
      <c r="N97" s="1251"/>
      <c r="O97" s="1252"/>
      <c r="P97" s="1252"/>
      <c r="Q97" s="1252"/>
      <c r="R97" s="1252"/>
      <c r="S97" s="1253"/>
      <c r="T97" s="90"/>
      <c r="U97" s="89"/>
      <c r="V97" s="91"/>
      <c r="W97" s="92"/>
      <c r="X97" s="93">
        <f t="shared" si="25"/>
        <v>0</v>
      </c>
      <c r="Y97" s="88" t="str">
        <f t="shared" si="32"/>
        <v>No Line Item</v>
      </c>
      <c r="Z97" s="1251"/>
      <c r="AA97" s="1252"/>
      <c r="AB97" s="1252"/>
      <c r="AC97" s="1252"/>
      <c r="AD97" s="1252"/>
      <c r="AE97" s="1253"/>
      <c r="AF97" s="90"/>
      <c r="AG97" s="89"/>
      <c r="AH97" s="91"/>
      <c r="AI97" s="92"/>
      <c r="AJ97" s="93">
        <f t="shared" si="26"/>
        <v>0</v>
      </c>
      <c r="AK97" s="88" t="str">
        <f t="shared" si="33"/>
        <v>No Line Item</v>
      </c>
      <c r="AL97" s="1251"/>
      <c r="AM97" s="1252"/>
      <c r="AN97" s="1252"/>
      <c r="AO97" s="1252"/>
      <c r="AP97" s="1252"/>
      <c r="AQ97" s="1253"/>
      <c r="AR97" s="90"/>
      <c r="AS97" s="89"/>
      <c r="AT97" s="91"/>
      <c r="AU97" s="92"/>
      <c r="AV97" s="93">
        <f t="shared" si="27"/>
        <v>0</v>
      </c>
      <c r="AW97" s="88" t="str">
        <f t="shared" si="34"/>
        <v>No Line Item</v>
      </c>
      <c r="AX97" s="1251"/>
      <c r="AY97" s="1252"/>
      <c r="AZ97" s="1252"/>
      <c r="BA97" s="1252"/>
      <c r="BB97" s="1252"/>
      <c r="BC97" s="1253"/>
      <c r="BD97" s="90"/>
      <c r="BE97" s="89"/>
      <c r="BF97" s="91"/>
      <c r="BG97" s="92"/>
      <c r="BH97" s="93">
        <f t="shared" si="28"/>
        <v>0</v>
      </c>
      <c r="BI97" s="88" t="str">
        <f t="shared" si="35"/>
        <v>No Line Item</v>
      </c>
      <c r="BJ97" s="1251"/>
      <c r="BK97" s="1252"/>
      <c r="BL97" s="1252"/>
      <c r="BM97" s="1252"/>
      <c r="BN97" s="1252"/>
      <c r="BO97" s="1253"/>
      <c r="BP97" s="90"/>
      <c r="BQ97" s="89"/>
      <c r="BR97" s="91"/>
      <c r="BS97" s="92"/>
      <c r="BT97" s="93">
        <f t="shared" si="29"/>
        <v>0</v>
      </c>
    </row>
    <row r="98" spans="1:72" ht="23.85" customHeight="1" x14ac:dyDescent="0.2">
      <c r="A98" s="88" t="str">
        <f t="shared" si="30"/>
        <v>No Line Item</v>
      </c>
      <c r="B98" s="1251"/>
      <c r="C98" s="1252"/>
      <c r="D98" s="1252"/>
      <c r="E98" s="1252"/>
      <c r="F98" s="1252"/>
      <c r="G98" s="1253"/>
      <c r="H98" s="90"/>
      <c r="I98" s="89"/>
      <c r="J98" s="91"/>
      <c r="K98" s="92"/>
      <c r="L98" s="93">
        <f t="shared" si="24"/>
        <v>0</v>
      </c>
      <c r="M98" s="88" t="str">
        <f t="shared" si="31"/>
        <v>No Line Item</v>
      </c>
      <c r="N98" s="1251"/>
      <c r="O98" s="1252"/>
      <c r="P98" s="1252"/>
      <c r="Q98" s="1252"/>
      <c r="R98" s="1252"/>
      <c r="S98" s="1253"/>
      <c r="T98" s="90"/>
      <c r="U98" s="89"/>
      <c r="V98" s="91"/>
      <c r="W98" s="92"/>
      <c r="X98" s="93">
        <f t="shared" si="25"/>
        <v>0</v>
      </c>
      <c r="Y98" s="88" t="str">
        <f t="shared" si="32"/>
        <v>No Line Item</v>
      </c>
      <c r="Z98" s="1251"/>
      <c r="AA98" s="1252"/>
      <c r="AB98" s="1252"/>
      <c r="AC98" s="1252"/>
      <c r="AD98" s="1252"/>
      <c r="AE98" s="1253"/>
      <c r="AF98" s="90"/>
      <c r="AG98" s="89"/>
      <c r="AH98" s="91"/>
      <c r="AI98" s="92"/>
      <c r="AJ98" s="93">
        <f t="shared" si="26"/>
        <v>0</v>
      </c>
      <c r="AK98" s="88" t="str">
        <f t="shared" si="33"/>
        <v>No Line Item</v>
      </c>
      <c r="AL98" s="1251"/>
      <c r="AM98" s="1252"/>
      <c r="AN98" s="1252"/>
      <c r="AO98" s="1252"/>
      <c r="AP98" s="1252"/>
      <c r="AQ98" s="1253"/>
      <c r="AR98" s="90"/>
      <c r="AS98" s="89"/>
      <c r="AT98" s="91"/>
      <c r="AU98" s="92"/>
      <c r="AV98" s="93">
        <f t="shared" si="27"/>
        <v>0</v>
      </c>
      <c r="AW98" s="88" t="str">
        <f t="shared" si="34"/>
        <v>No Line Item</v>
      </c>
      <c r="AX98" s="1251"/>
      <c r="AY98" s="1252"/>
      <c r="AZ98" s="1252"/>
      <c r="BA98" s="1252"/>
      <c r="BB98" s="1252"/>
      <c r="BC98" s="1253"/>
      <c r="BD98" s="90"/>
      <c r="BE98" s="89"/>
      <c r="BF98" s="91"/>
      <c r="BG98" s="92"/>
      <c r="BH98" s="93">
        <f t="shared" si="28"/>
        <v>0</v>
      </c>
      <c r="BI98" s="88" t="str">
        <f t="shared" si="35"/>
        <v>No Line Item</v>
      </c>
      <c r="BJ98" s="1251"/>
      <c r="BK98" s="1252"/>
      <c r="BL98" s="1252"/>
      <c r="BM98" s="1252"/>
      <c r="BN98" s="1252"/>
      <c r="BO98" s="1253"/>
      <c r="BP98" s="90"/>
      <c r="BQ98" s="89"/>
      <c r="BR98" s="91"/>
      <c r="BS98" s="92"/>
      <c r="BT98" s="93">
        <f t="shared" si="29"/>
        <v>0</v>
      </c>
    </row>
    <row r="99" spans="1:72" ht="23.85" customHeight="1" x14ac:dyDescent="0.2">
      <c r="A99" s="88" t="str">
        <f t="shared" si="30"/>
        <v>No Line Item</v>
      </c>
      <c r="B99" s="1251"/>
      <c r="C99" s="1252"/>
      <c r="D99" s="1252"/>
      <c r="E99" s="1252"/>
      <c r="F99" s="1252"/>
      <c r="G99" s="1253"/>
      <c r="H99" s="90"/>
      <c r="I99" s="89"/>
      <c r="J99" s="91"/>
      <c r="K99" s="92"/>
      <c r="L99" s="93">
        <f t="shared" si="24"/>
        <v>0</v>
      </c>
      <c r="M99" s="88" t="str">
        <f t="shared" si="31"/>
        <v>No Line Item</v>
      </c>
      <c r="N99" s="1251"/>
      <c r="O99" s="1252"/>
      <c r="P99" s="1252"/>
      <c r="Q99" s="1252"/>
      <c r="R99" s="1252"/>
      <c r="S99" s="1253"/>
      <c r="T99" s="90"/>
      <c r="U99" s="89"/>
      <c r="V99" s="91"/>
      <c r="W99" s="92"/>
      <c r="X99" s="93">
        <f t="shared" si="25"/>
        <v>0</v>
      </c>
      <c r="Y99" s="88" t="str">
        <f t="shared" si="32"/>
        <v>No Line Item</v>
      </c>
      <c r="Z99" s="1251"/>
      <c r="AA99" s="1252"/>
      <c r="AB99" s="1252"/>
      <c r="AC99" s="1252"/>
      <c r="AD99" s="1252"/>
      <c r="AE99" s="1253"/>
      <c r="AF99" s="90"/>
      <c r="AG99" s="89"/>
      <c r="AH99" s="91"/>
      <c r="AI99" s="92"/>
      <c r="AJ99" s="93">
        <f t="shared" si="26"/>
        <v>0</v>
      </c>
      <c r="AK99" s="88" t="str">
        <f t="shared" si="33"/>
        <v>No Line Item</v>
      </c>
      <c r="AL99" s="1251"/>
      <c r="AM99" s="1252"/>
      <c r="AN99" s="1252"/>
      <c r="AO99" s="1252"/>
      <c r="AP99" s="1252"/>
      <c r="AQ99" s="1253"/>
      <c r="AR99" s="90"/>
      <c r="AS99" s="89"/>
      <c r="AT99" s="91"/>
      <c r="AU99" s="92"/>
      <c r="AV99" s="93">
        <f t="shared" si="27"/>
        <v>0</v>
      </c>
      <c r="AW99" s="88" t="str">
        <f t="shared" si="34"/>
        <v>No Line Item</v>
      </c>
      <c r="AX99" s="1251"/>
      <c r="AY99" s="1252"/>
      <c r="AZ99" s="1252"/>
      <c r="BA99" s="1252"/>
      <c r="BB99" s="1252"/>
      <c r="BC99" s="1253"/>
      <c r="BD99" s="90"/>
      <c r="BE99" s="89"/>
      <c r="BF99" s="91"/>
      <c r="BG99" s="92"/>
      <c r="BH99" s="93">
        <f t="shared" si="28"/>
        <v>0</v>
      </c>
      <c r="BI99" s="88" t="str">
        <f t="shared" si="35"/>
        <v>No Line Item</v>
      </c>
      <c r="BJ99" s="1251"/>
      <c r="BK99" s="1252"/>
      <c r="BL99" s="1252"/>
      <c r="BM99" s="1252"/>
      <c r="BN99" s="1252"/>
      <c r="BO99" s="1253"/>
      <c r="BP99" s="90"/>
      <c r="BQ99" s="89"/>
      <c r="BR99" s="91"/>
      <c r="BS99" s="92"/>
      <c r="BT99" s="93">
        <f t="shared" si="29"/>
        <v>0</v>
      </c>
    </row>
    <row r="100" spans="1:72" ht="23.85" customHeight="1" x14ac:dyDescent="0.2">
      <c r="A100" s="88" t="str">
        <f t="shared" si="30"/>
        <v>No Line Item</v>
      </c>
      <c r="B100" s="1251"/>
      <c r="C100" s="1252"/>
      <c r="D100" s="1252"/>
      <c r="E100" s="1252"/>
      <c r="F100" s="1252"/>
      <c r="G100" s="1253"/>
      <c r="H100" s="90"/>
      <c r="I100" s="89"/>
      <c r="J100" s="91"/>
      <c r="K100" s="92"/>
      <c r="L100" s="93">
        <f t="shared" si="24"/>
        <v>0</v>
      </c>
      <c r="M100" s="88" t="str">
        <f t="shared" si="31"/>
        <v>No Line Item</v>
      </c>
      <c r="N100" s="1251"/>
      <c r="O100" s="1252"/>
      <c r="P100" s="1252"/>
      <c r="Q100" s="1252"/>
      <c r="R100" s="1252"/>
      <c r="S100" s="1253"/>
      <c r="T100" s="90"/>
      <c r="U100" s="89"/>
      <c r="V100" s="91"/>
      <c r="W100" s="92"/>
      <c r="X100" s="93">
        <f t="shared" si="25"/>
        <v>0</v>
      </c>
      <c r="Y100" s="88" t="str">
        <f t="shared" si="32"/>
        <v>No Line Item</v>
      </c>
      <c r="Z100" s="1251"/>
      <c r="AA100" s="1252"/>
      <c r="AB100" s="1252"/>
      <c r="AC100" s="1252"/>
      <c r="AD100" s="1252"/>
      <c r="AE100" s="1253"/>
      <c r="AF100" s="90"/>
      <c r="AG100" s="89"/>
      <c r="AH100" s="91"/>
      <c r="AI100" s="92"/>
      <c r="AJ100" s="93">
        <f t="shared" si="26"/>
        <v>0</v>
      </c>
      <c r="AK100" s="88" t="str">
        <f t="shared" si="33"/>
        <v>No Line Item</v>
      </c>
      <c r="AL100" s="1251"/>
      <c r="AM100" s="1252"/>
      <c r="AN100" s="1252"/>
      <c r="AO100" s="1252"/>
      <c r="AP100" s="1252"/>
      <c r="AQ100" s="1253"/>
      <c r="AR100" s="90"/>
      <c r="AS100" s="89"/>
      <c r="AT100" s="91"/>
      <c r="AU100" s="92"/>
      <c r="AV100" s="93">
        <f t="shared" si="27"/>
        <v>0</v>
      </c>
      <c r="AW100" s="88" t="str">
        <f t="shared" si="34"/>
        <v>No Line Item</v>
      </c>
      <c r="AX100" s="1251"/>
      <c r="AY100" s="1252"/>
      <c r="AZ100" s="1252"/>
      <c r="BA100" s="1252"/>
      <c r="BB100" s="1252"/>
      <c r="BC100" s="1253"/>
      <c r="BD100" s="90"/>
      <c r="BE100" s="89"/>
      <c r="BF100" s="91"/>
      <c r="BG100" s="92"/>
      <c r="BH100" s="93">
        <f t="shared" si="28"/>
        <v>0</v>
      </c>
      <c r="BI100" s="88" t="str">
        <f t="shared" si="35"/>
        <v>No Line Item</v>
      </c>
      <c r="BJ100" s="1251"/>
      <c r="BK100" s="1252"/>
      <c r="BL100" s="1252"/>
      <c r="BM100" s="1252"/>
      <c r="BN100" s="1252"/>
      <c r="BO100" s="1253"/>
      <c r="BP100" s="90"/>
      <c r="BQ100" s="89"/>
      <c r="BR100" s="91"/>
      <c r="BS100" s="92"/>
      <c r="BT100" s="93">
        <f t="shared" si="29"/>
        <v>0</v>
      </c>
    </row>
    <row r="101" spans="1:72" ht="23.85" customHeight="1" x14ac:dyDescent="0.2">
      <c r="A101" s="88" t="str">
        <f t="shared" si="30"/>
        <v>No Line Item</v>
      </c>
      <c r="B101" s="1251"/>
      <c r="C101" s="1252"/>
      <c r="D101" s="1252"/>
      <c r="E101" s="1252"/>
      <c r="F101" s="1252"/>
      <c r="G101" s="1253"/>
      <c r="H101" s="90"/>
      <c r="I101" s="89"/>
      <c r="J101" s="91"/>
      <c r="K101" s="92"/>
      <c r="L101" s="93">
        <f t="shared" si="24"/>
        <v>0</v>
      </c>
      <c r="M101" s="88" t="str">
        <f t="shared" si="31"/>
        <v>No Line Item</v>
      </c>
      <c r="N101" s="1251"/>
      <c r="O101" s="1252"/>
      <c r="P101" s="1252"/>
      <c r="Q101" s="1252"/>
      <c r="R101" s="1252"/>
      <c r="S101" s="1253"/>
      <c r="T101" s="90"/>
      <c r="U101" s="89"/>
      <c r="V101" s="91"/>
      <c r="W101" s="92"/>
      <c r="X101" s="93">
        <f t="shared" si="25"/>
        <v>0</v>
      </c>
      <c r="Y101" s="88" t="str">
        <f t="shared" si="32"/>
        <v>No Line Item</v>
      </c>
      <c r="Z101" s="1251"/>
      <c r="AA101" s="1252"/>
      <c r="AB101" s="1252"/>
      <c r="AC101" s="1252"/>
      <c r="AD101" s="1252"/>
      <c r="AE101" s="1253"/>
      <c r="AF101" s="90"/>
      <c r="AG101" s="89"/>
      <c r="AH101" s="91"/>
      <c r="AI101" s="92"/>
      <c r="AJ101" s="93">
        <f t="shared" si="26"/>
        <v>0</v>
      </c>
      <c r="AK101" s="88" t="str">
        <f t="shared" si="33"/>
        <v>No Line Item</v>
      </c>
      <c r="AL101" s="1251"/>
      <c r="AM101" s="1252"/>
      <c r="AN101" s="1252"/>
      <c r="AO101" s="1252"/>
      <c r="AP101" s="1252"/>
      <c r="AQ101" s="1253"/>
      <c r="AR101" s="90"/>
      <c r="AS101" s="89"/>
      <c r="AT101" s="91"/>
      <c r="AU101" s="92"/>
      <c r="AV101" s="93">
        <f t="shared" si="27"/>
        <v>0</v>
      </c>
      <c r="AW101" s="88" t="str">
        <f t="shared" si="34"/>
        <v>No Line Item</v>
      </c>
      <c r="AX101" s="1251"/>
      <c r="AY101" s="1252"/>
      <c r="AZ101" s="1252"/>
      <c r="BA101" s="1252"/>
      <c r="BB101" s="1252"/>
      <c r="BC101" s="1253"/>
      <c r="BD101" s="90"/>
      <c r="BE101" s="89"/>
      <c r="BF101" s="91"/>
      <c r="BG101" s="92"/>
      <c r="BH101" s="93">
        <f t="shared" si="28"/>
        <v>0</v>
      </c>
      <c r="BI101" s="88" t="str">
        <f t="shared" si="35"/>
        <v>No Line Item</v>
      </c>
      <c r="BJ101" s="1251"/>
      <c r="BK101" s="1252"/>
      <c r="BL101" s="1252"/>
      <c r="BM101" s="1252"/>
      <c r="BN101" s="1252"/>
      <c r="BO101" s="1253"/>
      <c r="BP101" s="90"/>
      <c r="BQ101" s="89"/>
      <c r="BR101" s="91"/>
      <c r="BS101" s="92"/>
      <c r="BT101" s="93">
        <f t="shared" si="29"/>
        <v>0</v>
      </c>
    </row>
    <row r="102" spans="1:72" ht="23.85" customHeight="1" x14ac:dyDescent="0.2">
      <c r="A102" s="88" t="str">
        <f t="shared" si="30"/>
        <v>No Line Item</v>
      </c>
      <c r="B102" s="1251"/>
      <c r="C102" s="1252"/>
      <c r="D102" s="1252"/>
      <c r="E102" s="1252"/>
      <c r="F102" s="1252"/>
      <c r="G102" s="1253"/>
      <c r="H102" s="90"/>
      <c r="I102" s="89"/>
      <c r="J102" s="91"/>
      <c r="K102" s="92"/>
      <c r="L102" s="93">
        <f t="shared" si="24"/>
        <v>0</v>
      </c>
      <c r="M102" s="88" t="str">
        <f t="shared" si="31"/>
        <v>No Line Item</v>
      </c>
      <c r="N102" s="1251"/>
      <c r="O102" s="1252"/>
      <c r="P102" s="1252"/>
      <c r="Q102" s="1252"/>
      <c r="R102" s="1252"/>
      <c r="S102" s="1253"/>
      <c r="T102" s="90"/>
      <c r="U102" s="89"/>
      <c r="V102" s="91"/>
      <c r="W102" s="92"/>
      <c r="X102" s="93">
        <f t="shared" si="25"/>
        <v>0</v>
      </c>
      <c r="Y102" s="88" t="str">
        <f t="shared" si="32"/>
        <v>No Line Item</v>
      </c>
      <c r="Z102" s="1251"/>
      <c r="AA102" s="1252"/>
      <c r="AB102" s="1252"/>
      <c r="AC102" s="1252"/>
      <c r="AD102" s="1252"/>
      <c r="AE102" s="1253"/>
      <c r="AF102" s="90"/>
      <c r="AG102" s="89"/>
      <c r="AH102" s="91"/>
      <c r="AI102" s="92"/>
      <c r="AJ102" s="93">
        <f t="shared" si="26"/>
        <v>0</v>
      </c>
      <c r="AK102" s="88" t="str">
        <f t="shared" si="33"/>
        <v>No Line Item</v>
      </c>
      <c r="AL102" s="1251"/>
      <c r="AM102" s="1252"/>
      <c r="AN102" s="1252"/>
      <c r="AO102" s="1252"/>
      <c r="AP102" s="1252"/>
      <c r="AQ102" s="1253"/>
      <c r="AR102" s="90"/>
      <c r="AS102" s="89"/>
      <c r="AT102" s="91"/>
      <c r="AU102" s="92"/>
      <c r="AV102" s="93">
        <f t="shared" si="27"/>
        <v>0</v>
      </c>
      <c r="AW102" s="88" t="str">
        <f t="shared" si="34"/>
        <v>No Line Item</v>
      </c>
      <c r="AX102" s="1251"/>
      <c r="AY102" s="1252"/>
      <c r="AZ102" s="1252"/>
      <c r="BA102" s="1252"/>
      <c r="BB102" s="1252"/>
      <c r="BC102" s="1253"/>
      <c r="BD102" s="90"/>
      <c r="BE102" s="89"/>
      <c r="BF102" s="91"/>
      <c r="BG102" s="92"/>
      <c r="BH102" s="93">
        <f t="shared" si="28"/>
        <v>0</v>
      </c>
      <c r="BI102" s="88" t="str">
        <f t="shared" si="35"/>
        <v>No Line Item</v>
      </c>
      <c r="BJ102" s="1251"/>
      <c r="BK102" s="1252"/>
      <c r="BL102" s="1252"/>
      <c r="BM102" s="1252"/>
      <c r="BN102" s="1252"/>
      <c r="BO102" s="1253"/>
      <c r="BP102" s="90"/>
      <c r="BQ102" s="89"/>
      <c r="BR102" s="91"/>
      <c r="BS102" s="92"/>
      <c r="BT102" s="93">
        <f t="shared" si="29"/>
        <v>0</v>
      </c>
    </row>
    <row r="103" spans="1:72" ht="23.85" customHeight="1" x14ac:dyDescent="0.2">
      <c r="A103" s="88" t="str">
        <f t="shared" si="30"/>
        <v>No Line Item</v>
      </c>
      <c r="B103" s="1251"/>
      <c r="C103" s="1252"/>
      <c r="D103" s="1252"/>
      <c r="E103" s="1252"/>
      <c r="F103" s="1252"/>
      <c r="G103" s="1253"/>
      <c r="H103" s="90"/>
      <c r="I103" s="89"/>
      <c r="J103" s="91"/>
      <c r="K103" s="92"/>
      <c r="L103" s="93">
        <f t="shared" si="24"/>
        <v>0</v>
      </c>
      <c r="M103" s="88" t="str">
        <f t="shared" si="31"/>
        <v>No Line Item</v>
      </c>
      <c r="N103" s="1251"/>
      <c r="O103" s="1252"/>
      <c r="P103" s="1252"/>
      <c r="Q103" s="1252"/>
      <c r="R103" s="1252"/>
      <c r="S103" s="1253"/>
      <c r="T103" s="90"/>
      <c r="U103" s="89"/>
      <c r="V103" s="91"/>
      <c r="W103" s="92"/>
      <c r="X103" s="93">
        <f t="shared" si="25"/>
        <v>0</v>
      </c>
      <c r="Y103" s="88" t="str">
        <f t="shared" si="32"/>
        <v>No Line Item</v>
      </c>
      <c r="Z103" s="1251"/>
      <c r="AA103" s="1252"/>
      <c r="AB103" s="1252"/>
      <c r="AC103" s="1252"/>
      <c r="AD103" s="1252"/>
      <c r="AE103" s="1253"/>
      <c r="AF103" s="90"/>
      <c r="AG103" s="89"/>
      <c r="AH103" s="91"/>
      <c r="AI103" s="92"/>
      <c r="AJ103" s="93">
        <f t="shared" si="26"/>
        <v>0</v>
      </c>
      <c r="AK103" s="88" t="str">
        <f t="shared" si="33"/>
        <v>No Line Item</v>
      </c>
      <c r="AL103" s="1251"/>
      <c r="AM103" s="1252"/>
      <c r="AN103" s="1252"/>
      <c r="AO103" s="1252"/>
      <c r="AP103" s="1252"/>
      <c r="AQ103" s="1253"/>
      <c r="AR103" s="90"/>
      <c r="AS103" s="89"/>
      <c r="AT103" s="91"/>
      <c r="AU103" s="92"/>
      <c r="AV103" s="93">
        <f t="shared" si="27"/>
        <v>0</v>
      </c>
      <c r="AW103" s="88" t="str">
        <f t="shared" si="34"/>
        <v>No Line Item</v>
      </c>
      <c r="AX103" s="1251"/>
      <c r="AY103" s="1252"/>
      <c r="AZ103" s="1252"/>
      <c r="BA103" s="1252"/>
      <c r="BB103" s="1252"/>
      <c r="BC103" s="1253"/>
      <c r="BD103" s="90"/>
      <c r="BE103" s="89"/>
      <c r="BF103" s="91"/>
      <c r="BG103" s="92"/>
      <c r="BH103" s="93">
        <f t="shared" si="28"/>
        <v>0</v>
      </c>
      <c r="BI103" s="88" t="str">
        <f t="shared" si="35"/>
        <v>No Line Item</v>
      </c>
      <c r="BJ103" s="1251"/>
      <c r="BK103" s="1252"/>
      <c r="BL103" s="1252"/>
      <c r="BM103" s="1252"/>
      <c r="BN103" s="1252"/>
      <c r="BO103" s="1253"/>
      <c r="BP103" s="90"/>
      <c r="BQ103" s="89"/>
      <c r="BR103" s="91"/>
      <c r="BS103" s="92"/>
      <c r="BT103" s="93">
        <f t="shared" si="29"/>
        <v>0</v>
      </c>
    </row>
    <row r="104" spans="1:72" ht="23.85" customHeight="1" x14ac:dyDescent="0.2">
      <c r="A104" s="88" t="str">
        <f t="shared" si="30"/>
        <v>No Line Item</v>
      </c>
      <c r="B104" s="1251"/>
      <c r="C104" s="1252"/>
      <c r="D104" s="1252"/>
      <c r="E104" s="1252"/>
      <c r="F104" s="1252"/>
      <c r="G104" s="1253"/>
      <c r="H104" s="90"/>
      <c r="I104" s="89"/>
      <c r="J104" s="91"/>
      <c r="K104" s="92"/>
      <c r="L104" s="93">
        <f t="shared" si="24"/>
        <v>0</v>
      </c>
      <c r="M104" s="88" t="str">
        <f t="shared" si="31"/>
        <v>No Line Item</v>
      </c>
      <c r="N104" s="1251"/>
      <c r="O104" s="1252"/>
      <c r="P104" s="1252"/>
      <c r="Q104" s="1252"/>
      <c r="R104" s="1252"/>
      <c r="S104" s="1253"/>
      <c r="T104" s="90"/>
      <c r="U104" s="89"/>
      <c r="V104" s="91"/>
      <c r="W104" s="92"/>
      <c r="X104" s="93">
        <f t="shared" si="25"/>
        <v>0</v>
      </c>
      <c r="Y104" s="88" t="str">
        <f t="shared" si="32"/>
        <v>No Line Item</v>
      </c>
      <c r="Z104" s="1251"/>
      <c r="AA104" s="1252"/>
      <c r="AB104" s="1252"/>
      <c r="AC104" s="1252"/>
      <c r="AD104" s="1252"/>
      <c r="AE104" s="1253"/>
      <c r="AF104" s="90"/>
      <c r="AG104" s="89"/>
      <c r="AH104" s="91"/>
      <c r="AI104" s="92"/>
      <c r="AJ104" s="93">
        <f t="shared" si="26"/>
        <v>0</v>
      </c>
      <c r="AK104" s="88" t="str">
        <f t="shared" si="33"/>
        <v>No Line Item</v>
      </c>
      <c r="AL104" s="1251"/>
      <c r="AM104" s="1252"/>
      <c r="AN104" s="1252"/>
      <c r="AO104" s="1252"/>
      <c r="AP104" s="1252"/>
      <c r="AQ104" s="1253"/>
      <c r="AR104" s="90"/>
      <c r="AS104" s="89"/>
      <c r="AT104" s="91"/>
      <c r="AU104" s="92"/>
      <c r="AV104" s="93">
        <f t="shared" si="27"/>
        <v>0</v>
      </c>
      <c r="AW104" s="88" t="str">
        <f t="shared" si="34"/>
        <v>No Line Item</v>
      </c>
      <c r="AX104" s="1251"/>
      <c r="AY104" s="1252"/>
      <c r="AZ104" s="1252"/>
      <c r="BA104" s="1252"/>
      <c r="BB104" s="1252"/>
      <c r="BC104" s="1253"/>
      <c r="BD104" s="90"/>
      <c r="BE104" s="89"/>
      <c r="BF104" s="91"/>
      <c r="BG104" s="92"/>
      <c r="BH104" s="93">
        <f t="shared" si="28"/>
        <v>0</v>
      </c>
      <c r="BI104" s="88" t="str">
        <f t="shared" si="35"/>
        <v>No Line Item</v>
      </c>
      <c r="BJ104" s="1251"/>
      <c r="BK104" s="1252"/>
      <c r="BL104" s="1252"/>
      <c r="BM104" s="1252"/>
      <c r="BN104" s="1252"/>
      <c r="BO104" s="1253"/>
      <c r="BP104" s="90"/>
      <c r="BQ104" s="89"/>
      <c r="BR104" s="91"/>
      <c r="BS104" s="92"/>
      <c r="BT104" s="93">
        <f t="shared" si="29"/>
        <v>0</v>
      </c>
    </row>
    <row r="105" spans="1:72" ht="23.85" customHeight="1" x14ac:dyDescent="0.2">
      <c r="A105" s="88" t="str">
        <f t="shared" si="30"/>
        <v>No Line Item</v>
      </c>
      <c r="B105" s="1251"/>
      <c r="C105" s="1252"/>
      <c r="D105" s="1252"/>
      <c r="E105" s="1252"/>
      <c r="F105" s="1252"/>
      <c r="G105" s="1253"/>
      <c r="H105" s="90"/>
      <c r="I105" s="89"/>
      <c r="J105" s="91"/>
      <c r="K105" s="92"/>
      <c r="L105" s="93">
        <f t="shared" si="24"/>
        <v>0</v>
      </c>
      <c r="M105" s="88" t="str">
        <f t="shared" si="31"/>
        <v>No Line Item</v>
      </c>
      <c r="N105" s="1251"/>
      <c r="O105" s="1252"/>
      <c r="P105" s="1252"/>
      <c r="Q105" s="1252"/>
      <c r="R105" s="1252"/>
      <c r="S105" s="1253"/>
      <c r="T105" s="90"/>
      <c r="U105" s="89"/>
      <c r="V105" s="91"/>
      <c r="W105" s="92"/>
      <c r="X105" s="93">
        <f t="shared" si="25"/>
        <v>0</v>
      </c>
      <c r="Y105" s="88" t="str">
        <f t="shared" si="32"/>
        <v>No Line Item</v>
      </c>
      <c r="Z105" s="1251"/>
      <c r="AA105" s="1252"/>
      <c r="AB105" s="1252"/>
      <c r="AC105" s="1252"/>
      <c r="AD105" s="1252"/>
      <c r="AE105" s="1253"/>
      <c r="AF105" s="90"/>
      <c r="AG105" s="89"/>
      <c r="AH105" s="91"/>
      <c r="AI105" s="92"/>
      <c r="AJ105" s="93">
        <f t="shared" si="26"/>
        <v>0</v>
      </c>
      <c r="AK105" s="88" t="str">
        <f t="shared" si="33"/>
        <v>No Line Item</v>
      </c>
      <c r="AL105" s="1251"/>
      <c r="AM105" s="1252"/>
      <c r="AN105" s="1252"/>
      <c r="AO105" s="1252"/>
      <c r="AP105" s="1252"/>
      <c r="AQ105" s="1253"/>
      <c r="AR105" s="90"/>
      <c r="AS105" s="89"/>
      <c r="AT105" s="91"/>
      <c r="AU105" s="92"/>
      <c r="AV105" s="93">
        <f t="shared" si="27"/>
        <v>0</v>
      </c>
      <c r="AW105" s="88" t="str">
        <f t="shared" si="34"/>
        <v>No Line Item</v>
      </c>
      <c r="AX105" s="1251"/>
      <c r="AY105" s="1252"/>
      <c r="AZ105" s="1252"/>
      <c r="BA105" s="1252"/>
      <c r="BB105" s="1252"/>
      <c r="BC105" s="1253"/>
      <c r="BD105" s="90"/>
      <c r="BE105" s="89"/>
      <c r="BF105" s="91"/>
      <c r="BG105" s="92"/>
      <c r="BH105" s="93">
        <f t="shared" si="28"/>
        <v>0</v>
      </c>
      <c r="BI105" s="88" t="str">
        <f t="shared" si="35"/>
        <v>No Line Item</v>
      </c>
      <c r="BJ105" s="1251"/>
      <c r="BK105" s="1252"/>
      <c r="BL105" s="1252"/>
      <c r="BM105" s="1252"/>
      <c r="BN105" s="1252"/>
      <c r="BO105" s="1253"/>
      <c r="BP105" s="90"/>
      <c r="BQ105" s="89"/>
      <c r="BR105" s="91"/>
      <c r="BS105" s="92"/>
      <c r="BT105" s="93">
        <f t="shared" si="29"/>
        <v>0</v>
      </c>
    </row>
    <row r="106" spans="1:72" ht="23.85" customHeight="1" x14ac:dyDescent="0.2">
      <c r="A106" s="88" t="str">
        <f t="shared" si="30"/>
        <v>No Line Item</v>
      </c>
      <c r="B106" s="1251"/>
      <c r="C106" s="1252"/>
      <c r="D106" s="1252"/>
      <c r="E106" s="1252"/>
      <c r="F106" s="1252"/>
      <c r="G106" s="1253"/>
      <c r="H106" s="90"/>
      <c r="I106" s="89"/>
      <c r="J106" s="91"/>
      <c r="K106" s="92"/>
      <c r="L106" s="93">
        <f t="shared" si="24"/>
        <v>0</v>
      </c>
      <c r="M106" s="88" t="str">
        <f t="shared" si="31"/>
        <v>No Line Item</v>
      </c>
      <c r="N106" s="1251"/>
      <c r="O106" s="1252"/>
      <c r="P106" s="1252"/>
      <c r="Q106" s="1252"/>
      <c r="R106" s="1252"/>
      <c r="S106" s="1253"/>
      <c r="T106" s="90"/>
      <c r="U106" s="89"/>
      <c r="V106" s="91"/>
      <c r="W106" s="92"/>
      <c r="X106" s="93">
        <f t="shared" si="25"/>
        <v>0</v>
      </c>
      <c r="Y106" s="88" t="str">
        <f t="shared" si="32"/>
        <v>No Line Item</v>
      </c>
      <c r="Z106" s="1251"/>
      <c r="AA106" s="1252"/>
      <c r="AB106" s="1252"/>
      <c r="AC106" s="1252"/>
      <c r="AD106" s="1252"/>
      <c r="AE106" s="1253"/>
      <c r="AF106" s="90"/>
      <c r="AG106" s="89"/>
      <c r="AH106" s="91"/>
      <c r="AI106" s="92"/>
      <c r="AJ106" s="93">
        <f t="shared" si="26"/>
        <v>0</v>
      </c>
      <c r="AK106" s="88" t="str">
        <f t="shared" si="33"/>
        <v>No Line Item</v>
      </c>
      <c r="AL106" s="1251"/>
      <c r="AM106" s="1252"/>
      <c r="AN106" s="1252"/>
      <c r="AO106" s="1252"/>
      <c r="AP106" s="1252"/>
      <c r="AQ106" s="1253"/>
      <c r="AR106" s="90"/>
      <c r="AS106" s="89"/>
      <c r="AT106" s="91"/>
      <c r="AU106" s="92"/>
      <c r="AV106" s="93">
        <f t="shared" si="27"/>
        <v>0</v>
      </c>
      <c r="AW106" s="88" t="str">
        <f t="shared" si="34"/>
        <v>No Line Item</v>
      </c>
      <c r="AX106" s="1251"/>
      <c r="AY106" s="1252"/>
      <c r="AZ106" s="1252"/>
      <c r="BA106" s="1252"/>
      <c r="BB106" s="1252"/>
      <c r="BC106" s="1253"/>
      <c r="BD106" s="90"/>
      <c r="BE106" s="89"/>
      <c r="BF106" s="91"/>
      <c r="BG106" s="92"/>
      <c r="BH106" s="93">
        <f t="shared" si="28"/>
        <v>0</v>
      </c>
      <c r="BI106" s="88" t="str">
        <f t="shared" si="35"/>
        <v>No Line Item</v>
      </c>
      <c r="BJ106" s="1251"/>
      <c r="BK106" s="1252"/>
      <c r="BL106" s="1252"/>
      <c r="BM106" s="1252"/>
      <c r="BN106" s="1252"/>
      <c r="BO106" s="1253"/>
      <c r="BP106" s="90"/>
      <c r="BQ106" s="89"/>
      <c r="BR106" s="91"/>
      <c r="BS106" s="92"/>
      <c r="BT106" s="93">
        <f t="shared" si="29"/>
        <v>0</v>
      </c>
    </row>
    <row r="107" spans="1:72" ht="23.85" customHeight="1" x14ac:dyDescent="0.2">
      <c r="A107" s="88" t="str">
        <f t="shared" si="30"/>
        <v>No Line Item</v>
      </c>
      <c r="B107" s="1251"/>
      <c r="C107" s="1252"/>
      <c r="D107" s="1252"/>
      <c r="E107" s="1252"/>
      <c r="F107" s="1252"/>
      <c r="G107" s="1253"/>
      <c r="H107" s="90"/>
      <c r="I107" s="89"/>
      <c r="J107" s="91"/>
      <c r="K107" s="92"/>
      <c r="L107" s="93">
        <f t="shared" si="24"/>
        <v>0</v>
      </c>
      <c r="M107" s="88" t="str">
        <f t="shared" si="31"/>
        <v>No Line Item</v>
      </c>
      <c r="N107" s="1251"/>
      <c r="O107" s="1252"/>
      <c r="P107" s="1252"/>
      <c r="Q107" s="1252"/>
      <c r="R107" s="1252"/>
      <c r="S107" s="1253"/>
      <c r="T107" s="90"/>
      <c r="U107" s="89"/>
      <c r="V107" s="91"/>
      <c r="W107" s="92"/>
      <c r="X107" s="93">
        <f>U107*W107</f>
        <v>0</v>
      </c>
      <c r="Y107" s="88" t="str">
        <f t="shared" si="32"/>
        <v>No Line Item</v>
      </c>
      <c r="Z107" s="1251"/>
      <c r="AA107" s="1252"/>
      <c r="AB107" s="1252"/>
      <c r="AC107" s="1252"/>
      <c r="AD107" s="1252"/>
      <c r="AE107" s="1253"/>
      <c r="AF107" s="90"/>
      <c r="AG107" s="89"/>
      <c r="AH107" s="91"/>
      <c r="AI107" s="92"/>
      <c r="AJ107" s="93">
        <f>AG107*AI107</f>
        <v>0</v>
      </c>
      <c r="AK107" s="88" t="str">
        <f t="shared" si="33"/>
        <v>No Line Item</v>
      </c>
      <c r="AL107" s="1251"/>
      <c r="AM107" s="1252"/>
      <c r="AN107" s="1252"/>
      <c r="AO107" s="1252"/>
      <c r="AP107" s="1252"/>
      <c r="AQ107" s="1253"/>
      <c r="AR107" s="90"/>
      <c r="AS107" s="89"/>
      <c r="AT107" s="91"/>
      <c r="AU107" s="92"/>
      <c r="AV107" s="93">
        <f>AS107*AU107</f>
        <v>0</v>
      </c>
      <c r="AW107" s="88" t="str">
        <f t="shared" si="34"/>
        <v>No Line Item</v>
      </c>
      <c r="AX107" s="1251"/>
      <c r="AY107" s="1252"/>
      <c r="AZ107" s="1252"/>
      <c r="BA107" s="1252"/>
      <c r="BB107" s="1252"/>
      <c r="BC107" s="1253"/>
      <c r="BD107" s="90"/>
      <c r="BE107" s="89"/>
      <c r="BF107" s="91"/>
      <c r="BG107" s="92"/>
      <c r="BH107" s="93">
        <f>BE107*BG107</f>
        <v>0</v>
      </c>
      <c r="BI107" s="88" t="str">
        <f t="shared" si="35"/>
        <v>No Line Item</v>
      </c>
      <c r="BJ107" s="1251"/>
      <c r="BK107" s="1252"/>
      <c r="BL107" s="1252"/>
      <c r="BM107" s="1252"/>
      <c r="BN107" s="1252"/>
      <c r="BO107" s="1253"/>
      <c r="BP107" s="90"/>
      <c r="BQ107" s="89"/>
      <c r="BR107" s="91"/>
      <c r="BS107" s="92"/>
      <c r="BT107" s="93">
        <f>BQ107*BS107</f>
        <v>0</v>
      </c>
    </row>
    <row r="108" spans="1:72" ht="23.85" customHeight="1" x14ac:dyDescent="0.2">
      <c r="A108" s="88" t="str">
        <f t="shared" si="30"/>
        <v>No Line Item</v>
      </c>
      <c r="B108" s="1251"/>
      <c r="C108" s="1252"/>
      <c r="D108" s="1252"/>
      <c r="E108" s="1252"/>
      <c r="F108" s="1252"/>
      <c r="G108" s="1253"/>
      <c r="H108" s="90"/>
      <c r="I108" s="89"/>
      <c r="J108" s="91"/>
      <c r="K108" s="92"/>
      <c r="L108" s="93">
        <f t="shared" si="24"/>
        <v>0</v>
      </c>
      <c r="M108" s="88" t="str">
        <f t="shared" si="31"/>
        <v>No Line Item</v>
      </c>
      <c r="N108" s="1251"/>
      <c r="O108" s="1252"/>
      <c r="P108" s="1252"/>
      <c r="Q108" s="1252"/>
      <c r="R108" s="1252"/>
      <c r="S108" s="1253"/>
      <c r="T108" s="90"/>
      <c r="U108" s="89"/>
      <c r="V108" s="91"/>
      <c r="W108" s="92"/>
      <c r="X108" s="93">
        <f>U108*W108</f>
        <v>0</v>
      </c>
      <c r="Y108" s="88" t="str">
        <f t="shared" si="32"/>
        <v>No Line Item</v>
      </c>
      <c r="Z108" s="1251"/>
      <c r="AA108" s="1252"/>
      <c r="AB108" s="1252"/>
      <c r="AC108" s="1252"/>
      <c r="AD108" s="1252"/>
      <c r="AE108" s="1253"/>
      <c r="AF108" s="90"/>
      <c r="AG108" s="89"/>
      <c r="AH108" s="91"/>
      <c r="AI108" s="92"/>
      <c r="AJ108" s="93">
        <f>AG108*AI108</f>
        <v>0</v>
      </c>
      <c r="AK108" s="88" t="str">
        <f t="shared" si="33"/>
        <v>No Line Item</v>
      </c>
      <c r="AL108" s="1251"/>
      <c r="AM108" s="1252"/>
      <c r="AN108" s="1252"/>
      <c r="AO108" s="1252"/>
      <c r="AP108" s="1252"/>
      <c r="AQ108" s="1253"/>
      <c r="AR108" s="90"/>
      <c r="AS108" s="89"/>
      <c r="AT108" s="91"/>
      <c r="AU108" s="92"/>
      <c r="AV108" s="93">
        <f>AS108*AU108</f>
        <v>0</v>
      </c>
      <c r="AW108" s="88" t="str">
        <f t="shared" si="34"/>
        <v>No Line Item</v>
      </c>
      <c r="AX108" s="1251"/>
      <c r="AY108" s="1252"/>
      <c r="AZ108" s="1252"/>
      <c r="BA108" s="1252"/>
      <c r="BB108" s="1252"/>
      <c r="BC108" s="1253"/>
      <c r="BD108" s="90"/>
      <c r="BE108" s="89"/>
      <c r="BF108" s="91"/>
      <c r="BG108" s="92"/>
      <c r="BH108" s="93">
        <f>BE108*BG108</f>
        <v>0</v>
      </c>
      <c r="BI108" s="88" t="str">
        <f t="shared" si="35"/>
        <v>No Line Item</v>
      </c>
      <c r="BJ108" s="1251"/>
      <c r="BK108" s="1252"/>
      <c r="BL108" s="1252"/>
      <c r="BM108" s="1252"/>
      <c r="BN108" s="1252"/>
      <c r="BO108" s="1253"/>
      <c r="BP108" s="90"/>
      <c r="BQ108" s="89"/>
      <c r="BR108" s="91"/>
      <c r="BS108" s="92"/>
      <c r="BT108" s="93">
        <f>BQ108*BS108</f>
        <v>0</v>
      </c>
    </row>
    <row r="109" spans="1:72" ht="23.85" customHeight="1" thickBot="1" x14ac:dyDescent="0.25">
      <c r="A109" s="88" t="str">
        <f>IF(AND(I109=0,K109=0,B109=""),"No Line Item",A108+1)</f>
        <v>No Line Item</v>
      </c>
      <c r="B109" s="1251"/>
      <c r="C109" s="1252"/>
      <c r="D109" s="1252"/>
      <c r="E109" s="1252"/>
      <c r="F109" s="1252"/>
      <c r="G109" s="1253"/>
      <c r="H109" s="90"/>
      <c r="I109" s="89"/>
      <c r="J109" s="91"/>
      <c r="K109" s="92"/>
      <c r="L109" s="93">
        <f t="shared" si="24"/>
        <v>0</v>
      </c>
      <c r="M109" s="88" t="str">
        <f>IF(AND(U109=0,W109=0,N109=""),"No Line Item",M108+1)</f>
        <v>No Line Item</v>
      </c>
      <c r="N109" s="1251"/>
      <c r="O109" s="1252"/>
      <c r="P109" s="1252"/>
      <c r="Q109" s="1252"/>
      <c r="R109" s="1252"/>
      <c r="S109" s="1253"/>
      <c r="T109" s="90"/>
      <c r="U109" s="89"/>
      <c r="V109" s="91"/>
      <c r="W109" s="92"/>
      <c r="X109" s="93">
        <f>U109*W109</f>
        <v>0</v>
      </c>
      <c r="Y109" s="88" t="str">
        <f>IF(AND(AG109=0,AI109=0,Z109=""),"No Line Item",Y108+1)</f>
        <v>No Line Item</v>
      </c>
      <c r="Z109" s="1251"/>
      <c r="AA109" s="1252"/>
      <c r="AB109" s="1252"/>
      <c r="AC109" s="1252"/>
      <c r="AD109" s="1252"/>
      <c r="AE109" s="1253"/>
      <c r="AF109" s="90"/>
      <c r="AG109" s="89"/>
      <c r="AH109" s="91"/>
      <c r="AI109" s="92"/>
      <c r="AJ109" s="93">
        <f>AG109*AI109</f>
        <v>0</v>
      </c>
      <c r="AK109" s="88" t="str">
        <f>IF(AND(AS109=0,AU109=0,AL109=""),"No Line Item",AK108+1)</f>
        <v>No Line Item</v>
      </c>
      <c r="AL109" s="1251"/>
      <c r="AM109" s="1252"/>
      <c r="AN109" s="1252"/>
      <c r="AO109" s="1252"/>
      <c r="AP109" s="1252"/>
      <c r="AQ109" s="1253"/>
      <c r="AR109" s="90"/>
      <c r="AS109" s="89"/>
      <c r="AT109" s="91"/>
      <c r="AU109" s="92"/>
      <c r="AV109" s="93">
        <f>AS109*AU109</f>
        <v>0</v>
      </c>
      <c r="AW109" s="88" t="str">
        <f>IF(AND(BE109=0,BG109=0,AX109=""),"No Line Item",AW108+1)</f>
        <v>No Line Item</v>
      </c>
      <c r="AX109" s="1251"/>
      <c r="AY109" s="1252"/>
      <c r="AZ109" s="1252"/>
      <c r="BA109" s="1252"/>
      <c r="BB109" s="1252"/>
      <c r="BC109" s="1253"/>
      <c r="BD109" s="90"/>
      <c r="BE109" s="89"/>
      <c r="BF109" s="91"/>
      <c r="BG109" s="92"/>
      <c r="BH109" s="93">
        <f>BE109*BG109</f>
        <v>0</v>
      </c>
      <c r="BI109" s="88" t="str">
        <f>IF(AND(BQ109=0,BS109=0,BJ109=""),"No Line Item",BI108+1)</f>
        <v>No Line Item</v>
      </c>
      <c r="BJ109" s="1251"/>
      <c r="BK109" s="1252"/>
      <c r="BL109" s="1252"/>
      <c r="BM109" s="1252"/>
      <c r="BN109" s="1252"/>
      <c r="BO109" s="1253"/>
      <c r="BP109" s="90"/>
      <c r="BQ109" s="89"/>
      <c r="BR109" s="91"/>
      <c r="BS109" s="92"/>
      <c r="BT109" s="93">
        <f>BQ109*BS109</f>
        <v>0</v>
      </c>
    </row>
    <row r="110" spans="1:72" ht="22.5" customHeight="1" thickBot="1" x14ac:dyDescent="0.25">
      <c r="A110" s="94"/>
      <c r="B110" s="74"/>
      <c r="C110" s="74"/>
      <c r="D110" s="74"/>
      <c r="E110" s="74"/>
      <c r="F110" s="74"/>
      <c r="G110" s="74"/>
      <c r="H110" s="74"/>
      <c r="I110" s="95"/>
      <c r="J110" s="96" t="str">
        <f>IF(J71="Grand Total ","","Grand Total")</f>
        <v/>
      </c>
      <c r="K110" s="97"/>
      <c r="L110" s="98">
        <f>IF(J110="Grand Total",SUM(L91:L109)+L71+L32,0)</f>
        <v>0</v>
      </c>
      <c r="M110" s="94"/>
      <c r="N110" s="74"/>
      <c r="O110" s="74"/>
      <c r="P110" s="74"/>
      <c r="Q110" s="74"/>
      <c r="R110" s="74"/>
      <c r="S110" s="74"/>
      <c r="T110" s="74"/>
      <c r="U110" s="95"/>
      <c r="V110" s="96" t="str">
        <f>IF(V71="Grand Total ","","Grand Total")</f>
        <v/>
      </c>
      <c r="W110" s="97"/>
      <c r="X110" s="98">
        <f>IF(V110="Grand Total",SUM(X91:X109)+X71+X32,0)</f>
        <v>0</v>
      </c>
      <c r="Y110" s="94"/>
      <c r="Z110" s="74"/>
      <c r="AA110" s="74"/>
      <c r="AB110" s="74"/>
      <c r="AC110" s="74"/>
      <c r="AD110" s="74"/>
      <c r="AE110" s="74"/>
      <c r="AF110" s="74"/>
      <c r="AG110" s="95"/>
      <c r="AH110" s="96" t="str">
        <f>IF(AH71="Grand Total ","","Grand Total")</f>
        <v/>
      </c>
      <c r="AI110" s="97"/>
      <c r="AJ110" s="98">
        <f>IF(AH110="Grand Total",SUM(AJ91:AJ109)+AJ71+AJ32,0)</f>
        <v>0</v>
      </c>
      <c r="AK110" s="94"/>
      <c r="AL110" s="74"/>
      <c r="AM110" s="74"/>
      <c r="AN110" s="74"/>
      <c r="AO110" s="74"/>
      <c r="AP110" s="74"/>
      <c r="AQ110" s="74"/>
      <c r="AR110" s="74"/>
      <c r="AS110" s="95"/>
      <c r="AT110" s="96" t="str">
        <f>IF(AT71="Grand Total ","","Grand Total")</f>
        <v/>
      </c>
      <c r="AU110" s="97"/>
      <c r="AV110" s="98">
        <f>IF(AT110="Grand Total",SUM(AV91:AV109)+AV71+AV32,0)</f>
        <v>0</v>
      </c>
      <c r="AW110" s="94"/>
      <c r="AX110" s="74"/>
      <c r="AY110" s="74"/>
      <c r="AZ110" s="74"/>
      <c r="BA110" s="74"/>
      <c r="BB110" s="74"/>
      <c r="BC110" s="74"/>
      <c r="BD110" s="74"/>
      <c r="BE110" s="95"/>
      <c r="BF110" s="96" t="str">
        <f>IF(BF71="Grand Total ","","Grand Total")</f>
        <v/>
      </c>
      <c r="BG110" s="97"/>
      <c r="BH110" s="98">
        <f>IF(BF110="Grand Total",SUM(BH91:BH109)+BH71+BH32,0)</f>
        <v>0</v>
      </c>
      <c r="BI110" s="94"/>
      <c r="BJ110" s="74"/>
      <c r="BK110" s="74"/>
      <c r="BL110" s="74"/>
      <c r="BM110" s="74"/>
      <c r="BN110" s="74"/>
      <c r="BO110" s="74"/>
      <c r="BP110" s="74"/>
      <c r="BQ110" s="95"/>
      <c r="BR110" s="96" t="str">
        <f>IF(BR71="Grand Total ","","Grand Total")</f>
        <v/>
      </c>
      <c r="BS110" s="97"/>
      <c r="BT110" s="98">
        <f>IF(BR110="Grand Total",SUM(BT91:BT109)+BT71+BT32,0)</f>
        <v>0</v>
      </c>
    </row>
    <row r="111" spans="1:72" ht="12.75" customHeight="1" x14ac:dyDescent="0.2">
      <c r="A111" s="70" t="s">
        <v>87</v>
      </c>
      <c r="B111" s="71"/>
      <c r="C111" s="99" t="s">
        <v>88</v>
      </c>
      <c r="D111" s="100" t="s">
        <v>89</v>
      </c>
      <c r="E111" s="99"/>
      <c r="F111" s="873"/>
      <c r="G111" s="101"/>
      <c r="H111" s="72"/>
      <c r="I111" s="71"/>
      <c r="J111" s="100" t="s">
        <v>90</v>
      </c>
      <c r="K111" s="72"/>
      <c r="L111" s="102"/>
      <c r="M111" s="70" t="s">
        <v>87</v>
      </c>
      <c r="N111" s="71"/>
      <c r="O111" s="99" t="s">
        <v>88</v>
      </c>
      <c r="P111" s="100" t="s">
        <v>89</v>
      </c>
      <c r="Q111" s="99"/>
      <c r="R111" s="873"/>
      <c r="S111" s="101"/>
      <c r="T111" s="72"/>
      <c r="U111" s="71"/>
      <c r="V111" s="100" t="s">
        <v>90</v>
      </c>
      <c r="W111" s="72"/>
      <c r="X111" s="102"/>
      <c r="Y111" s="70" t="s">
        <v>87</v>
      </c>
      <c r="Z111" s="71"/>
      <c r="AA111" s="99" t="s">
        <v>88</v>
      </c>
      <c r="AB111" s="100" t="s">
        <v>89</v>
      </c>
      <c r="AC111" s="99"/>
      <c r="AD111" s="873"/>
      <c r="AE111" s="101"/>
      <c r="AF111" s="72"/>
      <c r="AG111" s="71"/>
      <c r="AH111" s="100" t="s">
        <v>90</v>
      </c>
      <c r="AI111" s="72"/>
      <c r="AJ111" s="102"/>
      <c r="AK111" s="70" t="s">
        <v>87</v>
      </c>
      <c r="AL111" s="71"/>
      <c r="AM111" s="99" t="s">
        <v>88</v>
      </c>
      <c r="AN111" s="100" t="s">
        <v>89</v>
      </c>
      <c r="AO111" s="99"/>
      <c r="AP111" s="873"/>
      <c r="AQ111" s="101"/>
      <c r="AR111" s="72"/>
      <c r="AS111" s="71"/>
      <c r="AT111" s="100" t="s">
        <v>90</v>
      </c>
      <c r="AU111" s="72"/>
      <c r="AV111" s="102"/>
      <c r="AW111" s="70" t="s">
        <v>87</v>
      </c>
      <c r="AX111" s="71"/>
      <c r="AY111" s="99" t="s">
        <v>88</v>
      </c>
      <c r="AZ111" s="100" t="s">
        <v>89</v>
      </c>
      <c r="BA111" s="99"/>
      <c r="BB111" s="873"/>
      <c r="BC111" s="101"/>
      <c r="BD111" s="72"/>
      <c r="BE111" s="71"/>
      <c r="BF111" s="100" t="s">
        <v>90</v>
      </c>
      <c r="BG111" s="72"/>
      <c r="BH111" s="102"/>
      <c r="BI111" s="70" t="s">
        <v>87</v>
      </c>
      <c r="BJ111" s="71"/>
      <c r="BK111" s="99" t="s">
        <v>88</v>
      </c>
      <c r="BL111" s="100" t="s">
        <v>89</v>
      </c>
      <c r="BM111" s="99"/>
      <c r="BN111" s="873"/>
      <c r="BO111" s="101"/>
      <c r="BP111" s="72"/>
      <c r="BQ111" s="71"/>
      <c r="BR111" s="100" t="s">
        <v>90</v>
      </c>
      <c r="BS111" s="72"/>
      <c r="BT111" s="102"/>
    </row>
    <row r="112" spans="1:72" ht="17.25" customHeight="1" x14ac:dyDescent="0.2">
      <c r="A112" s="70"/>
      <c r="B112" s="71"/>
      <c r="C112" s="99"/>
      <c r="D112" s="100"/>
      <c r="E112" s="99"/>
      <c r="F112" s="873"/>
      <c r="G112" s="101"/>
      <c r="H112" s="72"/>
      <c r="I112" s="71"/>
      <c r="J112" s="72"/>
      <c r="K112" s="72"/>
      <c r="L112" s="71"/>
      <c r="M112" s="70"/>
      <c r="N112" s="71"/>
      <c r="O112" s="99"/>
      <c r="P112" s="100"/>
      <c r="Q112" s="99"/>
      <c r="R112" s="873"/>
      <c r="S112" s="101"/>
      <c r="T112" s="72"/>
      <c r="U112" s="71"/>
      <c r="V112" s="72"/>
      <c r="W112" s="72"/>
      <c r="X112" s="71"/>
      <c r="Y112" s="70"/>
      <c r="Z112" s="71"/>
      <c r="AA112" s="99"/>
      <c r="AB112" s="100"/>
      <c r="AC112" s="99"/>
      <c r="AD112" s="873"/>
      <c r="AE112" s="101"/>
      <c r="AF112" s="72"/>
      <c r="AG112" s="71"/>
      <c r="AH112" s="72"/>
      <c r="AI112" s="72"/>
      <c r="AJ112" s="71"/>
      <c r="AK112" s="70"/>
      <c r="AL112" s="71"/>
      <c r="AM112" s="99"/>
      <c r="AN112" s="100"/>
      <c r="AO112" s="99"/>
      <c r="AP112" s="873"/>
      <c r="AQ112" s="101"/>
      <c r="AR112" s="72"/>
      <c r="AS112" s="71"/>
      <c r="AT112" s="72"/>
      <c r="AU112" s="72"/>
      <c r="AV112" s="71"/>
      <c r="AW112" s="70"/>
      <c r="AX112" s="71"/>
      <c r="AY112" s="99"/>
      <c r="AZ112" s="100"/>
      <c r="BA112" s="99"/>
      <c r="BB112" s="873"/>
      <c r="BC112" s="101"/>
      <c r="BD112" s="72"/>
      <c r="BE112" s="71"/>
      <c r="BF112" s="72"/>
      <c r="BG112" s="72"/>
      <c r="BH112" s="71"/>
      <c r="BI112" s="70"/>
      <c r="BJ112" s="71"/>
      <c r="BK112" s="99"/>
      <c r="BL112" s="100"/>
      <c r="BM112" s="99"/>
      <c r="BN112" s="873"/>
      <c r="BO112" s="101"/>
      <c r="BP112" s="72"/>
      <c r="BQ112" s="71"/>
      <c r="BR112" s="72"/>
      <c r="BS112" s="72"/>
      <c r="BT112" s="71"/>
    </row>
    <row r="113" spans="1:72" ht="3" customHeight="1" x14ac:dyDescent="0.2">
      <c r="A113" s="70"/>
      <c r="B113" s="71"/>
      <c r="C113" s="99"/>
      <c r="D113" s="100"/>
      <c r="E113" s="99"/>
      <c r="F113" s="873"/>
      <c r="G113" s="101"/>
      <c r="H113" s="72"/>
      <c r="I113" s="71"/>
      <c r="J113" s="85"/>
      <c r="K113" s="85"/>
      <c r="L113" s="78"/>
      <c r="M113" s="70"/>
      <c r="N113" s="71"/>
      <c r="O113" s="99"/>
      <c r="P113" s="100"/>
      <c r="Q113" s="99"/>
      <c r="R113" s="873"/>
      <c r="S113" s="101"/>
      <c r="T113" s="72"/>
      <c r="U113" s="71"/>
      <c r="V113" s="85"/>
      <c r="W113" s="85"/>
      <c r="X113" s="78"/>
      <c r="Y113" s="70"/>
      <c r="Z113" s="71"/>
      <c r="AA113" s="99"/>
      <c r="AB113" s="100"/>
      <c r="AC113" s="99"/>
      <c r="AD113" s="873"/>
      <c r="AE113" s="101"/>
      <c r="AF113" s="72"/>
      <c r="AG113" s="71"/>
      <c r="AH113" s="85"/>
      <c r="AI113" s="85"/>
      <c r="AJ113" s="78"/>
      <c r="AK113" s="70"/>
      <c r="AL113" s="71"/>
      <c r="AM113" s="99"/>
      <c r="AN113" s="100"/>
      <c r="AO113" s="99"/>
      <c r="AP113" s="873"/>
      <c r="AQ113" s="101"/>
      <c r="AR113" s="72"/>
      <c r="AS113" s="71"/>
      <c r="AT113" s="85"/>
      <c r="AU113" s="85"/>
      <c r="AV113" s="78"/>
      <c r="AW113" s="70"/>
      <c r="AX113" s="71"/>
      <c r="AY113" s="99"/>
      <c r="AZ113" s="100"/>
      <c r="BA113" s="99"/>
      <c r="BB113" s="873"/>
      <c r="BC113" s="101"/>
      <c r="BD113" s="72"/>
      <c r="BE113" s="71"/>
      <c r="BF113" s="85"/>
      <c r="BG113" s="85"/>
      <c r="BH113" s="78"/>
      <c r="BI113" s="70"/>
      <c r="BJ113" s="71"/>
      <c r="BK113" s="99"/>
      <c r="BL113" s="100"/>
      <c r="BM113" s="99"/>
      <c r="BN113" s="873"/>
      <c r="BO113" s="101"/>
      <c r="BP113" s="72"/>
      <c r="BQ113" s="71"/>
      <c r="BR113" s="85"/>
      <c r="BS113" s="85"/>
      <c r="BT113" s="78"/>
    </row>
    <row r="114" spans="1:72" ht="22.5" customHeight="1" x14ac:dyDescent="0.2">
      <c r="A114" s="70"/>
      <c r="B114" s="71"/>
      <c r="C114" s="99"/>
      <c r="D114" s="100"/>
      <c r="E114" s="99"/>
      <c r="F114" s="874" t="s">
        <v>234</v>
      </c>
      <c r="G114" s="718">
        <f>G75</f>
        <v>41609</v>
      </c>
      <c r="H114" s="115"/>
      <c r="I114" s="116"/>
      <c r="J114" s="72"/>
      <c r="K114" s="875" t="s">
        <v>91</v>
      </c>
      <c r="L114" s="71"/>
      <c r="M114" s="70"/>
      <c r="N114" s="71"/>
      <c r="O114" s="99"/>
      <c r="P114" s="100"/>
      <c r="Q114" s="99"/>
      <c r="R114" s="874" t="s">
        <v>234</v>
      </c>
      <c r="S114" s="718">
        <f>S75</f>
        <v>41609</v>
      </c>
      <c r="T114" s="115"/>
      <c r="U114" s="116"/>
      <c r="V114" s="72"/>
      <c r="W114" s="875" t="s">
        <v>91</v>
      </c>
      <c r="X114" s="71"/>
      <c r="Y114" s="70"/>
      <c r="Z114" s="71"/>
      <c r="AA114" s="99"/>
      <c r="AB114" s="100"/>
      <c r="AC114" s="99"/>
      <c r="AD114" s="874" t="s">
        <v>234</v>
      </c>
      <c r="AE114" s="718">
        <f>AE75</f>
        <v>41609</v>
      </c>
      <c r="AF114" s="115"/>
      <c r="AG114" s="116"/>
      <c r="AH114" s="72"/>
      <c r="AI114" s="875" t="s">
        <v>91</v>
      </c>
      <c r="AJ114" s="71"/>
      <c r="AK114" s="70"/>
      <c r="AL114" s="71"/>
      <c r="AM114" s="99"/>
      <c r="AN114" s="100"/>
      <c r="AO114" s="99"/>
      <c r="AP114" s="874" t="s">
        <v>234</v>
      </c>
      <c r="AQ114" s="718">
        <f>AQ75</f>
        <v>41609</v>
      </c>
      <c r="AR114" s="115"/>
      <c r="AS114" s="116"/>
      <c r="AT114" s="72"/>
      <c r="AU114" s="875" t="s">
        <v>91</v>
      </c>
      <c r="AV114" s="71"/>
      <c r="AW114" s="70"/>
      <c r="AX114" s="71"/>
      <c r="AY114" s="99"/>
      <c r="AZ114" s="100"/>
      <c r="BA114" s="99"/>
      <c r="BB114" s="874" t="s">
        <v>234</v>
      </c>
      <c r="BC114" s="718">
        <f>BC75</f>
        <v>41609</v>
      </c>
      <c r="BD114" s="115"/>
      <c r="BE114" s="116"/>
      <c r="BF114" s="72"/>
      <c r="BG114" s="875" t="s">
        <v>91</v>
      </c>
      <c r="BH114" s="71"/>
      <c r="BI114" s="70"/>
      <c r="BJ114" s="71"/>
      <c r="BK114" s="99"/>
      <c r="BL114" s="100"/>
      <c r="BM114" s="99"/>
      <c r="BN114" s="874" t="s">
        <v>234</v>
      </c>
      <c r="BO114" s="718">
        <f>BO75</f>
        <v>41609</v>
      </c>
      <c r="BP114" s="115"/>
      <c r="BQ114" s="116"/>
      <c r="BR114" s="72"/>
      <c r="BS114" s="875" t="s">
        <v>91</v>
      </c>
      <c r="BT114" s="71"/>
    </row>
    <row r="115" spans="1:72" ht="8.25" customHeight="1" x14ac:dyDescent="0.2">
      <c r="A115" s="104"/>
      <c r="B115" s="78"/>
      <c r="C115" s="105"/>
      <c r="D115" s="106"/>
      <c r="E115" s="105"/>
      <c r="F115" s="873"/>
      <c r="G115" s="101"/>
      <c r="H115" s="72"/>
      <c r="I115" s="71"/>
      <c r="J115" s="85"/>
      <c r="K115" s="85"/>
      <c r="L115" s="78"/>
      <c r="M115" s="104"/>
      <c r="N115" s="78"/>
      <c r="O115" s="105"/>
      <c r="P115" s="106"/>
      <c r="Q115" s="105"/>
      <c r="R115" s="873"/>
      <c r="S115" s="101"/>
      <c r="T115" s="72"/>
      <c r="U115" s="71"/>
      <c r="V115" s="85"/>
      <c r="W115" s="85"/>
      <c r="X115" s="78"/>
      <c r="Y115" s="104"/>
      <c r="Z115" s="78"/>
      <c r="AA115" s="105"/>
      <c r="AB115" s="106"/>
      <c r="AC115" s="105"/>
      <c r="AD115" s="873"/>
      <c r="AE115" s="101"/>
      <c r="AF115" s="72"/>
      <c r="AG115" s="71"/>
      <c r="AH115" s="85"/>
      <c r="AI115" s="85"/>
      <c r="AJ115" s="78"/>
      <c r="AK115" s="104"/>
      <c r="AL115" s="78"/>
      <c r="AM115" s="105"/>
      <c r="AN115" s="106"/>
      <c r="AO115" s="105"/>
      <c r="AP115" s="873"/>
      <c r="AQ115" s="101"/>
      <c r="AR115" s="72"/>
      <c r="AS115" s="71"/>
      <c r="AT115" s="85"/>
      <c r="AU115" s="85"/>
      <c r="AV115" s="78"/>
      <c r="AW115" s="104"/>
      <c r="AX115" s="78"/>
      <c r="AY115" s="105"/>
      <c r="AZ115" s="106"/>
      <c r="BA115" s="105"/>
      <c r="BB115" s="873"/>
      <c r="BC115" s="101"/>
      <c r="BD115" s="72"/>
      <c r="BE115" s="71"/>
      <c r="BF115" s="85"/>
      <c r="BG115" s="85"/>
      <c r="BH115" s="78"/>
      <c r="BI115" s="104"/>
      <c r="BJ115" s="78"/>
      <c r="BK115" s="105"/>
      <c r="BL115" s="106"/>
      <c r="BM115" s="105"/>
      <c r="BN115" s="873"/>
      <c r="BO115" s="101"/>
      <c r="BP115" s="72"/>
      <c r="BQ115" s="71"/>
      <c r="BR115" s="85"/>
      <c r="BS115" s="85"/>
      <c r="BT115" s="78"/>
    </row>
    <row r="116" spans="1:72" ht="13.5" thickBot="1" x14ac:dyDescent="0.25">
      <c r="A116" s="94"/>
      <c r="B116" s="74"/>
      <c r="C116" s="107" t="s">
        <v>92</v>
      </c>
      <c r="D116" s="74"/>
      <c r="E116" s="75"/>
      <c r="F116" s="74"/>
      <c r="G116" s="74"/>
      <c r="H116" s="74"/>
      <c r="I116" s="75"/>
      <c r="J116" s="74"/>
      <c r="K116" s="107" t="s">
        <v>93</v>
      </c>
      <c r="L116" s="75"/>
      <c r="M116" s="94"/>
      <c r="N116" s="74"/>
      <c r="O116" s="107" t="s">
        <v>92</v>
      </c>
      <c r="P116" s="74"/>
      <c r="Q116" s="75"/>
      <c r="R116" s="74"/>
      <c r="S116" s="74"/>
      <c r="T116" s="74"/>
      <c r="U116" s="75"/>
      <c r="V116" s="74"/>
      <c r="W116" s="107" t="s">
        <v>93</v>
      </c>
      <c r="X116" s="75"/>
      <c r="Y116" s="94"/>
      <c r="Z116" s="74"/>
      <c r="AA116" s="107" t="s">
        <v>92</v>
      </c>
      <c r="AB116" s="74"/>
      <c r="AC116" s="75"/>
      <c r="AD116" s="74"/>
      <c r="AE116" s="74"/>
      <c r="AF116" s="74"/>
      <c r="AG116" s="75"/>
      <c r="AH116" s="74"/>
      <c r="AI116" s="107" t="s">
        <v>93</v>
      </c>
      <c r="AJ116" s="75"/>
      <c r="AK116" s="94"/>
      <c r="AL116" s="74"/>
      <c r="AM116" s="107" t="s">
        <v>92</v>
      </c>
      <c r="AN116" s="74"/>
      <c r="AO116" s="75"/>
      <c r="AP116" s="74"/>
      <c r="AQ116" s="74"/>
      <c r="AR116" s="74"/>
      <c r="AS116" s="75"/>
      <c r="AT116" s="74"/>
      <c r="AU116" s="107" t="s">
        <v>93</v>
      </c>
      <c r="AV116" s="75"/>
      <c r="AW116" s="94"/>
      <c r="AX116" s="74"/>
      <c r="AY116" s="107" t="s">
        <v>92</v>
      </c>
      <c r="AZ116" s="74"/>
      <c r="BA116" s="75"/>
      <c r="BB116" s="74"/>
      <c r="BC116" s="74"/>
      <c r="BD116" s="74"/>
      <c r="BE116" s="75"/>
      <c r="BF116" s="74"/>
      <c r="BG116" s="107" t="s">
        <v>93</v>
      </c>
      <c r="BH116" s="75"/>
      <c r="BI116" s="94"/>
      <c r="BJ116" s="74"/>
      <c r="BK116" s="107" t="s">
        <v>92</v>
      </c>
      <c r="BL116" s="74"/>
      <c r="BM116" s="75"/>
      <c r="BN116" s="74"/>
      <c r="BO116" s="74"/>
      <c r="BP116" s="74"/>
      <c r="BQ116" s="75"/>
      <c r="BR116" s="74"/>
      <c r="BS116" s="107" t="s">
        <v>93</v>
      </c>
      <c r="BT116" s="75"/>
    </row>
    <row r="117" spans="1:72" ht="14.25" customHeight="1" x14ac:dyDescent="0.2">
      <c r="A117" s="108" t="s">
        <v>94</v>
      </c>
      <c r="F117" s="72"/>
      <c r="G117" s="72" t="s">
        <v>95</v>
      </c>
      <c r="H117" s="72"/>
      <c r="I117" s="109">
        <f ca="1">TODAY()</f>
        <v>43966</v>
      </c>
      <c r="J117" s="72"/>
      <c r="M117" s="108" t="s">
        <v>94</v>
      </c>
      <c r="R117" s="72"/>
      <c r="S117" s="72" t="s">
        <v>95</v>
      </c>
      <c r="T117" s="72"/>
      <c r="U117" s="109">
        <f ca="1">TODAY()</f>
        <v>43966</v>
      </c>
      <c r="V117" s="72"/>
      <c r="Y117" s="108" t="s">
        <v>94</v>
      </c>
      <c r="AD117" s="72"/>
      <c r="AE117" s="72" t="s">
        <v>95</v>
      </c>
      <c r="AF117" s="72"/>
      <c r="AG117" s="109">
        <f ca="1">TODAY()</f>
        <v>43966</v>
      </c>
      <c r="AH117" s="72"/>
      <c r="AK117" s="108" t="s">
        <v>94</v>
      </c>
      <c r="AP117" s="72"/>
      <c r="AQ117" s="72" t="s">
        <v>95</v>
      </c>
      <c r="AR117" s="72"/>
      <c r="AS117" s="109">
        <f ca="1">TODAY()</f>
        <v>43966</v>
      </c>
      <c r="AT117" s="72"/>
      <c r="AW117" s="108" t="s">
        <v>94</v>
      </c>
      <c r="BB117" s="72"/>
      <c r="BC117" s="72" t="s">
        <v>95</v>
      </c>
      <c r="BD117" s="72"/>
      <c r="BE117" s="109">
        <f ca="1">TODAY()</f>
        <v>43966</v>
      </c>
      <c r="BF117" s="72"/>
      <c r="BI117" s="108" t="s">
        <v>94</v>
      </c>
      <c r="BN117" s="72"/>
      <c r="BO117" s="72" t="s">
        <v>95</v>
      </c>
      <c r="BP117" s="72"/>
      <c r="BQ117" s="109">
        <f ca="1">TODAY()</f>
        <v>43966</v>
      </c>
      <c r="BR117" s="72"/>
    </row>
    <row r="118" spans="1:72" x14ac:dyDescent="0.2">
      <c r="F118" s="72"/>
      <c r="G118" s="72"/>
      <c r="H118" s="72"/>
      <c r="I118" s="72"/>
      <c r="J118" s="72"/>
      <c r="R118" s="72"/>
      <c r="S118" s="72"/>
      <c r="T118" s="72"/>
      <c r="U118" s="72"/>
      <c r="V118" s="72"/>
      <c r="AD118" s="72"/>
      <c r="AE118" s="72"/>
      <c r="AF118" s="72"/>
      <c r="AG118" s="72"/>
      <c r="AH118" s="72"/>
      <c r="AP118" s="72"/>
      <c r="AQ118" s="72"/>
      <c r="AR118" s="72"/>
      <c r="AS118" s="72"/>
      <c r="AT118" s="72"/>
      <c r="BB118" s="72"/>
      <c r="BC118" s="72"/>
      <c r="BD118" s="72"/>
      <c r="BE118" s="72"/>
      <c r="BF118" s="72"/>
      <c r="BN118" s="72"/>
      <c r="BO118" s="72"/>
      <c r="BP118" s="72"/>
      <c r="BQ118" s="72"/>
      <c r="BR118" s="72"/>
    </row>
    <row r="119" spans="1:72" x14ac:dyDescent="0.2">
      <c r="F119" s="72"/>
      <c r="G119" s="72"/>
      <c r="H119" s="72"/>
      <c r="I119" s="72"/>
      <c r="J119" s="72"/>
      <c r="R119" s="72"/>
      <c r="S119" s="72"/>
      <c r="T119" s="72"/>
      <c r="U119" s="72"/>
      <c r="V119" s="72"/>
      <c r="AD119" s="72"/>
      <c r="AE119" s="72"/>
      <c r="AF119" s="72"/>
      <c r="AG119" s="72"/>
      <c r="AH119" s="72"/>
      <c r="AP119" s="72"/>
      <c r="AQ119" s="72"/>
      <c r="AR119" s="72"/>
      <c r="AS119" s="72"/>
      <c r="AT119" s="72"/>
      <c r="BB119" s="72"/>
      <c r="BC119" s="72"/>
      <c r="BD119" s="72"/>
      <c r="BE119" s="72"/>
      <c r="BF119" s="72"/>
      <c r="BN119" s="72"/>
      <c r="BO119" s="72"/>
      <c r="BP119" s="72"/>
      <c r="BQ119" s="72"/>
      <c r="BR119" s="72"/>
    </row>
    <row r="120" spans="1:72" x14ac:dyDescent="0.2">
      <c r="F120" s="72"/>
      <c r="G120" s="72"/>
      <c r="H120" s="72"/>
      <c r="I120" s="72"/>
      <c r="J120" s="72"/>
      <c r="R120" s="72"/>
      <c r="S120" s="72"/>
      <c r="T120" s="72"/>
      <c r="U120" s="72"/>
      <c r="V120" s="72"/>
      <c r="AD120" s="72"/>
      <c r="AE120" s="72"/>
      <c r="AF120" s="72"/>
      <c r="AG120" s="72"/>
      <c r="AH120" s="72"/>
      <c r="AP120" s="72"/>
      <c r="AQ120" s="72"/>
      <c r="AR120" s="72"/>
      <c r="AS120" s="72"/>
      <c r="AT120" s="72"/>
      <c r="BB120" s="72"/>
      <c r="BC120" s="72"/>
      <c r="BD120" s="72"/>
      <c r="BE120" s="72"/>
      <c r="BF120" s="72"/>
      <c r="BN120" s="72"/>
      <c r="BO120" s="72"/>
      <c r="BP120" s="72"/>
      <c r="BQ120" s="72"/>
      <c r="BR120" s="72"/>
    </row>
    <row r="121" spans="1:72" x14ac:dyDescent="0.2">
      <c r="F121" s="72"/>
      <c r="G121" s="72"/>
      <c r="H121" s="72"/>
      <c r="I121" s="72"/>
      <c r="J121" s="72"/>
      <c r="R121" s="72"/>
      <c r="S121" s="72"/>
      <c r="T121" s="72"/>
      <c r="U121" s="72"/>
      <c r="V121" s="72"/>
      <c r="AD121" s="72"/>
      <c r="AE121" s="72"/>
      <c r="AF121" s="72"/>
      <c r="AG121" s="72"/>
      <c r="AH121" s="72"/>
      <c r="AP121" s="72"/>
      <c r="AQ121" s="72"/>
      <c r="AR121" s="72"/>
      <c r="AS121" s="72"/>
      <c r="AT121" s="72"/>
      <c r="BB121" s="72"/>
      <c r="BC121" s="72"/>
      <c r="BD121" s="72"/>
      <c r="BE121" s="72"/>
      <c r="BF121" s="72"/>
      <c r="BN121" s="72"/>
      <c r="BO121" s="72"/>
      <c r="BP121" s="72"/>
      <c r="BQ121" s="72"/>
      <c r="BR121" s="72"/>
    </row>
    <row r="122" spans="1:72" x14ac:dyDescent="0.2">
      <c r="F122" s="72"/>
      <c r="G122" s="72"/>
      <c r="H122" s="72"/>
      <c r="I122" s="72"/>
      <c r="J122" s="72"/>
      <c r="R122" s="72"/>
      <c r="S122" s="72"/>
      <c r="T122" s="72"/>
      <c r="U122" s="72"/>
      <c r="V122" s="72"/>
      <c r="AD122" s="72"/>
      <c r="AE122" s="72"/>
      <c r="AF122" s="72"/>
      <c r="AG122" s="72"/>
      <c r="AH122" s="72"/>
      <c r="AP122" s="72"/>
      <c r="AQ122" s="72"/>
      <c r="AR122" s="72"/>
      <c r="AS122" s="72"/>
      <c r="AT122" s="72"/>
      <c r="BB122" s="72"/>
      <c r="BC122" s="72"/>
      <c r="BD122" s="72"/>
      <c r="BE122" s="72"/>
      <c r="BF122" s="72"/>
      <c r="BN122" s="72"/>
      <c r="BO122" s="72"/>
      <c r="BP122" s="72"/>
      <c r="BQ122" s="72"/>
      <c r="BR122" s="72"/>
    </row>
    <row r="123" spans="1:72" x14ac:dyDescent="0.2">
      <c r="F123" s="72"/>
      <c r="G123" s="72"/>
      <c r="H123" s="72"/>
      <c r="I123" s="72"/>
      <c r="J123" s="72"/>
      <c r="R123" s="72"/>
      <c r="S123" s="72"/>
      <c r="T123" s="72"/>
      <c r="U123" s="72"/>
      <c r="V123" s="72"/>
      <c r="AD123" s="72"/>
      <c r="AE123" s="72"/>
      <c r="AF123" s="72"/>
      <c r="AG123" s="72"/>
      <c r="AH123" s="72"/>
      <c r="AP123" s="72"/>
      <c r="AQ123" s="72"/>
      <c r="AR123" s="72"/>
      <c r="AS123" s="72"/>
      <c r="AT123" s="72"/>
      <c r="BB123" s="72"/>
      <c r="BC123" s="72"/>
      <c r="BD123" s="72"/>
      <c r="BE123" s="72"/>
      <c r="BF123" s="72"/>
      <c r="BN123" s="72"/>
      <c r="BO123" s="72"/>
      <c r="BP123" s="72"/>
      <c r="BQ123" s="72"/>
      <c r="BR123" s="72"/>
    </row>
    <row r="124" spans="1:72" x14ac:dyDescent="0.2">
      <c r="F124" s="72"/>
      <c r="G124" s="72"/>
      <c r="H124" s="72"/>
      <c r="I124" s="72"/>
      <c r="J124" s="72"/>
      <c r="R124" s="72"/>
      <c r="S124" s="72"/>
      <c r="T124" s="72"/>
      <c r="U124" s="72"/>
      <c r="V124" s="72"/>
      <c r="AD124" s="72"/>
      <c r="AE124" s="72"/>
      <c r="AF124" s="72"/>
      <c r="AG124" s="72"/>
      <c r="AH124" s="72"/>
      <c r="AP124" s="72"/>
      <c r="AQ124" s="72"/>
      <c r="AR124" s="72"/>
      <c r="AS124" s="72"/>
      <c r="AT124" s="72"/>
      <c r="BB124" s="72"/>
      <c r="BC124" s="72"/>
      <c r="BD124" s="72"/>
      <c r="BE124" s="72"/>
      <c r="BF124" s="72"/>
      <c r="BN124" s="72"/>
      <c r="BO124" s="72"/>
      <c r="BP124" s="72"/>
      <c r="BQ124" s="72"/>
      <c r="BR124" s="72"/>
    </row>
    <row r="125" spans="1:72" x14ac:dyDescent="0.2">
      <c r="F125" s="72"/>
      <c r="G125" s="72"/>
      <c r="H125" s="72"/>
      <c r="I125" s="72"/>
      <c r="J125" s="72"/>
      <c r="R125" s="72"/>
      <c r="S125" s="72"/>
      <c r="T125" s="72"/>
      <c r="U125" s="72"/>
      <c r="V125" s="72"/>
      <c r="AD125" s="72"/>
      <c r="AE125" s="72"/>
      <c r="AF125" s="72"/>
      <c r="AG125" s="72"/>
      <c r="AH125" s="72"/>
      <c r="AP125" s="72"/>
      <c r="AQ125" s="72"/>
      <c r="AR125" s="72"/>
      <c r="AS125" s="72"/>
      <c r="AT125" s="72"/>
      <c r="BB125" s="72"/>
      <c r="BC125" s="72"/>
      <c r="BD125" s="72"/>
      <c r="BE125" s="72"/>
      <c r="BF125" s="72"/>
      <c r="BN125" s="72"/>
      <c r="BO125" s="72"/>
      <c r="BP125" s="72"/>
      <c r="BQ125" s="72"/>
      <c r="BR125" s="72"/>
    </row>
    <row r="126" spans="1:72" x14ac:dyDescent="0.2">
      <c r="F126" s="72"/>
      <c r="G126" s="72"/>
      <c r="H126" s="72"/>
      <c r="I126" s="72"/>
      <c r="J126" s="72"/>
      <c r="R126" s="72"/>
      <c r="S126" s="72"/>
      <c r="T126" s="72"/>
      <c r="U126" s="72"/>
      <c r="V126" s="72"/>
      <c r="AD126" s="72"/>
      <c r="AE126" s="72"/>
      <c r="AF126" s="72"/>
      <c r="AG126" s="72"/>
      <c r="AH126" s="72"/>
      <c r="AP126" s="72"/>
      <c r="AQ126" s="72"/>
      <c r="AR126" s="72"/>
      <c r="AS126" s="72"/>
      <c r="AT126" s="72"/>
      <c r="BB126" s="72"/>
      <c r="BC126" s="72"/>
      <c r="BD126" s="72"/>
      <c r="BE126" s="72"/>
      <c r="BF126" s="72"/>
      <c r="BN126" s="72"/>
      <c r="BO126" s="72"/>
      <c r="BP126" s="72"/>
      <c r="BQ126" s="72"/>
      <c r="BR126" s="72"/>
    </row>
    <row r="127" spans="1:72" x14ac:dyDescent="0.2">
      <c r="F127" s="72"/>
      <c r="G127" s="72"/>
      <c r="H127" s="72"/>
      <c r="I127" s="72"/>
      <c r="J127" s="72"/>
      <c r="R127" s="72"/>
      <c r="S127" s="72"/>
      <c r="T127" s="72"/>
      <c r="U127" s="72"/>
      <c r="V127" s="72"/>
      <c r="AD127" s="72"/>
      <c r="AE127" s="72"/>
      <c r="AF127" s="72"/>
      <c r="AG127" s="72"/>
      <c r="AH127" s="72"/>
      <c r="AP127" s="72"/>
      <c r="AQ127" s="72"/>
      <c r="AR127" s="72"/>
      <c r="AS127" s="72"/>
      <c r="AT127" s="72"/>
      <c r="BB127" s="72"/>
      <c r="BC127" s="72"/>
      <c r="BD127" s="72"/>
      <c r="BE127" s="72"/>
      <c r="BF127" s="72"/>
      <c r="BN127" s="72"/>
      <c r="BO127" s="72"/>
      <c r="BP127" s="72"/>
      <c r="BQ127" s="72"/>
      <c r="BR127" s="72"/>
    </row>
    <row r="128" spans="1:72" x14ac:dyDescent="0.2">
      <c r="F128" s="72"/>
      <c r="G128" s="72"/>
      <c r="H128" s="72"/>
      <c r="I128" s="72"/>
      <c r="J128" s="72"/>
      <c r="R128" s="72"/>
      <c r="S128" s="72"/>
      <c r="T128" s="72"/>
      <c r="U128" s="72"/>
      <c r="V128" s="72"/>
      <c r="AD128" s="72"/>
      <c r="AE128" s="72"/>
      <c r="AF128" s="72"/>
      <c r="AG128" s="72"/>
      <c r="AH128" s="72"/>
      <c r="AP128" s="72"/>
      <c r="AQ128" s="72"/>
      <c r="AR128" s="72"/>
      <c r="AS128" s="72"/>
      <c r="AT128" s="72"/>
      <c r="BB128" s="72"/>
      <c r="BC128" s="72"/>
      <c r="BD128" s="72"/>
      <c r="BE128" s="72"/>
      <c r="BF128" s="72"/>
      <c r="BN128" s="72"/>
      <c r="BO128" s="72"/>
      <c r="BP128" s="72"/>
      <c r="BQ128" s="72"/>
      <c r="BR128" s="72"/>
    </row>
    <row r="129" spans="6:70" x14ac:dyDescent="0.2">
      <c r="F129" s="72"/>
      <c r="G129" s="72"/>
      <c r="H129" s="72"/>
      <c r="I129" s="72"/>
      <c r="J129" s="72"/>
      <c r="R129" s="72"/>
      <c r="S129" s="72"/>
      <c r="T129" s="72"/>
      <c r="U129" s="72"/>
      <c r="V129" s="72"/>
      <c r="AD129" s="72"/>
      <c r="AE129" s="72"/>
      <c r="AF129" s="72"/>
      <c r="AG129" s="72"/>
      <c r="AH129" s="72"/>
      <c r="AP129" s="72"/>
      <c r="AQ129" s="72"/>
      <c r="AR129" s="72"/>
      <c r="AS129" s="72"/>
      <c r="AT129" s="72"/>
      <c r="BB129" s="72"/>
      <c r="BC129" s="72"/>
      <c r="BD129" s="72"/>
      <c r="BE129" s="72"/>
      <c r="BF129" s="72"/>
      <c r="BN129" s="72"/>
      <c r="BO129" s="72"/>
      <c r="BP129" s="72"/>
      <c r="BQ129" s="72"/>
      <c r="BR129" s="72"/>
    </row>
    <row r="130" spans="6:70" x14ac:dyDescent="0.2">
      <c r="F130" s="72"/>
      <c r="G130" s="72"/>
      <c r="H130" s="72"/>
      <c r="I130" s="72"/>
      <c r="J130" s="72"/>
      <c r="R130" s="72"/>
      <c r="S130" s="72"/>
      <c r="T130" s="72"/>
      <c r="U130" s="72"/>
      <c r="V130" s="72"/>
      <c r="AD130" s="72"/>
      <c r="AE130" s="72"/>
      <c r="AF130" s="72"/>
      <c r="AG130" s="72"/>
      <c r="AH130" s="72"/>
      <c r="AP130" s="72"/>
      <c r="AQ130" s="72"/>
      <c r="AR130" s="72"/>
      <c r="AS130" s="72"/>
      <c r="AT130" s="72"/>
      <c r="BB130" s="72"/>
      <c r="BC130" s="72"/>
      <c r="BD130" s="72"/>
      <c r="BE130" s="72"/>
      <c r="BF130" s="72"/>
      <c r="BN130" s="72"/>
      <c r="BO130" s="72"/>
      <c r="BP130" s="72"/>
      <c r="BQ130" s="72"/>
      <c r="BR130" s="72"/>
    </row>
    <row r="131" spans="6:70" x14ac:dyDescent="0.2">
      <c r="F131" s="72"/>
      <c r="G131" s="72"/>
      <c r="H131" s="72"/>
      <c r="I131" s="72"/>
      <c r="J131" s="72"/>
      <c r="R131" s="72"/>
      <c r="S131" s="72"/>
      <c r="T131" s="72"/>
      <c r="U131" s="72"/>
      <c r="V131" s="72"/>
      <c r="AD131" s="72"/>
      <c r="AE131" s="72"/>
      <c r="AF131" s="72"/>
      <c r="AG131" s="72"/>
      <c r="AH131" s="72"/>
      <c r="AP131" s="72"/>
      <c r="AQ131" s="72"/>
      <c r="AR131" s="72"/>
      <c r="AS131" s="72"/>
      <c r="AT131" s="72"/>
      <c r="BB131" s="72"/>
      <c r="BC131" s="72"/>
      <c r="BD131" s="72"/>
      <c r="BE131" s="72"/>
      <c r="BF131" s="72"/>
      <c r="BN131" s="72"/>
      <c r="BO131" s="72"/>
      <c r="BP131" s="72"/>
      <c r="BQ131" s="72"/>
      <c r="BR131" s="72"/>
    </row>
    <row r="132" spans="6:70" x14ac:dyDescent="0.2">
      <c r="F132" s="72"/>
      <c r="G132" s="72"/>
      <c r="H132" s="72"/>
      <c r="I132" s="72"/>
      <c r="J132" s="72"/>
      <c r="R132" s="72"/>
      <c r="S132" s="72"/>
      <c r="T132" s="72"/>
      <c r="U132" s="72"/>
      <c r="V132" s="72"/>
      <c r="AD132" s="72"/>
      <c r="AE132" s="72"/>
      <c r="AF132" s="72"/>
      <c r="AG132" s="72"/>
      <c r="AH132" s="72"/>
      <c r="AP132" s="72"/>
      <c r="AQ132" s="72"/>
      <c r="AR132" s="72"/>
      <c r="AS132" s="72"/>
      <c r="AT132" s="72"/>
      <c r="BB132" s="72"/>
      <c r="BC132" s="72"/>
      <c r="BD132" s="72"/>
      <c r="BE132" s="72"/>
      <c r="BF132" s="72"/>
      <c r="BN132" s="72"/>
      <c r="BO132" s="72"/>
      <c r="BP132" s="72"/>
      <c r="BQ132" s="72"/>
      <c r="BR132" s="72"/>
    </row>
    <row r="133" spans="6:70" x14ac:dyDescent="0.2">
      <c r="F133" s="72"/>
      <c r="G133" s="72"/>
      <c r="H133" s="72"/>
      <c r="I133" s="72"/>
      <c r="J133" s="72"/>
      <c r="R133" s="72"/>
      <c r="S133" s="72"/>
      <c r="T133" s="72"/>
      <c r="U133" s="72"/>
      <c r="V133" s="72"/>
      <c r="AD133" s="72"/>
      <c r="AE133" s="72"/>
      <c r="AF133" s="72"/>
      <c r="AG133" s="72"/>
      <c r="AH133" s="72"/>
      <c r="AP133" s="72"/>
      <c r="AQ133" s="72"/>
      <c r="AR133" s="72"/>
      <c r="AS133" s="72"/>
      <c r="AT133" s="72"/>
      <c r="BB133" s="72"/>
      <c r="BC133" s="72"/>
      <c r="BD133" s="72"/>
      <c r="BE133" s="72"/>
      <c r="BF133" s="72"/>
      <c r="BN133" s="72"/>
      <c r="BO133" s="72"/>
      <c r="BP133" s="72"/>
      <c r="BQ133" s="72"/>
      <c r="BR133" s="72"/>
    </row>
    <row r="134" spans="6:70" x14ac:dyDescent="0.2">
      <c r="F134" s="72"/>
      <c r="G134" s="72"/>
      <c r="H134" s="72"/>
      <c r="I134" s="72"/>
      <c r="J134" s="72"/>
      <c r="R134" s="72"/>
      <c r="S134" s="72"/>
      <c r="T134" s="72"/>
      <c r="U134" s="72"/>
      <c r="V134" s="72"/>
      <c r="AD134" s="72"/>
      <c r="AE134" s="72"/>
      <c r="AF134" s="72"/>
      <c r="AG134" s="72"/>
      <c r="AH134" s="72"/>
      <c r="AP134" s="72"/>
      <c r="AQ134" s="72"/>
      <c r="AR134" s="72"/>
      <c r="AS134" s="72"/>
      <c r="AT134" s="72"/>
      <c r="BB134" s="72"/>
      <c r="BC134" s="72"/>
      <c r="BD134" s="72"/>
      <c r="BE134" s="72"/>
      <c r="BF134" s="72"/>
      <c r="BN134" s="72"/>
      <c r="BO134" s="72"/>
      <c r="BP134" s="72"/>
      <c r="BQ134" s="72"/>
      <c r="BR134" s="72"/>
    </row>
    <row r="135" spans="6:70" x14ac:dyDescent="0.2">
      <c r="F135" s="72"/>
      <c r="G135" s="72"/>
      <c r="H135" s="72"/>
      <c r="I135" s="72"/>
      <c r="J135" s="72"/>
      <c r="R135" s="72"/>
      <c r="S135" s="72"/>
      <c r="T135" s="72"/>
      <c r="U135" s="72"/>
      <c r="V135" s="72"/>
      <c r="AD135" s="72"/>
      <c r="AE135" s="72"/>
      <c r="AF135" s="72"/>
      <c r="AG135" s="72"/>
      <c r="AH135" s="72"/>
      <c r="AP135" s="72"/>
      <c r="AQ135" s="72"/>
      <c r="AR135" s="72"/>
      <c r="AS135" s="72"/>
      <c r="AT135" s="72"/>
      <c r="BB135" s="72"/>
      <c r="BC135" s="72"/>
      <c r="BD135" s="72"/>
      <c r="BE135" s="72"/>
      <c r="BF135" s="72"/>
      <c r="BN135" s="72"/>
      <c r="BO135" s="72"/>
      <c r="BP135" s="72"/>
      <c r="BQ135" s="72"/>
      <c r="BR135" s="72"/>
    </row>
    <row r="136" spans="6:70" x14ac:dyDescent="0.2">
      <c r="F136" s="72"/>
      <c r="G136" s="72"/>
      <c r="H136" s="72"/>
      <c r="I136" s="72"/>
      <c r="J136" s="72"/>
      <c r="R136" s="72"/>
      <c r="S136" s="72"/>
      <c r="T136" s="72"/>
      <c r="U136" s="72"/>
      <c r="V136" s="72"/>
      <c r="AD136" s="72"/>
      <c r="AE136" s="72"/>
      <c r="AF136" s="72"/>
      <c r="AG136" s="72"/>
      <c r="AH136" s="72"/>
      <c r="AP136" s="72"/>
      <c r="AQ136" s="72"/>
      <c r="AR136" s="72"/>
      <c r="AS136" s="72"/>
      <c r="AT136" s="72"/>
      <c r="BB136" s="72"/>
      <c r="BC136" s="72"/>
      <c r="BD136" s="72"/>
      <c r="BE136" s="72"/>
      <c r="BF136" s="72"/>
      <c r="BN136" s="72"/>
      <c r="BO136" s="72"/>
      <c r="BP136" s="72"/>
      <c r="BQ136" s="72"/>
      <c r="BR136" s="72"/>
    </row>
    <row r="137" spans="6:70" x14ac:dyDescent="0.2">
      <c r="F137" s="72"/>
      <c r="G137" s="72"/>
      <c r="H137" s="72"/>
      <c r="I137" s="72"/>
      <c r="J137" s="72"/>
      <c r="R137" s="72"/>
      <c r="S137" s="72"/>
      <c r="T137" s="72"/>
      <c r="U137" s="72"/>
      <c r="V137" s="72"/>
      <c r="AD137" s="72"/>
      <c r="AE137" s="72"/>
      <c r="AF137" s="72"/>
      <c r="AG137" s="72"/>
      <c r="AH137" s="72"/>
      <c r="AP137" s="72"/>
      <c r="AQ137" s="72"/>
      <c r="AR137" s="72"/>
      <c r="AS137" s="72"/>
      <c r="AT137" s="72"/>
      <c r="BB137" s="72"/>
      <c r="BC137" s="72"/>
      <c r="BD137" s="72"/>
      <c r="BE137" s="72"/>
      <c r="BF137" s="72"/>
      <c r="BN137" s="72"/>
      <c r="BO137" s="72"/>
      <c r="BP137" s="72"/>
      <c r="BQ137" s="72"/>
      <c r="BR137" s="72"/>
    </row>
    <row r="138" spans="6:70" x14ac:dyDescent="0.2">
      <c r="F138" s="72"/>
      <c r="G138" s="72"/>
      <c r="H138" s="72"/>
      <c r="I138" s="72"/>
      <c r="J138" s="72"/>
      <c r="R138" s="72"/>
      <c r="S138" s="72"/>
      <c r="T138" s="72"/>
      <c r="U138" s="72"/>
      <c r="V138" s="72"/>
      <c r="AD138" s="72"/>
      <c r="AE138" s="72"/>
      <c r="AF138" s="72"/>
      <c r="AG138" s="72"/>
      <c r="AH138" s="72"/>
      <c r="AP138" s="72"/>
      <c r="AQ138" s="72"/>
      <c r="AR138" s="72"/>
      <c r="AS138" s="72"/>
      <c r="AT138" s="72"/>
      <c r="BB138" s="72"/>
      <c r="BC138" s="72"/>
      <c r="BD138" s="72"/>
      <c r="BE138" s="72"/>
      <c r="BF138" s="72"/>
      <c r="BN138" s="72"/>
      <c r="BO138" s="72"/>
      <c r="BP138" s="72"/>
      <c r="BQ138" s="72"/>
      <c r="BR138" s="72"/>
    </row>
    <row r="139" spans="6:70" x14ac:dyDescent="0.2">
      <c r="F139" s="72"/>
      <c r="G139" s="72"/>
      <c r="H139" s="72"/>
      <c r="I139" s="72"/>
      <c r="J139" s="72"/>
      <c r="R139" s="72"/>
      <c r="S139" s="72"/>
      <c r="T139" s="72"/>
      <c r="U139" s="72"/>
      <c r="V139" s="72"/>
      <c r="AD139" s="72"/>
      <c r="AE139" s="72"/>
      <c r="AF139" s="72"/>
      <c r="AG139" s="72"/>
      <c r="AH139" s="72"/>
      <c r="AP139" s="72"/>
      <c r="AQ139" s="72"/>
      <c r="AR139" s="72"/>
      <c r="AS139" s="72"/>
      <c r="AT139" s="72"/>
      <c r="BB139" s="72"/>
      <c r="BC139" s="72"/>
      <c r="BD139" s="72"/>
      <c r="BE139" s="72"/>
      <c r="BF139" s="72"/>
      <c r="BN139" s="72"/>
      <c r="BO139" s="72"/>
      <c r="BP139" s="72"/>
      <c r="BQ139" s="72"/>
      <c r="BR139" s="72"/>
    </row>
    <row r="140" spans="6:70" x14ac:dyDescent="0.2">
      <c r="F140" s="72"/>
      <c r="G140" s="72"/>
      <c r="H140" s="72"/>
      <c r="I140" s="72"/>
      <c r="J140" s="72"/>
      <c r="R140" s="72"/>
      <c r="S140" s="72"/>
      <c r="T140" s="72"/>
      <c r="U140" s="72"/>
      <c r="V140" s="72"/>
      <c r="AD140" s="72"/>
      <c r="AE140" s="72"/>
      <c r="AF140" s="72"/>
      <c r="AG140" s="72"/>
      <c r="AH140" s="72"/>
      <c r="AP140" s="72"/>
      <c r="AQ140" s="72"/>
      <c r="AR140" s="72"/>
      <c r="AS140" s="72"/>
      <c r="AT140" s="72"/>
      <c r="BB140" s="72"/>
      <c r="BC140" s="72"/>
      <c r="BD140" s="72"/>
      <c r="BE140" s="72"/>
      <c r="BF140" s="72"/>
      <c r="BN140" s="72"/>
      <c r="BO140" s="72"/>
      <c r="BP140" s="72"/>
      <c r="BQ140" s="72"/>
      <c r="BR140" s="72"/>
    </row>
    <row r="141" spans="6:70" x14ac:dyDescent="0.2">
      <c r="F141" s="72"/>
      <c r="G141" s="72"/>
      <c r="H141" s="72"/>
      <c r="I141" s="72"/>
      <c r="J141" s="72"/>
      <c r="R141" s="72"/>
      <c r="S141" s="72"/>
      <c r="T141" s="72"/>
      <c r="U141" s="72"/>
      <c r="V141" s="72"/>
      <c r="AD141" s="72"/>
      <c r="AE141" s="72"/>
      <c r="AF141" s="72"/>
      <c r="AG141" s="72"/>
      <c r="AH141" s="72"/>
      <c r="AP141" s="72"/>
      <c r="AQ141" s="72"/>
      <c r="AR141" s="72"/>
      <c r="AS141" s="72"/>
      <c r="AT141" s="72"/>
      <c r="BB141" s="72"/>
      <c r="BC141" s="72"/>
      <c r="BD141" s="72"/>
      <c r="BE141" s="72"/>
      <c r="BF141" s="72"/>
      <c r="BN141" s="72"/>
      <c r="BO141" s="72"/>
      <c r="BP141" s="72"/>
      <c r="BQ141" s="72"/>
      <c r="BR141" s="72"/>
    </row>
    <row r="142" spans="6:70" x14ac:dyDescent="0.2">
      <c r="F142" s="72"/>
      <c r="G142" s="72"/>
      <c r="H142" s="72"/>
      <c r="I142" s="72"/>
      <c r="J142" s="72"/>
      <c r="R142" s="72"/>
      <c r="S142" s="72"/>
      <c r="T142" s="72"/>
      <c r="U142" s="72"/>
      <c r="V142" s="72"/>
      <c r="AD142" s="72"/>
      <c r="AE142" s="72"/>
      <c r="AF142" s="72"/>
      <c r="AG142" s="72"/>
      <c r="AH142" s="72"/>
      <c r="AP142" s="72"/>
      <c r="AQ142" s="72"/>
      <c r="AR142" s="72"/>
      <c r="AS142" s="72"/>
      <c r="AT142" s="72"/>
      <c r="BB142" s="72"/>
      <c r="BC142" s="72"/>
      <c r="BD142" s="72"/>
      <c r="BE142" s="72"/>
      <c r="BF142" s="72"/>
      <c r="BN142" s="72"/>
      <c r="BO142" s="72"/>
      <c r="BP142" s="72"/>
      <c r="BQ142" s="72"/>
      <c r="BR142" s="72"/>
    </row>
    <row r="143" spans="6:70" x14ac:dyDescent="0.2">
      <c r="F143" s="72"/>
      <c r="G143" s="72"/>
      <c r="H143" s="72"/>
      <c r="I143" s="72"/>
      <c r="J143" s="72"/>
      <c r="R143" s="72"/>
      <c r="S143" s="72"/>
      <c r="T143" s="72"/>
      <c r="U143" s="72"/>
      <c r="V143" s="72"/>
      <c r="AD143" s="72"/>
      <c r="AE143" s="72"/>
      <c r="AF143" s="72"/>
      <c r="AG143" s="72"/>
      <c r="AH143" s="72"/>
      <c r="AP143" s="72"/>
      <c r="AQ143" s="72"/>
      <c r="AR143" s="72"/>
      <c r="AS143" s="72"/>
      <c r="AT143" s="72"/>
      <c r="BB143" s="72"/>
      <c r="BC143" s="72"/>
      <c r="BD143" s="72"/>
      <c r="BE143" s="72"/>
      <c r="BF143" s="72"/>
      <c r="BN143" s="72"/>
      <c r="BO143" s="72"/>
      <c r="BP143" s="72"/>
      <c r="BQ143" s="72"/>
      <c r="BR143" s="72"/>
    </row>
    <row r="144" spans="6:70" x14ac:dyDescent="0.2">
      <c r="F144" s="72"/>
      <c r="G144" s="72"/>
      <c r="H144" s="72"/>
      <c r="I144" s="72"/>
      <c r="J144" s="72"/>
      <c r="R144" s="72"/>
      <c r="S144" s="72"/>
      <c r="T144" s="72"/>
      <c r="U144" s="72"/>
      <c r="V144" s="72"/>
      <c r="AD144" s="72"/>
      <c r="AE144" s="72"/>
      <c r="AF144" s="72"/>
      <c r="AG144" s="72"/>
      <c r="AH144" s="72"/>
      <c r="AP144" s="72"/>
      <c r="AQ144" s="72"/>
      <c r="AR144" s="72"/>
      <c r="AS144" s="72"/>
      <c r="AT144" s="72"/>
      <c r="BB144" s="72"/>
      <c r="BC144" s="72"/>
      <c r="BD144" s="72"/>
      <c r="BE144" s="72"/>
      <c r="BF144" s="72"/>
      <c r="BN144" s="72"/>
      <c r="BO144" s="72"/>
      <c r="BP144" s="72"/>
      <c r="BQ144" s="72"/>
      <c r="BR144" s="72"/>
    </row>
    <row r="145" spans="6:70" x14ac:dyDescent="0.2">
      <c r="F145" s="72"/>
      <c r="G145" s="72"/>
      <c r="H145" s="72"/>
      <c r="I145" s="72"/>
      <c r="J145" s="72"/>
      <c r="R145" s="72"/>
      <c r="S145" s="72"/>
      <c r="T145" s="72"/>
      <c r="U145" s="72"/>
      <c r="V145" s="72"/>
      <c r="AD145" s="72"/>
      <c r="AE145" s="72"/>
      <c r="AF145" s="72"/>
      <c r="AG145" s="72"/>
      <c r="AH145" s="72"/>
      <c r="AP145" s="72"/>
      <c r="AQ145" s="72"/>
      <c r="AR145" s="72"/>
      <c r="AS145" s="72"/>
      <c r="AT145" s="72"/>
      <c r="BB145" s="72"/>
      <c r="BC145" s="72"/>
      <c r="BD145" s="72"/>
      <c r="BE145" s="72"/>
      <c r="BF145" s="72"/>
      <c r="BN145" s="72"/>
      <c r="BO145" s="72"/>
      <c r="BP145" s="72"/>
      <c r="BQ145" s="72"/>
      <c r="BR145" s="72"/>
    </row>
    <row r="146" spans="6:70" x14ac:dyDescent="0.2">
      <c r="F146" s="72"/>
      <c r="G146" s="72"/>
      <c r="H146" s="72"/>
      <c r="I146" s="72"/>
      <c r="J146" s="72"/>
      <c r="R146" s="72"/>
      <c r="S146" s="72"/>
      <c r="T146" s="72"/>
      <c r="U146" s="72"/>
      <c r="V146" s="72"/>
      <c r="AD146" s="72"/>
      <c r="AE146" s="72"/>
      <c r="AF146" s="72"/>
      <c r="AG146" s="72"/>
      <c r="AH146" s="72"/>
      <c r="AP146" s="72"/>
      <c r="AQ146" s="72"/>
      <c r="AR146" s="72"/>
      <c r="AS146" s="72"/>
      <c r="AT146" s="72"/>
      <c r="BB146" s="72"/>
      <c r="BC146" s="72"/>
      <c r="BD146" s="72"/>
      <c r="BE146" s="72"/>
      <c r="BF146" s="72"/>
      <c r="BN146" s="72"/>
      <c r="BO146" s="72"/>
      <c r="BP146" s="72"/>
      <c r="BQ146" s="72"/>
      <c r="BR146" s="72"/>
    </row>
    <row r="147" spans="6:70" x14ac:dyDescent="0.2">
      <c r="F147" s="72"/>
      <c r="G147" s="72"/>
      <c r="H147" s="72"/>
      <c r="I147" s="72"/>
      <c r="J147" s="72"/>
      <c r="R147" s="72"/>
      <c r="S147" s="72"/>
      <c r="T147" s="72"/>
      <c r="U147" s="72"/>
      <c r="V147" s="72"/>
      <c r="AD147" s="72"/>
      <c r="AE147" s="72"/>
      <c r="AF147" s="72"/>
      <c r="AG147" s="72"/>
      <c r="AH147" s="72"/>
      <c r="AP147" s="72"/>
      <c r="AQ147" s="72"/>
      <c r="AR147" s="72"/>
      <c r="AS147" s="72"/>
      <c r="AT147" s="72"/>
      <c r="BB147" s="72"/>
      <c r="BC147" s="72"/>
      <c r="BD147" s="72"/>
      <c r="BE147" s="72"/>
      <c r="BF147" s="72"/>
      <c r="BN147" s="72"/>
      <c r="BO147" s="72"/>
      <c r="BP147" s="72"/>
      <c r="BQ147" s="72"/>
      <c r="BR147" s="72"/>
    </row>
    <row r="148" spans="6:70" x14ac:dyDescent="0.2">
      <c r="F148" s="72"/>
      <c r="G148" s="72"/>
      <c r="H148" s="72"/>
      <c r="I148" s="72"/>
      <c r="J148" s="72"/>
      <c r="R148" s="72"/>
      <c r="S148" s="72"/>
      <c r="T148" s="72"/>
      <c r="U148" s="72"/>
      <c r="V148" s="72"/>
      <c r="AD148" s="72"/>
      <c r="AE148" s="72"/>
      <c r="AF148" s="72"/>
      <c r="AG148" s="72"/>
      <c r="AH148" s="72"/>
      <c r="AP148" s="72"/>
      <c r="AQ148" s="72"/>
      <c r="AR148" s="72"/>
      <c r="AS148" s="72"/>
      <c r="AT148" s="72"/>
      <c r="BB148" s="72"/>
      <c r="BC148" s="72"/>
      <c r="BD148" s="72"/>
      <c r="BE148" s="72"/>
      <c r="BF148" s="72"/>
      <c r="BN148" s="72"/>
      <c r="BO148" s="72"/>
      <c r="BP148" s="72"/>
      <c r="BQ148" s="72"/>
      <c r="BR148" s="72"/>
    </row>
    <row r="149" spans="6:70" x14ac:dyDescent="0.2">
      <c r="F149" s="72"/>
      <c r="G149" s="72"/>
      <c r="H149" s="72"/>
      <c r="I149" s="72"/>
      <c r="J149" s="72"/>
      <c r="R149" s="72"/>
      <c r="S149" s="72"/>
      <c r="T149" s="72"/>
      <c r="U149" s="72"/>
      <c r="V149" s="72"/>
      <c r="AD149" s="72"/>
      <c r="AE149" s="72"/>
      <c r="AF149" s="72"/>
      <c r="AG149" s="72"/>
      <c r="AH149" s="72"/>
      <c r="AP149" s="72"/>
      <c r="AQ149" s="72"/>
      <c r="AR149" s="72"/>
      <c r="AS149" s="72"/>
      <c r="AT149" s="72"/>
      <c r="BB149" s="72"/>
      <c r="BC149" s="72"/>
      <c r="BD149" s="72"/>
      <c r="BE149" s="72"/>
      <c r="BF149" s="72"/>
      <c r="BN149" s="72"/>
      <c r="BO149" s="72"/>
      <c r="BP149" s="72"/>
      <c r="BQ149" s="72"/>
      <c r="BR149" s="72"/>
    </row>
    <row r="150" spans="6:70" x14ac:dyDescent="0.2">
      <c r="F150" s="72"/>
      <c r="G150" s="72"/>
      <c r="H150" s="72"/>
      <c r="I150" s="72"/>
      <c r="J150" s="72"/>
      <c r="R150" s="72"/>
      <c r="S150" s="72"/>
      <c r="T150" s="72"/>
      <c r="U150" s="72"/>
      <c r="V150" s="72"/>
      <c r="AD150" s="72"/>
      <c r="AE150" s="72"/>
      <c r="AF150" s="72"/>
      <c r="AG150" s="72"/>
      <c r="AH150" s="72"/>
      <c r="AP150" s="72"/>
      <c r="AQ150" s="72"/>
      <c r="AR150" s="72"/>
      <c r="AS150" s="72"/>
      <c r="AT150" s="72"/>
      <c r="BB150" s="72"/>
      <c r="BC150" s="72"/>
      <c r="BD150" s="72"/>
      <c r="BE150" s="72"/>
      <c r="BF150" s="72"/>
      <c r="BN150" s="72"/>
      <c r="BO150" s="72"/>
      <c r="BP150" s="72"/>
      <c r="BQ150" s="72"/>
      <c r="BR150" s="72"/>
    </row>
    <row r="151" spans="6:70" x14ac:dyDescent="0.2">
      <c r="F151" s="72"/>
      <c r="G151" s="72"/>
      <c r="H151" s="72"/>
      <c r="I151" s="72"/>
      <c r="J151" s="72"/>
      <c r="R151" s="72"/>
      <c r="S151" s="72"/>
      <c r="T151" s="72"/>
      <c r="U151" s="72"/>
      <c r="V151" s="72"/>
      <c r="AD151" s="72"/>
      <c r="AE151" s="72"/>
      <c r="AF151" s="72"/>
      <c r="AG151" s="72"/>
      <c r="AH151" s="72"/>
      <c r="AP151" s="72"/>
      <c r="AQ151" s="72"/>
      <c r="AR151" s="72"/>
      <c r="AS151" s="72"/>
      <c r="AT151" s="72"/>
      <c r="BB151" s="72"/>
      <c r="BC151" s="72"/>
      <c r="BD151" s="72"/>
      <c r="BE151" s="72"/>
      <c r="BF151" s="72"/>
      <c r="BN151" s="72"/>
      <c r="BO151" s="72"/>
      <c r="BP151" s="72"/>
      <c r="BQ151" s="72"/>
      <c r="BR151" s="72"/>
    </row>
    <row r="152" spans="6:70" x14ac:dyDescent="0.2">
      <c r="F152" s="72"/>
      <c r="G152" s="72"/>
      <c r="H152" s="72"/>
      <c r="I152" s="72"/>
      <c r="J152" s="72"/>
      <c r="R152" s="72"/>
      <c r="S152" s="72"/>
      <c r="T152" s="72"/>
      <c r="U152" s="72"/>
      <c r="V152" s="72"/>
      <c r="AD152" s="72"/>
      <c r="AE152" s="72"/>
      <c r="AF152" s="72"/>
      <c r="AG152" s="72"/>
      <c r="AH152" s="72"/>
      <c r="AP152" s="72"/>
      <c r="AQ152" s="72"/>
      <c r="AR152" s="72"/>
      <c r="AS152" s="72"/>
      <c r="AT152" s="72"/>
      <c r="BB152" s="72"/>
      <c r="BC152" s="72"/>
      <c r="BD152" s="72"/>
      <c r="BE152" s="72"/>
      <c r="BF152" s="72"/>
      <c r="BN152" s="72"/>
      <c r="BO152" s="72"/>
      <c r="BP152" s="72"/>
      <c r="BQ152" s="72"/>
      <c r="BR152" s="72"/>
    </row>
    <row r="153" spans="6:70" x14ac:dyDescent="0.2">
      <c r="F153" s="72"/>
      <c r="G153" s="72"/>
      <c r="H153" s="72"/>
      <c r="I153" s="72"/>
      <c r="J153" s="72"/>
      <c r="R153" s="72"/>
      <c r="S153" s="72"/>
      <c r="T153" s="72"/>
      <c r="U153" s="72"/>
      <c r="V153" s="72"/>
      <c r="AD153" s="72"/>
      <c r="AE153" s="72"/>
      <c r="AF153" s="72"/>
      <c r="AG153" s="72"/>
      <c r="AH153" s="72"/>
      <c r="AP153" s="72"/>
      <c r="AQ153" s="72"/>
      <c r="AR153" s="72"/>
      <c r="AS153" s="72"/>
      <c r="AT153" s="72"/>
      <c r="BB153" s="72"/>
      <c r="BC153" s="72"/>
      <c r="BD153" s="72"/>
      <c r="BE153" s="72"/>
      <c r="BF153" s="72"/>
      <c r="BN153" s="72"/>
      <c r="BO153" s="72"/>
      <c r="BP153" s="72"/>
      <c r="BQ153" s="72"/>
      <c r="BR153" s="72"/>
    </row>
    <row r="154" spans="6:70" x14ac:dyDescent="0.2">
      <c r="F154" s="72"/>
      <c r="G154" s="72"/>
      <c r="H154" s="72"/>
      <c r="I154" s="72"/>
      <c r="J154" s="72"/>
      <c r="R154" s="72"/>
      <c r="S154" s="72"/>
      <c r="T154" s="72"/>
      <c r="U154" s="72"/>
      <c r="V154" s="72"/>
      <c r="AD154" s="72"/>
      <c r="AE154" s="72"/>
      <c r="AF154" s="72"/>
      <c r="AG154" s="72"/>
      <c r="AH154" s="72"/>
      <c r="AP154" s="72"/>
      <c r="AQ154" s="72"/>
      <c r="AR154" s="72"/>
      <c r="AS154" s="72"/>
      <c r="AT154" s="72"/>
      <c r="BB154" s="72"/>
      <c r="BC154" s="72"/>
      <c r="BD154" s="72"/>
      <c r="BE154" s="72"/>
      <c r="BF154" s="72"/>
      <c r="BN154" s="72"/>
      <c r="BO154" s="72"/>
      <c r="BP154" s="72"/>
      <c r="BQ154" s="72"/>
      <c r="BR154" s="72"/>
    </row>
    <row r="155" spans="6:70" x14ac:dyDescent="0.2">
      <c r="F155" s="72"/>
      <c r="G155" s="72"/>
      <c r="H155" s="72"/>
      <c r="I155" s="72"/>
      <c r="J155" s="72"/>
      <c r="R155" s="72"/>
      <c r="S155" s="72"/>
      <c r="T155" s="72"/>
      <c r="U155" s="72"/>
      <c r="V155" s="72"/>
      <c r="AD155" s="72"/>
      <c r="AE155" s="72"/>
      <c r="AF155" s="72"/>
      <c r="AG155" s="72"/>
      <c r="AH155" s="72"/>
      <c r="AP155" s="72"/>
      <c r="AQ155" s="72"/>
      <c r="AR155" s="72"/>
      <c r="AS155" s="72"/>
      <c r="AT155" s="72"/>
      <c r="BB155" s="72"/>
      <c r="BC155" s="72"/>
      <c r="BD155" s="72"/>
      <c r="BE155" s="72"/>
      <c r="BF155" s="72"/>
      <c r="BN155" s="72"/>
      <c r="BO155" s="72"/>
      <c r="BP155" s="72"/>
      <c r="BQ155" s="72"/>
      <c r="BR155" s="72"/>
    </row>
    <row r="156" spans="6:70" x14ac:dyDescent="0.2">
      <c r="F156" s="72"/>
      <c r="G156" s="72"/>
      <c r="H156" s="72"/>
      <c r="I156" s="72"/>
      <c r="J156" s="72"/>
      <c r="R156" s="72"/>
      <c r="S156" s="72"/>
      <c r="T156" s="72"/>
      <c r="U156" s="72"/>
      <c r="V156" s="72"/>
      <c r="AD156" s="72"/>
      <c r="AE156" s="72"/>
      <c r="AF156" s="72"/>
      <c r="AG156" s="72"/>
      <c r="AH156" s="72"/>
      <c r="AP156" s="72"/>
      <c r="AQ156" s="72"/>
      <c r="AR156" s="72"/>
      <c r="AS156" s="72"/>
      <c r="AT156" s="72"/>
      <c r="BB156" s="72"/>
      <c r="BC156" s="72"/>
      <c r="BD156" s="72"/>
      <c r="BE156" s="72"/>
      <c r="BF156" s="72"/>
      <c r="BN156" s="72"/>
      <c r="BO156" s="72"/>
      <c r="BP156" s="72"/>
      <c r="BQ156" s="72"/>
      <c r="BR156" s="72"/>
    </row>
    <row r="157" spans="6:70" x14ac:dyDescent="0.2">
      <c r="F157" s="72"/>
      <c r="G157" s="72"/>
      <c r="H157" s="72"/>
      <c r="I157" s="72"/>
      <c r="J157" s="72"/>
      <c r="R157" s="72"/>
      <c r="S157" s="72"/>
      <c r="T157" s="72"/>
      <c r="U157" s="72"/>
      <c r="V157" s="72"/>
      <c r="AD157" s="72"/>
      <c r="AE157" s="72"/>
      <c r="AF157" s="72"/>
      <c r="AG157" s="72"/>
      <c r="AH157" s="72"/>
      <c r="AP157" s="72"/>
      <c r="AQ157" s="72"/>
      <c r="AR157" s="72"/>
      <c r="AS157" s="72"/>
      <c r="AT157" s="72"/>
      <c r="BB157" s="72"/>
      <c r="BC157" s="72"/>
      <c r="BD157" s="72"/>
      <c r="BE157" s="72"/>
      <c r="BF157" s="72"/>
      <c r="BN157" s="72"/>
      <c r="BO157" s="72"/>
      <c r="BP157" s="72"/>
      <c r="BQ157" s="72"/>
      <c r="BR157" s="72"/>
    </row>
    <row r="158" spans="6:70" x14ac:dyDescent="0.2">
      <c r="F158" s="72"/>
      <c r="G158" s="72"/>
      <c r="H158" s="72"/>
      <c r="I158" s="72"/>
      <c r="J158" s="72"/>
      <c r="R158" s="72"/>
      <c r="S158" s="72"/>
      <c r="T158" s="72"/>
      <c r="U158" s="72"/>
      <c r="V158" s="72"/>
      <c r="AD158" s="72"/>
      <c r="AE158" s="72"/>
      <c r="AF158" s="72"/>
      <c r="AG158" s="72"/>
      <c r="AH158" s="72"/>
      <c r="AP158" s="72"/>
      <c r="AQ158" s="72"/>
      <c r="AR158" s="72"/>
      <c r="AS158" s="72"/>
      <c r="AT158" s="72"/>
      <c r="BB158" s="72"/>
      <c r="BC158" s="72"/>
      <c r="BD158" s="72"/>
      <c r="BE158" s="72"/>
      <c r="BF158" s="72"/>
      <c r="BN158" s="72"/>
      <c r="BO158" s="72"/>
      <c r="BP158" s="72"/>
      <c r="BQ158" s="72"/>
      <c r="BR158" s="72"/>
    </row>
    <row r="159" spans="6:70" x14ac:dyDescent="0.2">
      <c r="F159" s="72"/>
      <c r="G159" s="72"/>
      <c r="H159" s="72"/>
      <c r="I159" s="72"/>
      <c r="J159" s="72"/>
      <c r="R159" s="72"/>
      <c r="S159" s="72"/>
      <c r="T159" s="72"/>
      <c r="U159" s="72"/>
      <c r="V159" s="72"/>
      <c r="AD159" s="72"/>
      <c r="AE159" s="72"/>
      <c r="AF159" s="72"/>
      <c r="AG159" s="72"/>
      <c r="AH159" s="72"/>
      <c r="AP159" s="72"/>
      <c r="AQ159" s="72"/>
      <c r="AR159" s="72"/>
      <c r="AS159" s="72"/>
      <c r="AT159" s="72"/>
      <c r="BB159" s="72"/>
      <c r="BC159" s="72"/>
      <c r="BD159" s="72"/>
      <c r="BE159" s="72"/>
      <c r="BF159" s="72"/>
      <c r="BN159" s="72"/>
      <c r="BO159" s="72"/>
      <c r="BP159" s="72"/>
      <c r="BQ159" s="72"/>
      <c r="BR159" s="72"/>
    </row>
    <row r="160" spans="6:70" x14ac:dyDescent="0.2">
      <c r="F160" s="72"/>
      <c r="G160" s="72"/>
      <c r="H160" s="72"/>
      <c r="I160" s="72"/>
      <c r="J160" s="72"/>
      <c r="R160" s="72"/>
      <c r="S160" s="72"/>
      <c r="T160" s="72"/>
      <c r="U160" s="72"/>
      <c r="V160" s="72"/>
      <c r="AD160" s="72"/>
      <c r="AE160" s="72"/>
      <c r="AF160" s="72"/>
      <c r="AG160" s="72"/>
      <c r="AH160" s="72"/>
      <c r="AP160" s="72"/>
      <c r="AQ160" s="72"/>
      <c r="AR160" s="72"/>
      <c r="AS160" s="72"/>
      <c r="AT160" s="72"/>
      <c r="BB160" s="72"/>
      <c r="BC160" s="72"/>
      <c r="BD160" s="72"/>
      <c r="BE160" s="72"/>
      <c r="BF160" s="72"/>
      <c r="BN160" s="72"/>
      <c r="BO160" s="72"/>
      <c r="BP160" s="72"/>
      <c r="BQ160" s="72"/>
      <c r="BR160" s="72"/>
    </row>
    <row r="161" spans="6:70" x14ac:dyDescent="0.2">
      <c r="F161" s="72"/>
      <c r="G161" s="72"/>
      <c r="H161" s="72"/>
      <c r="I161" s="72"/>
      <c r="J161" s="72"/>
      <c r="R161" s="72"/>
      <c r="S161" s="72"/>
      <c r="T161" s="72"/>
      <c r="U161" s="72"/>
      <c r="V161" s="72"/>
      <c r="AD161" s="72"/>
      <c r="AE161" s="72"/>
      <c r="AF161" s="72"/>
      <c r="AG161" s="72"/>
      <c r="AH161" s="72"/>
      <c r="AP161" s="72"/>
      <c r="AQ161" s="72"/>
      <c r="AR161" s="72"/>
      <c r="AS161" s="72"/>
      <c r="AT161" s="72"/>
      <c r="BB161" s="72"/>
      <c r="BC161" s="72"/>
      <c r="BD161" s="72"/>
      <c r="BE161" s="72"/>
      <c r="BF161" s="72"/>
      <c r="BN161" s="72"/>
      <c r="BO161" s="72"/>
      <c r="BP161" s="72"/>
      <c r="BQ161" s="72"/>
      <c r="BR161" s="72"/>
    </row>
    <row r="162" spans="6:70" x14ac:dyDescent="0.2">
      <c r="F162" s="72"/>
      <c r="G162" s="72"/>
      <c r="H162" s="72"/>
      <c r="I162" s="72"/>
      <c r="J162" s="72"/>
      <c r="R162" s="72"/>
      <c r="S162" s="72"/>
      <c r="T162" s="72"/>
      <c r="U162" s="72"/>
      <c r="V162" s="72"/>
      <c r="AD162" s="72"/>
      <c r="AE162" s="72"/>
      <c r="AF162" s="72"/>
      <c r="AG162" s="72"/>
      <c r="AH162" s="72"/>
      <c r="AP162" s="72"/>
      <c r="AQ162" s="72"/>
      <c r="AR162" s="72"/>
      <c r="AS162" s="72"/>
      <c r="AT162" s="72"/>
      <c r="BB162" s="72"/>
      <c r="BC162" s="72"/>
      <c r="BD162" s="72"/>
      <c r="BE162" s="72"/>
      <c r="BF162" s="72"/>
      <c r="BN162" s="72"/>
      <c r="BO162" s="72"/>
      <c r="BP162" s="72"/>
      <c r="BQ162" s="72"/>
      <c r="BR162" s="72"/>
    </row>
    <row r="163" spans="6:70" x14ac:dyDescent="0.2">
      <c r="F163" s="72"/>
      <c r="G163" s="72"/>
      <c r="H163" s="72"/>
      <c r="I163" s="72"/>
      <c r="J163" s="72"/>
      <c r="R163" s="72"/>
      <c r="S163" s="72"/>
      <c r="T163" s="72"/>
      <c r="U163" s="72"/>
      <c r="V163" s="72"/>
      <c r="AD163" s="72"/>
      <c r="AE163" s="72"/>
      <c r="AF163" s="72"/>
      <c r="AG163" s="72"/>
      <c r="AH163" s="72"/>
      <c r="AP163" s="72"/>
      <c r="AQ163" s="72"/>
      <c r="AR163" s="72"/>
      <c r="AS163" s="72"/>
      <c r="AT163" s="72"/>
      <c r="BB163" s="72"/>
      <c r="BC163" s="72"/>
      <c r="BD163" s="72"/>
      <c r="BE163" s="72"/>
      <c r="BF163" s="72"/>
      <c r="BN163" s="72"/>
      <c r="BO163" s="72"/>
      <c r="BP163" s="72"/>
      <c r="BQ163" s="72"/>
      <c r="BR163" s="72"/>
    </row>
    <row r="164" spans="6:70" x14ac:dyDescent="0.2">
      <c r="F164" s="72"/>
      <c r="G164" s="72"/>
      <c r="H164" s="72"/>
      <c r="I164" s="72"/>
      <c r="J164" s="72"/>
      <c r="R164" s="72"/>
      <c r="S164" s="72"/>
      <c r="T164" s="72"/>
      <c r="U164" s="72"/>
      <c r="V164" s="72"/>
      <c r="AD164" s="72"/>
      <c r="AE164" s="72"/>
      <c r="AF164" s="72"/>
      <c r="AG164" s="72"/>
      <c r="AH164" s="72"/>
      <c r="AP164" s="72"/>
      <c r="AQ164" s="72"/>
      <c r="AR164" s="72"/>
      <c r="AS164" s="72"/>
      <c r="AT164" s="72"/>
      <c r="BB164" s="72"/>
      <c r="BC164" s="72"/>
      <c r="BD164" s="72"/>
      <c r="BE164" s="72"/>
      <c r="BF164" s="72"/>
      <c r="BN164" s="72"/>
      <c r="BO164" s="72"/>
      <c r="BP164" s="72"/>
      <c r="BQ164" s="72"/>
      <c r="BR164" s="72"/>
    </row>
    <row r="165" spans="6:70" x14ac:dyDescent="0.2">
      <c r="F165" s="72"/>
      <c r="G165" s="72"/>
      <c r="H165" s="72"/>
      <c r="I165" s="72"/>
      <c r="J165" s="72"/>
      <c r="R165" s="72"/>
      <c r="S165" s="72"/>
      <c r="T165" s="72"/>
      <c r="U165" s="72"/>
      <c r="V165" s="72"/>
      <c r="AD165" s="72"/>
      <c r="AE165" s="72"/>
      <c r="AF165" s="72"/>
      <c r="AG165" s="72"/>
      <c r="AH165" s="72"/>
      <c r="AP165" s="72"/>
      <c r="AQ165" s="72"/>
      <c r="AR165" s="72"/>
      <c r="AS165" s="72"/>
      <c r="AT165" s="72"/>
      <c r="BB165" s="72"/>
      <c r="BC165" s="72"/>
      <c r="BD165" s="72"/>
      <c r="BE165" s="72"/>
      <c r="BF165" s="72"/>
      <c r="BN165" s="72"/>
      <c r="BO165" s="72"/>
      <c r="BP165" s="72"/>
      <c r="BQ165" s="72"/>
      <c r="BR165" s="72"/>
    </row>
    <row r="166" spans="6:70" x14ac:dyDescent="0.2">
      <c r="F166" s="72"/>
      <c r="G166" s="72"/>
      <c r="H166" s="72"/>
      <c r="I166" s="72"/>
      <c r="J166" s="72"/>
      <c r="R166" s="72"/>
      <c r="S166" s="72"/>
      <c r="T166" s="72"/>
      <c r="U166" s="72"/>
      <c r="V166" s="72"/>
      <c r="AD166" s="72"/>
      <c r="AE166" s="72"/>
      <c r="AF166" s="72"/>
      <c r="AG166" s="72"/>
      <c r="AH166" s="72"/>
      <c r="AP166" s="72"/>
      <c r="AQ166" s="72"/>
      <c r="AR166" s="72"/>
      <c r="AS166" s="72"/>
      <c r="AT166" s="72"/>
      <c r="BB166" s="72"/>
      <c r="BC166" s="72"/>
      <c r="BD166" s="72"/>
      <c r="BE166" s="72"/>
      <c r="BF166" s="72"/>
      <c r="BN166" s="72"/>
      <c r="BO166" s="72"/>
      <c r="BP166" s="72"/>
      <c r="BQ166" s="72"/>
      <c r="BR166" s="72"/>
    </row>
    <row r="167" spans="6:70" x14ac:dyDescent="0.2">
      <c r="F167" s="72"/>
      <c r="G167" s="72"/>
      <c r="H167" s="72"/>
      <c r="I167" s="72"/>
      <c r="J167" s="72"/>
      <c r="R167" s="72"/>
      <c r="S167" s="72"/>
      <c r="T167" s="72"/>
      <c r="U167" s="72"/>
      <c r="V167" s="72"/>
      <c r="AD167" s="72"/>
      <c r="AE167" s="72"/>
      <c r="AF167" s="72"/>
      <c r="AG167" s="72"/>
      <c r="AH167" s="72"/>
      <c r="AP167" s="72"/>
      <c r="AQ167" s="72"/>
      <c r="AR167" s="72"/>
      <c r="AS167" s="72"/>
      <c r="AT167" s="72"/>
      <c r="BB167" s="72"/>
      <c r="BC167" s="72"/>
      <c r="BD167" s="72"/>
      <c r="BE167" s="72"/>
      <c r="BF167" s="72"/>
      <c r="BN167" s="72"/>
      <c r="BO167" s="72"/>
      <c r="BP167" s="72"/>
      <c r="BQ167" s="72"/>
      <c r="BR167" s="72"/>
    </row>
    <row r="168" spans="6:70" x14ac:dyDescent="0.2">
      <c r="F168" s="72"/>
      <c r="G168" s="72"/>
      <c r="H168" s="72"/>
      <c r="I168" s="72"/>
      <c r="J168" s="72"/>
      <c r="R168" s="72"/>
      <c r="S168" s="72"/>
      <c r="T168" s="72"/>
      <c r="U168" s="72"/>
      <c r="V168" s="72"/>
      <c r="AD168" s="72"/>
      <c r="AE168" s="72"/>
      <c r="AF168" s="72"/>
      <c r="AG168" s="72"/>
      <c r="AH168" s="72"/>
      <c r="AP168" s="72"/>
      <c r="AQ168" s="72"/>
      <c r="AR168" s="72"/>
      <c r="AS168" s="72"/>
      <c r="AT168" s="72"/>
      <c r="BB168" s="72"/>
      <c r="BC168" s="72"/>
      <c r="BD168" s="72"/>
      <c r="BE168" s="72"/>
      <c r="BF168" s="72"/>
      <c r="BN168" s="72"/>
      <c r="BO168" s="72"/>
      <c r="BP168" s="72"/>
      <c r="BQ168" s="72"/>
      <c r="BR168" s="72"/>
    </row>
    <row r="169" spans="6:70" x14ac:dyDescent="0.2">
      <c r="F169" s="72"/>
      <c r="G169" s="72"/>
      <c r="H169" s="72"/>
      <c r="I169" s="72"/>
      <c r="J169" s="72"/>
      <c r="R169" s="72"/>
      <c r="S169" s="72"/>
      <c r="T169" s="72"/>
      <c r="U169" s="72"/>
      <c r="V169" s="72"/>
      <c r="AD169" s="72"/>
      <c r="AE169" s="72"/>
      <c r="AF169" s="72"/>
      <c r="AG169" s="72"/>
      <c r="AH169" s="72"/>
      <c r="AP169" s="72"/>
      <c r="AQ169" s="72"/>
      <c r="AR169" s="72"/>
      <c r="AS169" s="72"/>
      <c r="AT169" s="72"/>
      <c r="BB169" s="72"/>
      <c r="BC169" s="72"/>
      <c r="BD169" s="72"/>
      <c r="BE169" s="72"/>
      <c r="BF169" s="72"/>
      <c r="BN169" s="72"/>
      <c r="BO169" s="72"/>
      <c r="BP169" s="72"/>
      <c r="BQ169" s="72"/>
      <c r="BR169" s="72"/>
    </row>
    <row r="170" spans="6:70" x14ac:dyDescent="0.2">
      <c r="F170" s="72"/>
      <c r="G170" s="72"/>
      <c r="H170" s="72"/>
      <c r="I170" s="72"/>
      <c r="J170" s="72"/>
      <c r="R170" s="72"/>
      <c r="S170" s="72"/>
      <c r="T170" s="72"/>
      <c r="U170" s="72"/>
      <c r="V170" s="72"/>
      <c r="AD170" s="72"/>
      <c r="AE170" s="72"/>
      <c r="AF170" s="72"/>
      <c r="AG170" s="72"/>
      <c r="AH170" s="72"/>
      <c r="AP170" s="72"/>
      <c r="AQ170" s="72"/>
      <c r="AR170" s="72"/>
      <c r="AS170" s="72"/>
      <c r="AT170" s="72"/>
      <c r="BB170" s="72"/>
      <c r="BC170" s="72"/>
      <c r="BD170" s="72"/>
      <c r="BE170" s="72"/>
      <c r="BF170" s="72"/>
      <c r="BN170" s="72"/>
      <c r="BO170" s="72"/>
      <c r="BP170" s="72"/>
      <c r="BQ170" s="72"/>
      <c r="BR170" s="72"/>
    </row>
    <row r="171" spans="6:70" x14ac:dyDescent="0.2">
      <c r="F171" s="72"/>
      <c r="G171" s="72"/>
      <c r="H171" s="72"/>
      <c r="I171" s="72"/>
      <c r="J171" s="72"/>
      <c r="R171" s="72"/>
      <c r="S171" s="72"/>
      <c r="T171" s="72"/>
      <c r="U171" s="72"/>
      <c r="V171" s="72"/>
      <c r="AD171" s="72"/>
      <c r="AE171" s="72"/>
      <c r="AF171" s="72"/>
      <c r="AG171" s="72"/>
      <c r="AH171" s="72"/>
      <c r="AP171" s="72"/>
      <c r="AQ171" s="72"/>
      <c r="AR171" s="72"/>
      <c r="AS171" s="72"/>
      <c r="AT171" s="72"/>
      <c r="BB171" s="72"/>
      <c r="BC171" s="72"/>
      <c r="BD171" s="72"/>
      <c r="BE171" s="72"/>
      <c r="BF171" s="72"/>
      <c r="BN171" s="72"/>
      <c r="BO171" s="72"/>
      <c r="BP171" s="72"/>
      <c r="BQ171" s="72"/>
      <c r="BR171" s="72"/>
    </row>
    <row r="172" spans="6:70" x14ac:dyDescent="0.2">
      <c r="F172" s="72"/>
      <c r="G172" s="72"/>
      <c r="H172" s="72"/>
      <c r="I172" s="72"/>
      <c r="J172" s="72"/>
      <c r="R172" s="72"/>
      <c r="S172" s="72"/>
      <c r="T172" s="72"/>
      <c r="U172" s="72"/>
      <c r="V172" s="72"/>
      <c r="AD172" s="72"/>
      <c r="AE172" s="72"/>
      <c r="AF172" s="72"/>
      <c r="AG172" s="72"/>
      <c r="AH172" s="72"/>
      <c r="AP172" s="72"/>
      <c r="AQ172" s="72"/>
      <c r="AR172" s="72"/>
      <c r="AS172" s="72"/>
      <c r="AT172" s="72"/>
      <c r="BB172" s="72"/>
      <c r="BC172" s="72"/>
      <c r="BD172" s="72"/>
      <c r="BE172" s="72"/>
      <c r="BF172" s="72"/>
      <c r="BN172" s="72"/>
      <c r="BO172" s="72"/>
      <c r="BP172" s="72"/>
      <c r="BQ172" s="72"/>
      <c r="BR172" s="72"/>
    </row>
    <row r="173" spans="6:70" x14ac:dyDescent="0.2">
      <c r="F173" s="72"/>
      <c r="G173" s="72"/>
      <c r="H173" s="72"/>
      <c r="I173" s="72"/>
      <c r="J173" s="72"/>
      <c r="R173" s="72"/>
      <c r="S173" s="72"/>
      <c r="T173" s="72"/>
      <c r="U173" s="72"/>
      <c r="V173" s="72"/>
      <c r="AD173" s="72"/>
      <c r="AE173" s="72"/>
      <c r="AF173" s="72"/>
      <c r="AG173" s="72"/>
      <c r="AH173" s="72"/>
      <c r="AP173" s="72"/>
      <c r="AQ173" s="72"/>
      <c r="AR173" s="72"/>
      <c r="AS173" s="72"/>
      <c r="AT173" s="72"/>
      <c r="BB173" s="72"/>
      <c r="BC173" s="72"/>
      <c r="BD173" s="72"/>
      <c r="BE173" s="72"/>
      <c r="BF173" s="72"/>
      <c r="BN173" s="72"/>
      <c r="BO173" s="72"/>
      <c r="BP173" s="72"/>
      <c r="BQ173" s="72"/>
      <c r="BR173" s="72"/>
    </row>
    <row r="174" spans="6:70" x14ac:dyDescent="0.2">
      <c r="F174" s="72"/>
      <c r="G174" s="72"/>
      <c r="H174" s="72"/>
      <c r="I174" s="72"/>
      <c r="J174" s="72"/>
      <c r="R174" s="72"/>
      <c r="S174" s="72"/>
      <c r="T174" s="72"/>
      <c r="U174" s="72"/>
      <c r="V174" s="72"/>
      <c r="AD174" s="72"/>
      <c r="AE174" s="72"/>
      <c r="AF174" s="72"/>
      <c r="AG174" s="72"/>
      <c r="AH174" s="72"/>
      <c r="AP174" s="72"/>
      <c r="AQ174" s="72"/>
      <c r="AR174" s="72"/>
      <c r="AS174" s="72"/>
      <c r="AT174" s="72"/>
      <c r="BB174" s="72"/>
      <c r="BC174" s="72"/>
      <c r="BD174" s="72"/>
      <c r="BE174" s="72"/>
      <c r="BF174" s="72"/>
      <c r="BN174" s="72"/>
      <c r="BO174" s="72"/>
      <c r="BP174" s="72"/>
      <c r="BQ174" s="72"/>
      <c r="BR174" s="72"/>
    </row>
    <row r="175" spans="6:70" x14ac:dyDescent="0.2">
      <c r="F175" s="72"/>
      <c r="G175" s="72"/>
      <c r="H175" s="72"/>
      <c r="I175" s="72"/>
      <c r="J175" s="72"/>
      <c r="R175" s="72"/>
      <c r="S175" s="72"/>
      <c r="T175" s="72"/>
      <c r="U175" s="72"/>
      <c r="V175" s="72"/>
      <c r="AD175" s="72"/>
      <c r="AE175" s="72"/>
      <c r="AF175" s="72"/>
      <c r="AG175" s="72"/>
      <c r="AH175" s="72"/>
      <c r="AP175" s="72"/>
      <c r="AQ175" s="72"/>
      <c r="AR175" s="72"/>
      <c r="AS175" s="72"/>
      <c r="AT175" s="72"/>
      <c r="BB175" s="72"/>
      <c r="BC175" s="72"/>
      <c r="BD175" s="72"/>
      <c r="BE175" s="72"/>
      <c r="BF175" s="72"/>
      <c r="BN175" s="72"/>
      <c r="BO175" s="72"/>
      <c r="BP175" s="72"/>
      <c r="BQ175" s="72"/>
      <c r="BR175" s="72"/>
    </row>
    <row r="176" spans="6:70" x14ac:dyDescent="0.2">
      <c r="F176" s="72"/>
      <c r="G176" s="72"/>
      <c r="H176" s="72"/>
      <c r="I176" s="72"/>
      <c r="J176" s="72"/>
      <c r="R176" s="72"/>
      <c r="S176" s="72"/>
      <c r="T176" s="72"/>
      <c r="U176" s="72"/>
      <c r="V176" s="72"/>
      <c r="AD176" s="72"/>
      <c r="AE176" s="72"/>
      <c r="AF176" s="72"/>
      <c r="AG176" s="72"/>
      <c r="AH176" s="72"/>
      <c r="AP176" s="72"/>
      <c r="AQ176" s="72"/>
      <c r="AR176" s="72"/>
      <c r="AS176" s="72"/>
      <c r="AT176" s="72"/>
      <c r="BB176" s="72"/>
      <c r="BC176" s="72"/>
      <c r="BD176" s="72"/>
      <c r="BE176" s="72"/>
      <c r="BF176" s="72"/>
      <c r="BN176" s="72"/>
      <c r="BO176" s="72"/>
      <c r="BP176" s="72"/>
      <c r="BQ176" s="72"/>
      <c r="BR176" s="72"/>
    </row>
    <row r="177" spans="6:70" x14ac:dyDescent="0.2">
      <c r="F177" s="72"/>
      <c r="G177" s="72"/>
      <c r="H177" s="72"/>
      <c r="I177" s="72"/>
      <c r="J177" s="72"/>
      <c r="R177" s="72"/>
      <c r="S177" s="72"/>
      <c r="T177" s="72"/>
      <c r="U177" s="72"/>
      <c r="V177" s="72"/>
      <c r="AD177" s="72"/>
      <c r="AE177" s="72"/>
      <c r="AF177" s="72"/>
      <c r="AG177" s="72"/>
      <c r="AH177" s="72"/>
      <c r="AP177" s="72"/>
      <c r="AQ177" s="72"/>
      <c r="AR177" s="72"/>
      <c r="AS177" s="72"/>
      <c r="AT177" s="72"/>
      <c r="BB177" s="72"/>
      <c r="BC177" s="72"/>
      <c r="BD177" s="72"/>
      <c r="BE177" s="72"/>
      <c r="BF177" s="72"/>
      <c r="BN177" s="72"/>
      <c r="BO177" s="72"/>
      <c r="BP177" s="72"/>
      <c r="BQ177" s="72"/>
      <c r="BR177" s="72"/>
    </row>
    <row r="178" spans="6:70" x14ac:dyDescent="0.2">
      <c r="F178" s="72"/>
      <c r="G178" s="72"/>
      <c r="H178" s="72"/>
      <c r="I178" s="72"/>
      <c r="J178" s="72"/>
      <c r="R178" s="72"/>
      <c r="S178" s="72"/>
      <c r="T178" s="72"/>
      <c r="U178" s="72"/>
      <c r="V178" s="72"/>
      <c r="AD178" s="72"/>
      <c r="AE178" s="72"/>
      <c r="AF178" s="72"/>
      <c r="AG178" s="72"/>
      <c r="AH178" s="72"/>
      <c r="AP178" s="72"/>
      <c r="AQ178" s="72"/>
      <c r="AR178" s="72"/>
      <c r="AS178" s="72"/>
      <c r="AT178" s="72"/>
      <c r="BB178" s="72"/>
      <c r="BC178" s="72"/>
      <c r="BD178" s="72"/>
      <c r="BE178" s="72"/>
      <c r="BF178" s="72"/>
      <c r="BN178" s="72"/>
      <c r="BO178" s="72"/>
      <c r="BP178" s="72"/>
      <c r="BQ178" s="72"/>
      <c r="BR178" s="72"/>
    </row>
    <row r="179" spans="6:70" x14ac:dyDescent="0.2">
      <c r="F179" s="72"/>
      <c r="G179" s="72"/>
      <c r="H179" s="72"/>
      <c r="I179" s="72"/>
      <c r="J179" s="72"/>
      <c r="R179" s="72"/>
      <c r="S179" s="72"/>
      <c r="T179" s="72"/>
      <c r="U179" s="72"/>
      <c r="V179" s="72"/>
      <c r="AD179" s="72"/>
      <c r="AE179" s="72"/>
      <c r="AF179" s="72"/>
      <c r="AG179" s="72"/>
      <c r="AH179" s="72"/>
      <c r="AP179" s="72"/>
      <c r="AQ179" s="72"/>
      <c r="AR179" s="72"/>
      <c r="AS179" s="72"/>
      <c r="AT179" s="72"/>
      <c r="BB179" s="72"/>
      <c r="BC179" s="72"/>
      <c r="BD179" s="72"/>
      <c r="BE179" s="72"/>
      <c r="BF179" s="72"/>
      <c r="BN179" s="72"/>
      <c r="BO179" s="72"/>
      <c r="BP179" s="72"/>
      <c r="BQ179" s="72"/>
      <c r="BR179" s="72"/>
    </row>
    <row r="180" spans="6:70" x14ac:dyDescent="0.2">
      <c r="F180" s="72"/>
      <c r="G180" s="72"/>
      <c r="H180" s="72"/>
      <c r="I180" s="72"/>
      <c r="J180" s="72"/>
      <c r="R180" s="72"/>
      <c r="S180" s="72"/>
      <c r="T180" s="72"/>
      <c r="U180" s="72"/>
      <c r="V180" s="72"/>
      <c r="AD180" s="72"/>
      <c r="AE180" s="72"/>
      <c r="AF180" s="72"/>
      <c r="AG180" s="72"/>
      <c r="AH180" s="72"/>
      <c r="AP180" s="72"/>
      <c r="AQ180" s="72"/>
      <c r="AR180" s="72"/>
      <c r="AS180" s="72"/>
      <c r="AT180" s="72"/>
      <c r="BB180" s="72"/>
      <c r="BC180" s="72"/>
      <c r="BD180" s="72"/>
      <c r="BE180" s="72"/>
      <c r="BF180" s="72"/>
      <c r="BN180" s="72"/>
      <c r="BO180" s="72"/>
      <c r="BP180" s="72"/>
      <c r="BQ180" s="72"/>
      <c r="BR180" s="72"/>
    </row>
    <row r="181" spans="6:70" x14ac:dyDescent="0.2">
      <c r="F181" s="72"/>
      <c r="G181" s="72"/>
      <c r="H181" s="72"/>
      <c r="I181" s="72"/>
      <c r="J181" s="72"/>
      <c r="R181" s="72"/>
      <c r="S181" s="72"/>
      <c r="T181" s="72"/>
      <c r="U181" s="72"/>
      <c r="V181" s="72"/>
      <c r="AD181" s="72"/>
      <c r="AE181" s="72"/>
      <c r="AF181" s="72"/>
      <c r="AG181" s="72"/>
      <c r="AH181" s="72"/>
      <c r="AP181" s="72"/>
      <c r="AQ181" s="72"/>
      <c r="AR181" s="72"/>
      <c r="AS181" s="72"/>
      <c r="AT181" s="72"/>
      <c r="BB181" s="72"/>
      <c r="BC181" s="72"/>
      <c r="BD181" s="72"/>
      <c r="BE181" s="72"/>
      <c r="BF181" s="72"/>
      <c r="BN181" s="72"/>
      <c r="BO181" s="72"/>
      <c r="BP181" s="72"/>
      <c r="BQ181" s="72"/>
      <c r="BR181" s="72"/>
    </row>
    <row r="182" spans="6:70" x14ac:dyDescent="0.2">
      <c r="F182" s="72"/>
      <c r="G182" s="72"/>
      <c r="H182" s="72"/>
      <c r="I182" s="72"/>
      <c r="J182" s="72"/>
      <c r="R182" s="72"/>
      <c r="S182" s="72"/>
      <c r="T182" s="72"/>
      <c r="U182" s="72"/>
      <c r="V182" s="72"/>
      <c r="AD182" s="72"/>
      <c r="AE182" s="72"/>
      <c r="AF182" s="72"/>
      <c r="AG182" s="72"/>
      <c r="AH182" s="72"/>
      <c r="AP182" s="72"/>
      <c r="AQ182" s="72"/>
      <c r="AR182" s="72"/>
      <c r="AS182" s="72"/>
      <c r="AT182" s="72"/>
      <c r="BB182" s="72"/>
      <c r="BC182" s="72"/>
      <c r="BD182" s="72"/>
      <c r="BE182" s="72"/>
      <c r="BF182" s="72"/>
      <c r="BN182" s="72"/>
      <c r="BO182" s="72"/>
      <c r="BP182" s="72"/>
      <c r="BQ182" s="72"/>
      <c r="BR182" s="72"/>
    </row>
    <row r="183" spans="6:70" x14ac:dyDescent="0.2">
      <c r="F183" s="72"/>
      <c r="G183" s="72"/>
      <c r="H183" s="72"/>
      <c r="I183" s="72"/>
      <c r="J183" s="72"/>
      <c r="R183" s="72"/>
      <c r="S183" s="72"/>
      <c r="T183" s="72"/>
      <c r="U183" s="72"/>
      <c r="V183" s="72"/>
      <c r="AD183" s="72"/>
      <c r="AE183" s="72"/>
      <c r="AF183" s="72"/>
      <c r="AG183" s="72"/>
      <c r="AH183" s="72"/>
      <c r="AP183" s="72"/>
      <c r="AQ183" s="72"/>
      <c r="AR183" s="72"/>
      <c r="AS183" s="72"/>
      <c r="AT183" s="72"/>
      <c r="BB183" s="72"/>
      <c r="BC183" s="72"/>
      <c r="BD183" s="72"/>
      <c r="BE183" s="72"/>
      <c r="BF183" s="72"/>
      <c r="BN183" s="72"/>
      <c r="BO183" s="72"/>
      <c r="BP183" s="72"/>
      <c r="BQ183" s="72"/>
      <c r="BR183" s="72"/>
    </row>
    <row r="184" spans="6:70" x14ac:dyDescent="0.2">
      <c r="F184" s="72"/>
      <c r="G184" s="72"/>
      <c r="H184" s="72"/>
      <c r="I184" s="72"/>
      <c r="J184" s="72"/>
      <c r="R184" s="72"/>
      <c r="S184" s="72"/>
      <c r="T184" s="72"/>
      <c r="U184" s="72"/>
      <c r="V184" s="72"/>
      <c r="AD184" s="72"/>
      <c r="AE184" s="72"/>
      <c r="AF184" s="72"/>
      <c r="AG184" s="72"/>
      <c r="AH184" s="72"/>
      <c r="AP184" s="72"/>
      <c r="AQ184" s="72"/>
      <c r="AR184" s="72"/>
      <c r="AS184" s="72"/>
      <c r="AT184" s="72"/>
      <c r="BB184" s="72"/>
      <c r="BC184" s="72"/>
      <c r="BD184" s="72"/>
      <c r="BE184" s="72"/>
      <c r="BF184" s="72"/>
      <c r="BN184" s="72"/>
      <c r="BO184" s="72"/>
      <c r="BP184" s="72"/>
      <c r="BQ184" s="72"/>
      <c r="BR184" s="72"/>
    </row>
    <row r="185" spans="6:70" x14ac:dyDescent="0.2">
      <c r="F185" s="72"/>
      <c r="G185" s="72"/>
      <c r="H185" s="72"/>
      <c r="I185" s="72"/>
      <c r="J185" s="72"/>
      <c r="R185" s="72"/>
      <c r="S185" s="72"/>
      <c r="T185" s="72"/>
      <c r="U185" s="72"/>
      <c r="V185" s="72"/>
      <c r="AD185" s="72"/>
      <c r="AE185" s="72"/>
      <c r="AF185" s="72"/>
      <c r="AG185" s="72"/>
      <c r="AH185" s="72"/>
      <c r="AP185" s="72"/>
      <c r="AQ185" s="72"/>
      <c r="AR185" s="72"/>
      <c r="AS185" s="72"/>
      <c r="AT185" s="72"/>
      <c r="BB185" s="72"/>
      <c r="BC185" s="72"/>
      <c r="BD185" s="72"/>
      <c r="BE185" s="72"/>
      <c r="BF185" s="72"/>
      <c r="BN185" s="72"/>
      <c r="BO185" s="72"/>
      <c r="BP185" s="72"/>
      <c r="BQ185" s="72"/>
      <c r="BR185" s="72"/>
    </row>
    <row r="186" spans="6:70" x14ac:dyDescent="0.2">
      <c r="F186" s="72"/>
      <c r="G186" s="72"/>
      <c r="H186" s="72"/>
      <c r="I186" s="72"/>
      <c r="J186" s="72"/>
      <c r="R186" s="72"/>
      <c r="S186" s="72"/>
      <c r="T186" s="72"/>
      <c r="U186" s="72"/>
      <c r="V186" s="72"/>
      <c r="AD186" s="72"/>
      <c r="AE186" s="72"/>
      <c r="AF186" s="72"/>
      <c r="AG186" s="72"/>
      <c r="AH186" s="72"/>
      <c r="AP186" s="72"/>
      <c r="AQ186" s="72"/>
      <c r="AR186" s="72"/>
      <c r="AS186" s="72"/>
      <c r="AT186" s="72"/>
      <c r="BB186" s="72"/>
      <c r="BC186" s="72"/>
      <c r="BD186" s="72"/>
      <c r="BE186" s="72"/>
      <c r="BF186" s="72"/>
      <c r="BN186" s="72"/>
      <c r="BO186" s="72"/>
      <c r="BP186" s="72"/>
      <c r="BQ186" s="72"/>
      <c r="BR186" s="72"/>
    </row>
    <row r="187" spans="6:70" x14ac:dyDescent="0.2">
      <c r="F187" s="72"/>
      <c r="G187" s="72"/>
      <c r="H187" s="72"/>
      <c r="I187" s="72"/>
      <c r="J187" s="72"/>
      <c r="R187" s="72"/>
      <c r="S187" s="72"/>
      <c r="T187" s="72"/>
      <c r="U187" s="72"/>
      <c r="V187" s="72"/>
      <c r="AD187" s="72"/>
      <c r="AE187" s="72"/>
      <c r="AF187" s="72"/>
      <c r="AG187" s="72"/>
      <c r="AH187" s="72"/>
      <c r="AP187" s="72"/>
      <c r="AQ187" s="72"/>
      <c r="AR187" s="72"/>
      <c r="AS187" s="72"/>
      <c r="AT187" s="72"/>
      <c r="BB187" s="72"/>
      <c r="BC187" s="72"/>
      <c r="BD187" s="72"/>
      <c r="BE187" s="72"/>
      <c r="BF187" s="72"/>
      <c r="BN187" s="72"/>
      <c r="BO187" s="72"/>
      <c r="BP187" s="72"/>
      <c r="BQ187" s="72"/>
      <c r="BR187" s="72"/>
    </row>
    <row r="188" spans="6:70" x14ac:dyDescent="0.2">
      <c r="F188" s="72"/>
      <c r="G188" s="72"/>
      <c r="H188" s="72"/>
      <c r="I188" s="72"/>
      <c r="J188" s="72"/>
      <c r="R188" s="72"/>
      <c r="S188" s="72"/>
      <c r="T188" s="72"/>
      <c r="U188" s="72"/>
      <c r="V188" s="72"/>
      <c r="AD188" s="72"/>
      <c r="AE188" s="72"/>
      <c r="AF188" s="72"/>
      <c r="AG188" s="72"/>
      <c r="AH188" s="72"/>
      <c r="AP188" s="72"/>
      <c r="AQ188" s="72"/>
      <c r="AR188" s="72"/>
      <c r="AS188" s="72"/>
      <c r="AT188" s="72"/>
      <c r="BB188" s="72"/>
      <c r="BC188" s="72"/>
      <c r="BD188" s="72"/>
      <c r="BE188" s="72"/>
      <c r="BF188" s="72"/>
      <c r="BN188" s="72"/>
      <c r="BO188" s="72"/>
      <c r="BP188" s="72"/>
      <c r="BQ188" s="72"/>
      <c r="BR188" s="72"/>
    </row>
    <row r="189" spans="6:70" x14ac:dyDescent="0.2">
      <c r="F189" s="72"/>
      <c r="G189" s="72"/>
      <c r="H189" s="72"/>
      <c r="I189" s="72"/>
      <c r="J189" s="72"/>
      <c r="R189" s="72"/>
      <c r="S189" s="72"/>
      <c r="T189" s="72"/>
      <c r="U189" s="72"/>
      <c r="V189" s="72"/>
      <c r="AD189" s="72"/>
      <c r="AE189" s="72"/>
      <c r="AF189" s="72"/>
      <c r="AG189" s="72"/>
      <c r="AH189" s="72"/>
      <c r="AP189" s="72"/>
      <c r="AQ189" s="72"/>
      <c r="AR189" s="72"/>
      <c r="AS189" s="72"/>
      <c r="AT189" s="72"/>
      <c r="BB189" s="72"/>
      <c r="BC189" s="72"/>
      <c r="BD189" s="72"/>
      <c r="BE189" s="72"/>
      <c r="BF189" s="72"/>
      <c r="BN189" s="72"/>
      <c r="BO189" s="72"/>
      <c r="BP189" s="72"/>
      <c r="BQ189" s="72"/>
      <c r="BR189" s="72"/>
    </row>
    <row r="190" spans="6:70" x14ac:dyDescent="0.2">
      <c r="F190" s="72"/>
      <c r="G190" s="72"/>
      <c r="H190" s="72"/>
      <c r="I190" s="72"/>
      <c r="J190" s="72"/>
      <c r="R190" s="72"/>
      <c r="S190" s="72"/>
      <c r="T190" s="72"/>
      <c r="U190" s="72"/>
      <c r="V190" s="72"/>
      <c r="AD190" s="72"/>
      <c r="AE190" s="72"/>
      <c r="AF190" s="72"/>
      <c r="AG190" s="72"/>
      <c r="AH190" s="72"/>
      <c r="AP190" s="72"/>
      <c r="AQ190" s="72"/>
      <c r="AR190" s="72"/>
      <c r="AS190" s="72"/>
      <c r="AT190" s="72"/>
      <c r="BB190" s="72"/>
      <c r="BC190" s="72"/>
      <c r="BD190" s="72"/>
      <c r="BE190" s="72"/>
      <c r="BF190" s="72"/>
      <c r="BN190" s="72"/>
      <c r="BO190" s="72"/>
      <c r="BP190" s="72"/>
      <c r="BQ190" s="72"/>
      <c r="BR190" s="72"/>
    </row>
    <row r="191" spans="6:70" x14ac:dyDescent="0.2">
      <c r="F191" s="72"/>
      <c r="G191" s="72"/>
      <c r="H191" s="72"/>
      <c r="I191" s="72"/>
      <c r="J191" s="72"/>
      <c r="R191" s="72"/>
      <c r="S191" s="72"/>
      <c r="T191" s="72"/>
      <c r="U191" s="72"/>
      <c r="V191" s="72"/>
      <c r="AD191" s="72"/>
      <c r="AE191" s="72"/>
      <c r="AF191" s="72"/>
      <c r="AG191" s="72"/>
      <c r="AH191" s="72"/>
      <c r="AP191" s="72"/>
      <c r="AQ191" s="72"/>
      <c r="AR191" s="72"/>
      <c r="AS191" s="72"/>
      <c r="AT191" s="72"/>
      <c r="BB191" s="72"/>
      <c r="BC191" s="72"/>
      <c r="BD191" s="72"/>
      <c r="BE191" s="72"/>
      <c r="BF191" s="72"/>
      <c r="BN191" s="72"/>
      <c r="BO191" s="72"/>
      <c r="BP191" s="72"/>
      <c r="BQ191" s="72"/>
      <c r="BR191" s="72"/>
    </row>
    <row r="192" spans="6:70" x14ac:dyDescent="0.2">
      <c r="F192" s="72"/>
      <c r="G192" s="72"/>
      <c r="H192" s="72"/>
      <c r="I192" s="72"/>
      <c r="J192" s="72"/>
      <c r="R192" s="72"/>
      <c r="S192" s="72"/>
      <c r="T192" s="72"/>
      <c r="U192" s="72"/>
      <c r="V192" s="72"/>
      <c r="AD192" s="72"/>
      <c r="AE192" s="72"/>
      <c r="AF192" s="72"/>
      <c r="AG192" s="72"/>
      <c r="AH192" s="72"/>
      <c r="AP192" s="72"/>
      <c r="AQ192" s="72"/>
      <c r="AR192" s="72"/>
      <c r="AS192" s="72"/>
      <c r="AT192" s="72"/>
      <c r="BB192" s="72"/>
      <c r="BC192" s="72"/>
      <c r="BD192" s="72"/>
      <c r="BE192" s="72"/>
      <c r="BF192" s="72"/>
      <c r="BN192" s="72"/>
      <c r="BO192" s="72"/>
      <c r="BP192" s="72"/>
      <c r="BQ192" s="72"/>
      <c r="BR192" s="72"/>
    </row>
    <row r="193" spans="6:70" x14ac:dyDescent="0.2">
      <c r="F193" s="72"/>
      <c r="G193" s="72"/>
      <c r="H193" s="72"/>
      <c r="I193" s="72"/>
      <c r="J193" s="72"/>
      <c r="R193" s="72"/>
      <c r="S193" s="72"/>
      <c r="T193" s="72"/>
      <c r="U193" s="72"/>
      <c r="V193" s="72"/>
      <c r="AD193" s="72"/>
      <c r="AE193" s="72"/>
      <c r="AF193" s="72"/>
      <c r="AG193" s="72"/>
      <c r="AH193" s="72"/>
      <c r="AP193" s="72"/>
      <c r="AQ193" s="72"/>
      <c r="AR193" s="72"/>
      <c r="AS193" s="72"/>
      <c r="AT193" s="72"/>
      <c r="BB193" s="72"/>
      <c r="BC193" s="72"/>
      <c r="BD193" s="72"/>
      <c r="BE193" s="72"/>
      <c r="BF193" s="72"/>
      <c r="BN193" s="72"/>
      <c r="BO193" s="72"/>
      <c r="BP193" s="72"/>
      <c r="BQ193" s="72"/>
      <c r="BR193" s="72"/>
    </row>
    <row r="194" spans="6:70" x14ac:dyDescent="0.2">
      <c r="F194" s="72"/>
      <c r="G194" s="72"/>
      <c r="H194" s="72"/>
      <c r="I194" s="72"/>
      <c r="J194" s="72"/>
      <c r="R194" s="72"/>
      <c r="S194" s="72"/>
      <c r="T194" s="72"/>
      <c r="U194" s="72"/>
      <c r="V194" s="72"/>
      <c r="AD194" s="72"/>
      <c r="AE194" s="72"/>
      <c r="AF194" s="72"/>
      <c r="AG194" s="72"/>
      <c r="AH194" s="72"/>
      <c r="AP194" s="72"/>
      <c r="AQ194" s="72"/>
      <c r="AR194" s="72"/>
      <c r="AS194" s="72"/>
      <c r="AT194" s="72"/>
      <c r="BB194" s="72"/>
      <c r="BC194" s="72"/>
      <c r="BD194" s="72"/>
      <c r="BE194" s="72"/>
      <c r="BF194" s="72"/>
      <c r="BN194" s="72"/>
      <c r="BO194" s="72"/>
      <c r="BP194" s="72"/>
      <c r="BQ194" s="72"/>
      <c r="BR194" s="72"/>
    </row>
    <row r="195" spans="6:70" x14ac:dyDescent="0.2">
      <c r="F195" s="72"/>
      <c r="G195" s="72"/>
      <c r="H195" s="72"/>
      <c r="I195" s="72"/>
      <c r="J195" s="72"/>
      <c r="R195" s="72"/>
      <c r="S195" s="72"/>
      <c r="T195" s="72"/>
      <c r="U195" s="72"/>
      <c r="V195" s="72"/>
      <c r="AD195" s="72"/>
      <c r="AE195" s="72"/>
      <c r="AF195" s="72"/>
      <c r="AG195" s="72"/>
      <c r="AH195" s="72"/>
      <c r="AP195" s="72"/>
      <c r="AQ195" s="72"/>
      <c r="AR195" s="72"/>
      <c r="AS195" s="72"/>
      <c r="AT195" s="72"/>
      <c r="BB195" s="72"/>
      <c r="BC195" s="72"/>
      <c r="BD195" s="72"/>
      <c r="BE195" s="72"/>
      <c r="BF195" s="72"/>
      <c r="BN195" s="72"/>
      <c r="BO195" s="72"/>
      <c r="BP195" s="72"/>
      <c r="BQ195" s="72"/>
      <c r="BR195" s="72"/>
    </row>
    <row r="196" spans="6:70" x14ac:dyDescent="0.2">
      <c r="F196" s="72"/>
      <c r="G196" s="72"/>
      <c r="H196" s="72"/>
      <c r="I196" s="72"/>
      <c r="J196" s="72"/>
      <c r="R196" s="72"/>
      <c r="S196" s="72"/>
      <c r="T196" s="72"/>
      <c r="U196" s="72"/>
      <c r="V196" s="72"/>
      <c r="AD196" s="72"/>
      <c r="AE196" s="72"/>
      <c r="AF196" s="72"/>
      <c r="AG196" s="72"/>
      <c r="AH196" s="72"/>
      <c r="AP196" s="72"/>
      <c r="AQ196" s="72"/>
      <c r="AR196" s="72"/>
      <c r="AS196" s="72"/>
      <c r="AT196" s="72"/>
      <c r="BB196" s="72"/>
      <c r="BC196" s="72"/>
      <c r="BD196" s="72"/>
      <c r="BE196" s="72"/>
      <c r="BF196" s="72"/>
      <c r="BN196" s="72"/>
      <c r="BO196" s="72"/>
      <c r="BP196" s="72"/>
      <c r="BQ196" s="72"/>
      <c r="BR196" s="72"/>
    </row>
    <row r="197" spans="6:70" x14ac:dyDescent="0.2">
      <c r="F197" s="72"/>
      <c r="G197" s="72"/>
      <c r="H197" s="72"/>
      <c r="I197" s="72"/>
      <c r="J197" s="72"/>
      <c r="R197" s="72"/>
      <c r="S197" s="72"/>
      <c r="T197" s="72"/>
      <c r="U197" s="72"/>
      <c r="V197" s="72"/>
      <c r="AD197" s="72"/>
      <c r="AE197" s="72"/>
      <c r="AF197" s="72"/>
      <c r="AG197" s="72"/>
      <c r="AH197" s="72"/>
      <c r="AP197" s="72"/>
      <c r="AQ197" s="72"/>
      <c r="AR197" s="72"/>
      <c r="AS197" s="72"/>
      <c r="AT197" s="72"/>
      <c r="BB197" s="72"/>
      <c r="BC197" s="72"/>
      <c r="BD197" s="72"/>
      <c r="BE197" s="72"/>
      <c r="BF197" s="72"/>
      <c r="BN197" s="72"/>
      <c r="BO197" s="72"/>
      <c r="BP197" s="72"/>
      <c r="BQ197" s="72"/>
      <c r="BR197" s="72"/>
    </row>
    <row r="198" spans="6:70" x14ac:dyDescent="0.2">
      <c r="F198" s="72"/>
      <c r="G198" s="72"/>
      <c r="H198" s="72"/>
      <c r="I198" s="72"/>
      <c r="J198" s="72"/>
      <c r="R198" s="72"/>
      <c r="S198" s="72"/>
      <c r="T198" s="72"/>
      <c r="U198" s="72"/>
      <c r="V198" s="72"/>
      <c r="AD198" s="72"/>
      <c r="AE198" s="72"/>
      <c r="AF198" s="72"/>
      <c r="AG198" s="72"/>
      <c r="AH198" s="72"/>
      <c r="AP198" s="72"/>
      <c r="AQ198" s="72"/>
      <c r="AR198" s="72"/>
      <c r="AS198" s="72"/>
      <c r="AT198" s="72"/>
      <c r="BB198" s="72"/>
      <c r="BC198" s="72"/>
      <c r="BD198" s="72"/>
      <c r="BE198" s="72"/>
      <c r="BF198" s="72"/>
      <c r="BN198" s="72"/>
      <c r="BO198" s="72"/>
      <c r="BP198" s="72"/>
      <c r="BQ198" s="72"/>
      <c r="BR198" s="72"/>
    </row>
    <row r="199" spans="6:70" x14ac:dyDescent="0.2">
      <c r="F199" s="72"/>
      <c r="G199" s="72"/>
      <c r="H199" s="72"/>
      <c r="I199" s="72"/>
      <c r="J199" s="72"/>
      <c r="R199" s="72"/>
      <c r="S199" s="72"/>
      <c r="T199" s="72"/>
      <c r="U199" s="72"/>
      <c r="V199" s="72"/>
      <c r="AD199" s="72"/>
      <c r="AE199" s="72"/>
      <c r="AF199" s="72"/>
      <c r="AG199" s="72"/>
      <c r="AH199" s="72"/>
      <c r="AP199" s="72"/>
      <c r="AQ199" s="72"/>
      <c r="AR199" s="72"/>
      <c r="AS199" s="72"/>
      <c r="AT199" s="72"/>
      <c r="BB199" s="72"/>
      <c r="BC199" s="72"/>
      <c r="BD199" s="72"/>
      <c r="BE199" s="72"/>
      <c r="BF199" s="72"/>
      <c r="BN199" s="72"/>
      <c r="BO199" s="72"/>
      <c r="BP199" s="72"/>
      <c r="BQ199" s="72"/>
      <c r="BR199" s="72"/>
    </row>
    <row r="200" spans="6:70" x14ac:dyDescent="0.2">
      <c r="F200" s="72"/>
      <c r="G200" s="72"/>
      <c r="H200" s="72"/>
      <c r="I200" s="72"/>
      <c r="J200" s="72"/>
      <c r="R200" s="72"/>
      <c r="S200" s="72"/>
      <c r="T200" s="72"/>
      <c r="U200" s="72"/>
      <c r="V200" s="72"/>
      <c r="AD200" s="72"/>
      <c r="AE200" s="72"/>
      <c r="AF200" s="72"/>
      <c r="AG200" s="72"/>
      <c r="AH200" s="72"/>
      <c r="AP200" s="72"/>
      <c r="AQ200" s="72"/>
      <c r="AR200" s="72"/>
      <c r="AS200" s="72"/>
      <c r="AT200" s="72"/>
      <c r="BB200" s="72"/>
      <c r="BC200" s="72"/>
      <c r="BD200" s="72"/>
      <c r="BE200" s="72"/>
      <c r="BF200" s="72"/>
      <c r="BN200" s="72"/>
      <c r="BO200" s="72"/>
      <c r="BP200" s="72"/>
      <c r="BQ200" s="72"/>
      <c r="BR200" s="72"/>
    </row>
    <row r="201" spans="6:70" x14ac:dyDescent="0.2">
      <c r="F201" s="72"/>
      <c r="G201" s="72"/>
      <c r="H201" s="72"/>
      <c r="I201" s="72"/>
      <c r="J201" s="72"/>
      <c r="R201" s="72"/>
      <c r="S201" s="72"/>
      <c r="T201" s="72"/>
      <c r="U201" s="72"/>
      <c r="V201" s="72"/>
      <c r="AD201" s="72"/>
      <c r="AE201" s="72"/>
      <c r="AF201" s="72"/>
      <c r="AG201" s="72"/>
      <c r="AH201" s="72"/>
      <c r="AP201" s="72"/>
      <c r="AQ201" s="72"/>
      <c r="AR201" s="72"/>
      <c r="AS201" s="72"/>
      <c r="AT201" s="72"/>
      <c r="BB201" s="72"/>
      <c r="BC201" s="72"/>
      <c r="BD201" s="72"/>
      <c r="BE201" s="72"/>
      <c r="BF201" s="72"/>
      <c r="BN201" s="72"/>
      <c r="BO201" s="72"/>
      <c r="BP201" s="72"/>
      <c r="BQ201" s="72"/>
      <c r="BR201" s="72"/>
    </row>
    <row r="202" spans="6:70" x14ac:dyDescent="0.2">
      <c r="F202" s="72"/>
      <c r="G202" s="72"/>
      <c r="H202" s="72"/>
      <c r="I202" s="72"/>
      <c r="J202" s="72"/>
      <c r="R202" s="72"/>
      <c r="S202" s="72"/>
      <c r="T202" s="72"/>
      <c r="U202" s="72"/>
      <c r="V202" s="72"/>
      <c r="AD202" s="72"/>
      <c r="AE202" s="72"/>
      <c r="AF202" s="72"/>
      <c r="AG202" s="72"/>
      <c r="AH202" s="72"/>
      <c r="AP202" s="72"/>
      <c r="AQ202" s="72"/>
      <c r="AR202" s="72"/>
      <c r="AS202" s="72"/>
      <c r="AT202" s="72"/>
      <c r="BB202" s="72"/>
      <c r="BC202" s="72"/>
      <c r="BD202" s="72"/>
      <c r="BE202" s="72"/>
      <c r="BF202" s="72"/>
      <c r="BN202" s="72"/>
      <c r="BO202" s="72"/>
      <c r="BP202" s="72"/>
      <c r="BQ202" s="72"/>
      <c r="BR202" s="72"/>
    </row>
    <row r="203" spans="6:70" x14ac:dyDescent="0.2">
      <c r="F203" s="72"/>
      <c r="G203" s="72"/>
      <c r="H203" s="72"/>
      <c r="I203" s="72"/>
      <c r="J203" s="72"/>
      <c r="R203" s="72"/>
      <c r="S203" s="72"/>
      <c r="T203" s="72"/>
      <c r="U203" s="72"/>
      <c r="V203" s="72"/>
      <c r="AD203" s="72"/>
      <c r="AE203" s="72"/>
      <c r="AF203" s="72"/>
      <c r="AG203" s="72"/>
      <c r="AH203" s="72"/>
      <c r="AP203" s="72"/>
      <c r="AQ203" s="72"/>
      <c r="AR203" s="72"/>
      <c r="AS203" s="72"/>
      <c r="AT203" s="72"/>
      <c r="BB203" s="72"/>
      <c r="BC203" s="72"/>
      <c r="BD203" s="72"/>
      <c r="BE203" s="72"/>
      <c r="BF203" s="72"/>
      <c r="BN203" s="72"/>
      <c r="BO203" s="72"/>
      <c r="BP203" s="72"/>
      <c r="BQ203" s="72"/>
      <c r="BR203" s="72"/>
    </row>
    <row r="204" spans="6:70" x14ac:dyDescent="0.2">
      <c r="F204" s="72"/>
      <c r="G204" s="72"/>
      <c r="H204" s="72"/>
      <c r="I204" s="72"/>
      <c r="J204" s="72"/>
      <c r="R204" s="72"/>
      <c r="S204" s="72"/>
      <c r="T204" s="72"/>
      <c r="U204" s="72"/>
      <c r="V204" s="72"/>
      <c r="AD204" s="72"/>
      <c r="AE204" s="72"/>
      <c r="AF204" s="72"/>
      <c r="AG204" s="72"/>
      <c r="AH204" s="72"/>
      <c r="AP204" s="72"/>
      <c r="AQ204" s="72"/>
      <c r="AR204" s="72"/>
      <c r="AS204" s="72"/>
      <c r="AT204" s="72"/>
      <c r="BB204" s="72"/>
      <c r="BC204" s="72"/>
      <c r="BD204" s="72"/>
      <c r="BE204" s="72"/>
      <c r="BF204" s="72"/>
      <c r="BN204" s="72"/>
      <c r="BO204" s="72"/>
      <c r="BP204" s="72"/>
      <c r="BQ204" s="72"/>
      <c r="BR204" s="72"/>
    </row>
    <row r="205" spans="6:70" x14ac:dyDescent="0.2">
      <c r="F205" s="72"/>
      <c r="G205" s="72"/>
      <c r="H205" s="72"/>
      <c r="I205" s="72"/>
      <c r="J205" s="72"/>
      <c r="R205" s="72"/>
      <c r="S205" s="72"/>
      <c r="T205" s="72"/>
      <c r="U205" s="72"/>
      <c r="V205" s="72"/>
      <c r="AD205" s="72"/>
      <c r="AE205" s="72"/>
      <c r="AF205" s="72"/>
      <c r="AG205" s="72"/>
      <c r="AH205" s="72"/>
      <c r="AP205" s="72"/>
      <c r="AQ205" s="72"/>
      <c r="AR205" s="72"/>
      <c r="AS205" s="72"/>
      <c r="AT205" s="72"/>
      <c r="BB205" s="72"/>
      <c r="BC205" s="72"/>
      <c r="BD205" s="72"/>
      <c r="BE205" s="72"/>
      <c r="BF205" s="72"/>
      <c r="BN205" s="72"/>
      <c r="BO205" s="72"/>
      <c r="BP205" s="72"/>
      <c r="BQ205" s="72"/>
      <c r="BR205" s="72"/>
    </row>
    <row r="206" spans="6:70" x14ac:dyDescent="0.2">
      <c r="F206" s="72"/>
      <c r="G206" s="72"/>
      <c r="H206" s="72"/>
      <c r="I206" s="72"/>
      <c r="J206" s="72"/>
      <c r="R206" s="72"/>
      <c r="S206" s="72"/>
      <c r="T206" s="72"/>
      <c r="U206" s="72"/>
      <c r="V206" s="72"/>
      <c r="AD206" s="72"/>
      <c r="AE206" s="72"/>
      <c r="AF206" s="72"/>
      <c r="AG206" s="72"/>
      <c r="AH206" s="72"/>
      <c r="AP206" s="72"/>
      <c r="AQ206" s="72"/>
      <c r="AR206" s="72"/>
      <c r="AS206" s="72"/>
      <c r="AT206" s="72"/>
      <c r="BB206" s="72"/>
      <c r="BC206" s="72"/>
      <c r="BD206" s="72"/>
      <c r="BE206" s="72"/>
      <c r="BF206" s="72"/>
      <c r="BN206" s="72"/>
      <c r="BO206" s="72"/>
      <c r="BP206" s="72"/>
      <c r="BQ206" s="72"/>
      <c r="BR206" s="72"/>
    </row>
    <row r="207" spans="6:70" x14ac:dyDescent="0.2">
      <c r="F207" s="72"/>
      <c r="G207" s="72"/>
      <c r="H207" s="72"/>
      <c r="I207" s="72"/>
      <c r="J207" s="72"/>
      <c r="R207" s="72"/>
      <c r="S207" s="72"/>
      <c r="T207" s="72"/>
      <c r="U207" s="72"/>
      <c r="V207" s="72"/>
      <c r="AD207" s="72"/>
      <c r="AE207" s="72"/>
      <c r="AF207" s="72"/>
      <c r="AG207" s="72"/>
      <c r="AH207" s="72"/>
      <c r="AP207" s="72"/>
      <c r="AQ207" s="72"/>
      <c r="AR207" s="72"/>
      <c r="AS207" s="72"/>
      <c r="AT207" s="72"/>
      <c r="BB207" s="72"/>
      <c r="BC207" s="72"/>
      <c r="BD207" s="72"/>
      <c r="BE207" s="72"/>
      <c r="BF207" s="72"/>
      <c r="BN207" s="72"/>
      <c r="BO207" s="72"/>
      <c r="BP207" s="72"/>
      <c r="BQ207" s="72"/>
      <c r="BR207" s="72"/>
    </row>
    <row r="208" spans="6:70" x14ac:dyDescent="0.2">
      <c r="F208" s="72"/>
      <c r="G208" s="72"/>
      <c r="H208" s="72"/>
      <c r="I208" s="72"/>
      <c r="J208" s="72"/>
      <c r="R208" s="72"/>
      <c r="S208" s="72"/>
      <c r="T208" s="72"/>
      <c r="U208" s="72"/>
      <c r="V208" s="72"/>
      <c r="AD208" s="72"/>
      <c r="AE208" s="72"/>
      <c r="AF208" s="72"/>
      <c r="AG208" s="72"/>
      <c r="AH208" s="72"/>
      <c r="AP208" s="72"/>
      <c r="AQ208" s="72"/>
      <c r="AR208" s="72"/>
      <c r="AS208" s="72"/>
      <c r="AT208" s="72"/>
      <c r="BB208" s="72"/>
      <c r="BC208" s="72"/>
      <c r="BD208" s="72"/>
      <c r="BE208" s="72"/>
      <c r="BF208" s="72"/>
      <c r="BN208" s="72"/>
      <c r="BO208" s="72"/>
      <c r="BP208" s="72"/>
      <c r="BQ208" s="72"/>
      <c r="BR208" s="72"/>
    </row>
    <row r="209" spans="6:70" x14ac:dyDescent="0.2">
      <c r="F209" s="72"/>
      <c r="G209" s="72"/>
      <c r="H209" s="72"/>
      <c r="I209" s="72"/>
      <c r="J209" s="72"/>
      <c r="R209" s="72"/>
      <c r="S209" s="72"/>
      <c r="T209" s="72"/>
      <c r="U209" s="72"/>
      <c r="V209" s="72"/>
      <c r="AD209" s="72"/>
      <c r="AE209" s="72"/>
      <c r="AF209" s="72"/>
      <c r="AG209" s="72"/>
      <c r="AH209" s="72"/>
      <c r="AP209" s="72"/>
      <c r="AQ209" s="72"/>
      <c r="AR209" s="72"/>
      <c r="AS209" s="72"/>
      <c r="AT209" s="72"/>
      <c r="BB209" s="72"/>
      <c r="BC209" s="72"/>
      <c r="BD209" s="72"/>
      <c r="BE209" s="72"/>
      <c r="BF209" s="72"/>
      <c r="BN209" s="72"/>
      <c r="BO209" s="72"/>
      <c r="BP209" s="72"/>
      <c r="BQ209" s="72"/>
      <c r="BR209" s="72"/>
    </row>
    <row r="210" spans="6:70" x14ac:dyDescent="0.2">
      <c r="F210" s="72"/>
      <c r="G210" s="72"/>
      <c r="H210" s="72"/>
      <c r="I210" s="72"/>
      <c r="J210" s="72"/>
      <c r="R210" s="72"/>
      <c r="S210" s="72"/>
      <c r="T210" s="72"/>
      <c r="U210" s="72"/>
      <c r="V210" s="72"/>
      <c r="AD210" s="72"/>
      <c r="AE210" s="72"/>
      <c r="AF210" s="72"/>
      <c r="AG210" s="72"/>
      <c r="AH210" s="72"/>
      <c r="AP210" s="72"/>
      <c r="AQ210" s="72"/>
      <c r="AR210" s="72"/>
      <c r="AS210" s="72"/>
      <c r="AT210" s="72"/>
      <c r="BB210" s="72"/>
      <c r="BC210" s="72"/>
      <c r="BD210" s="72"/>
      <c r="BE210" s="72"/>
      <c r="BF210" s="72"/>
      <c r="BN210" s="72"/>
      <c r="BO210" s="72"/>
      <c r="BP210" s="72"/>
      <c r="BQ210" s="72"/>
      <c r="BR210" s="72"/>
    </row>
    <row r="211" spans="6:70" x14ac:dyDescent="0.2">
      <c r="F211" s="72"/>
      <c r="G211" s="72"/>
      <c r="H211" s="72"/>
      <c r="I211" s="72"/>
      <c r="J211" s="72"/>
      <c r="R211" s="72"/>
      <c r="S211" s="72"/>
      <c r="T211" s="72"/>
      <c r="U211" s="72"/>
      <c r="V211" s="72"/>
      <c r="AD211" s="72"/>
      <c r="AE211" s="72"/>
      <c r="AF211" s="72"/>
      <c r="AG211" s="72"/>
      <c r="AH211" s="72"/>
      <c r="AP211" s="72"/>
      <c r="AQ211" s="72"/>
      <c r="AR211" s="72"/>
      <c r="AS211" s="72"/>
      <c r="AT211" s="72"/>
      <c r="BB211" s="72"/>
      <c r="BC211" s="72"/>
      <c r="BD211" s="72"/>
      <c r="BE211" s="72"/>
      <c r="BF211" s="72"/>
      <c r="BN211" s="72"/>
      <c r="BO211" s="72"/>
      <c r="BP211" s="72"/>
      <c r="BQ211" s="72"/>
      <c r="BR211" s="72"/>
    </row>
    <row r="212" spans="6:70" x14ac:dyDescent="0.2">
      <c r="F212" s="72"/>
      <c r="G212" s="72"/>
      <c r="H212" s="72"/>
      <c r="I212" s="72"/>
      <c r="J212" s="72"/>
      <c r="R212" s="72"/>
      <c r="S212" s="72"/>
      <c r="T212" s="72"/>
      <c r="U212" s="72"/>
      <c r="V212" s="72"/>
      <c r="AD212" s="72"/>
      <c r="AE212" s="72"/>
      <c r="AF212" s="72"/>
      <c r="AG212" s="72"/>
      <c r="AH212" s="72"/>
      <c r="AP212" s="72"/>
      <c r="AQ212" s="72"/>
      <c r="AR212" s="72"/>
      <c r="AS212" s="72"/>
      <c r="AT212" s="72"/>
      <c r="BB212" s="72"/>
      <c r="BC212" s="72"/>
      <c r="BD212" s="72"/>
      <c r="BE212" s="72"/>
      <c r="BF212" s="72"/>
      <c r="BN212" s="72"/>
      <c r="BO212" s="72"/>
      <c r="BP212" s="72"/>
      <c r="BQ212" s="72"/>
      <c r="BR212" s="72"/>
    </row>
    <row r="213" spans="6:70" x14ac:dyDescent="0.2">
      <c r="F213" s="72"/>
      <c r="G213" s="72"/>
      <c r="H213" s="72"/>
      <c r="I213" s="72"/>
      <c r="J213" s="72"/>
      <c r="R213" s="72"/>
      <c r="S213" s="72"/>
      <c r="T213" s="72"/>
      <c r="U213" s="72"/>
      <c r="V213" s="72"/>
      <c r="AD213" s="72"/>
      <c r="AE213" s="72"/>
      <c r="AF213" s="72"/>
      <c r="AG213" s="72"/>
      <c r="AH213" s="72"/>
      <c r="AP213" s="72"/>
      <c r="AQ213" s="72"/>
      <c r="AR213" s="72"/>
      <c r="AS213" s="72"/>
      <c r="AT213" s="72"/>
      <c r="BB213" s="72"/>
      <c r="BC213" s="72"/>
      <c r="BD213" s="72"/>
      <c r="BE213" s="72"/>
      <c r="BF213" s="72"/>
      <c r="BN213" s="72"/>
      <c r="BO213" s="72"/>
      <c r="BP213" s="72"/>
      <c r="BQ213" s="72"/>
      <c r="BR213" s="72"/>
    </row>
    <row r="214" spans="6:70" x14ac:dyDescent="0.2">
      <c r="F214" s="72"/>
      <c r="G214" s="72"/>
      <c r="H214" s="72"/>
      <c r="I214" s="72"/>
      <c r="J214" s="72"/>
      <c r="R214" s="72"/>
      <c r="S214" s="72"/>
      <c r="T214" s="72"/>
      <c r="U214" s="72"/>
      <c r="V214" s="72"/>
      <c r="AD214" s="72"/>
      <c r="AE214" s="72"/>
      <c r="AF214" s="72"/>
      <c r="AG214" s="72"/>
      <c r="AH214" s="72"/>
      <c r="AP214" s="72"/>
      <c r="AQ214" s="72"/>
      <c r="AR214" s="72"/>
      <c r="AS214" s="72"/>
      <c r="AT214" s="72"/>
      <c r="BB214" s="72"/>
      <c r="BC214" s="72"/>
      <c r="BD214" s="72"/>
      <c r="BE214" s="72"/>
      <c r="BF214" s="72"/>
      <c r="BN214" s="72"/>
      <c r="BO214" s="72"/>
      <c r="BP214" s="72"/>
      <c r="BQ214" s="72"/>
      <c r="BR214" s="72"/>
    </row>
    <row r="215" spans="6:70" x14ac:dyDescent="0.2">
      <c r="F215" s="72"/>
      <c r="G215" s="72"/>
      <c r="H215" s="72"/>
      <c r="I215" s="72"/>
      <c r="J215" s="72"/>
      <c r="R215" s="72"/>
      <c r="S215" s="72"/>
      <c r="T215" s="72"/>
      <c r="U215" s="72"/>
      <c r="V215" s="72"/>
      <c r="AD215" s="72"/>
      <c r="AE215" s="72"/>
      <c r="AF215" s="72"/>
      <c r="AG215" s="72"/>
      <c r="AH215" s="72"/>
      <c r="AP215" s="72"/>
      <c r="AQ215" s="72"/>
      <c r="AR215" s="72"/>
      <c r="AS215" s="72"/>
      <c r="AT215" s="72"/>
      <c r="BB215" s="72"/>
      <c r="BC215" s="72"/>
      <c r="BD215" s="72"/>
      <c r="BE215" s="72"/>
      <c r="BF215" s="72"/>
      <c r="BN215" s="72"/>
      <c r="BO215" s="72"/>
      <c r="BP215" s="72"/>
      <c r="BQ215" s="72"/>
      <c r="BR215" s="72"/>
    </row>
    <row r="216" spans="6:70" x14ac:dyDescent="0.2">
      <c r="F216" s="72"/>
      <c r="G216" s="72"/>
      <c r="H216" s="72"/>
      <c r="I216" s="72"/>
      <c r="J216" s="72"/>
      <c r="R216" s="72"/>
      <c r="S216" s="72"/>
      <c r="T216" s="72"/>
      <c r="U216" s="72"/>
      <c r="V216" s="72"/>
      <c r="AD216" s="72"/>
      <c r="AE216" s="72"/>
      <c r="AF216" s="72"/>
      <c r="AG216" s="72"/>
      <c r="AH216" s="72"/>
      <c r="AP216" s="72"/>
      <c r="AQ216" s="72"/>
      <c r="AR216" s="72"/>
      <c r="AS216" s="72"/>
      <c r="AT216" s="72"/>
      <c r="BB216" s="72"/>
      <c r="BC216" s="72"/>
      <c r="BD216" s="72"/>
      <c r="BE216" s="72"/>
      <c r="BF216" s="72"/>
      <c r="BN216" s="72"/>
      <c r="BO216" s="72"/>
      <c r="BP216" s="72"/>
      <c r="BQ216" s="72"/>
      <c r="BR216" s="72"/>
    </row>
    <row r="217" spans="6:70" x14ac:dyDescent="0.2">
      <c r="F217" s="72"/>
      <c r="G217" s="72"/>
      <c r="H217" s="72"/>
      <c r="I217" s="72"/>
      <c r="J217" s="72"/>
      <c r="R217" s="72"/>
      <c r="S217" s="72"/>
      <c r="T217" s="72"/>
      <c r="U217" s="72"/>
      <c r="V217" s="72"/>
      <c r="AD217" s="72"/>
      <c r="AE217" s="72"/>
      <c r="AF217" s="72"/>
      <c r="AG217" s="72"/>
      <c r="AH217" s="72"/>
      <c r="AP217" s="72"/>
      <c r="AQ217" s="72"/>
      <c r="AR217" s="72"/>
      <c r="AS217" s="72"/>
      <c r="AT217" s="72"/>
      <c r="BB217" s="72"/>
      <c r="BC217" s="72"/>
      <c r="BD217" s="72"/>
      <c r="BE217" s="72"/>
      <c r="BF217" s="72"/>
      <c r="BN217" s="72"/>
      <c r="BO217" s="72"/>
      <c r="BP217" s="72"/>
      <c r="BQ217" s="72"/>
      <c r="BR217" s="72"/>
    </row>
    <row r="218" spans="6:70" x14ac:dyDescent="0.2">
      <c r="F218" s="72"/>
      <c r="G218" s="72"/>
      <c r="H218" s="72"/>
      <c r="I218" s="72"/>
      <c r="J218" s="72"/>
      <c r="R218" s="72"/>
      <c r="S218" s="72"/>
      <c r="T218" s="72"/>
      <c r="U218" s="72"/>
      <c r="V218" s="72"/>
      <c r="AD218" s="72"/>
      <c r="AE218" s="72"/>
      <c r="AF218" s="72"/>
      <c r="AG218" s="72"/>
      <c r="AH218" s="72"/>
      <c r="AP218" s="72"/>
      <c r="AQ218" s="72"/>
      <c r="AR218" s="72"/>
      <c r="AS218" s="72"/>
      <c r="AT218" s="72"/>
      <c r="BB218" s="72"/>
      <c r="BC218" s="72"/>
      <c r="BD218" s="72"/>
      <c r="BE218" s="72"/>
      <c r="BF218" s="72"/>
      <c r="BN218" s="72"/>
      <c r="BO218" s="72"/>
      <c r="BP218" s="72"/>
      <c r="BQ218" s="72"/>
      <c r="BR218" s="72"/>
    </row>
    <row r="219" spans="6:70" x14ac:dyDescent="0.2">
      <c r="F219" s="72"/>
      <c r="G219" s="72"/>
      <c r="H219" s="72"/>
      <c r="I219" s="72"/>
      <c r="J219" s="72"/>
      <c r="R219" s="72"/>
      <c r="S219" s="72"/>
      <c r="T219" s="72"/>
      <c r="U219" s="72"/>
      <c r="V219" s="72"/>
      <c r="AD219" s="72"/>
      <c r="AE219" s="72"/>
      <c r="AF219" s="72"/>
      <c r="AG219" s="72"/>
      <c r="AH219" s="72"/>
      <c r="AP219" s="72"/>
      <c r="AQ219" s="72"/>
      <c r="AR219" s="72"/>
      <c r="AS219" s="72"/>
      <c r="AT219" s="72"/>
      <c r="BB219" s="72"/>
      <c r="BC219" s="72"/>
      <c r="BD219" s="72"/>
      <c r="BE219" s="72"/>
      <c r="BF219" s="72"/>
      <c r="BN219" s="72"/>
      <c r="BO219" s="72"/>
      <c r="BP219" s="72"/>
      <c r="BQ219" s="72"/>
      <c r="BR219" s="72"/>
    </row>
    <row r="220" spans="6:70" x14ac:dyDescent="0.2">
      <c r="F220" s="72"/>
      <c r="G220" s="72"/>
      <c r="H220" s="72"/>
      <c r="I220" s="72"/>
      <c r="J220" s="72"/>
      <c r="R220" s="72"/>
      <c r="S220" s="72"/>
      <c r="T220" s="72"/>
      <c r="U220" s="72"/>
      <c r="V220" s="72"/>
      <c r="AD220" s="72"/>
      <c r="AE220" s="72"/>
      <c r="AF220" s="72"/>
      <c r="AG220" s="72"/>
      <c r="AH220" s="72"/>
      <c r="AP220" s="72"/>
      <c r="AQ220" s="72"/>
      <c r="AR220" s="72"/>
      <c r="AS220" s="72"/>
      <c r="AT220" s="72"/>
      <c r="BB220" s="72"/>
      <c r="BC220" s="72"/>
      <c r="BD220" s="72"/>
      <c r="BE220" s="72"/>
      <c r="BF220" s="72"/>
      <c r="BN220" s="72"/>
      <c r="BO220" s="72"/>
      <c r="BP220" s="72"/>
      <c r="BQ220" s="72"/>
      <c r="BR220" s="72"/>
    </row>
    <row r="221" spans="6:70" x14ac:dyDescent="0.2">
      <c r="F221" s="72"/>
      <c r="G221" s="72"/>
      <c r="H221" s="72"/>
      <c r="I221" s="72"/>
      <c r="J221" s="72"/>
      <c r="R221" s="72"/>
      <c r="S221" s="72"/>
      <c r="T221" s="72"/>
      <c r="U221" s="72"/>
      <c r="V221" s="72"/>
      <c r="AD221" s="72"/>
      <c r="AE221" s="72"/>
      <c r="AF221" s="72"/>
      <c r="AG221" s="72"/>
      <c r="AH221" s="72"/>
      <c r="AP221" s="72"/>
      <c r="AQ221" s="72"/>
      <c r="AR221" s="72"/>
      <c r="AS221" s="72"/>
      <c r="AT221" s="72"/>
      <c r="BB221" s="72"/>
      <c r="BC221" s="72"/>
      <c r="BD221" s="72"/>
      <c r="BE221" s="72"/>
      <c r="BF221" s="72"/>
      <c r="BN221" s="72"/>
      <c r="BO221" s="72"/>
      <c r="BP221" s="72"/>
      <c r="BQ221" s="72"/>
      <c r="BR221" s="72"/>
    </row>
    <row r="222" spans="6:70" x14ac:dyDescent="0.2">
      <c r="F222" s="72"/>
      <c r="G222" s="72"/>
      <c r="H222" s="72"/>
      <c r="I222" s="72"/>
      <c r="J222" s="72"/>
      <c r="R222" s="72"/>
      <c r="S222" s="72"/>
      <c r="T222" s="72"/>
      <c r="U222" s="72"/>
      <c r="V222" s="72"/>
      <c r="AD222" s="72"/>
      <c r="AE222" s="72"/>
      <c r="AF222" s="72"/>
      <c r="AG222" s="72"/>
      <c r="AH222" s="72"/>
      <c r="AP222" s="72"/>
      <c r="AQ222" s="72"/>
      <c r="AR222" s="72"/>
      <c r="AS222" s="72"/>
      <c r="AT222" s="72"/>
      <c r="BB222" s="72"/>
      <c r="BC222" s="72"/>
      <c r="BD222" s="72"/>
      <c r="BE222" s="72"/>
      <c r="BF222" s="72"/>
      <c r="BN222" s="72"/>
      <c r="BO222" s="72"/>
      <c r="BP222" s="72"/>
      <c r="BQ222" s="72"/>
      <c r="BR222" s="72"/>
    </row>
    <row r="223" spans="6:70" x14ac:dyDescent="0.2">
      <c r="F223" s="72"/>
      <c r="G223" s="72"/>
      <c r="H223" s="72"/>
      <c r="I223" s="72"/>
      <c r="J223" s="72"/>
      <c r="R223" s="72"/>
      <c r="S223" s="72"/>
      <c r="T223" s="72"/>
      <c r="U223" s="72"/>
      <c r="V223" s="72"/>
      <c r="AD223" s="72"/>
      <c r="AE223" s="72"/>
      <c r="AF223" s="72"/>
      <c r="AG223" s="72"/>
      <c r="AH223" s="72"/>
      <c r="AP223" s="72"/>
      <c r="AQ223" s="72"/>
      <c r="AR223" s="72"/>
      <c r="AS223" s="72"/>
      <c r="AT223" s="72"/>
      <c r="BB223" s="72"/>
      <c r="BC223" s="72"/>
      <c r="BD223" s="72"/>
      <c r="BE223" s="72"/>
      <c r="BF223" s="72"/>
      <c r="BN223" s="72"/>
      <c r="BO223" s="72"/>
      <c r="BP223" s="72"/>
      <c r="BQ223" s="72"/>
      <c r="BR223" s="72"/>
    </row>
    <row r="224" spans="6:70" x14ac:dyDescent="0.2">
      <c r="F224" s="72"/>
      <c r="G224" s="72"/>
      <c r="H224" s="72"/>
      <c r="I224" s="72"/>
      <c r="J224" s="72"/>
      <c r="R224" s="72"/>
      <c r="S224" s="72"/>
      <c r="T224" s="72"/>
      <c r="U224" s="72"/>
      <c r="V224" s="72"/>
      <c r="AD224" s="72"/>
      <c r="AE224" s="72"/>
      <c r="AF224" s="72"/>
      <c r="AG224" s="72"/>
      <c r="AH224" s="72"/>
      <c r="AP224" s="72"/>
      <c r="AQ224" s="72"/>
      <c r="AR224" s="72"/>
      <c r="AS224" s="72"/>
      <c r="AT224" s="72"/>
      <c r="BB224" s="72"/>
      <c r="BC224" s="72"/>
      <c r="BD224" s="72"/>
      <c r="BE224" s="72"/>
      <c r="BF224" s="72"/>
      <c r="BN224" s="72"/>
      <c r="BO224" s="72"/>
      <c r="BP224" s="72"/>
      <c r="BQ224" s="72"/>
      <c r="BR224" s="72"/>
    </row>
    <row r="225" spans="6:70" x14ac:dyDescent="0.2">
      <c r="F225" s="72"/>
      <c r="G225" s="72"/>
      <c r="H225" s="72"/>
      <c r="I225" s="72"/>
      <c r="J225" s="72"/>
      <c r="R225" s="72"/>
      <c r="S225" s="72"/>
      <c r="T225" s="72"/>
      <c r="U225" s="72"/>
      <c r="V225" s="72"/>
      <c r="AD225" s="72"/>
      <c r="AE225" s="72"/>
      <c r="AF225" s="72"/>
      <c r="AG225" s="72"/>
      <c r="AH225" s="72"/>
      <c r="AP225" s="72"/>
      <c r="AQ225" s="72"/>
      <c r="AR225" s="72"/>
      <c r="AS225" s="72"/>
      <c r="AT225" s="72"/>
      <c r="BB225" s="72"/>
      <c r="BC225" s="72"/>
      <c r="BD225" s="72"/>
      <c r="BE225" s="72"/>
      <c r="BF225" s="72"/>
      <c r="BN225" s="72"/>
      <c r="BO225" s="72"/>
      <c r="BP225" s="72"/>
      <c r="BQ225" s="72"/>
      <c r="BR225" s="72"/>
    </row>
    <row r="226" spans="6:70" x14ac:dyDescent="0.2">
      <c r="F226" s="72"/>
      <c r="G226" s="72"/>
      <c r="H226" s="72"/>
      <c r="I226" s="72"/>
      <c r="J226" s="72"/>
      <c r="R226" s="72"/>
      <c r="S226" s="72"/>
      <c r="T226" s="72"/>
      <c r="U226" s="72"/>
      <c r="V226" s="72"/>
      <c r="AD226" s="72"/>
      <c r="AE226" s="72"/>
      <c r="AF226" s="72"/>
      <c r="AG226" s="72"/>
      <c r="AH226" s="72"/>
      <c r="AP226" s="72"/>
      <c r="AQ226" s="72"/>
      <c r="AR226" s="72"/>
      <c r="AS226" s="72"/>
      <c r="AT226" s="72"/>
      <c r="BB226" s="72"/>
      <c r="BC226" s="72"/>
      <c r="BD226" s="72"/>
      <c r="BE226" s="72"/>
      <c r="BF226" s="72"/>
      <c r="BN226" s="72"/>
      <c r="BO226" s="72"/>
      <c r="BP226" s="72"/>
      <c r="BQ226" s="72"/>
      <c r="BR226" s="72"/>
    </row>
    <row r="227" spans="6:70" x14ac:dyDescent="0.2">
      <c r="F227" s="72"/>
      <c r="G227" s="72"/>
      <c r="H227" s="72"/>
      <c r="I227" s="72"/>
      <c r="J227" s="72"/>
      <c r="R227" s="72"/>
      <c r="S227" s="72"/>
      <c r="T227" s="72"/>
      <c r="U227" s="72"/>
      <c r="V227" s="72"/>
      <c r="AD227" s="72"/>
      <c r="AE227" s="72"/>
      <c r="AF227" s="72"/>
      <c r="AG227" s="72"/>
      <c r="AH227" s="72"/>
      <c r="AP227" s="72"/>
      <c r="AQ227" s="72"/>
      <c r="AR227" s="72"/>
      <c r="AS227" s="72"/>
      <c r="AT227" s="72"/>
      <c r="BB227" s="72"/>
      <c r="BC227" s="72"/>
      <c r="BD227" s="72"/>
      <c r="BE227" s="72"/>
      <c r="BF227" s="72"/>
      <c r="BN227" s="72"/>
      <c r="BO227" s="72"/>
      <c r="BP227" s="72"/>
      <c r="BQ227" s="72"/>
      <c r="BR227" s="72"/>
    </row>
    <row r="228" spans="6:70" x14ac:dyDescent="0.2">
      <c r="F228" s="72"/>
      <c r="G228" s="72"/>
      <c r="H228" s="72"/>
      <c r="I228" s="72"/>
      <c r="J228" s="72"/>
      <c r="R228" s="72"/>
      <c r="S228" s="72"/>
      <c r="T228" s="72"/>
      <c r="U228" s="72"/>
      <c r="V228" s="72"/>
      <c r="AD228" s="72"/>
      <c r="AE228" s="72"/>
      <c r="AF228" s="72"/>
      <c r="AG228" s="72"/>
      <c r="AH228" s="72"/>
      <c r="AP228" s="72"/>
      <c r="AQ228" s="72"/>
      <c r="AR228" s="72"/>
      <c r="AS228" s="72"/>
      <c r="AT228" s="72"/>
      <c r="BB228" s="72"/>
      <c r="BC228" s="72"/>
      <c r="BD228" s="72"/>
      <c r="BE228" s="72"/>
      <c r="BF228" s="72"/>
      <c r="BN228" s="72"/>
      <c r="BO228" s="72"/>
      <c r="BP228" s="72"/>
      <c r="BQ228" s="72"/>
      <c r="BR228" s="72"/>
    </row>
    <row r="229" spans="6:70" x14ac:dyDescent="0.2">
      <c r="F229" s="72"/>
      <c r="G229" s="72"/>
      <c r="H229" s="72"/>
      <c r="I229" s="72"/>
      <c r="J229" s="72"/>
      <c r="R229" s="72"/>
      <c r="S229" s="72"/>
      <c r="T229" s="72"/>
      <c r="U229" s="72"/>
      <c r="V229" s="72"/>
      <c r="AD229" s="72"/>
      <c r="AE229" s="72"/>
      <c r="AF229" s="72"/>
      <c r="AG229" s="72"/>
      <c r="AH229" s="72"/>
      <c r="AP229" s="72"/>
      <c r="AQ229" s="72"/>
      <c r="AR229" s="72"/>
      <c r="AS229" s="72"/>
      <c r="AT229" s="72"/>
      <c r="BB229" s="72"/>
      <c r="BC229" s="72"/>
      <c r="BD229" s="72"/>
      <c r="BE229" s="72"/>
      <c r="BF229" s="72"/>
      <c r="BN229" s="72"/>
      <c r="BO229" s="72"/>
      <c r="BP229" s="72"/>
      <c r="BQ229" s="72"/>
      <c r="BR229" s="72"/>
    </row>
    <row r="230" spans="6:70" x14ac:dyDescent="0.2">
      <c r="F230" s="72"/>
      <c r="G230" s="72"/>
      <c r="H230" s="72"/>
      <c r="I230" s="72"/>
      <c r="J230" s="72"/>
      <c r="R230" s="72"/>
      <c r="S230" s="72"/>
      <c r="T230" s="72"/>
      <c r="U230" s="72"/>
      <c r="V230" s="72"/>
      <c r="AD230" s="72"/>
      <c r="AE230" s="72"/>
      <c r="AF230" s="72"/>
      <c r="AG230" s="72"/>
      <c r="AH230" s="72"/>
      <c r="AP230" s="72"/>
      <c r="AQ230" s="72"/>
      <c r="AR230" s="72"/>
      <c r="AS230" s="72"/>
      <c r="AT230" s="72"/>
      <c r="BB230" s="72"/>
      <c r="BC230" s="72"/>
      <c r="BD230" s="72"/>
      <c r="BE230" s="72"/>
      <c r="BF230" s="72"/>
      <c r="BN230" s="72"/>
      <c r="BO230" s="72"/>
      <c r="BP230" s="72"/>
      <c r="BQ230" s="72"/>
      <c r="BR230" s="72"/>
    </row>
    <row r="231" spans="6:70" x14ac:dyDescent="0.2">
      <c r="F231" s="72"/>
      <c r="G231" s="72"/>
      <c r="H231" s="72"/>
      <c r="I231" s="72"/>
      <c r="J231" s="72"/>
      <c r="R231" s="72"/>
      <c r="S231" s="72"/>
      <c r="T231" s="72"/>
      <c r="U231" s="72"/>
      <c r="V231" s="72"/>
      <c r="AD231" s="72"/>
      <c r="AE231" s="72"/>
      <c r="AF231" s="72"/>
      <c r="AG231" s="72"/>
      <c r="AH231" s="72"/>
      <c r="AP231" s="72"/>
      <c r="AQ231" s="72"/>
      <c r="AR231" s="72"/>
      <c r="AS231" s="72"/>
      <c r="AT231" s="72"/>
      <c r="BB231" s="72"/>
      <c r="BC231" s="72"/>
      <c r="BD231" s="72"/>
      <c r="BE231" s="72"/>
      <c r="BF231" s="72"/>
      <c r="BN231" s="72"/>
      <c r="BO231" s="72"/>
      <c r="BP231" s="72"/>
      <c r="BQ231" s="72"/>
      <c r="BR231" s="72"/>
    </row>
    <row r="232" spans="6:70" x14ac:dyDescent="0.2">
      <c r="F232" s="72"/>
      <c r="G232" s="72"/>
      <c r="H232" s="72"/>
      <c r="I232" s="72"/>
      <c r="J232" s="72"/>
      <c r="R232" s="72"/>
      <c r="S232" s="72"/>
      <c r="T232" s="72"/>
      <c r="U232" s="72"/>
      <c r="V232" s="72"/>
      <c r="AD232" s="72"/>
      <c r="AE232" s="72"/>
      <c r="AF232" s="72"/>
      <c r="AG232" s="72"/>
      <c r="AH232" s="72"/>
      <c r="AP232" s="72"/>
      <c r="AQ232" s="72"/>
      <c r="AR232" s="72"/>
      <c r="AS232" s="72"/>
      <c r="AT232" s="72"/>
      <c r="BB232" s="72"/>
      <c r="BC232" s="72"/>
      <c r="BD232" s="72"/>
      <c r="BE232" s="72"/>
      <c r="BF232" s="72"/>
      <c r="BN232" s="72"/>
      <c r="BO232" s="72"/>
      <c r="BP232" s="72"/>
      <c r="BQ232" s="72"/>
      <c r="BR232" s="72"/>
    </row>
    <row r="233" spans="6:70" x14ac:dyDescent="0.2">
      <c r="F233" s="72"/>
      <c r="G233" s="72"/>
      <c r="H233" s="72"/>
      <c r="I233" s="72"/>
      <c r="J233" s="72"/>
      <c r="R233" s="72"/>
      <c r="S233" s="72"/>
      <c r="T233" s="72"/>
      <c r="U233" s="72"/>
      <c r="V233" s="72"/>
      <c r="AD233" s="72"/>
      <c r="AE233" s="72"/>
      <c r="AF233" s="72"/>
      <c r="AG233" s="72"/>
      <c r="AH233" s="72"/>
      <c r="AP233" s="72"/>
      <c r="AQ233" s="72"/>
      <c r="AR233" s="72"/>
      <c r="AS233" s="72"/>
      <c r="AT233" s="72"/>
      <c r="BB233" s="72"/>
      <c r="BC233" s="72"/>
      <c r="BD233" s="72"/>
      <c r="BE233" s="72"/>
      <c r="BF233" s="72"/>
      <c r="BN233" s="72"/>
      <c r="BO233" s="72"/>
      <c r="BP233" s="72"/>
      <c r="BQ233" s="72"/>
      <c r="BR233" s="72"/>
    </row>
    <row r="234" spans="6:70" x14ac:dyDescent="0.2">
      <c r="F234" s="72"/>
      <c r="G234" s="72"/>
      <c r="H234" s="72"/>
      <c r="I234" s="72"/>
      <c r="J234" s="72"/>
      <c r="R234" s="72"/>
      <c r="S234" s="72"/>
      <c r="T234" s="72"/>
      <c r="U234" s="72"/>
      <c r="V234" s="72"/>
      <c r="AD234" s="72"/>
      <c r="AE234" s="72"/>
      <c r="AF234" s="72"/>
      <c r="AG234" s="72"/>
      <c r="AH234" s="72"/>
      <c r="AP234" s="72"/>
      <c r="AQ234" s="72"/>
      <c r="AR234" s="72"/>
      <c r="AS234" s="72"/>
      <c r="AT234" s="72"/>
      <c r="BB234" s="72"/>
      <c r="BC234" s="72"/>
      <c r="BD234" s="72"/>
      <c r="BE234" s="72"/>
      <c r="BF234" s="72"/>
      <c r="BN234" s="72"/>
      <c r="BO234" s="72"/>
      <c r="BP234" s="72"/>
      <c r="BQ234" s="72"/>
      <c r="BR234" s="72"/>
    </row>
    <row r="235" spans="6:70" x14ac:dyDescent="0.2">
      <c r="F235" s="72"/>
      <c r="G235" s="72"/>
      <c r="H235" s="72"/>
      <c r="I235" s="72"/>
      <c r="J235" s="72"/>
      <c r="R235" s="72"/>
      <c r="S235" s="72"/>
      <c r="T235" s="72"/>
      <c r="U235" s="72"/>
      <c r="V235" s="72"/>
      <c r="AD235" s="72"/>
      <c r="AE235" s="72"/>
      <c r="AF235" s="72"/>
      <c r="AG235" s="72"/>
      <c r="AH235" s="72"/>
      <c r="AP235" s="72"/>
      <c r="AQ235" s="72"/>
      <c r="AR235" s="72"/>
      <c r="AS235" s="72"/>
      <c r="AT235" s="72"/>
      <c r="BB235" s="72"/>
      <c r="BC235" s="72"/>
      <c r="BD235" s="72"/>
      <c r="BE235" s="72"/>
      <c r="BF235" s="72"/>
      <c r="BN235" s="72"/>
      <c r="BO235" s="72"/>
      <c r="BP235" s="72"/>
      <c r="BQ235" s="72"/>
      <c r="BR235" s="72"/>
    </row>
    <row r="236" spans="6:70" x14ac:dyDescent="0.2">
      <c r="F236" s="72"/>
      <c r="G236" s="72"/>
      <c r="H236" s="72"/>
      <c r="I236" s="72"/>
      <c r="J236" s="72"/>
      <c r="R236" s="72"/>
      <c r="S236" s="72"/>
      <c r="T236" s="72"/>
      <c r="U236" s="72"/>
      <c r="V236" s="72"/>
      <c r="AD236" s="72"/>
      <c r="AE236" s="72"/>
      <c r="AF236" s="72"/>
      <c r="AG236" s="72"/>
      <c r="AH236" s="72"/>
      <c r="AP236" s="72"/>
      <c r="AQ236" s="72"/>
      <c r="AR236" s="72"/>
      <c r="AS236" s="72"/>
      <c r="AT236" s="72"/>
      <c r="BB236" s="72"/>
      <c r="BC236" s="72"/>
      <c r="BD236" s="72"/>
      <c r="BE236" s="72"/>
      <c r="BF236" s="72"/>
      <c r="BN236" s="72"/>
      <c r="BO236" s="72"/>
      <c r="BP236" s="72"/>
      <c r="BQ236" s="72"/>
      <c r="BR236" s="72"/>
    </row>
    <row r="237" spans="6:70" x14ac:dyDescent="0.2">
      <c r="F237" s="72"/>
      <c r="G237" s="72"/>
      <c r="H237" s="72"/>
      <c r="I237" s="72"/>
      <c r="J237" s="72"/>
      <c r="R237" s="72"/>
      <c r="S237" s="72"/>
      <c r="T237" s="72"/>
      <c r="U237" s="72"/>
      <c r="V237" s="72"/>
      <c r="AD237" s="72"/>
      <c r="AE237" s="72"/>
      <c r="AF237" s="72"/>
      <c r="AG237" s="72"/>
      <c r="AH237" s="72"/>
      <c r="AP237" s="72"/>
      <c r="AQ237" s="72"/>
      <c r="AR237" s="72"/>
      <c r="AS237" s="72"/>
      <c r="AT237" s="72"/>
      <c r="BB237" s="72"/>
      <c r="BC237" s="72"/>
      <c r="BD237" s="72"/>
      <c r="BE237" s="72"/>
      <c r="BF237" s="72"/>
      <c r="BN237" s="72"/>
      <c r="BO237" s="72"/>
      <c r="BP237" s="72"/>
      <c r="BQ237" s="72"/>
      <c r="BR237" s="72"/>
    </row>
    <row r="238" spans="6:70" x14ac:dyDescent="0.2">
      <c r="F238" s="72"/>
      <c r="G238" s="72"/>
      <c r="H238" s="72"/>
      <c r="I238" s="72"/>
      <c r="J238" s="72"/>
      <c r="R238" s="72"/>
      <c r="S238" s="72"/>
      <c r="T238" s="72"/>
      <c r="U238" s="72"/>
      <c r="V238" s="72"/>
      <c r="AD238" s="72"/>
      <c r="AE238" s="72"/>
      <c r="AF238" s="72"/>
      <c r="AG238" s="72"/>
      <c r="AH238" s="72"/>
      <c r="AP238" s="72"/>
      <c r="AQ238" s="72"/>
      <c r="AR238" s="72"/>
      <c r="AS238" s="72"/>
      <c r="AT238" s="72"/>
      <c r="BB238" s="72"/>
      <c r="BC238" s="72"/>
      <c r="BD238" s="72"/>
      <c r="BE238" s="72"/>
      <c r="BF238" s="72"/>
      <c r="BN238" s="72"/>
      <c r="BO238" s="72"/>
      <c r="BP238" s="72"/>
      <c r="BQ238" s="72"/>
      <c r="BR238" s="72"/>
    </row>
    <row r="239" spans="6:70" x14ac:dyDescent="0.2">
      <c r="F239" s="72"/>
      <c r="G239" s="72"/>
      <c r="H239" s="72"/>
      <c r="I239" s="72"/>
      <c r="J239" s="72"/>
      <c r="R239" s="72"/>
      <c r="S239" s="72"/>
      <c r="T239" s="72"/>
      <c r="U239" s="72"/>
      <c r="V239" s="72"/>
      <c r="AD239" s="72"/>
      <c r="AE239" s="72"/>
      <c r="AF239" s="72"/>
      <c r="AG239" s="72"/>
      <c r="AH239" s="72"/>
      <c r="AP239" s="72"/>
      <c r="AQ239" s="72"/>
      <c r="AR239" s="72"/>
      <c r="AS239" s="72"/>
      <c r="AT239" s="72"/>
      <c r="BB239" s="72"/>
      <c r="BC239" s="72"/>
      <c r="BD239" s="72"/>
      <c r="BE239" s="72"/>
      <c r="BF239" s="72"/>
      <c r="BN239" s="72"/>
      <c r="BO239" s="72"/>
      <c r="BP239" s="72"/>
      <c r="BQ239" s="72"/>
      <c r="BR239" s="72"/>
    </row>
    <row r="240" spans="6:70" x14ac:dyDescent="0.2">
      <c r="F240" s="72"/>
      <c r="G240" s="72"/>
      <c r="H240" s="72"/>
      <c r="I240" s="72"/>
      <c r="J240" s="72"/>
      <c r="R240" s="72"/>
      <c r="S240" s="72"/>
      <c r="T240" s="72"/>
      <c r="U240" s="72"/>
      <c r="V240" s="72"/>
      <c r="AD240" s="72"/>
      <c r="AE240" s="72"/>
      <c r="AF240" s="72"/>
      <c r="AG240" s="72"/>
      <c r="AH240" s="72"/>
      <c r="AP240" s="72"/>
      <c r="AQ240" s="72"/>
      <c r="AR240" s="72"/>
      <c r="AS240" s="72"/>
      <c r="AT240" s="72"/>
      <c r="BB240" s="72"/>
      <c r="BC240" s="72"/>
      <c r="BD240" s="72"/>
      <c r="BE240" s="72"/>
      <c r="BF240" s="72"/>
      <c r="BN240" s="72"/>
      <c r="BO240" s="72"/>
      <c r="BP240" s="72"/>
      <c r="BQ240" s="72"/>
      <c r="BR240" s="72"/>
    </row>
    <row r="241" spans="6:70" x14ac:dyDescent="0.2">
      <c r="F241" s="72"/>
      <c r="G241" s="72"/>
      <c r="H241" s="72"/>
      <c r="I241" s="72"/>
      <c r="J241" s="72"/>
      <c r="R241" s="72"/>
      <c r="S241" s="72"/>
      <c r="T241" s="72"/>
      <c r="U241" s="72"/>
      <c r="V241" s="72"/>
      <c r="AD241" s="72"/>
      <c r="AE241" s="72"/>
      <c r="AF241" s="72"/>
      <c r="AG241" s="72"/>
      <c r="AH241" s="72"/>
      <c r="AP241" s="72"/>
      <c r="AQ241" s="72"/>
      <c r="AR241" s="72"/>
      <c r="AS241" s="72"/>
      <c r="AT241" s="72"/>
      <c r="BB241" s="72"/>
      <c r="BC241" s="72"/>
      <c r="BD241" s="72"/>
      <c r="BE241" s="72"/>
      <c r="BF241" s="72"/>
      <c r="BN241" s="72"/>
      <c r="BO241" s="72"/>
      <c r="BP241" s="72"/>
      <c r="BQ241" s="72"/>
      <c r="BR241" s="72"/>
    </row>
    <row r="242" spans="6:70" x14ac:dyDescent="0.2">
      <c r="F242" s="72"/>
      <c r="G242" s="72"/>
      <c r="H242" s="72"/>
      <c r="I242" s="72"/>
      <c r="J242" s="72"/>
      <c r="R242" s="72"/>
      <c r="S242" s="72"/>
      <c r="T242" s="72"/>
      <c r="U242" s="72"/>
      <c r="V242" s="72"/>
      <c r="AD242" s="72"/>
      <c r="AE242" s="72"/>
      <c r="AF242" s="72"/>
      <c r="AG242" s="72"/>
      <c r="AH242" s="72"/>
      <c r="AP242" s="72"/>
      <c r="AQ242" s="72"/>
      <c r="AR242" s="72"/>
      <c r="AS242" s="72"/>
      <c r="AT242" s="72"/>
      <c r="BB242" s="72"/>
      <c r="BC242" s="72"/>
      <c r="BD242" s="72"/>
      <c r="BE242" s="72"/>
      <c r="BF242" s="72"/>
      <c r="BN242" s="72"/>
      <c r="BO242" s="72"/>
      <c r="BP242" s="72"/>
      <c r="BQ242" s="72"/>
      <c r="BR242" s="72"/>
    </row>
    <row r="243" spans="6:70" x14ac:dyDescent="0.2">
      <c r="F243" s="72"/>
      <c r="G243" s="72"/>
      <c r="H243" s="72"/>
      <c r="I243" s="72"/>
      <c r="J243" s="72"/>
      <c r="R243" s="72"/>
      <c r="S243" s="72"/>
      <c r="T243" s="72"/>
      <c r="U243" s="72"/>
      <c r="V243" s="72"/>
      <c r="AD243" s="72"/>
      <c r="AE243" s="72"/>
      <c r="AF243" s="72"/>
      <c r="AG243" s="72"/>
      <c r="AH243" s="72"/>
      <c r="AP243" s="72"/>
      <c r="AQ243" s="72"/>
      <c r="AR243" s="72"/>
      <c r="AS243" s="72"/>
      <c r="AT243" s="72"/>
      <c r="BB243" s="72"/>
      <c r="BC243" s="72"/>
      <c r="BD243" s="72"/>
      <c r="BE243" s="72"/>
      <c r="BF243" s="72"/>
      <c r="BN243" s="72"/>
      <c r="BO243" s="72"/>
      <c r="BP243" s="72"/>
      <c r="BQ243" s="72"/>
      <c r="BR243" s="72"/>
    </row>
    <row r="244" spans="6:70" x14ac:dyDescent="0.2">
      <c r="F244" s="72"/>
      <c r="G244" s="72"/>
      <c r="H244" s="72"/>
      <c r="I244" s="72"/>
      <c r="J244" s="72"/>
      <c r="R244" s="72"/>
      <c r="S244" s="72"/>
      <c r="T244" s="72"/>
      <c r="U244" s="72"/>
      <c r="V244" s="72"/>
      <c r="AD244" s="72"/>
      <c r="AE244" s="72"/>
      <c r="AF244" s="72"/>
      <c r="AG244" s="72"/>
      <c r="AH244" s="72"/>
      <c r="AP244" s="72"/>
      <c r="AQ244" s="72"/>
      <c r="AR244" s="72"/>
      <c r="AS244" s="72"/>
      <c r="AT244" s="72"/>
      <c r="BB244" s="72"/>
      <c r="BC244" s="72"/>
      <c r="BD244" s="72"/>
      <c r="BE244" s="72"/>
      <c r="BF244" s="72"/>
      <c r="BN244" s="72"/>
      <c r="BO244" s="72"/>
      <c r="BP244" s="72"/>
      <c r="BQ244" s="72"/>
      <c r="BR244" s="72"/>
    </row>
    <row r="245" spans="6:70" x14ac:dyDescent="0.2">
      <c r="F245" s="72"/>
      <c r="G245" s="72"/>
      <c r="H245" s="72"/>
      <c r="I245" s="72"/>
      <c r="J245" s="72"/>
      <c r="R245" s="72"/>
      <c r="S245" s="72"/>
      <c r="T245" s="72"/>
      <c r="U245" s="72"/>
      <c r="V245" s="72"/>
      <c r="AD245" s="72"/>
      <c r="AE245" s="72"/>
      <c r="AF245" s="72"/>
      <c r="AG245" s="72"/>
      <c r="AH245" s="72"/>
      <c r="AP245" s="72"/>
      <c r="AQ245" s="72"/>
      <c r="AR245" s="72"/>
      <c r="AS245" s="72"/>
      <c r="AT245" s="72"/>
      <c r="BB245" s="72"/>
      <c r="BC245" s="72"/>
      <c r="BD245" s="72"/>
      <c r="BE245" s="72"/>
      <c r="BF245" s="72"/>
      <c r="BN245" s="72"/>
      <c r="BO245" s="72"/>
      <c r="BP245" s="72"/>
      <c r="BQ245" s="72"/>
      <c r="BR245" s="72"/>
    </row>
    <row r="246" spans="6:70" x14ac:dyDescent="0.2">
      <c r="F246" s="72"/>
      <c r="G246" s="72"/>
      <c r="H246" s="72"/>
      <c r="I246" s="72"/>
      <c r="J246" s="72"/>
      <c r="R246" s="72"/>
      <c r="S246" s="72"/>
      <c r="T246" s="72"/>
      <c r="U246" s="72"/>
      <c r="V246" s="72"/>
      <c r="AD246" s="72"/>
      <c r="AE246" s="72"/>
      <c r="AF246" s="72"/>
      <c r="AG246" s="72"/>
      <c r="AH246" s="72"/>
      <c r="AP246" s="72"/>
      <c r="AQ246" s="72"/>
      <c r="AR246" s="72"/>
      <c r="AS246" s="72"/>
      <c r="AT246" s="72"/>
      <c r="BB246" s="72"/>
      <c r="BC246" s="72"/>
      <c r="BD246" s="72"/>
      <c r="BE246" s="72"/>
      <c r="BF246" s="72"/>
      <c r="BN246" s="72"/>
      <c r="BO246" s="72"/>
      <c r="BP246" s="72"/>
      <c r="BQ246" s="72"/>
      <c r="BR246" s="72"/>
    </row>
    <row r="247" spans="6:70" x14ac:dyDescent="0.2">
      <c r="F247" s="72"/>
      <c r="G247" s="72"/>
      <c r="H247" s="72"/>
      <c r="I247" s="72"/>
      <c r="J247" s="72"/>
      <c r="R247" s="72"/>
      <c r="S247" s="72"/>
      <c r="T247" s="72"/>
      <c r="U247" s="72"/>
      <c r="V247" s="72"/>
      <c r="AD247" s="72"/>
      <c r="AE247" s="72"/>
      <c r="AF247" s="72"/>
      <c r="AG247" s="72"/>
      <c r="AH247" s="72"/>
      <c r="AP247" s="72"/>
      <c r="AQ247" s="72"/>
      <c r="AR247" s="72"/>
      <c r="AS247" s="72"/>
      <c r="AT247" s="72"/>
      <c r="BB247" s="72"/>
      <c r="BC247" s="72"/>
      <c r="BD247" s="72"/>
      <c r="BE247" s="72"/>
      <c r="BF247" s="72"/>
      <c r="BN247" s="72"/>
      <c r="BO247" s="72"/>
      <c r="BP247" s="72"/>
      <c r="BQ247" s="72"/>
      <c r="BR247" s="72"/>
    </row>
    <row r="248" spans="6:70" x14ac:dyDescent="0.2">
      <c r="F248" s="72"/>
      <c r="G248" s="72"/>
      <c r="H248" s="72"/>
      <c r="I248" s="72"/>
      <c r="J248" s="72"/>
      <c r="R248" s="72"/>
      <c r="S248" s="72"/>
      <c r="T248" s="72"/>
      <c r="U248" s="72"/>
      <c r="V248" s="72"/>
      <c r="AD248" s="72"/>
      <c r="AE248" s="72"/>
      <c r="AF248" s="72"/>
      <c r="AG248" s="72"/>
      <c r="AH248" s="72"/>
      <c r="AP248" s="72"/>
      <c r="AQ248" s="72"/>
      <c r="AR248" s="72"/>
      <c r="AS248" s="72"/>
      <c r="AT248" s="72"/>
      <c r="BB248" s="72"/>
      <c r="BC248" s="72"/>
      <c r="BD248" s="72"/>
      <c r="BE248" s="72"/>
      <c r="BF248" s="72"/>
      <c r="BN248" s="72"/>
      <c r="BO248" s="72"/>
      <c r="BP248" s="72"/>
      <c r="BQ248" s="72"/>
      <c r="BR248" s="72"/>
    </row>
    <row r="249" spans="6:70" x14ac:dyDescent="0.2">
      <c r="F249" s="72"/>
      <c r="G249" s="72"/>
      <c r="H249" s="72"/>
      <c r="I249" s="72"/>
      <c r="J249" s="72"/>
      <c r="R249" s="72"/>
      <c r="S249" s="72"/>
      <c r="T249" s="72"/>
      <c r="U249" s="72"/>
      <c r="V249" s="72"/>
      <c r="AD249" s="72"/>
      <c r="AE249" s="72"/>
      <c r="AF249" s="72"/>
      <c r="AG249" s="72"/>
      <c r="AH249" s="72"/>
      <c r="AP249" s="72"/>
      <c r="AQ249" s="72"/>
      <c r="AR249" s="72"/>
      <c r="AS249" s="72"/>
      <c r="AT249" s="72"/>
      <c r="BB249" s="72"/>
      <c r="BC249" s="72"/>
      <c r="BD249" s="72"/>
      <c r="BE249" s="72"/>
      <c r="BF249" s="72"/>
      <c r="BN249" s="72"/>
      <c r="BO249" s="72"/>
      <c r="BP249" s="72"/>
      <c r="BQ249" s="72"/>
      <c r="BR249" s="72"/>
    </row>
    <row r="250" spans="6:70" x14ac:dyDescent="0.2">
      <c r="F250" s="72"/>
      <c r="G250" s="72"/>
      <c r="H250" s="72"/>
      <c r="I250" s="72"/>
      <c r="J250" s="72"/>
      <c r="R250" s="72"/>
      <c r="S250" s="72"/>
      <c r="T250" s="72"/>
      <c r="U250" s="72"/>
      <c r="V250" s="72"/>
      <c r="AD250" s="72"/>
      <c r="AE250" s="72"/>
      <c r="AF250" s="72"/>
      <c r="AG250" s="72"/>
      <c r="AH250" s="72"/>
      <c r="AP250" s="72"/>
      <c r="AQ250" s="72"/>
      <c r="AR250" s="72"/>
      <c r="AS250" s="72"/>
      <c r="AT250" s="72"/>
      <c r="BB250" s="72"/>
      <c r="BC250" s="72"/>
      <c r="BD250" s="72"/>
      <c r="BE250" s="72"/>
      <c r="BF250" s="72"/>
      <c r="BN250" s="72"/>
      <c r="BO250" s="72"/>
      <c r="BP250" s="72"/>
      <c r="BQ250" s="72"/>
      <c r="BR250" s="72"/>
    </row>
    <row r="251" spans="6:70" x14ac:dyDescent="0.2">
      <c r="F251" s="72"/>
      <c r="G251" s="72"/>
      <c r="H251" s="72"/>
      <c r="I251" s="72"/>
      <c r="J251" s="72"/>
      <c r="R251" s="72"/>
      <c r="S251" s="72"/>
      <c r="T251" s="72"/>
      <c r="U251" s="72"/>
      <c r="V251" s="72"/>
      <c r="AD251" s="72"/>
      <c r="AE251" s="72"/>
      <c r="AF251" s="72"/>
      <c r="AG251" s="72"/>
      <c r="AH251" s="72"/>
      <c r="AP251" s="72"/>
      <c r="AQ251" s="72"/>
      <c r="AR251" s="72"/>
      <c r="AS251" s="72"/>
      <c r="AT251" s="72"/>
      <c r="BB251" s="72"/>
      <c r="BC251" s="72"/>
      <c r="BD251" s="72"/>
      <c r="BE251" s="72"/>
      <c r="BF251" s="72"/>
      <c r="BN251" s="72"/>
      <c r="BO251" s="72"/>
      <c r="BP251" s="72"/>
      <c r="BQ251" s="72"/>
      <c r="BR251" s="72"/>
    </row>
    <row r="252" spans="6:70" x14ac:dyDescent="0.2">
      <c r="F252" s="72"/>
      <c r="G252" s="72"/>
      <c r="H252" s="72"/>
      <c r="I252" s="72"/>
      <c r="J252" s="72"/>
      <c r="R252" s="72"/>
      <c r="S252" s="72"/>
      <c r="T252" s="72"/>
      <c r="U252" s="72"/>
      <c r="V252" s="72"/>
      <c r="AD252" s="72"/>
      <c r="AE252" s="72"/>
      <c r="AF252" s="72"/>
      <c r="AG252" s="72"/>
      <c r="AH252" s="72"/>
      <c r="AP252" s="72"/>
      <c r="AQ252" s="72"/>
      <c r="AR252" s="72"/>
      <c r="AS252" s="72"/>
      <c r="AT252" s="72"/>
      <c r="BB252" s="72"/>
      <c r="BC252" s="72"/>
      <c r="BD252" s="72"/>
      <c r="BE252" s="72"/>
      <c r="BF252" s="72"/>
      <c r="BN252" s="72"/>
      <c r="BO252" s="72"/>
      <c r="BP252" s="72"/>
      <c r="BQ252" s="72"/>
      <c r="BR252" s="72"/>
    </row>
    <row r="253" spans="6:70" x14ac:dyDescent="0.2">
      <c r="F253" s="72"/>
      <c r="G253" s="72"/>
      <c r="H253" s="72"/>
      <c r="I253" s="72"/>
      <c r="J253" s="72"/>
      <c r="R253" s="72"/>
      <c r="S253" s="72"/>
      <c r="T253" s="72"/>
      <c r="U253" s="72"/>
      <c r="V253" s="72"/>
      <c r="AD253" s="72"/>
      <c r="AE253" s="72"/>
      <c r="AF253" s="72"/>
      <c r="AG253" s="72"/>
      <c r="AH253" s="72"/>
      <c r="AP253" s="72"/>
      <c r="AQ253" s="72"/>
      <c r="AR253" s="72"/>
      <c r="AS253" s="72"/>
      <c r="AT253" s="72"/>
      <c r="BB253" s="72"/>
      <c r="BC253" s="72"/>
      <c r="BD253" s="72"/>
      <c r="BE253" s="72"/>
      <c r="BF253" s="72"/>
      <c r="BN253" s="72"/>
      <c r="BO253" s="72"/>
      <c r="BP253" s="72"/>
      <c r="BQ253" s="72"/>
      <c r="BR253" s="72"/>
    </row>
    <row r="254" spans="6:70" x14ac:dyDescent="0.2">
      <c r="F254" s="72"/>
      <c r="G254" s="72"/>
      <c r="H254" s="72"/>
      <c r="I254" s="72"/>
      <c r="J254" s="72"/>
      <c r="R254" s="72"/>
      <c r="S254" s="72"/>
      <c r="T254" s="72"/>
      <c r="U254" s="72"/>
      <c r="V254" s="72"/>
      <c r="AD254" s="72"/>
      <c r="AE254" s="72"/>
      <c r="AF254" s="72"/>
      <c r="AG254" s="72"/>
      <c r="AH254" s="72"/>
      <c r="AP254" s="72"/>
      <c r="AQ254" s="72"/>
      <c r="AR254" s="72"/>
      <c r="AS254" s="72"/>
      <c r="AT254" s="72"/>
      <c r="BB254" s="72"/>
      <c r="BC254" s="72"/>
      <c r="BD254" s="72"/>
      <c r="BE254" s="72"/>
      <c r="BF254" s="72"/>
      <c r="BN254" s="72"/>
      <c r="BO254" s="72"/>
      <c r="BP254" s="72"/>
      <c r="BQ254" s="72"/>
      <c r="BR254" s="72"/>
    </row>
    <row r="255" spans="6:70" x14ac:dyDescent="0.2">
      <c r="F255" s="72"/>
      <c r="G255" s="72"/>
      <c r="H255" s="72"/>
      <c r="I255" s="72"/>
      <c r="J255" s="72"/>
      <c r="R255" s="72"/>
      <c r="S255" s="72"/>
      <c r="T255" s="72"/>
      <c r="U255" s="72"/>
      <c r="V255" s="72"/>
      <c r="AD255" s="72"/>
      <c r="AE255" s="72"/>
      <c r="AF255" s="72"/>
      <c r="AG255" s="72"/>
      <c r="AH255" s="72"/>
      <c r="AP255" s="72"/>
      <c r="AQ255" s="72"/>
      <c r="AR255" s="72"/>
      <c r="AS255" s="72"/>
      <c r="AT255" s="72"/>
      <c r="BB255" s="72"/>
      <c r="BC255" s="72"/>
      <c r="BD255" s="72"/>
      <c r="BE255" s="72"/>
      <c r="BF255" s="72"/>
      <c r="BN255" s="72"/>
      <c r="BO255" s="72"/>
      <c r="BP255" s="72"/>
      <c r="BQ255" s="72"/>
      <c r="BR255" s="72"/>
    </row>
    <row r="256" spans="6:70" x14ac:dyDescent="0.2">
      <c r="F256" s="72"/>
      <c r="G256" s="72"/>
      <c r="H256" s="72"/>
      <c r="I256" s="72"/>
      <c r="J256" s="72"/>
      <c r="R256" s="72"/>
      <c r="S256" s="72"/>
      <c r="T256" s="72"/>
      <c r="U256" s="72"/>
      <c r="V256" s="72"/>
      <c r="AD256" s="72"/>
      <c r="AE256" s="72"/>
      <c r="AF256" s="72"/>
      <c r="AG256" s="72"/>
      <c r="AH256" s="72"/>
      <c r="AP256" s="72"/>
      <c r="AQ256" s="72"/>
      <c r="AR256" s="72"/>
      <c r="AS256" s="72"/>
      <c r="AT256" s="72"/>
      <c r="BB256" s="72"/>
      <c r="BC256" s="72"/>
      <c r="BD256" s="72"/>
      <c r="BE256" s="72"/>
      <c r="BF256" s="72"/>
      <c r="BN256" s="72"/>
      <c r="BO256" s="72"/>
      <c r="BP256" s="72"/>
      <c r="BQ256" s="72"/>
      <c r="BR256" s="72"/>
    </row>
    <row r="257" spans="6:70" x14ac:dyDescent="0.2">
      <c r="F257" s="72"/>
      <c r="G257" s="72"/>
      <c r="H257" s="72"/>
      <c r="I257" s="72"/>
      <c r="J257" s="72"/>
      <c r="R257" s="72"/>
      <c r="S257" s="72"/>
      <c r="T257" s="72"/>
      <c r="U257" s="72"/>
      <c r="V257" s="72"/>
      <c r="AD257" s="72"/>
      <c r="AE257" s="72"/>
      <c r="AF257" s="72"/>
      <c r="AG257" s="72"/>
      <c r="AH257" s="72"/>
      <c r="AP257" s="72"/>
      <c r="AQ257" s="72"/>
      <c r="AR257" s="72"/>
      <c r="AS257" s="72"/>
      <c r="AT257" s="72"/>
      <c r="BB257" s="72"/>
      <c r="BC257" s="72"/>
      <c r="BD257" s="72"/>
      <c r="BE257" s="72"/>
      <c r="BF257" s="72"/>
      <c r="BN257" s="72"/>
      <c r="BO257" s="72"/>
      <c r="BP257" s="72"/>
      <c r="BQ257" s="72"/>
      <c r="BR257" s="72"/>
    </row>
    <row r="258" spans="6:70" x14ac:dyDescent="0.2">
      <c r="F258" s="72"/>
      <c r="G258" s="72"/>
      <c r="H258" s="72"/>
      <c r="I258" s="72"/>
      <c r="J258" s="72"/>
      <c r="R258" s="72"/>
      <c r="S258" s="72"/>
      <c r="T258" s="72"/>
      <c r="U258" s="72"/>
      <c r="V258" s="72"/>
      <c r="AD258" s="72"/>
      <c r="AE258" s="72"/>
      <c r="AF258" s="72"/>
      <c r="AG258" s="72"/>
      <c r="AH258" s="72"/>
      <c r="AP258" s="72"/>
      <c r="AQ258" s="72"/>
      <c r="AR258" s="72"/>
      <c r="AS258" s="72"/>
      <c r="AT258" s="72"/>
      <c r="BB258" s="72"/>
      <c r="BC258" s="72"/>
      <c r="BD258" s="72"/>
      <c r="BE258" s="72"/>
      <c r="BF258" s="72"/>
      <c r="BN258" s="72"/>
      <c r="BO258" s="72"/>
      <c r="BP258" s="72"/>
      <c r="BQ258" s="72"/>
      <c r="BR258" s="72"/>
    </row>
    <row r="259" spans="6:70" x14ac:dyDescent="0.2">
      <c r="F259" s="72"/>
      <c r="G259" s="72"/>
      <c r="H259" s="72"/>
      <c r="I259" s="72"/>
      <c r="J259" s="72"/>
      <c r="R259" s="72"/>
      <c r="S259" s="72"/>
      <c r="T259" s="72"/>
      <c r="U259" s="72"/>
      <c r="V259" s="72"/>
      <c r="AD259" s="72"/>
      <c r="AE259" s="72"/>
      <c r="AF259" s="72"/>
      <c r="AG259" s="72"/>
      <c r="AH259" s="72"/>
      <c r="AP259" s="72"/>
      <c r="AQ259" s="72"/>
      <c r="AR259" s="72"/>
      <c r="AS259" s="72"/>
      <c r="AT259" s="72"/>
      <c r="BB259" s="72"/>
      <c r="BC259" s="72"/>
      <c r="BD259" s="72"/>
      <c r="BE259" s="72"/>
      <c r="BF259" s="72"/>
      <c r="BN259" s="72"/>
      <c r="BO259" s="72"/>
      <c r="BP259" s="72"/>
      <c r="BQ259" s="72"/>
      <c r="BR259" s="72"/>
    </row>
    <row r="260" spans="6:70" x14ac:dyDescent="0.2">
      <c r="F260" s="72"/>
      <c r="G260" s="72"/>
      <c r="H260" s="72"/>
      <c r="I260" s="72"/>
      <c r="J260" s="72"/>
      <c r="R260" s="72"/>
      <c r="S260" s="72"/>
      <c r="T260" s="72"/>
      <c r="U260" s="72"/>
      <c r="V260" s="72"/>
      <c r="AD260" s="72"/>
      <c r="AE260" s="72"/>
      <c r="AF260" s="72"/>
      <c r="AG260" s="72"/>
      <c r="AH260" s="72"/>
      <c r="AP260" s="72"/>
      <c r="AQ260" s="72"/>
      <c r="AR260" s="72"/>
      <c r="AS260" s="72"/>
      <c r="AT260" s="72"/>
      <c r="BB260" s="72"/>
      <c r="BC260" s="72"/>
      <c r="BD260" s="72"/>
      <c r="BE260" s="72"/>
      <c r="BF260" s="72"/>
      <c r="BN260" s="72"/>
      <c r="BO260" s="72"/>
      <c r="BP260" s="72"/>
      <c r="BQ260" s="72"/>
      <c r="BR260" s="72"/>
    </row>
    <row r="261" spans="6:70" x14ac:dyDescent="0.2">
      <c r="F261" s="72"/>
      <c r="G261" s="72"/>
      <c r="H261" s="72"/>
      <c r="I261" s="72"/>
      <c r="J261" s="72"/>
      <c r="R261" s="72"/>
      <c r="S261" s="72"/>
      <c r="T261" s="72"/>
      <c r="U261" s="72"/>
      <c r="V261" s="72"/>
      <c r="AD261" s="72"/>
      <c r="AE261" s="72"/>
      <c r="AF261" s="72"/>
      <c r="AG261" s="72"/>
      <c r="AH261" s="72"/>
      <c r="AP261" s="72"/>
      <c r="AQ261" s="72"/>
      <c r="AR261" s="72"/>
      <c r="AS261" s="72"/>
      <c r="AT261" s="72"/>
      <c r="BB261" s="72"/>
      <c r="BC261" s="72"/>
      <c r="BD261" s="72"/>
      <c r="BE261" s="72"/>
      <c r="BF261" s="72"/>
      <c r="BN261" s="72"/>
      <c r="BO261" s="72"/>
      <c r="BP261" s="72"/>
      <c r="BQ261" s="72"/>
      <c r="BR261" s="72"/>
    </row>
    <row r="262" spans="6:70" x14ac:dyDescent="0.2">
      <c r="F262" s="72"/>
      <c r="G262" s="72"/>
      <c r="H262" s="72"/>
      <c r="I262" s="72"/>
      <c r="J262" s="72"/>
      <c r="R262" s="72"/>
      <c r="S262" s="72"/>
      <c r="T262" s="72"/>
      <c r="U262" s="72"/>
      <c r="V262" s="72"/>
      <c r="AD262" s="72"/>
      <c r="AE262" s="72"/>
      <c r="AF262" s="72"/>
      <c r="AG262" s="72"/>
      <c r="AH262" s="72"/>
      <c r="AP262" s="72"/>
      <c r="AQ262" s="72"/>
      <c r="AR262" s="72"/>
      <c r="AS262" s="72"/>
      <c r="AT262" s="72"/>
      <c r="BB262" s="72"/>
      <c r="BC262" s="72"/>
      <c r="BD262" s="72"/>
      <c r="BE262" s="72"/>
      <c r="BF262" s="72"/>
      <c r="BN262" s="72"/>
      <c r="BO262" s="72"/>
      <c r="BP262" s="72"/>
      <c r="BQ262" s="72"/>
      <c r="BR262" s="72"/>
    </row>
    <row r="263" spans="6:70" x14ac:dyDescent="0.2">
      <c r="F263" s="72"/>
      <c r="G263" s="72"/>
      <c r="H263" s="72"/>
      <c r="I263" s="72"/>
      <c r="J263" s="72"/>
      <c r="R263" s="72"/>
      <c r="S263" s="72"/>
      <c r="T263" s="72"/>
      <c r="U263" s="72"/>
      <c r="V263" s="72"/>
      <c r="AD263" s="72"/>
      <c r="AE263" s="72"/>
      <c r="AF263" s="72"/>
      <c r="AG263" s="72"/>
      <c r="AH263" s="72"/>
      <c r="AP263" s="72"/>
      <c r="AQ263" s="72"/>
      <c r="AR263" s="72"/>
      <c r="AS263" s="72"/>
      <c r="AT263" s="72"/>
      <c r="BB263" s="72"/>
      <c r="BC263" s="72"/>
      <c r="BD263" s="72"/>
      <c r="BE263" s="72"/>
      <c r="BF263" s="72"/>
      <c r="BN263" s="72"/>
      <c r="BO263" s="72"/>
      <c r="BP263" s="72"/>
      <c r="BQ263" s="72"/>
      <c r="BR263" s="72"/>
    </row>
    <row r="264" spans="6:70" x14ac:dyDescent="0.2">
      <c r="F264" s="72"/>
      <c r="G264" s="72"/>
      <c r="H264" s="72"/>
      <c r="I264" s="72"/>
      <c r="J264" s="72"/>
      <c r="R264" s="72"/>
      <c r="S264" s="72"/>
      <c r="T264" s="72"/>
      <c r="U264" s="72"/>
      <c r="V264" s="72"/>
      <c r="AD264" s="72"/>
      <c r="AE264" s="72"/>
      <c r="AF264" s="72"/>
      <c r="AG264" s="72"/>
      <c r="AH264" s="72"/>
      <c r="AP264" s="72"/>
      <c r="AQ264" s="72"/>
      <c r="AR264" s="72"/>
      <c r="AS264" s="72"/>
      <c r="AT264" s="72"/>
      <c r="BB264" s="72"/>
      <c r="BC264" s="72"/>
      <c r="BD264" s="72"/>
      <c r="BE264" s="72"/>
      <c r="BF264" s="72"/>
      <c r="BN264" s="72"/>
      <c r="BO264" s="72"/>
      <c r="BP264" s="72"/>
      <c r="BQ264" s="72"/>
      <c r="BR264" s="72"/>
    </row>
    <row r="265" spans="6:70" x14ac:dyDescent="0.2">
      <c r="F265" s="72"/>
      <c r="G265" s="72"/>
      <c r="H265" s="72"/>
      <c r="I265" s="72"/>
      <c r="J265" s="72"/>
      <c r="R265" s="72"/>
      <c r="S265" s="72"/>
      <c r="T265" s="72"/>
      <c r="U265" s="72"/>
      <c r="V265" s="72"/>
      <c r="AD265" s="72"/>
      <c r="AE265" s="72"/>
      <c r="AF265" s="72"/>
      <c r="AG265" s="72"/>
      <c r="AH265" s="72"/>
      <c r="AP265" s="72"/>
      <c r="AQ265" s="72"/>
      <c r="AR265" s="72"/>
      <c r="AS265" s="72"/>
      <c r="AT265" s="72"/>
      <c r="BB265" s="72"/>
      <c r="BC265" s="72"/>
      <c r="BD265" s="72"/>
      <c r="BE265" s="72"/>
      <c r="BF265" s="72"/>
      <c r="BN265" s="72"/>
      <c r="BO265" s="72"/>
      <c r="BP265" s="72"/>
      <c r="BQ265" s="72"/>
      <c r="BR265" s="72"/>
    </row>
    <row r="266" spans="6:70" x14ac:dyDescent="0.2">
      <c r="F266" s="72"/>
      <c r="G266" s="72"/>
      <c r="H266" s="72"/>
      <c r="I266" s="72"/>
      <c r="J266" s="72"/>
      <c r="R266" s="72"/>
      <c r="S266" s="72"/>
      <c r="T266" s="72"/>
      <c r="U266" s="72"/>
      <c r="V266" s="72"/>
      <c r="AD266" s="72"/>
      <c r="AE266" s="72"/>
      <c r="AF266" s="72"/>
      <c r="AG266" s="72"/>
      <c r="AH266" s="72"/>
      <c r="AP266" s="72"/>
      <c r="AQ266" s="72"/>
      <c r="AR266" s="72"/>
      <c r="AS266" s="72"/>
      <c r="AT266" s="72"/>
      <c r="BB266" s="72"/>
      <c r="BC266" s="72"/>
      <c r="BD266" s="72"/>
      <c r="BE266" s="72"/>
      <c r="BF266" s="72"/>
      <c r="BN266" s="72"/>
      <c r="BO266" s="72"/>
      <c r="BP266" s="72"/>
      <c r="BQ266" s="72"/>
      <c r="BR266" s="72"/>
    </row>
    <row r="267" spans="6:70" x14ac:dyDescent="0.2">
      <c r="F267" s="72"/>
      <c r="G267" s="72"/>
      <c r="H267" s="72"/>
      <c r="I267" s="72"/>
      <c r="J267" s="72"/>
      <c r="R267" s="72"/>
      <c r="S267" s="72"/>
      <c r="T267" s="72"/>
      <c r="U267" s="72"/>
      <c r="V267" s="72"/>
      <c r="AD267" s="72"/>
      <c r="AE267" s="72"/>
      <c r="AF267" s="72"/>
      <c r="AG267" s="72"/>
      <c r="AH267" s="72"/>
      <c r="AP267" s="72"/>
      <c r="AQ267" s="72"/>
      <c r="AR267" s="72"/>
      <c r="AS267" s="72"/>
      <c r="AT267" s="72"/>
      <c r="BB267" s="72"/>
      <c r="BC267" s="72"/>
      <c r="BD267" s="72"/>
      <c r="BE267" s="72"/>
      <c r="BF267" s="72"/>
      <c r="BN267" s="72"/>
      <c r="BO267" s="72"/>
      <c r="BP267" s="72"/>
      <c r="BQ267" s="72"/>
      <c r="BR267" s="72"/>
    </row>
    <row r="268" spans="6:70" x14ac:dyDescent="0.2">
      <c r="F268" s="72"/>
      <c r="G268" s="72"/>
      <c r="H268" s="72"/>
      <c r="I268" s="72"/>
      <c r="J268" s="72"/>
      <c r="R268" s="72"/>
      <c r="S268" s="72"/>
      <c r="T268" s="72"/>
      <c r="U268" s="72"/>
      <c r="V268" s="72"/>
      <c r="AD268" s="72"/>
      <c r="AE268" s="72"/>
      <c r="AF268" s="72"/>
      <c r="AG268" s="72"/>
      <c r="AH268" s="72"/>
      <c r="AP268" s="72"/>
      <c r="AQ268" s="72"/>
      <c r="AR268" s="72"/>
      <c r="AS268" s="72"/>
      <c r="AT268" s="72"/>
      <c r="BB268" s="72"/>
      <c r="BC268" s="72"/>
      <c r="BD268" s="72"/>
      <c r="BE268" s="72"/>
      <c r="BF268" s="72"/>
      <c r="BN268" s="72"/>
      <c r="BO268" s="72"/>
      <c r="BP268" s="72"/>
      <c r="BQ268" s="72"/>
      <c r="BR268" s="72"/>
    </row>
    <row r="269" spans="6:70" x14ac:dyDescent="0.2">
      <c r="F269" s="72"/>
      <c r="G269" s="72"/>
      <c r="H269" s="72"/>
      <c r="I269" s="72"/>
      <c r="J269" s="72"/>
      <c r="R269" s="72"/>
      <c r="S269" s="72"/>
      <c r="T269" s="72"/>
      <c r="U269" s="72"/>
      <c r="V269" s="72"/>
      <c r="AD269" s="72"/>
      <c r="AE269" s="72"/>
      <c r="AF269" s="72"/>
      <c r="AG269" s="72"/>
      <c r="AH269" s="72"/>
      <c r="AP269" s="72"/>
      <c r="AQ269" s="72"/>
      <c r="AR269" s="72"/>
      <c r="AS269" s="72"/>
      <c r="AT269" s="72"/>
      <c r="BB269" s="72"/>
      <c r="BC269" s="72"/>
      <c r="BD269" s="72"/>
      <c r="BE269" s="72"/>
      <c r="BF269" s="72"/>
      <c r="BN269" s="72"/>
      <c r="BO269" s="72"/>
      <c r="BP269" s="72"/>
      <c r="BQ269" s="72"/>
      <c r="BR269" s="72"/>
    </row>
    <row r="270" spans="6:70" x14ac:dyDescent="0.2">
      <c r="F270" s="72"/>
      <c r="G270" s="72"/>
      <c r="H270" s="72"/>
      <c r="I270" s="72"/>
      <c r="J270" s="72"/>
      <c r="R270" s="72"/>
      <c r="S270" s="72"/>
      <c r="T270" s="72"/>
      <c r="U270" s="72"/>
      <c r="V270" s="72"/>
      <c r="AD270" s="72"/>
      <c r="AE270" s="72"/>
      <c r="AF270" s="72"/>
      <c r="AG270" s="72"/>
      <c r="AH270" s="72"/>
      <c r="AP270" s="72"/>
      <c r="AQ270" s="72"/>
      <c r="AR270" s="72"/>
      <c r="AS270" s="72"/>
      <c r="AT270" s="72"/>
      <c r="BB270" s="72"/>
      <c r="BC270" s="72"/>
      <c r="BD270" s="72"/>
      <c r="BE270" s="72"/>
      <c r="BF270" s="72"/>
      <c r="BN270" s="72"/>
      <c r="BO270" s="72"/>
      <c r="BP270" s="72"/>
      <c r="BQ270" s="72"/>
      <c r="BR270" s="72"/>
    </row>
    <row r="271" spans="6:70" x14ac:dyDescent="0.2">
      <c r="F271" s="72"/>
      <c r="G271" s="72"/>
      <c r="H271" s="72"/>
      <c r="I271" s="72"/>
      <c r="J271" s="72"/>
      <c r="R271" s="72"/>
      <c r="S271" s="72"/>
      <c r="T271" s="72"/>
      <c r="U271" s="72"/>
      <c r="V271" s="72"/>
      <c r="AD271" s="72"/>
      <c r="AE271" s="72"/>
      <c r="AF271" s="72"/>
      <c r="AG271" s="72"/>
      <c r="AH271" s="72"/>
      <c r="AP271" s="72"/>
      <c r="AQ271" s="72"/>
      <c r="AR271" s="72"/>
      <c r="AS271" s="72"/>
      <c r="AT271" s="72"/>
      <c r="BB271" s="72"/>
      <c r="BC271" s="72"/>
      <c r="BD271" s="72"/>
      <c r="BE271" s="72"/>
      <c r="BF271" s="72"/>
      <c r="BN271" s="72"/>
      <c r="BO271" s="72"/>
      <c r="BP271" s="72"/>
      <c r="BQ271" s="72"/>
      <c r="BR271" s="72"/>
    </row>
    <row r="272" spans="6:70" x14ac:dyDescent="0.2">
      <c r="F272" s="72"/>
      <c r="G272" s="72"/>
      <c r="H272" s="72"/>
      <c r="I272" s="72"/>
      <c r="J272" s="72"/>
      <c r="R272" s="72"/>
      <c r="S272" s="72"/>
      <c r="T272" s="72"/>
      <c r="U272" s="72"/>
      <c r="V272" s="72"/>
      <c r="AD272" s="72"/>
      <c r="AE272" s="72"/>
      <c r="AF272" s="72"/>
      <c r="AG272" s="72"/>
      <c r="AH272" s="72"/>
      <c r="AP272" s="72"/>
      <c r="AQ272" s="72"/>
      <c r="AR272" s="72"/>
      <c r="AS272" s="72"/>
      <c r="AT272" s="72"/>
      <c r="BB272" s="72"/>
      <c r="BC272" s="72"/>
      <c r="BD272" s="72"/>
      <c r="BE272" s="72"/>
      <c r="BF272" s="72"/>
      <c r="BN272" s="72"/>
      <c r="BO272" s="72"/>
      <c r="BP272" s="72"/>
      <c r="BQ272" s="72"/>
      <c r="BR272" s="72"/>
    </row>
    <row r="273" spans="6:70" x14ac:dyDescent="0.2">
      <c r="F273" s="72"/>
      <c r="G273" s="72"/>
      <c r="H273" s="72"/>
      <c r="I273" s="72"/>
      <c r="J273" s="72"/>
      <c r="R273" s="72"/>
      <c r="S273" s="72"/>
      <c r="T273" s="72"/>
      <c r="U273" s="72"/>
      <c r="V273" s="72"/>
      <c r="AD273" s="72"/>
      <c r="AE273" s="72"/>
      <c r="AF273" s="72"/>
      <c r="AG273" s="72"/>
      <c r="AH273" s="72"/>
      <c r="AP273" s="72"/>
      <c r="AQ273" s="72"/>
      <c r="AR273" s="72"/>
      <c r="AS273" s="72"/>
      <c r="AT273" s="72"/>
      <c r="BB273" s="72"/>
      <c r="BC273" s="72"/>
      <c r="BD273" s="72"/>
      <c r="BE273" s="72"/>
      <c r="BF273" s="72"/>
      <c r="BN273" s="72"/>
      <c r="BO273" s="72"/>
      <c r="BP273" s="72"/>
      <c r="BQ273" s="72"/>
      <c r="BR273" s="72"/>
    </row>
  </sheetData>
  <sheetProtection algorithmName="SHA-512" hashValue="VpeUSFNTPVUG+w84DusVYeGV87yJ58F5wB7JbdIDnLVC37ULgxPwSQtuWntl2M29G6C8gS+crBWJIC1+AO6oxw==" saltValue="2Ewp9aa/w3rjNepgJLvi0w==" spinCount="100000" sheet="1" objects="1" scenarios="1"/>
  <customSheetViews>
    <customSheetView guid="{57FA4457-47DD-4456-873C-906485C18231}" showGridLines="0" showRuler="0" topLeftCell="M1">
      <selection activeCell="M1" sqref="M1:X77"/>
      <rowBreaks count="2" manualBreakCount="2">
        <brk id="39" max="65535" man="1"/>
        <brk id="78" max="65535" man="1"/>
      </rowBreaks>
      <pageMargins left="0.19" right="0.21" top="0.31" bottom="0.28000000000000003" header="0.24" footer="0.3"/>
      <printOptions horizontalCentered="1" verticalCentered="1"/>
      <pageSetup orientation="portrait" r:id="rId1"/>
      <headerFooter alignWithMargins="0"/>
    </customSheetView>
    <customSheetView guid="{B0091C41-EE02-11D4-8442-006008C996CE}" scale="75" showGridLines="0" showRuler="0" topLeftCell="A2">
      <selection activeCell="I2" sqref="I2"/>
      <rowBreaks count="2" manualBreakCount="2">
        <brk id="39" max="65535" man="1"/>
        <brk id="78" max="65535" man="1"/>
      </rowBreaks>
      <pageMargins left="0.19" right="0.21" top="0.31" bottom="0.28000000000000003" header="0.24" footer="0.3"/>
      <printOptions horizontalCentered="1" verticalCentered="1"/>
      <pageSetup orientation="portrait" r:id="rId2"/>
      <headerFooter alignWithMargins="0"/>
    </customSheetView>
    <customSheetView guid="{ECCE3A32-9AC0-11D4-851E-004743612101}" scale="75" showGridLines="0" showRuler="0" topLeftCell="A2">
      <selection activeCell="I2" sqref="I2"/>
      <rowBreaks count="2" manualBreakCount="2">
        <brk id="39" max="65535" man="1"/>
        <brk id="78" max="65535" man="1"/>
      </rowBreaks>
      <pageMargins left="0.19" right="0.21" top="0.31" bottom="0.28000000000000003" header="0.24" footer="0.3"/>
      <printOptions horizontalCentered="1" verticalCentered="1"/>
      <pageSetup orientation="portrait" r:id="rId3"/>
      <headerFooter alignWithMargins="0"/>
    </customSheetView>
    <customSheetView guid="{C9B35251-F11B-11D3-8402-005004D440AC}" scale="75" showGridLines="0" showRuler="0" topLeftCell="A2">
      <selection activeCell="I2" sqref="I2"/>
      <rowBreaks count="2" manualBreakCount="2">
        <brk id="39" max="65535" man="1"/>
        <brk id="78" max="65535" man="1"/>
      </rowBreaks>
      <pageMargins left="0.19" right="0.21" top="0.31" bottom="0.28000000000000003" header="0.24" footer="0.3"/>
      <printOptions horizontalCentered="1" verticalCentered="1"/>
      <pageSetup orientation="portrait" r:id="rId4"/>
      <headerFooter alignWithMargins="0"/>
    </customSheetView>
  </customSheetViews>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100:G100"/>
    <mergeCell ref="B101:G101"/>
    <mergeCell ref="B102:G102"/>
    <mergeCell ref="B103:G103"/>
    <mergeCell ref="B104:G104"/>
    <mergeCell ref="B105:G105"/>
    <mergeCell ref="B106:G106"/>
    <mergeCell ref="B107:G107"/>
    <mergeCell ref="B108:G108"/>
    <mergeCell ref="B91:G91"/>
    <mergeCell ref="B92:G92"/>
    <mergeCell ref="B93:G93"/>
    <mergeCell ref="B94:G94"/>
    <mergeCell ref="B95:G95"/>
    <mergeCell ref="B96:G96"/>
    <mergeCell ref="B97:G97"/>
    <mergeCell ref="B98:G98"/>
    <mergeCell ref="B99:G9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70:G70"/>
    <mergeCell ref="N61:S61"/>
    <mergeCell ref="N62:S62"/>
    <mergeCell ref="N63:S63"/>
    <mergeCell ref="N64:S64"/>
    <mergeCell ref="N65:S65"/>
    <mergeCell ref="N66:S66"/>
    <mergeCell ref="N67:S67"/>
    <mergeCell ref="N68:S68"/>
    <mergeCell ref="N69:S69"/>
    <mergeCell ref="N52:S52"/>
    <mergeCell ref="N53:S53"/>
    <mergeCell ref="N54:S54"/>
    <mergeCell ref="N55:S55"/>
    <mergeCell ref="N56:S56"/>
    <mergeCell ref="N57:S57"/>
    <mergeCell ref="N58:S58"/>
    <mergeCell ref="N59:S59"/>
    <mergeCell ref="N60:S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28:G28"/>
    <mergeCell ref="B29:G29"/>
    <mergeCell ref="B30:G30"/>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14:G14"/>
    <mergeCell ref="B24:G24"/>
    <mergeCell ref="B25:G25"/>
    <mergeCell ref="B26:G26"/>
    <mergeCell ref="B27:G27"/>
    <mergeCell ref="B13:G13"/>
    <mergeCell ref="A2:C2"/>
    <mergeCell ref="M2:O2"/>
    <mergeCell ref="Y2:AA2"/>
    <mergeCell ref="AK2:AM2"/>
    <mergeCell ref="A8:J8"/>
    <mergeCell ref="M8:V8"/>
    <mergeCell ref="Y8:AH8"/>
    <mergeCell ref="AK8:AT8"/>
    <mergeCell ref="AK10:AP10"/>
    <mergeCell ref="AQ10:AT10"/>
    <mergeCell ref="B15:G15"/>
    <mergeCell ref="B16:G16"/>
    <mergeCell ref="B17:G17"/>
    <mergeCell ref="B18:G18"/>
    <mergeCell ref="B19:G19"/>
    <mergeCell ref="B20:G20"/>
    <mergeCell ref="B21:G21"/>
    <mergeCell ref="B22:G22"/>
    <mergeCell ref="B23:G23"/>
    <mergeCell ref="AW2:AY2"/>
    <mergeCell ref="BI2:BK2"/>
    <mergeCell ref="A1:C1"/>
    <mergeCell ref="M1:O1"/>
    <mergeCell ref="Y1:AA1"/>
    <mergeCell ref="AK1:AM1"/>
    <mergeCell ref="AW1:AY1"/>
    <mergeCell ref="BI1:BK1"/>
    <mergeCell ref="A4:C4"/>
    <mergeCell ref="M4:O4"/>
    <mergeCell ref="Y4:AA4"/>
    <mergeCell ref="AK4:AM4"/>
    <mergeCell ref="AW4:AY4"/>
    <mergeCell ref="BI4:BK4"/>
    <mergeCell ref="A3:C3"/>
    <mergeCell ref="M3:O3"/>
    <mergeCell ref="Y3:AA3"/>
    <mergeCell ref="AK3:AM3"/>
    <mergeCell ref="AW3:AY3"/>
    <mergeCell ref="BI3:BK3"/>
    <mergeCell ref="AW8:BF8"/>
    <mergeCell ref="BI8:BR8"/>
    <mergeCell ref="AK6:AP6"/>
    <mergeCell ref="AQ6:AT6"/>
    <mergeCell ref="AW6:BB6"/>
    <mergeCell ref="BC6:BF6"/>
    <mergeCell ref="BI6:BN6"/>
    <mergeCell ref="BO6:BR6"/>
    <mergeCell ref="A6:F6"/>
    <mergeCell ref="G6:J6"/>
    <mergeCell ref="M6:R6"/>
    <mergeCell ref="S6:V6"/>
    <mergeCell ref="Y6:AD6"/>
    <mergeCell ref="AE6:AH6"/>
    <mergeCell ref="AW10:BB10"/>
    <mergeCell ref="BC10:BF10"/>
    <mergeCell ref="BI10:BN10"/>
    <mergeCell ref="BO10:BR10"/>
    <mergeCell ref="A10:F10"/>
    <mergeCell ref="G10:J10"/>
    <mergeCell ref="M10:R10"/>
    <mergeCell ref="S10:V10"/>
    <mergeCell ref="Y10:AD10"/>
    <mergeCell ref="AE10:AH10"/>
    <mergeCell ref="A41:C41"/>
    <mergeCell ref="M41:O41"/>
    <mergeCell ref="Y41:AA41"/>
    <mergeCell ref="AK41:AM41"/>
    <mergeCell ref="AW41:AY41"/>
    <mergeCell ref="BI41:BK41"/>
    <mergeCell ref="A40:C40"/>
    <mergeCell ref="M40:O40"/>
    <mergeCell ref="Y40:AA40"/>
    <mergeCell ref="AK40:AM40"/>
    <mergeCell ref="AW40:AY40"/>
    <mergeCell ref="BI40:BK40"/>
    <mergeCell ref="A43:C43"/>
    <mergeCell ref="M43:O43"/>
    <mergeCell ref="Y43:AA43"/>
    <mergeCell ref="AK43:AM43"/>
    <mergeCell ref="AW43:AY43"/>
    <mergeCell ref="BI43:BK43"/>
    <mergeCell ref="A42:C42"/>
    <mergeCell ref="M42:O42"/>
    <mergeCell ref="Y42:AA42"/>
    <mergeCell ref="AK42:AM42"/>
    <mergeCell ref="AW42:AY42"/>
    <mergeCell ref="BI42:BK42"/>
    <mergeCell ref="A47:J47"/>
    <mergeCell ref="M47:V47"/>
    <mergeCell ref="Y47:AH47"/>
    <mergeCell ref="AK47:AT47"/>
    <mergeCell ref="AW47:BF47"/>
    <mergeCell ref="BI47:BR47"/>
    <mergeCell ref="AK45:AP45"/>
    <mergeCell ref="AQ45:AT45"/>
    <mergeCell ref="AW45:BB45"/>
    <mergeCell ref="BC45:BF45"/>
    <mergeCell ref="BI45:BN45"/>
    <mergeCell ref="BO45:BR45"/>
    <mergeCell ref="A45:F45"/>
    <mergeCell ref="G45:J45"/>
    <mergeCell ref="M45:R45"/>
    <mergeCell ref="S45:V45"/>
    <mergeCell ref="Y45:AD45"/>
    <mergeCell ref="AE45:AH45"/>
    <mergeCell ref="AK49:AP49"/>
    <mergeCell ref="AQ49:AT49"/>
    <mergeCell ref="AW49:BB49"/>
    <mergeCell ref="BC49:BF49"/>
    <mergeCell ref="BI49:BN49"/>
    <mergeCell ref="BO49:BR49"/>
    <mergeCell ref="A49:F49"/>
    <mergeCell ref="G49:J49"/>
    <mergeCell ref="M49:R49"/>
    <mergeCell ref="S49:V49"/>
    <mergeCell ref="Y49:AD49"/>
    <mergeCell ref="AE49:AH49"/>
    <mergeCell ref="A80:C80"/>
    <mergeCell ref="M80:O80"/>
    <mergeCell ref="Y80:AA80"/>
    <mergeCell ref="AK80:AM80"/>
    <mergeCell ref="AW80:AY80"/>
    <mergeCell ref="BI80:BK80"/>
    <mergeCell ref="A79:C79"/>
    <mergeCell ref="M79:O79"/>
    <mergeCell ref="Y79:AA79"/>
    <mergeCell ref="AK79:AM79"/>
    <mergeCell ref="AW79:AY79"/>
    <mergeCell ref="BI79:BK79"/>
    <mergeCell ref="A82:C82"/>
    <mergeCell ref="M82:O82"/>
    <mergeCell ref="Y82:AA82"/>
    <mergeCell ref="AK82:AM82"/>
    <mergeCell ref="AW82:AY82"/>
    <mergeCell ref="BI82:BK82"/>
    <mergeCell ref="A81:C81"/>
    <mergeCell ref="M81:O81"/>
    <mergeCell ref="Y81:AA81"/>
    <mergeCell ref="AK81:AM81"/>
    <mergeCell ref="AW81:AY81"/>
    <mergeCell ref="BI81:BK81"/>
    <mergeCell ref="A86:J86"/>
    <mergeCell ref="M86:V86"/>
    <mergeCell ref="Y86:AH86"/>
    <mergeCell ref="AK86:AT86"/>
    <mergeCell ref="AW86:BF86"/>
    <mergeCell ref="BI86:BR86"/>
    <mergeCell ref="AK84:AP84"/>
    <mergeCell ref="AQ84:AT84"/>
    <mergeCell ref="AW84:BB84"/>
    <mergeCell ref="BC84:BF84"/>
    <mergeCell ref="BI84:BN84"/>
    <mergeCell ref="BO84:BR84"/>
    <mergeCell ref="A84:F84"/>
    <mergeCell ref="G84:J84"/>
    <mergeCell ref="M84:R84"/>
    <mergeCell ref="S84:V84"/>
    <mergeCell ref="Y84:AD84"/>
    <mergeCell ref="AE84:AH84"/>
    <mergeCell ref="AK88:AP88"/>
    <mergeCell ref="AQ88:AT88"/>
    <mergeCell ref="AW88:BB88"/>
    <mergeCell ref="BC88:BF88"/>
    <mergeCell ref="BI88:BN88"/>
    <mergeCell ref="BO88:BR88"/>
    <mergeCell ref="A88:F88"/>
    <mergeCell ref="G88:J88"/>
    <mergeCell ref="M88:R88"/>
    <mergeCell ref="S88:V88"/>
    <mergeCell ref="Y88:AD88"/>
    <mergeCell ref="AE88:AH88"/>
  </mergeCells>
  <phoneticPr fontId="0" type="noConversion"/>
  <printOptions horizontalCentered="1" verticalCentered="1" gridLinesSet="0"/>
  <pageMargins left="0.19" right="0.21" top="0.31" bottom="0.28000000000000003" header="0.24" footer="0.3"/>
  <pageSetup scale="74" orientation="portrait" r:id="rId5"/>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6"/>
  <legacyDrawing r:id="rId7"/>
  <mc:AlternateContent xmlns:mc="http://schemas.openxmlformats.org/markup-compatibility/2006">
    <mc:Choice Requires="x14">
      <controls>
        <mc:AlternateContent xmlns:mc="http://schemas.openxmlformats.org/markup-compatibility/2006">
          <mc:Choice Requires="x14">
            <control shapeId="11288" r:id="rId8" name="Check Box 24">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1291" r:id="rId9" name="Check Box 27">
              <controlPr defaultSize="0" autoFill="0" autoLine="0" autoPict="0">
                <anchor moveWithCells="1">
                  <from>
                    <xdr:col>10</xdr:col>
                    <xdr:colOff>228600</xdr:colOff>
                    <xdr:row>7</xdr:row>
                    <xdr:rowOff>104775</xdr:rowOff>
                  </from>
                  <to>
                    <xdr:col>10</xdr:col>
                    <xdr:colOff>523875</xdr:colOff>
                    <xdr:row>9</xdr:row>
                    <xdr:rowOff>66675</xdr:rowOff>
                  </to>
                </anchor>
              </controlPr>
            </control>
          </mc:Choice>
        </mc:AlternateContent>
        <mc:AlternateContent xmlns:mc="http://schemas.openxmlformats.org/markup-compatibility/2006">
          <mc:Choice Requires="x14">
            <control shapeId="11601" r:id="rId10" name="Check Box 337">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1603" r:id="rId11" name="Check Box 339">
              <controlPr defaultSize="0" autoFill="0" autoLine="0" autoPict="0">
                <anchor moveWithCells="1">
                  <from>
                    <xdr:col>10</xdr:col>
                    <xdr:colOff>228600</xdr:colOff>
                    <xdr:row>46</xdr:row>
                    <xdr:rowOff>104775</xdr:rowOff>
                  </from>
                  <to>
                    <xdr:col>10</xdr:col>
                    <xdr:colOff>523875</xdr:colOff>
                    <xdr:row>48</xdr:row>
                    <xdr:rowOff>66675</xdr:rowOff>
                  </to>
                </anchor>
              </controlPr>
            </control>
          </mc:Choice>
        </mc:AlternateContent>
        <mc:AlternateContent xmlns:mc="http://schemas.openxmlformats.org/markup-compatibility/2006">
          <mc:Choice Requires="x14">
            <control shapeId="12124" r:id="rId12" name="Check Box 860">
              <controlPr defaultSize="0" autoFill="0" autoLine="0" autoPict="0">
                <anchor moveWithCells="1">
                  <from>
                    <xdr:col>10</xdr:col>
                    <xdr:colOff>219075</xdr:colOff>
                    <xdr:row>2</xdr:row>
                    <xdr:rowOff>133350</xdr:rowOff>
                  </from>
                  <to>
                    <xdr:col>10</xdr:col>
                    <xdr:colOff>523875</xdr:colOff>
                    <xdr:row>4</xdr:row>
                    <xdr:rowOff>66675</xdr:rowOff>
                  </to>
                </anchor>
              </controlPr>
            </control>
          </mc:Choice>
        </mc:AlternateContent>
        <mc:AlternateContent xmlns:mc="http://schemas.openxmlformats.org/markup-compatibility/2006">
          <mc:Choice Requires="x14">
            <control shapeId="12126" r:id="rId13" name="Check Box 862">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2127" r:id="rId14" name="Check Box 863">
              <controlPr defaultSize="0" autoFill="0" autoLine="0" autoPict="0">
                <anchor moveWithCells="1">
                  <from>
                    <xdr:col>22</xdr:col>
                    <xdr:colOff>228600</xdr:colOff>
                    <xdr:row>7</xdr:row>
                    <xdr:rowOff>104775</xdr:rowOff>
                  </from>
                  <to>
                    <xdr:col>22</xdr:col>
                    <xdr:colOff>523875</xdr:colOff>
                    <xdr:row>9</xdr:row>
                    <xdr:rowOff>66675</xdr:rowOff>
                  </to>
                </anchor>
              </controlPr>
            </control>
          </mc:Choice>
        </mc:AlternateContent>
        <mc:AlternateContent xmlns:mc="http://schemas.openxmlformats.org/markup-compatibility/2006">
          <mc:Choice Requires="x14">
            <control shapeId="12131" r:id="rId15" name="Check Box 867">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2132" r:id="rId16" name="Check Box 868">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2133" r:id="rId17" name="Check Box 869">
              <controlPr defaultSize="0" autoFill="0" autoLine="0" autoPict="0">
                <anchor moveWithCells="1">
                  <from>
                    <xdr:col>22</xdr:col>
                    <xdr:colOff>228600</xdr:colOff>
                    <xdr:row>46</xdr:row>
                    <xdr:rowOff>104775</xdr:rowOff>
                  </from>
                  <to>
                    <xdr:col>22</xdr:col>
                    <xdr:colOff>523875</xdr:colOff>
                    <xdr:row>48</xdr:row>
                    <xdr:rowOff>66675</xdr:rowOff>
                  </to>
                </anchor>
              </controlPr>
            </control>
          </mc:Choice>
        </mc:AlternateContent>
        <mc:AlternateContent xmlns:mc="http://schemas.openxmlformats.org/markup-compatibility/2006">
          <mc:Choice Requires="x14">
            <control shapeId="12142" r:id="rId18" name="Check Box 878">
              <controlPr defaultSize="0" autoFill="0" autoLine="0" autoPict="0">
                <anchor moveWithCells="1">
                  <from>
                    <xdr:col>22</xdr:col>
                    <xdr:colOff>219075</xdr:colOff>
                    <xdr:row>2</xdr:row>
                    <xdr:rowOff>133350</xdr:rowOff>
                  </from>
                  <to>
                    <xdr:col>22</xdr:col>
                    <xdr:colOff>523875</xdr:colOff>
                    <xdr:row>4</xdr:row>
                    <xdr:rowOff>66675</xdr:rowOff>
                  </to>
                </anchor>
              </controlPr>
            </control>
          </mc:Choice>
        </mc:AlternateContent>
        <mc:AlternateContent xmlns:mc="http://schemas.openxmlformats.org/markup-compatibility/2006">
          <mc:Choice Requires="x14">
            <control shapeId="12144" r:id="rId19" name="Check Box 880">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2145" r:id="rId20" name="Check Box 881">
              <controlPr defaultSize="0" autoFill="0" autoLine="0" autoPict="0">
                <anchor moveWithCells="1">
                  <from>
                    <xdr:col>34</xdr:col>
                    <xdr:colOff>228600</xdr:colOff>
                    <xdr:row>7</xdr:row>
                    <xdr:rowOff>104775</xdr:rowOff>
                  </from>
                  <to>
                    <xdr:col>34</xdr:col>
                    <xdr:colOff>523875</xdr:colOff>
                    <xdr:row>9</xdr:row>
                    <xdr:rowOff>66675</xdr:rowOff>
                  </to>
                </anchor>
              </controlPr>
            </control>
          </mc:Choice>
        </mc:AlternateContent>
        <mc:AlternateContent xmlns:mc="http://schemas.openxmlformats.org/markup-compatibility/2006">
          <mc:Choice Requires="x14">
            <control shapeId="12149" r:id="rId21" name="Check Box 885">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2150" r:id="rId22" name="Check Box 886">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2160" r:id="rId23" name="Check Box 896">
              <controlPr defaultSize="0" autoFill="0" autoLine="0" autoPict="0">
                <anchor moveWithCells="1">
                  <from>
                    <xdr:col>34</xdr:col>
                    <xdr:colOff>219075</xdr:colOff>
                    <xdr:row>2</xdr:row>
                    <xdr:rowOff>133350</xdr:rowOff>
                  </from>
                  <to>
                    <xdr:col>34</xdr:col>
                    <xdr:colOff>523875</xdr:colOff>
                    <xdr:row>4</xdr:row>
                    <xdr:rowOff>66675</xdr:rowOff>
                  </to>
                </anchor>
              </controlPr>
            </control>
          </mc:Choice>
        </mc:AlternateContent>
        <mc:AlternateContent xmlns:mc="http://schemas.openxmlformats.org/markup-compatibility/2006">
          <mc:Choice Requires="x14">
            <control shapeId="12162" r:id="rId24" name="Check Box 89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2163" r:id="rId25" name="Check Box 899">
              <controlPr defaultSize="0" autoFill="0" autoLine="0" autoPict="0">
                <anchor moveWithCells="1">
                  <from>
                    <xdr:col>46</xdr:col>
                    <xdr:colOff>228600</xdr:colOff>
                    <xdr:row>7</xdr:row>
                    <xdr:rowOff>104775</xdr:rowOff>
                  </from>
                  <to>
                    <xdr:col>46</xdr:col>
                    <xdr:colOff>523875</xdr:colOff>
                    <xdr:row>9</xdr:row>
                    <xdr:rowOff>66675</xdr:rowOff>
                  </to>
                </anchor>
              </controlPr>
            </control>
          </mc:Choice>
        </mc:AlternateContent>
        <mc:AlternateContent xmlns:mc="http://schemas.openxmlformats.org/markup-compatibility/2006">
          <mc:Choice Requires="x14">
            <control shapeId="12167" r:id="rId26" name="Check Box 903">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2168" r:id="rId27" name="Check Box 904">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2169" r:id="rId28" name="Check Box 905">
              <controlPr defaultSize="0" autoFill="0" autoLine="0" autoPict="0">
                <anchor moveWithCells="1">
                  <from>
                    <xdr:col>46</xdr:col>
                    <xdr:colOff>228600</xdr:colOff>
                    <xdr:row>46</xdr:row>
                    <xdr:rowOff>104775</xdr:rowOff>
                  </from>
                  <to>
                    <xdr:col>46</xdr:col>
                    <xdr:colOff>523875</xdr:colOff>
                    <xdr:row>48</xdr:row>
                    <xdr:rowOff>66675</xdr:rowOff>
                  </to>
                </anchor>
              </controlPr>
            </control>
          </mc:Choice>
        </mc:AlternateContent>
        <mc:AlternateContent xmlns:mc="http://schemas.openxmlformats.org/markup-compatibility/2006">
          <mc:Choice Requires="x14">
            <control shapeId="12178" r:id="rId29" name="Check Box 914">
              <controlPr defaultSize="0" autoFill="0" autoLine="0" autoPict="0">
                <anchor moveWithCells="1">
                  <from>
                    <xdr:col>46</xdr:col>
                    <xdr:colOff>219075</xdr:colOff>
                    <xdr:row>2</xdr:row>
                    <xdr:rowOff>133350</xdr:rowOff>
                  </from>
                  <to>
                    <xdr:col>46</xdr:col>
                    <xdr:colOff>523875</xdr:colOff>
                    <xdr:row>4</xdr:row>
                    <xdr:rowOff>66675</xdr:rowOff>
                  </to>
                </anchor>
              </controlPr>
            </control>
          </mc:Choice>
        </mc:AlternateContent>
        <mc:AlternateContent xmlns:mc="http://schemas.openxmlformats.org/markup-compatibility/2006">
          <mc:Choice Requires="x14">
            <control shapeId="12180" r:id="rId30" name="Check Box 916">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2181" r:id="rId31" name="Check Box 917">
              <controlPr defaultSize="0" autoFill="0" autoLine="0" autoPict="0">
                <anchor moveWithCells="1">
                  <from>
                    <xdr:col>58</xdr:col>
                    <xdr:colOff>228600</xdr:colOff>
                    <xdr:row>7</xdr:row>
                    <xdr:rowOff>104775</xdr:rowOff>
                  </from>
                  <to>
                    <xdr:col>58</xdr:col>
                    <xdr:colOff>523875</xdr:colOff>
                    <xdr:row>9</xdr:row>
                    <xdr:rowOff>66675</xdr:rowOff>
                  </to>
                </anchor>
              </controlPr>
            </control>
          </mc:Choice>
        </mc:AlternateContent>
        <mc:AlternateContent xmlns:mc="http://schemas.openxmlformats.org/markup-compatibility/2006">
          <mc:Choice Requires="x14">
            <control shapeId="12185" r:id="rId32" name="Check Box 921">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2186" r:id="rId33" name="Check Box 922">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2191" r:id="rId34" name="Check Box 927">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2196" r:id="rId35" name="Check Box 932">
              <controlPr defaultSize="0" autoFill="0" autoLine="0" autoPict="0">
                <anchor moveWithCells="1">
                  <from>
                    <xdr:col>58</xdr:col>
                    <xdr:colOff>219075</xdr:colOff>
                    <xdr:row>2</xdr:row>
                    <xdr:rowOff>133350</xdr:rowOff>
                  </from>
                  <to>
                    <xdr:col>58</xdr:col>
                    <xdr:colOff>523875</xdr:colOff>
                    <xdr:row>4</xdr:row>
                    <xdr:rowOff>66675</xdr:rowOff>
                  </to>
                </anchor>
              </controlPr>
            </control>
          </mc:Choice>
        </mc:AlternateContent>
        <mc:AlternateContent xmlns:mc="http://schemas.openxmlformats.org/markup-compatibility/2006">
          <mc:Choice Requires="x14">
            <control shapeId="12198" r:id="rId36" name="Check Box 934">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2199" r:id="rId37" name="Check Box 935">
              <controlPr defaultSize="0" autoFill="0" autoLine="0" autoPict="0">
                <anchor moveWithCells="1">
                  <from>
                    <xdr:col>70</xdr:col>
                    <xdr:colOff>228600</xdr:colOff>
                    <xdr:row>7</xdr:row>
                    <xdr:rowOff>104775</xdr:rowOff>
                  </from>
                  <to>
                    <xdr:col>70</xdr:col>
                    <xdr:colOff>523875</xdr:colOff>
                    <xdr:row>9</xdr:row>
                    <xdr:rowOff>66675</xdr:rowOff>
                  </to>
                </anchor>
              </controlPr>
            </control>
          </mc:Choice>
        </mc:AlternateContent>
        <mc:AlternateContent xmlns:mc="http://schemas.openxmlformats.org/markup-compatibility/2006">
          <mc:Choice Requires="x14">
            <control shapeId="12204" r:id="rId38" name="Check Box 94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2205" r:id="rId39" name="Check Box 941">
              <controlPr defaultSize="0" autoFill="0" autoLine="0" autoPict="0">
                <anchor moveWithCells="1">
                  <from>
                    <xdr:col>70</xdr:col>
                    <xdr:colOff>228600</xdr:colOff>
                    <xdr:row>46</xdr:row>
                    <xdr:rowOff>104775</xdr:rowOff>
                  </from>
                  <to>
                    <xdr:col>70</xdr:col>
                    <xdr:colOff>523875</xdr:colOff>
                    <xdr:row>48</xdr:row>
                    <xdr:rowOff>66675</xdr:rowOff>
                  </to>
                </anchor>
              </controlPr>
            </control>
          </mc:Choice>
        </mc:AlternateContent>
        <mc:AlternateContent xmlns:mc="http://schemas.openxmlformats.org/markup-compatibility/2006">
          <mc:Choice Requires="x14">
            <control shapeId="12209" r:id="rId40" name="Check Box 945">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2210" r:id="rId41" name="Check Box 946">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2211" r:id="rId42" name="Check Box 947">
              <controlPr defaultSize="0" autoFill="0" autoLine="0" autoPict="0">
                <anchor moveWithCells="1">
                  <from>
                    <xdr:col>70</xdr:col>
                    <xdr:colOff>228600</xdr:colOff>
                    <xdr:row>85</xdr:row>
                    <xdr:rowOff>104775</xdr:rowOff>
                  </from>
                  <to>
                    <xdr:col>70</xdr:col>
                    <xdr:colOff>523875</xdr:colOff>
                    <xdr:row>87</xdr:row>
                    <xdr:rowOff>66675</xdr:rowOff>
                  </to>
                </anchor>
              </controlPr>
            </control>
          </mc:Choice>
        </mc:AlternateContent>
        <mc:AlternateContent xmlns:mc="http://schemas.openxmlformats.org/markup-compatibility/2006">
          <mc:Choice Requires="x14">
            <control shapeId="12214" r:id="rId43" name="Check Box 950">
              <controlPr defaultSize="0" autoFill="0" autoLine="0" autoPict="0">
                <anchor moveWithCells="1">
                  <from>
                    <xdr:col>70</xdr:col>
                    <xdr:colOff>219075</xdr:colOff>
                    <xdr:row>2</xdr:row>
                    <xdr:rowOff>133350</xdr:rowOff>
                  </from>
                  <to>
                    <xdr:col>70</xdr:col>
                    <xdr:colOff>523875</xdr:colOff>
                    <xdr:row>4</xdr:row>
                    <xdr:rowOff>66675</xdr:rowOff>
                  </to>
                </anchor>
              </controlPr>
            </control>
          </mc:Choice>
        </mc:AlternateContent>
        <mc:AlternateContent xmlns:mc="http://schemas.openxmlformats.org/markup-compatibility/2006">
          <mc:Choice Requires="x14">
            <control shapeId="12215" r:id="rId44" name="Check Box 95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2216" r:id="rId45" name="Check Box 95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2217" r:id="rId46" name="Check Box 953">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2218" r:id="rId47" name="Check Box 954">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2219" r:id="rId48" name="Check Box 955">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2220" r:id="rId49" name="Check Box 956">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2221" r:id="rId50" name="Check Box 957">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2222" r:id="rId51" name="Check Box 958">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2223" r:id="rId52" name="Check Box 959">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2224" r:id="rId53" name="Check Box 960">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2225" r:id="rId54" name="Check Box 961">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2226" r:id="rId55" name="Check Box 9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2227" r:id="rId56" name="Check Box 9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2228" r:id="rId57" name="Check Box 964">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2229" r:id="rId58" name="Check Box 96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2230" r:id="rId59" name="Check Box 96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2231" r:id="rId60" name="Check Box 96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2232" r:id="rId61" name="Check Box 968">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2233" r:id="rId62" name="Check Box 969">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2234" r:id="rId63" name="Check Box 970">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2235" r:id="rId64" name="Check Box 971">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2236" r:id="rId65" name="Check Box 972">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2237" r:id="rId66" name="Check Box 973">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2238" r:id="rId67" name="Check Box 974">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2239" r:id="rId68" name="Check Box 975">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2240" r:id="rId69" name="Check Box 976">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2241" r:id="rId70" name="Check Box 977">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2242" r:id="rId71" name="Check Box 978">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2245" r:id="rId72" name="Check Box 98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2250" r:id="rId73" name="Check Box 98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2256" r:id="rId74" name="Check Box 99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2258" r:id="rId75" name="Check Box 99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2265" r:id="rId76" name="Check Box 1001">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2266" r:id="rId77" name="Check Box 1002">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2267" r:id="rId78" name="Check Box 1003">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2268" r:id="rId79" name="Check Box 1004">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2269" r:id="rId80" name="Check Box 1005">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2270" r:id="rId81" name="Check Box 1006">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2271" r:id="rId82" name="Check Box 100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2272" r:id="rId83" name="Check Box 1008">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2273" r:id="rId84" name="Check Box 1009">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2274" r:id="rId85" name="Check Box 1010">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2275" r:id="rId86" name="Check Box 1011">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2276" r:id="rId87" name="Check Box 1012">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2277" r:id="rId88" name="Check Box 1013">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2278" r:id="rId89" name="Check Box 1014">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N311"/>
  <sheetViews>
    <sheetView showGridLines="0" zoomScale="80" zoomScaleNormal="80" workbookViewId="0">
      <selection activeCell="G10" sqref="G10"/>
    </sheetView>
  </sheetViews>
  <sheetFormatPr defaultRowHeight="12.75" x14ac:dyDescent="0.2"/>
  <cols>
    <col min="1" max="1" width="12.85546875" style="120" customWidth="1"/>
    <col min="2" max="4" width="9.140625" style="120"/>
    <col min="5" max="5" width="9.85546875" style="120" customWidth="1"/>
    <col min="6" max="6" width="10.7109375" style="120" customWidth="1"/>
    <col min="7" max="7" width="12.42578125" style="120" bestFit="1" customWidth="1"/>
    <col min="8" max="8" width="12.5703125" style="120" customWidth="1"/>
    <col min="9" max="9" width="10.28515625" style="126" customWidth="1"/>
    <col min="10" max="10" width="10.85546875" style="120" customWidth="1"/>
    <col min="11" max="256" width="9.140625" style="120"/>
    <col min="257" max="257" width="9.85546875" style="120" bestFit="1" customWidth="1"/>
    <col min="258" max="260" width="9.140625" style="120"/>
    <col min="261" max="261" width="9.42578125" style="120" bestFit="1" customWidth="1"/>
    <col min="262" max="262" width="9.85546875" style="120" customWidth="1"/>
    <col min="263" max="263" width="12.42578125" style="120" bestFit="1" customWidth="1"/>
    <col min="264" max="264" width="9.5703125" style="120" customWidth="1"/>
    <col min="265" max="512" width="9.140625" style="120"/>
    <col min="513" max="513" width="9.85546875" style="120" bestFit="1" customWidth="1"/>
    <col min="514" max="516" width="9.140625" style="120"/>
    <col min="517" max="517" width="9.42578125" style="120" bestFit="1" customWidth="1"/>
    <col min="518" max="518" width="9.85546875" style="120" customWidth="1"/>
    <col min="519" max="519" width="12.42578125" style="120" bestFit="1" customWidth="1"/>
    <col min="520" max="520" width="9.5703125" style="120" customWidth="1"/>
    <col min="521" max="768" width="9.140625" style="120"/>
    <col min="769" max="769" width="9.85546875" style="120" bestFit="1" customWidth="1"/>
    <col min="770" max="772" width="9.140625" style="120"/>
    <col min="773" max="773" width="9.42578125" style="120" bestFit="1" customWidth="1"/>
    <col min="774" max="774" width="9.85546875" style="120" customWidth="1"/>
    <col min="775" max="775" width="12.42578125" style="120" bestFit="1" customWidth="1"/>
    <col min="776" max="776" width="9.5703125" style="120" customWidth="1"/>
    <col min="777" max="1024" width="9.140625" style="120"/>
    <col min="1025" max="1025" width="9.85546875" style="120" bestFit="1" customWidth="1"/>
    <col min="1026" max="1028" width="9.140625" style="120"/>
    <col min="1029" max="1029" width="9.42578125" style="120" bestFit="1" customWidth="1"/>
    <col min="1030" max="1030" width="9.85546875" style="120" customWidth="1"/>
    <col min="1031" max="1031" width="12.42578125" style="120" bestFit="1" customWidth="1"/>
    <col min="1032" max="1032" width="9.5703125" style="120" customWidth="1"/>
    <col min="1033" max="1280" width="9.140625" style="120"/>
    <col min="1281" max="1281" width="9.85546875" style="120" bestFit="1" customWidth="1"/>
    <col min="1282" max="1284" width="9.140625" style="120"/>
    <col min="1285" max="1285" width="9.42578125" style="120" bestFit="1" customWidth="1"/>
    <col min="1286" max="1286" width="9.85546875" style="120" customWidth="1"/>
    <col min="1287" max="1287" width="12.42578125" style="120" bestFit="1" customWidth="1"/>
    <col min="1288" max="1288" width="9.5703125" style="120" customWidth="1"/>
    <col min="1289" max="1536" width="9.140625" style="120"/>
    <col min="1537" max="1537" width="9.85546875" style="120" bestFit="1" customWidth="1"/>
    <col min="1538" max="1540" width="9.140625" style="120"/>
    <col min="1541" max="1541" width="9.42578125" style="120" bestFit="1" customWidth="1"/>
    <col min="1542" max="1542" width="9.85546875" style="120" customWidth="1"/>
    <col min="1543" max="1543" width="12.42578125" style="120" bestFit="1" customWidth="1"/>
    <col min="1544" max="1544" width="9.5703125" style="120" customWidth="1"/>
    <col min="1545" max="1792" width="9.140625" style="120"/>
    <col min="1793" max="1793" width="9.85546875" style="120" bestFit="1" customWidth="1"/>
    <col min="1794" max="1796" width="9.140625" style="120"/>
    <col min="1797" max="1797" width="9.42578125" style="120" bestFit="1" customWidth="1"/>
    <col min="1798" max="1798" width="9.85546875" style="120" customWidth="1"/>
    <col min="1799" max="1799" width="12.42578125" style="120" bestFit="1" customWidth="1"/>
    <col min="1800" max="1800" width="9.5703125" style="120" customWidth="1"/>
    <col min="1801" max="2048" width="9.140625" style="120"/>
    <col min="2049" max="2049" width="9.85546875" style="120" bestFit="1" customWidth="1"/>
    <col min="2050" max="2052" width="9.140625" style="120"/>
    <col min="2053" max="2053" width="9.42578125" style="120" bestFit="1" customWidth="1"/>
    <col min="2054" max="2054" width="9.85546875" style="120" customWidth="1"/>
    <col min="2055" max="2055" width="12.42578125" style="120" bestFit="1" customWidth="1"/>
    <col min="2056" max="2056" width="9.5703125" style="120" customWidth="1"/>
    <col min="2057" max="2304" width="9.140625" style="120"/>
    <col min="2305" max="2305" width="9.85546875" style="120" bestFit="1" customWidth="1"/>
    <col min="2306" max="2308" width="9.140625" style="120"/>
    <col min="2309" max="2309" width="9.42578125" style="120" bestFit="1" customWidth="1"/>
    <col min="2310" max="2310" width="9.85546875" style="120" customWidth="1"/>
    <col min="2311" max="2311" width="12.42578125" style="120" bestFit="1" customWidth="1"/>
    <col min="2312" max="2312" width="9.5703125" style="120" customWidth="1"/>
    <col min="2313" max="2560" width="9.140625" style="120"/>
    <col min="2561" max="2561" width="9.85546875" style="120" bestFit="1" customWidth="1"/>
    <col min="2562" max="2564" width="9.140625" style="120"/>
    <col min="2565" max="2565" width="9.42578125" style="120" bestFit="1" customWidth="1"/>
    <col min="2566" max="2566" width="9.85546875" style="120" customWidth="1"/>
    <col min="2567" max="2567" width="12.42578125" style="120" bestFit="1" customWidth="1"/>
    <col min="2568" max="2568" width="9.5703125" style="120" customWidth="1"/>
    <col min="2569" max="2816" width="9.140625" style="120"/>
    <col min="2817" max="2817" width="9.85546875" style="120" bestFit="1" customWidth="1"/>
    <col min="2818" max="2820" width="9.140625" style="120"/>
    <col min="2821" max="2821" width="9.42578125" style="120" bestFit="1" customWidth="1"/>
    <col min="2822" max="2822" width="9.85546875" style="120" customWidth="1"/>
    <col min="2823" max="2823" width="12.42578125" style="120" bestFit="1" customWidth="1"/>
    <col min="2824" max="2824" width="9.5703125" style="120" customWidth="1"/>
    <col min="2825" max="3072" width="9.140625" style="120"/>
    <col min="3073" max="3073" width="9.85546875" style="120" bestFit="1" customWidth="1"/>
    <col min="3074" max="3076" width="9.140625" style="120"/>
    <col min="3077" max="3077" width="9.42578125" style="120" bestFit="1" customWidth="1"/>
    <col min="3078" max="3078" width="9.85546875" style="120" customWidth="1"/>
    <col min="3079" max="3079" width="12.42578125" style="120" bestFit="1" customWidth="1"/>
    <col min="3080" max="3080" width="9.5703125" style="120" customWidth="1"/>
    <col min="3081" max="3328" width="9.140625" style="120"/>
    <col min="3329" max="3329" width="9.85546875" style="120" bestFit="1" customWidth="1"/>
    <col min="3330" max="3332" width="9.140625" style="120"/>
    <col min="3333" max="3333" width="9.42578125" style="120" bestFit="1" customWidth="1"/>
    <col min="3334" max="3334" width="9.85546875" style="120" customWidth="1"/>
    <col min="3335" max="3335" width="12.42578125" style="120" bestFit="1" customWidth="1"/>
    <col min="3336" max="3336" width="9.5703125" style="120" customWidth="1"/>
    <col min="3337" max="3584" width="9.140625" style="120"/>
    <col min="3585" max="3585" width="9.85546875" style="120" bestFit="1" customWidth="1"/>
    <col min="3586" max="3588" width="9.140625" style="120"/>
    <col min="3589" max="3589" width="9.42578125" style="120" bestFit="1" customWidth="1"/>
    <col min="3590" max="3590" width="9.85546875" style="120" customWidth="1"/>
    <col min="3591" max="3591" width="12.42578125" style="120" bestFit="1" customWidth="1"/>
    <col min="3592" max="3592" width="9.5703125" style="120" customWidth="1"/>
    <col min="3593" max="3840" width="9.140625" style="120"/>
    <col min="3841" max="3841" width="9.85546875" style="120" bestFit="1" customWidth="1"/>
    <col min="3842" max="3844" width="9.140625" style="120"/>
    <col min="3845" max="3845" width="9.42578125" style="120" bestFit="1" customWidth="1"/>
    <col min="3846" max="3846" width="9.85546875" style="120" customWidth="1"/>
    <col min="3847" max="3847" width="12.42578125" style="120" bestFit="1" customWidth="1"/>
    <col min="3848" max="3848" width="9.5703125" style="120" customWidth="1"/>
    <col min="3849" max="4096" width="9.140625" style="120"/>
    <col min="4097" max="4097" width="9.85546875" style="120" bestFit="1" customWidth="1"/>
    <col min="4098" max="4100" width="9.140625" style="120"/>
    <col min="4101" max="4101" width="9.42578125" style="120" bestFit="1" customWidth="1"/>
    <col min="4102" max="4102" width="9.85546875" style="120" customWidth="1"/>
    <col min="4103" max="4103" width="12.42578125" style="120" bestFit="1" customWidth="1"/>
    <col min="4104" max="4104" width="9.5703125" style="120" customWidth="1"/>
    <col min="4105" max="4352" width="9.140625" style="120"/>
    <col min="4353" max="4353" width="9.85546875" style="120" bestFit="1" customWidth="1"/>
    <col min="4354" max="4356" width="9.140625" style="120"/>
    <col min="4357" max="4357" width="9.42578125" style="120" bestFit="1" customWidth="1"/>
    <col min="4358" max="4358" width="9.85546875" style="120" customWidth="1"/>
    <col min="4359" max="4359" width="12.42578125" style="120" bestFit="1" customWidth="1"/>
    <col min="4360" max="4360" width="9.5703125" style="120" customWidth="1"/>
    <col min="4361" max="4608" width="9.140625" style="120"/>
    <col min="4609" max="4609" width="9.85546875" style="120" bestFit="1" customWidth="1"/>
    <col min="4610" max="4612" width="9.140625" style="120"/>
    <col min="4613" max="4613" width="9.42578125" style="120" bestFit="1" customWidth="1"/>
    <col min="4614" max="4614" width="9.85546875" style="120" customWidth="1"/>
    <col min="4615" max="4615" width="12.42578125" style="120" bestFit="1" customWidth="1"/>
    <col min="4616" max="4616" width="9.5703125" style="120" customWidth="1"/>
    <col min="4617" max="4864" width="9.140625" style="120"/>
    <col min="4865" max="4865" width="9.85546875" style="120" bestFit="1" customWidth="1"/>
    <col min="4866" max="4868" width="9.140625" style="120"/>
    <col min="4869" max="4869" width="9.42578125" style="120" bestFit="1" customWidth="1"/>
    <col min="4870" max="4870" width="9.85546875" style="120" customWidth="1"/>
    <col min="4871" max="4871" width="12.42578125" style="120" bestFit="1" customWidth="1"/>
    <col min="4872" max="4872" width="9.5703125" style="120" customWidth="1"/>
    <col min="4873" max="5120" width="9.140625" style="120"/>
    <col min="5121" max="5121" width="9.85546875" style="120" bestFit="1" customWidth="1"/>
    <col min="5122" max="5124" width="9.140625" style="120"/>
    <col min="5125" max="5125" width="9.42578125" style="120" bestFit="1" customWidth="1"/>
    <col min="5126" max="5126" width="9.85546875" style="120" customWidth="1"/>
    <col min="5127" max="5127" width="12.42578125" style="120" bestFit="1" customWidth="1"/>
    <col min="5128" max="5128" width="9.5703125" style="120" customWidth="1"/>
    <col min="5129" max="5376" width="9.140625" style="120"/>
    <col min="5377" max="5377" width="9.85546875" style="120" bestFit="1" customWidth="1"/>
    <col min="5378" max="5380" width="9.140625" style="120"/>
    <col min="5381" max="5381" width="9.42578125" style="120" bestFit="1" customWidth="1"/>
    <col min="5382" max="5382" width="9.85546875" style="120" customWidth="1"/>
    <col min="5383" max="5383" width="12.42578125" style="120" bestFit="1" customWidth="1"/>
    <col min="5384" max="5384" width="9.5703125" style="120" customWidth="1"/>
    <col min="5385" max="5632" width="9.140625" style="120"/>
    <col min="5633" max="5633" width="9.85546875" style="120" bestFit="1" customWidth="1"/>
    <col min="5634" max="5636" width="9.140625" style="120"/>
    <col min="5637" max="5637" width="9.42578125" style="120" bestFit="1" customWidth="1"/>
    <col min="5638" max="5638" width="9.85546875" style="120" customWidth="1"/>
    <col min="5639" max="5639" width="12.42578125" style="120" bestFit="1" customWidth="1"/>
    <col min="5640" max="5640" width="9.5703125" style="120" customWidth="1"/>
    <col min="5641" max="5888" width="9.140625" style="120"/>
    <col min="5889" max="5889" width="9.85546875" style="120" bestFit="1" customWidth="1"/>
    <col min="5890" max="5892" width="9.140625" style="120"/>
    <col min="5893" max="5893" width="9.42578125" style="120" bestFit="1" customWidth="1"/>
    <col min="5894" max="5894" width="9.85546875" style="120" customWidth="1"/>
    <col min="5895" max="5895" width="12.42578125" style="120" bestFit="1" customWidth="1"/>
    <col min="5896" max="5896" width="9.5703125" style="120" customWidth="1"/>
    <col min="5897" max="6144" width="9.140625" style="120"/>
    <col min="6145" max="6145" width="9.85546875" style="120" bestFit="1" customWidth="1"/>
    <col min="6146" max="6148" width="9.140625" style="120"/>
    <col min="6149" max="6149" width="9.42578125" style="120" bestFit="1" customWidth="1"/>
    <col min="6150" max="6150" width="9.85546875" style="120" customWidth="1"/>
    <col min="6151" max="6151" width="12.42578125" style="120" bestFit="1" customWidth="1"/>
    <col min="6152" max="6152" width="9.5703125" style="120" customWidth="1"/>
    <col min="6153" max="6400" width="9.140625" style="120"/>
    <col min="6401" max="6401" width="9.85546875" style="120" bestFit="1" customWidth="1"/>
    <col min="6402" max="6404" width="9.140625" style="120"/>
    <col min="6405" max="6405" width="9.42578125" style="120" bestFit="1" customWidth="1"/>
    <col min="6406" max="6406" width="9.85546875" style="120" customWidth="1"/>
    <col min="6407" max="6407" width="12.42578125" style="120" bestFit="1" customWidth="1"/>
    <col min="6408" max="6408" width="9.5703125" style="120" customWidth="1"/>
    <col min="6409" max="6656" width="9.140625" style="120"/>
    <col min="6657" max="6657" width="9.85546875" style="120" bestFit="1" customWidth="1"/>
    <col min="6658" max="6660" width="9.140625" style="120"/>
    <col min="6661" max="6661" width="9.42578125" style="120" bestFit="1" customWidth="1"/>
    <col min="6662" max="6662" width="9.85546875" style="120" customWidth="1"/>
    <col min="6663" max="6663" width="12.42578125" style="120" bestFit="1" customWidth="1"/>
    <col min="6664" max="6664" width="9.5703125" style="120" customWidth="1"/>
    <col min="6665" max="6912" width="9.140625" style="120"/>
    <col min="6913" max="6913" width="9.85546875" style="120" bestFit="1" customWidth="1"/>
    <col min="6914" max="6916" width="9.140625" style="120"/>
    <col min="6917" max="6917" width="9.42578125" style="120" bestFit="1" customWidth="1"/>
    <col min="6918" max="6918" width="9.85546875" style="120" customWidth="1"/>
    <col min="6919" max="6919" width="12.42578125" style="120" bestFit="1" customWidth="1"/>
    <col min="6920" max="6920" width="9.5703125" style="120" customWidth="1"/>
    <col min="6921" max="7168" width="9.140625" style="120"/>
    <col min="7169" max="7169" width="9.85546875" style="120" bestFit="1" customWidth="1"/>
    <col min="7170" max="7172" width="9.140625" style="120"/>
    <col min="7173" max="7173" width="9.42578125" style="120" bestFit="1" customWidth="1"/>
    <col min="7174" max="7174" width="9.85546875" style="120" customWidth="1"/>
    <col min="7175" max="7175" width="12.42578125" style="120" bestFit="1" customWidth="1"/>
    <col min="7176" max="7176" width="9.5703125" style="120" customWidth="1"/>
    <col min="7177" max="7424" width="9.140625" style="120"/>
    <col min="7425" max="7425" width="9.85546875" style="120" bestFit="1" customWidth="1"/>
    <col min="7426" max="7428" width="9.140625" style="120"/>
    <col min="7429" max="7429" width="9.42578125" style="120" bestFit="1" customWidth="1"/>
    <col min="7430" max="7430" width="9.85546875" style="120" customWidth="1"/>
    <col min="7431" max="7431" width="12.42578125" style="120" bestFit="1" customWidth="1"/>
    <col min="7432" max="7432" width="9.5703125" style="120" customWidth="1"/>
    <col min="7433" max="7680" width="9.140625" style="120"/>
    <col min="7681" max="7681" width="9.85546875" style="120" bestFit="1" customWidth="1"/>
    <col min="7682" max="7684" width="9.140625" style="120"/>
    <col min="7685" max="7685" width="9.42578125" style="120" bestFit="1" customWidth="1"/>
    <col min="7686" max="7686" width="9.85546875" style="120" customWidth="1"/>
    <col min="7687" max="7687" width="12.42578125" style="120" bestFit="1" customWidth="1"/>
    <col min="7688" max="7688" width="9.5703125" style="120" customWidth="1"/>
    <col min="7689" max="7936" width="9.140625" style="120"/>
    <col min="7937" max="7937" width="9.85546875" style="120" bestFit="1" customWidth="1"/>
    <col min="7938" max="7940" width="9.140625" style="120"/>
    <col min="7941" max="7941" width="9.42578125" style="120" bestFit="1" customWidth="1"/>
    <col min="7942" max="7942" width="9.85546875" style="120" customWidth="1"/>
    <col min="7943" max="7943" width="12.42578125" style="120" bestFit="1" customWidth="1"/>
    <col min="7944" max="7944" width="9.5703125" style="120" customWidth="1"/>
    <col min="7945" max="8192" width="9.140625" style="120"/>
    <col min="8193" max="8193" width="9.85546875" style="120" bestFit="1" customWidth="1"/>
    <col min="8194" max="8196" width="9.140625" style="120"/>
    <col min="8197" max="8197" width="9.42578125" style="120" bestFit="1" customWidth="1"/>
    <col min="8198" max="8198" width="9.85546875" style="120" customWidth="1"/>
    <col min="8199" max="8199" width="12.42578125" style="120" bestFit="1" customWidth="1"/>
    <col min="8200" max="8200" width="9.5703125" style="120" customWidth="1"/>
    <col min="8201" max="8448" width="9.140625" style="120"/>
    <col min="8449" max="8449" width="9.85546875" style="120" bestFit="1" customWidth="1"/>
    <col min="8450" max="8452" width="9.140625" style="120"/>
    <col min="8453" max="8453" width="9.42578125" style="120" bestFit="1" customWidth="1"/>
    <col min="8454" max="8454" width="9.85546875" style="120" customWidth="1"/>
    <col min="8455" max="8455" width="12.42578125" style="120" bestFit="1" customWidth="1"/>
    <col min="8456" max="8456" width="9.5703125" style="120" customWidth="1"/>
    <col min="8457" max="8704" width="9.140625" style="120"/>
    <col min="8705" max="8705" width="9.85546875" style="120" bestFit="1" customWidth="1"/>
    <col min="8706" max="8708" width="9.140625" style="120"/>
    <col min="8709" max="8709" width="9.42578125" style="120" bestFit="1" customWidth="1"/>
    <col min="8710" max="8710" width="9.85546875" style="120" customWidth="1"/>
    <col min="8711" max="8711" width="12.42578125" style="120" bestFit="1" customWidth="1"/>
    <col min="8712" max="8712" width="9.5703125" style="120" customWidth="1"/>
    <col min="8713" max="8960" width="9.140625" style="120"/>
    <col min="8961" max="8961" width="9.85546875" style="120" bestFit="1" customWidth="1"/>
    <col min="8962" max="8964" width="9.140625" style="120"/>
    <col min="8965" max="8965" width="9.42578125" style="120" bestFit="1" customWidth="1"/>
    <col min="8966" max="8966" width="9.85546875" style="120" customWidth="1"/>
    <col min="8967" max="8967" width="12.42578125" style="120" bestFit="1" customWidth="1"/>
    <col min="8968" max="8968" width="9.5703125" style="120" customWidth="1"/>
    <col min="8969" max="9216" width="9.140625" style="120"/>
    <col min="9217" max="9217" width="9.85546875" style="120" bestFit="1" customWidth="1"/>
    <col min="9218" max="9220" width="9.140625" style="120"/>
    <col min="9221" max="9221" width="9.42578125" style="120" bestFit="1" customWidth="1"/>
    <col min="9222" max="9222" width="9.85546875" style="120" customWidth="1"/>
    <col min="9223" max="9223" width="12.42578125" style="120" bestFit="1" customWidth="1"/>
    <col min="9224" max="9224" width="9.5703125" style="120" customWidth="1"/>
    <col min="9225" max="9472" width="9.140625" style="120"/>
    <col min="9473" max="9473" width="9.85546875" style="120" bestFit="1" customWidth="1"/>
    <col min="9474" max="9476" width="9.140625" style="120"/>
    <col min="9477" max="9477" width="9.42578125" style="120" bestFit="1" customWidth="1"/>
    <col min="9478" max="9478" width="9.85546875" style="120" customWidth="1"/>
    <col min="9479" max="9479" width="12.42578125" style="120" bestFit="1" customWidth="1"/>
    <col min="9480" max="9480" width="9.5703125" style="120" customWidth="1"/>
    <col min="9481" max="9728" width="9.140625" style="120"/>
    <col min="9729" max="9729" width="9.85546875" style="120" bestFit="1" customWidth="1"/>
    <col min="9730" max="9732" width="9.140625" style="120"/>
    <col min="9733" max="9733" width="9.42578125" style="120" bestFit="1" customWidth="1"/>
    <col min="9734" max="9734" width="9.85546875" style="120" customWidth="1"/>
    <col min="9735" max="9735" width="12.42578125" style="120" bestFit="1" customWidth="1"/>
    <col min="9736" max="9736" width="9.5703125" style="120" customWidth="1"/>
    <col min="9737" max="9984" width="9.140625" style="120"/>
    <col min="9985" max="9985" width="9.85546875" style="120" bestFit="1" customWidth="1"/>
    <col min="9986" max="9988" width="9.140625" style="120"/>
    <col min="9989" max="9989" width="9.42578125" style="120" bestFit="1" customWidth="1"/>
    <col min="9990" max="9990" width="9.85546875" style="120" customWidth="1"/>
    <col min="9991" max="9991" width="12.42578125" style="120" bestFit="1" customWidth="1"/>
    <col min="9992" max="9992" width="9.5703125" style="120" customWidth="1"/>
    <col min="9993" max="10240" width="9.140625" style="120"/>
    <col min="10241" max="10241" width="9.85546875" style="120" bestFit="1" customWidth="1"/>
    <col min="10242" max="10244" width="9.140625" style="120"/>
    <col min="10245" max="10245" width="9.42578125" style="120" bestFit="1" customWidth="1"/>
    <col min="10246" max="10246" width="9.85546875" style="120" customWidth="1"/>
    <col min="10247" max="10247" width="12.42578125" style="120" bestFit="1" customWidth="1"/>
    <col min="10248" max="10248" width="9.5703125" style="120" customWidth="1"/>
    <col min="10249" max="10496" width="9.140625" style="120"/>
    <col min="10497" max="10497" width="9.85546875" style="120" bestFit="1" customWidth="1"/>
    <col min="10498" max="10500" width="9.140625" style="120"/>
    <col min="10501" max="10501" width="9.42578125" style="120" bestFit="1" customWidth="1"/>
    <col min="10502" max="10502" width="9.85546875" style="120" customWidth="1"/>
    <col min="10503" max="10503" width="12.42578125" style="120" bestFit="1" customWidth="1"/>
    <col min="10504" max="10504" width="9.5703125" style="120" customWidth="1"/>
    <col min="10505" max="10752" width="9.140625" style="120"/>
    <col min="10753" max="10753" width="9.85546875" style="120" bestFit="1" customWidth="1"/>
    <col min="10754" max="10756" width="9.140625" style="120"/>
    <col min="10757" max="10757" width="9.42578125" style="120" bestFit="1" customWidth="1"/>
    <col min="10758" max="10758" width="9.85546875" style="120" customWidth="1"/>
    <col min="10759" max="10759" width="12.42578125" style="120" bestFit="1" customWidth="1"/>
    <col min="10760" max="10760" width="9.5703125" style="120" customWidth="1"/>
    <col min="10761" max="11008" width="9.140625" style="120"/>
    <col min="11009" max="11009" width="9.85546875" style="120" bestFit="1" customWidth="1"/>
    <col min="11010" max="11012" width="9.140625" style="120"/>
    <col min="11013" max="11013" width="9.42578125" style="120" bestFit="1" customWidth="1"/>
    <col min="11014" max="11014" width="9.85546875" style="120" customWidth="1"/>
    <col min="11015" max="11015" width="12.42578125" style="120" bestFit="1" customWidth="1"/>
    <col min="11016" max="11016" width="9.5703125" style="120" customWidth="1"/>
    <col min="11017" max="11264" width="9.140625" style="120"/>
    <col min="11265" max="11265" width="9.85546875" style="120" bestFit="1" customWidth="1"/>
    <col min="11266" max="11268" width="9.140625" style="120"/>
    <col min="11269" max="11269" width="9.42578125" style="120" bestFit="1" customWidth="1"/>
    <col min="11270" max="11270" width="9.85546875" style="120" customWidth="1"/>
    <col min="11271" max="11271" width="12.42578125" style="120" bestFit="1" customWidth="1"/>
    <col min="11272" max="11272" width="9.5703125" style="120" customWidth="1"/>
    <col min="11273" max="11520" width="9.140625" style="120"/>
    <col min="11521" max="11521" width="9.85546875" style="120" bestFit="1" customWidth="1"/>
    <col min="11522" max="11524" width="9.140625" style="120"/>
    <col min="11525" max="11525" width="9.42578125" style="120" bestFit="1" customWidth="1"/>
    <col min="11526" max="11526" width="9.85546875" style="120" customWidth="1"/>
    <col min="11527" max="11527" width="12.42578125" style="120" bestFit="1" customWidth="1"/>
    <col min="11528" max="11528" width="9.5703125" style="120" customWidth="1"/>
    <col min="11529" max="11776" width="9.140625" style="120"/>
    <col min="11777" max="11777" width="9.85546875" style="120" bestFit="1" customWidth="1"/>
    <col min="11778" max="11780" width="9.140625" style="120"/>
    <col min="11781" max="11781" width="9.42578125" style="120" bestFit="1" customWidth="1"/>
    <col min="11782" max="11782" width="9.85546875" style="120" customWidth="1"/>
    <col min="11783" max="11783" width="12.42578125" style="120" bestFit="1" customWidth="1"/>
    <col min="11784" max="11784" width="9.5703125" style="120" customWidth="1"/>
    <col min="11785" max="12032" width="9.140625" style="120"/>
    <col min="12033" max="12033" width="9.85546875" style="120" bestFit="1" customWidth="1"/>
    <col min="12034" max="12036" width="9.140625" style="120"/>
    <col min="12037" max="12037" width="9.42578125" style="120" bestFit="1" customWidth="1"/>
    <col min="12038" max="12038" width="9.85546875" style="120" customWidth="1"/>
    <col min="12039" max="12039" width="12.42578125" style="120" bestFit="1" customWidth="1"/>
    <col min="12040" max="12040" width="9.5703125" style="120" customWidth="1"/>
    <col min="12041" max="12288" width="9.140625" style="120"/>
    <col min="12289" max="12289" width="9.85546875" style="120" bestFit="1" customWidth="1"/>
    <col min="12290" max="12292" width="9.140625" style="120"/>
    <col min="12293" max="12293" width="9.42578125" style="120" bestFit="1" customWidth="1"/>
    <col min="12294" max="12294" width="9.85546875" style="120" customWidth="1"/>
    <col min="12295" max="12295" width="12.42578125" style="120" bestFit="1" customWidth="1"/>
    <col min="12296" max="12296" width="9.5703125" style="120" customWidth="1"/>
    <col min="12297" max="12544" width="9.140625" style="120"/>
    <col min="12545" max="12545" width="9.85546875" style="120" bestFit="1" customWidth="1"/>
    <col min="12546" max="12548" width="9.140625" style="120"/>
    <col min="12549" max="12549" width="9.42578125" style="120" bestFit="1" customWidth="1"/>
    <col min="12550" max="12550" width="9.85546875" style="120" customWidth="1"/>
    <col min="12551" max="12551" width="12.42578125" style="120" bestFit="1" customWidth="1"/>
    <col min="12552" max="12552" width="9.5703125" style="120" customWidth="1"/>
    <col min="12553" max="12800" width="9.140625" style="120"/>
    <col min="12801" max="12801" width="9.85546875" style="120" bestFit="1" customWidth="1"/>
    <col min="12802" max="12804" width="9.140625" style="120"/>
    <col min="12805" max="12805" width="9.42578125" style="120" bestFit="1" customWidth="1"/>
    <col min="12806" max="12806" width="9.85546875" style="120" customWidth="1"/>
    <col min="12807" max="12807" width="12.42578125" style="120" bestFit="1" customWidth="1"/>
    <col min="12808" max="12808" width="9.5703125" style="120" customWidth="1"/>
    <col min="12809" max="13056" width="9.140625" style="120"/>
    <col min="13057" max="13057" width="9.85546875" style="120" bestFit="1" customWidth="1"/>
    <col min="13058" max="13060" width="9.140625" style="120"/>
    <col min="13061" max="13061" width="9.42578125" style="120" bestFit="1" customWidth="1"/>
    <col min="13062" max="13062" width="9.85546875" style="120" customWidth="1"/>
    <col min="13063" max="13063" width="12.42578125" style="120" bestFit="1" customWidth="1"/>
    <col min="13064" max="13064" width="9.5703125" style="120" customWidth="1"/>
    <col min="13065" max="13312" width="9.140625" style="120"/>
    <col min="13313" max="13313" width="9.85546875" style="120" bestFit="1" customWidth="1"/>
    <col min="13314" max="13316" width="9.140625" style="120"/>
    <col min="13317" max="13317" width="9.42578125" style="120" bestFit="1" customWidth="1"/>
    <col min="13318" max="13318" width="9.85546875" style="120" customWidth="1"/>
    <col min="13319" max="13319" width="12.42578125" style="120" bestFit="1" customWidth="1"/>
    <col min="13320" max="13320" width="9.5703125" style="120" customWidth="1"/>
    <col min="13321" max="13568" width="9.140625" style="120"/>
    <col min="13569" max="13569" width="9.85546875" style="120" bestFit="1" customWidth="1"/>
    <col min="13570" max="13572" width="9.140625" style="120"/>
    <col min="13573" max="13573" width="9.42578125" style="120" bestFit="1" customWidth="1"/>
    <col min="13574" max="13574" width="9.85546875" style="120" customWidth="1"/>
    <col min="13575" max="13575" width="12.42578125" style="120" bestFit="1" customWidth="1"/>
    <col min="13576" max="13576" width="9.5703125" style="120" customWidth="1"/>
    <col min="13577" max="13824" width="9.140625" style="120"/>
    <col min="13825" max="13825" width="9.85546875" style="120" bestFit="1" customWidth="1"/>
    <col min="13826" max="13828" width="9.140625" style="120"/>
    <col min="13829" max="13829" width="9.42578125" style="120" bestFit="1" customWidth="1"/>
    <col min="13830" max="13830" width="9.85546875" style="120" customWidth="1"/>
    <col min="13831" max="13831" width="12.42578125" style="120" bestFit="1" customWidth="1"/>
    <col min="13832" max="13832" width="9.5703125" style="120" customWidth="1"/>
    <col min="13833" max="14080" width="9.140625" style="120"/>
    <col min="14081" max="14081" width="9.85546875" style="120" bestFit="1" customWidth="1"/>
    <col min="14082" max="14084" width="9.140625" style="120"/>
    <col min="14085" max="14085" width="9.42578125" style="120" bestFit="1" customWidth="1"/>
    <col min="14086" max="14086" width="9.85546875" style="120" customWidth="1"/>
    <col min="14087" max="14087" width="12.42578125" style="120" bestFit="1" customWidth="1"/>
    <col min="14088" max="14088" width="9.5703125" style="120" customWidth="1"/>
    <col min="14089" max="14336" width="9.140625" style="120"/>
    <col min="14337" max="14337" width="9.85546875" style="120" bestFit="1" customWidth="1"/>
    <col min="14338" max="14340" width="9.140625" style="120"/>
    <col min="14341" max="14341" width="9.42578125" style="120" bestFit="1" customWidth="1"/>
    <col min="14342" max="14342" width="9.85546875" style="120" customWidth="1"/>
    <col min="14343" max="14343" width="12.42578125" style="120" bestFit="1" customWidth="1"/>
    <col min="14344" max="14344" width="9.5703125" style="120" customWidth="1"/>
    <col min="14345" max="14592" width="9.140625" style="120"/>
    <col min="14593" max="14593" width="9.85546875" style="120" bestFit="1" customWidth="1"/>
    <col min="14594" max="14596" width="9.140625" style="120"/>
    <col min="14597" max="14597" width="9.42578125" style="120" bestFit="1" customWidth="1"/>
    <col min="14598" max="14598" width="9.85546875" style="120" customWidth="1"/>
    <col min="14599" max="14599" width="12.42578125" style="120" bestFit="1" customWidth="1"/>
    <col min="14600" max="14600" width="9.5703125" style="120" customWidth="1"/>
    <col min="14601" max="14848" width="9.140625" style="120"/>
    <col min="14849" max="14849" width="9.85546875" style="120" bestFit="1" customWidth="1"/>
    <col min="14850" max="14852" width="9.140625" style="120"/>
    <col min="14853" max="14853" width="9.42578125" style="120" bestFit="1" customWidth="1"/>
    <col min="14854" max="14854" width="9.85546875" style="120" customWidth="1"/>
    <col min="14855" max="14855" width="12.42578125" style="120" bestFit="1" customWidth="1"/>
    <col min="14856" max="14856" width="9.5703125" style="120" customWidth="1"/>
    <col min="14857" max="15104" width="9.140625" style="120"/>
    <col min="15105" max="15105" width="9.85546875" style="120" bestFit="1" customWidth="1"/>
    <col min="15106" max="15108" width="9.140625" style="120"/>
    <col min="15109" max="15109" width="9.42578125" style="120" bestFit="1" customWidth="1"/>
    <col min="15110" max="15110" width="9.85546875" style="120" customWidth="1"/>
    <col min="15111" max="15111" width="12.42578125" style="120" bestFit="1" customWidth="1"/>
    <col min="15112" max="15112" width="9.5703125" style="120" customWidth="1"/>
    <col min="15113" max="15360" width="9.140625" style="120"/>
    <col min="15361" max="15361" width="9.85546875" style="120" bestFit="1" customWidth="1"/>
    <col min="15362" max="15364" width="9.140625" style="120"/>
    <col min="15365" max="15365" width="9.42578125" style="120" bestFit="1" customWidth="1"/>
    <col min="15366" max="15366" width="9.85546875" style="120" customWidth="1"/>
    <col min="15367" max="15367" width="12.42578125" style="120" bestFit="1" customWidth="1"/>
    <col min="15368" max="15368" width="9.5703125" style="120" customWidth="1"/>
    <col min="15369" max="15616" width="9.140625" style="120"/>
    <col min="15617" max="15617" width="9.85546875" style="120" bestFit="1" customWidth="1"/>
    <col min="15618" max="15620" width="9.140625" style="120"/>
    <col min="15621" max="15621" width="9.42578125" style="120" bestFit="1" customWidth="1"/>
    <col min="15622" max="15622" width="9.85546875" style="120" customWidth="1"/>
    <col min="15623" max="15623" width="12.42578125" style="120" bestFit="1" customWidth="1"/>
    <col min="15624" max="15624" width="9.5703125" style="120" customWidth="1"/>
    <col min="15625" max="15872" width="9.140625" style="120"/>
    <col min="15873" max="15873" width="9.85546875" style="120" bestFit="1" customWidth="1"/>
    <col min="15874" max="15876" width="9.140625" style="120"/>
    <col min="15877" max="15877" width="9.42578125" style="120" bestFit="1" customWidth="1"/>
    <col min="15878" max="15878" width="9.85546875" style="120" customWidth="1"/>
    <col min="15879" max="15879" width="12.42578125" style="120" bestFit="1" customWidth="1"/>
    <col min="15880" max="15880" width="9.5703125" style="120" customWidth="1"/>
    <col min="15881" max="16128" width="9.140625" style="120"/>
    <col min="16129" max="16129" width="9.85546875" style="120" bestFit="1" customWidth="1"/>
    <col min="16130" max="16132" width="9.140625" style="120"/>
    <col min="16133" max="16133" width="9.42578125" style="120" bestFit="1" customWidth="1"/>
    <col min="16134" max="16134" width="9.85546875" style="120" customWidth="1"/>
    <col min="16135" max="16135" width="12.42578125" style="120" bestFit="1" customWidth="1"/>
    <col min="16136" max="16136" width="9.5703125" style="120" customWidth="1"/>
    <col min="16137" max="16384" width="9.140625" style="120"/>
  </cols>
  <sheetData>
    <row r="1" spans="1:14" x14ac:dyDescent="0.2">
      <c r="A1" s="117"/>
      <c r="B1" s="118"/>
      <c r="C1" s="118"/>
      <c r="D1" s="118"/>
      <c r="E1" s="118"/>
      <c r="F1" s="118"/>
      <c r="G1" s="118"/>
      <c r="H1" s="118"/>
      <c r="I1" s="119"/>
      <c r="J1" s="242"/>
      <c r="K1" s="922">
        <v>16.09</v>
      </c>
    </row>
    <row r="2" spans="1:14" ht="26.25" x14ac:dyDescent="0.2">
      <c r="A2" s="121"/>
      <c r="B2" s="122"/>
      <c r="C2" s="122"/>
      <c r="D2" s="122"/>
      <c r="E2" s="123" t="s">
        <v>271</v>
      </c>
      <c r="F2" s="124"/>
      <c r="G2" s="124"/>
      <c r="H2" s="122"/>
      <c r="I2" s="125"/>
      <c r="J2" s="126"/>
      <c r="K2" s="126"/>
    </row>
    <row r="3" spans="1:14" x14ac:dyDescent="0.2">
      <c r="A3" s="121"/>
      <c r="B3" s="122"/>
      <c r="C3" s="122"/>
      <c r="D3" s="122"/>
      <c r="E3" s="122"/>
      <c r="F3" s="122"/>
      <c r="G3" s="122"/>
      <c r="H3" s="122"/>
      <c r="I3" s="125"/>
      <c r="J3" s="126"/>
      <c r="K3" s="126"/>
    </row>
    <row r="4" spans="1:14" ht="13.5" thickBot="1" x14ac:dyDescent="0.25">
      <c r="A4" s="127"/>
      <c r="B4" s="128"/>
      <c r="C4" s="128"/>
      <c r="D4" s="128"/>
      <c r="E4" s="128"/>
      <c r="F4" s="128"/>
      <c r="G4" s="128"/>
      <c r="H4" s="128"/>
      <c r="I4" s="129"/>
      <c r="J4" s="126"/>
      <c r="K4" s="126"/>
    </row>
    <row r="5" spans="1:14" x14ac:dyDescent="0.2">
      <c r="A5" s="130" t="s">
        <v>272</v>
      </c>
      <c r="B5" s="131"/>
      <c r="C5" s="118"/>
      <c r="D5" s="119"/>
      <c r="E5" s="131" t="s">
        <v>273</v>
      </c>
      <c r="F5" s="119"/>
      <c r="G5" s="131" t="s">
        <v>479</v>
      </c>
      <c r="H5" s="131"/>
      <c r="I5" s="119"/>
      <c r="J5" s="126"/>
      <c r="K5" s="126"/>
    </row>
    <row r="6" spans="1:14" ht="13.5" thickBot="1" x14ac:dyDescent="0.25">
      <c r="A6" s="1306" t="str">
        <f>Menu!F3</f>
        <v>USCGC BUSTED</v>
      </c>
      <c r="B6" s="1307"/>
      <c r="C6" s="1307"/>
      <c r="D6" s="1308"/>
      <c r="E6" s="1306" t="str">
        <f>Menu!F4</f>
        <v>07-13908</v>
      </c>
      <c r="F6" s="1309"/>
      <c r="G6" s="1310">
        <f>Menu!F6</f>
        <v>43616</v>
      </c>
      <c r="H6" s="1311"/>
      <c r="I6" s="1309"/>
      <c r="J6" s="126"/>
      <c r="K6" s="126"/>
    </row>
    <row r="7" spans="1:14" ht="13.5" thickBot="1" x14ac:dyDescent="0.25">
      <c r="A7" s="132"/>
      <c r="B7" s="133"/>
      <c r="C7" s="133"/>
      <c r="D7" s="134"/>
      <c r="E7" s="134"/>
      <c r="F7" s="134"/>
      <c r="G7" s="133"/>
      <c r="H7" s="133"/>
      <c r="I7" s="135"/>
      <c r="J7" s="126"/>
      <c r="K7" s="126"/>
    </row>
    <row r="8" spans="1:14" ht="13.5" thickBot="1" x14ac:dyDescent="0.25">
      <c r="A8" s="136" t="s">
        <v>68</v>
      </c>
      <c r="B8" s="136" t="s">
        <v>274</v>
      </c>
      <c r="C8" s="136"/>
      <c r="D8" s="136"/>
      <c r="E8" s="136" t="s">
        <v>275</v>
      </c>
      <c r="F8" s="137" t="s">
        <v>241</v>
      </c>
      <c r="G8" s="137" t="s">
        <v>276</v>
      </c>
      <c r="H8" s="137" t="s">
        <v>277</v>
      </c>
      <c r="I8" s="136" t="s">
        <v>278</v>
      </c>
    </row>
    <row r="9" spans="1:14" x14ac:dyDescent="0.2">
      <c r="A9" s="138"/>
      <c r="B9" s="1298"/>
      <c r="C9" s="1299"/>
      <c r="D9" s="1300"/>
      <c r="E9" s="139">
        <v>0</v>
      </c>
      <c r="F9" s="139">
        <v>0</v>
      </c>
      <c r="G9" s="139">
        <v>0</v>
      </c>
      <c r="H9" s="140">
        <f>SUM(F9-G9)</f>
        <v>0</v>
      </c>
      <c r="I9" s="141"/>
      <c r="N9" s="884"/>
    </row>
    <row r="10" spans="1:14" x14ac:dyDescent="0.2">
      <c r="A10" s="142"/>
      <c r="B10" s="1292"/>
      <c r="C10" s="1293"/>
      <c r="D10" s="1294"/>
      <c r="E10" s="143">
        <v>0</v>
      </c>
      <c r="F10" s="143">
        <v>0</v>
      </c>
      <c r="G10" s="144">
        <v>0</v>
      </c>
      <c r="H10" s="145">
        <f>SUM(H9+F10-G10)</f>
        <v>0</v>
      </c>
      <c r="I10" s="146"/>
      <c r="N10" s="884"/>
    </row>
    <row r="11" spans="1:14" x14ac:dyDescent="0.2">
      <c r="A11" s="142"/>
      <c r="B11" s="1292"/>
      <c r="C11" s="1293"/>
      <c r="D11" s="1294"/>
      <c r="E11" s="143">
        <v>0</v>
      </c>
      <c r="F11" s="143">
        <v>0</v>
      </c>
      <c r="G11" s="143">
        <v>0</v>
      </c>
      <c r="H11" s="145">
        <f t="shared" ref="H11:H50" si="0">SUM(H10+F11-G11)</f>
        <v>0</v>
      </c>
      <c r="I11" s="146"/>
      <c r="N11" s="884"/>
    </row>
    <row r="12" spans="1:14" x14ac:dyDescent="0.2">
      <c r="A12" s="142"/>
      <c r="B12" s="1292"/>
      <c r="C12" s="1293"/>
      <c r="D12" s="1294"/>
      <c r="E12" s="143">
        <v>0</v>
      </c>
      <c r="F12" s="143">
        <v>0</v>
      </c>
      <c r="G12" s="143">
        <v>0</v>
      </c>
      <c r="H12" s="145">
        <f t="shared" si="0"/>
        <v>0</v>
      </c>
      <c r="I12" s="146"/>
      <c r="N12" s="884"/>
    </row>
    <row r="13" spans="1:14" x14ac:dyDescent="0.2">
      <c r="A13" s="142"/>
      <c r="B13" s="1292"/>
      <c r="C13" s="1293"/>
      <c r="D13" s="1294"/>
      <c r="E13" s="143">
        <v>0</v>
      </c>
      <c r="F13" s="143">
        <v>0</v>
      </c>
      <c r="G13" s="143">
        <v>0</v>
      </c>
      <c r="H13" s="145">
        <f t="shared" si="0"/>
        <v>0</v>
      </c>
      <c r="I13" s="146"/>
      <c r="N13" s="884"/>
    </row>
    <row r="14" spans="1:14" x14ac:dyDescent="0.2">
      <c r="A14" s="142"/>
      <c r="B14" s="1292"/>
      <c r="C14" s="1293"/>
      <c r="D14" s="1294"/>
      <c r="E14" s="143">
        <v>0</v>
      </c>
      <c r="F14" s="143">
        <v>0</v>
      </c>
      <c r="G14" s="143">
        <v>0</v>
      </c>
      <c r="H14" s="145">
        <f t="shared" si="0"/>
        <v>0</v>
      </c>
      <c r="I14" s="146"/>
      <c r="N14" s="884"/>
    </row>
    <row r="15" spans="1:14" x14ac:dyDescent="0.2">
      <c r="A15" s="142"/>
      <c r="B15" s="1292"/>
      <c r="C15" s="1293"/>
      <c r="D15" s="1294"/>
      <c r="E15" s="143">
        <v>0</v>
      </c>
      <c r="F15" s="143">
        <v>0</v>
      </c>
      <c r="G15" s="143">
        <v>0</v>
      </c>
      <c r="H15" s="145">
        <f t="shared" si="0"/>
        <v>0</v>
      </c>
      <c r="I15" s="146"/>
      <c r="N15" s="884"/>
    </row>
    <row r="16" spans="1:14" x14ac:dyDescent="0.2">
      <c r="A16" s="142"/>
      <c r="B16" s="1292"/>
      <c r="C16" s="1293"/>
      <c r="D16" s="1294"/>
      <c r="E16" s="143">
        <v>0</v>
      </c>
      <c r="F16" s="143">
        <v>0</v>
      </c>
      <c r="G16" s="143">
        <v>0</v>
      </c>
      <c r="H16" s="145">
        <f t="shared" si="0"/>
        <v>0</v>
      </c>
      <c r="I16" s="146"/>
      <c r="N16" s="884"/>
    </row>
    <row r="17" spans="1:14" x14ac:dyDescent="0.2">
      <c r="A17" s="142"/>
      <c r="B17" s="1292"/>
      <c r="C17" s="1293"/>
      <c r="D17" s="1294"/>
      <c r="E17" s="143">
        <v>0</v>
      </c>
      <c r="F17" s="143">
        <v>0</v>
      </c>
      <c r="G17" s="143">
        <v>0</v>
      </c>
      <c r="H17" s="145">
        <f t="shared" si="0"/>
        <v>0</v>
      </c>
      <c r="I17" s="146"/>
      <c r="N17" s="884"/>
    </row>
    <row r="18" spans="1:14" x14ac:dyDescent="0.2">
      <c r="A18" s="142"/>
      <c r="B18" s="1292"/>
      <c r="C18" s="1293"/>
      <c r="D18" s="1294"/>
      <c r="E18" s="143">
        <v>0</v>
      </c>
      <c r="F18" s="143">
        <v>0</v>
      </c>
      <c r="G18" s="143">
        <v>0</v>
      </c>
      <c r="H18" s="145">
        <f t="shared" si="0"/>
        <v>0</v>
      </c>
      <c r="I18" s="146"/>
      <c r="N18" s="884"/>
    </row>
    <row r="19" spans="1:14" x14ac:dyDescent="0.2">
      <c r="A19" s="142"/>
      <c r="B19" s="1292"/>
      <c r="C19" s="1293"/>
      <c r="D19" s="1294"/>
      <c r="E19" s="143">
        <v>0</v>
      </c>
      <c r="F19" s="143">
        <v>0</v>
      </c>
      <c r="G19" s="143">
        <v>0</v>
      </c>
      <c r="H19" s="145">
        <f t="shared" si="0"/>
        <v>0</v>
      </c>
      <c r="I19" s="146"/>
      <c r="N19" s="884"/>
    </row>
    <row r="20" spans="1:14" x14ac:dyDescent="0.2">
      <c r="A20" s="142"/>
      <c r="B20" s="1292"/>
      <c r="C20" s="1293"/>
      <c r="D20" s="1294"/>
      <c r="E20" s="143">
        <v>0</v>
      </c>
      <c r="F20" s="143">
        <v>0</v>
      </c>
      <c r="G20" s="143">
        <v>0</v>
      </c>
      <c r="H20" s="145">
        <f t="shared" si="0"/>
        <v>0</v>
      </c>
      <c r="I20" s="146"/>
      <c r="N20" s="884"/>
    </row>
    <row r="21" spans="1:14" x14ac:dyDescent="0.2">
      <c r="A21" s="142"/>
      <c r="B21" s="1292"/>
      <c r="C21" s="1293"/>
      <c r="D21" s="1294"/>
      <c r="E21" s="143">
        <v>0</v>
      </c>
      <c r="F21" s="143">
        <v>0</v>
      </c>
      <c r="G21" s="143">
        <v>0</v>
      </c>
      <c r="H21" s="145">
        <f t="shared" si="0"/>
        <v>0</v>
      </c>
      <c r="I21" s="146"/>
      <c r="N21" s="884"/>
    </row>
    <row r="22" spans="1:14" x14ac:dyDescent="0.2">
      <c r="A22" s="142"/>
      <c r="B22" s="1292"/>
      <c r="C22" s="1293"/>
      <c r="D22" s="1294"/>
      <c r="E22" s="143">
        <v>0</v>
      </c>
      <c r="F22" s="143">
        <v>0</v>
      </c>
      <c r="G22" s="143">
        <v>0</v>
      </c>
      <c r="H22" s="145">
        <f t="shared" si="0"/>
        <v>0</v>
      </c>
      <c r="I22" s="146"/>
      <c r="N22" s="884"/>
    </row>
    <row r="23" spans="1:14" x14ac:dyDescent="0.2">
      <c r="A23" s="142"/>
      <c r="B23" s="1292"/>
      <c r="C23" s="1293"/>
      <c r="D23" s="1294"/>
      <c r="E23" s="143">
        <v>0</v>
      </c>
      <c r="F23" s="143">
        <v>0</v>
      </c>
      <c r="G23" s="143">
        <v>0</v>
      </c>
      <c r="H23" s="145">
        <f t="shared" si="0"/>
        <v>0</v>
      </c>
      <c r="I23" s="146"/>
      <c r="N23" s="884"/>
    </row>
    <row r="24" spans="1:14" x14ac:dyDescent="0.2">
      <c r="A24" s="142"/>
      <c r="B24" s="1292"/>
      <c r="C24" s="1293"/>
      <c r="D24" s="1294"/>
      <c r="E24" s="143">
        <v>0</v>
      </c>
      <c r="F24" s="143">
        <v>0</v>
      </c>
      <c r="G24" s="143">
        <v>0</v>
      </c>
      <c r="H24" s="145">
        <f t="shared" si="0"/>
        <v>0</v>
      </c>
      <c r="I24" s="146"/>
      <c r="N24" s="884"/>
    </row>
    <row r="25" spans="1:14" x14ac:dyDescent="0.2">
      <c r="A25" s="142"/>
      <c r="B25" s="1292"/>
      <c r="C25" s="1293"/>
      <c r="D25" s="1294"/>
      <c r="E25" s="143">
        <v>0</v>
      </c>
      <c r="F25" s="143">
        <v>0</v>
      </c>
      <c r="G25" s="143">
        <v>0</v>
      </c>
      <c r="H25" s="145">
        <f t="shared" si="0"/>
        <v>0</v>
      </c>
      <c r="I25" s="146"/>
      <c r="N25" s="884"/>
    </row>
    <row r="26" spans="1:14" x14ac:dyDescent="0.2">
      <c r="A26" s="142"/>
      <c r="B26" s="1292"/>
      <c r="C26" s="1293"/>
      <c r="D26" s="1294"/>
      <c r="E26" s="143">
        <v>0</v>
      </c>
      <c r="F26" s="143">
        <v>0</v>
      </c>
      <c r="G26" s="143">
        <v>0</v>
      </c>
      <c r="H26" s="145">
        <f t="shared" si="0"/>
        <v>0</v>
      </c>
      <c r="I26" s="146"/>
      <c r="N26" s="884"/>
    </row>
    <row r="27" spans="1:14" x14ac:dyDescent="0.2">
      <c r="A27" s="142"/>
      <c r="B27" s="1292"/>
      <c r="C27" s="1293"/>
      <c r="D27" s="1294"/>
      <c r="E27" s="143">
        <v>0</v>
      </c>
      <c r="F27" s="143">
        <v>0</v>
      </c>
      <c r="G27" s="143">
        <v>0</v>
      </c>
      <c r="H27" s="145">
        <f t="shared" si="0"/>
        <v>0</v>
      </c>
      <c r="I27" s="146"/>
      <c r="N27" s="884"/>
    </row>
    <row r="28" spans="1:14" x14ac:dyDescent="0.2">
      <c r="A28" s="142"/>
      <c r="B28" s="1292"/>
      <c r="C28" s="1293"/>
      <c r="D28" s="1294"/>
      <c r="E28" s="143">
        <v>0</v>
      </c>
      <c r="F28" s="143">
        <v>0</v>
      </c>
      <c r="G28" s="143">
        <v>0</v>
      </c>
      <c r="H28" s="145">
        <f t="shared" si="0"/>
        <v>0</v>
      </c>
      <c r="I28" s="146"/>
      <c r="N28" s="884"/>
    </row>
    <row r="29" spans="1:14" x14ac:dyDescent="0.2">
      <c r="A29" s="142"/>
      <c r="B29" s="1292"/>
      <c r="C29" s="1293"/>
      <c r="D29" s="1294"/>
      <c r="E29" s="143">
        <v>0</v>
      </c>
      <c r="F29" s="143">
        <v>0</v>
      </c>
      <c r="G29" s="143">
        <v>0</v>
      </c>
      <c r="H29" s="145">
        <f t="shared" si="0"/>
        <v>0</v>
      </c>
      <c r="I29" s="146"/>
      <c r="N29" s="884"/>
    </row>
    <row r="30" spans="1:14" x14ac:dyDescent="0.2">
      <c r="A30" s="142"/>
      <c r="B30" s="1292"/>
      <c r="C30" s="1293"/>
      <c r="D30" s="1294"/>
      <c r="E30" s="143">
        <v>0</v>
      </c>
      <c r="F30" s="143">
        <v>0</v>
      </c>
      <c r="G30" s="143">
        <v>0</v>
      </c>
      <c r="H30" s="145">
        <f t="shared" si="0"/>
        <v>0</v>
      </c>
      <c r="I30" s="146"/>
      <c r="N30" s="884"/>
    </row>
    <row r="31" spans="1:14" x14ac:dyDescent="0.2">
      <c r="A31" s="142"/>
      <c r="B31" s="1292"/>
      <c r="C31" s="1293"/>
      <c r="D31" s="1294"/>
      <c r="E31" s="143">
        <v>0</v>
      </c>
      <c r="F31" s="143">
        <v>0</v>
      </c>
      <c r="G31" s="143">
        <v>0</v>
      </c>
      <c r="H31" s="145">
        <f t="shared" si="0"/>
        <v>0</v>
      </c>
      <c r="I31" s="146"/>
      <c r="N31" s="884"/>
    </row>
    <row r="32" spans="1:14" x14ac:dyDescent="0.2">
      <c r="A32" s="142"/>
      <c r="B32" s="1292"/>
      <c r="C32" s="1293"/>
      <c r="D32" s="1294"/>
      <c r="E32" s="143">
        <v>0</v>
      </c>
      <c r="F32" s="143">
        <v>0</v>
      </c>
      <c r="G32" s="143">
        <v>0</v>
      </c>
      <c r="H32" s="145">
        <f t="shared" si="0"/>
        <v>0</v>
      </c>
      <c r="I32" s="146"/>
      <c r="N32" s="884"/>
    </row>
    <row r="33" spans="1:14" x14ac:dyDescent="0.2">
      <c r="A33" s="142"/>
      <c r="B33" s="1292"/>
      <c r="C33" s="1293"/>
      <c r="D33" s="1294"/>
      <c r="E33" s="143">
        <v>0</v>
      </c>
      <c r="F33" s="143">
        <v>0</v>
      </c>
      <c r="G33" s="143">
        <v>0</v>
      </c>
      <c r="H33" s="145">
        <f t="shared" si="0"/>
        <v>0</v>
      </c>
      <c r="I33" s="146"/>
      <c r="N33" s="884"/>
    </row>
    <row r="34" spans="1:14" x14ac:dyDescent="0.2">
      <c r="A34" s="142"/>
      <c r="B34" s="1292"/>
      <c r="C34" s="1293"/>
      <c r="D34" s="1294"/>
      <c r="E34" s="143">
        <v>0</v>
      </c>
      <c r="F34" s="143">
        <v>0</v>
      </c>
      <c r="G34" s="143">
        <v>0</v>
      </c>
      <c r="H34" s="145">
        <f t="shared" si="0"/>
        <v>0</v>
      </c>
      <c r="I34" s="146"/>
      <c r="N34" s="884"/>
    </row>
    <row r="35" spans="1:14" x14ac:dyDescent="0.2">
      <c r="A35" s="142"/>
      <c r="B35" s="1292"/>
      <c r="C35" s="1293"/>
      <c r="D35" s="1294"/>
      <c r="E35" s="143">
        <v>0</v>
      </c>
      <c r="F35" s="143">
        <v>0</v>
      </c>
      <c r="G35" s="143">
        <v>0</v>
      </c>
      <c r="H35" s="145">
        <f t="shared" si="0"/>
        <v>0</v>
      </c>
      <c r="I35" s="146"/>
      <c r="N35" s="884"/>
    </row>
    <row r="36" spans="1:14" x14ac:dyDescent="0.2">
      <c r="A36" s="142"/>
      <c r="B36" s="1292"/>
      <c r="C36" s="1293"/>
      <c r="D36" s="1294"/>
      <c r="E36" s="143">
        <v>0</v>
      </c>
      <c r="F36" s="143">
        <v>0</v>
      </c>
      <c r="G36" s="143">
        <v>0</v>
      </c>
      <c r="H36" s="145">
        <f t="shared" si="0"/>
        <v>0</v>
      </c>
      <c r="I36" s="146"/>
      <c r="N36" s="884"/>
    </row>
    <row r="37" spans="1:14" x14ac:dyDescent="0.2">
      <c r="A37" s="142"/>
      <c r="B37" s="1292"/>
      <c r="C37" s="1293"/>
      <c r="D37" s="1294"/>
      <c r="E37" s="143">
        <v>0</v>
      </c>
      <c r="F37" s="143">
        <v>0</v>
      </c>
      <c r="G37" s="143">
        <v>0</v>
      </c>
      <c r="H37" s="145">
        <f t="shared" si="0"/>
        <v>0</v>
      </c>
      <c r="I37" s="146"/>
      <c r="N37" s="884"/>
    </row>
    <row r="38" spans="1:14" x14ac:dyDescent="0.2">
      <c r="A38" s="142"/>
      <c r="B38" s="1292"/>
      <c r="C38" s="1293"/>
      <c r="D38" s="1294"/>
      <c r="E38" s="143">
        <v>0</v>
      </c>
      <c r="F38" s="143">
        <v>0</v>
      </c>
      <c r="G38" s="143">
        <v>0</v>
      </c>
      <c r="H38" s="145">
        <f t="shared" si="0"/>
        <v>0</v>
      </c>
      <c r="I38" s="146"/>
      <c r="N38" s="884"/>
    </row>
    <row r="39" spans="1:14" x14ac:dyDescent="0.2">
      <c r="A39" s="142"/>
      <c r="B39" s="1292"/>
      <c r="C39" s="1293"/>
      <c r="D39" s="1294"/>
      <c r="E39" s="143">
        <v>0</v>
      </c>
      <c r="F39" s="143">
        <v>0</v>
      </c>
      <c r="G39" s="143">
        <v>0</v>
      </c>
      <c r="H39" s="145">
        <f t="shared" si="0"/>
        <v>0</v>
      </c>
      <c r="I39" s="146"/>
      <c r="N39" s="884"/>
    </row>
    <row r="40" spans="1:14" x14ac:dyDescent="0.2">
      <c r="A40" s="142"/>
      <c r="B40" s="1292"/>
      <c r="C40" s="1293"/>
      <c r="D40" s="1294"/>
      <c r="E40" s="143">
        <v>0</v>
      </c>
      <c r="F40" s="143">
        <v>0</v>
      </c>
      <c r="G40" s="143">
        <v>0</v>
      </c>
      <c r="H40" s="145">
        <f t="shared" si="0"/>
        <v>0</v>
      </c>
      <c r="I40" s="146"/>
    </row>
    <row r="41" spans="1:14" x14ac:dyDescent="0.2">
      <c r="A41" s="142"/>
      <c r="B41" s="1292"/>
      <c r="C41" s="1293"/>
      <c r="D41" s="1294"/>
      <c r="E41" s="143">
        <v>0</v>
      </c>
      <c r="F41" s="143">
        <v>0</v>
      </c>
      <c r="G41" s="143">
        <v>0</v>
      </c>
      <c r="H41" s="145">
        <f t="shared" si="0"/>
        <v>0</v>
      </c>
      <c r="I41" s="146"/>
    </row>
    <row r="42" spans="1:14" x14ac:dyDescent="0.2">
      <c r="A42" s="142"/>
      <c r="B42" s="1292"/>
      <c r="C42" s="1293"/>
      <c r="D42" s="1294"/>
      <c r="E42" s="143">
        <v>0</v>
      </c>
      <c r="F42" s="143">
        <v>0</v>
      </c>
      <c r="G42" s="143">
        <v>0</v>
      </c>
      <c r="H42" s="145">
        <f t="shared" si="0"/>
        <v>0</v>
      </c>
      <c r="I42" s="146"/>
    </row>
    <row r="43" spans="1:14" x14ac:dyDescent="0.2">
      <c r="A43" s="142"/>
      <c r="B43" s="1292"/>
      <c r="C43" s="1293"/>
      <c r="D43" s="1294"/>
      <c r="E43" s="143">
        <v>0</v>
      </c>
      <c r="F43" s="143">
        <v>0</v>
      </c>
      <c r="G43" s="143">
        <v>0</v>
      </c>
      <c r="H43" s="145">
        <f t="shared" si="0"/>
        <v>0</v>
      </c>
      <c r="I43" s="146"/>
    </row>
    <row r="44" spans="1:14" x14ac:dyDescent="0.2">
      <c r="A44" s="142"/>
      <c r="B44" s="1292"/>
      <c r="C44" s="1293"/>
      <c r="D44" s="1294"/>
      <c r="E44" s="143">
        <v>0</v>
      </c>
      <c r="F44" s="143">
        <v>0</v>
      </c>
      <c r="G44" s="143">
        <v>0</v>
      </c>
      <c r="H44" s="145">
        <f t="shared" si="0"/>
        <v>0</v>
      </c>
      <c r="I44" s="146"/>
    </row>
    <row r="45" spans="1:14" x14ac:dyDescent="0.2">
      <c r="A45" s="142"/>
      <c r="B45" s="1292"/>
      <c r="C45" s="1293"/>
      <c r="D45" s="1294"/>
      <c r="E45" s="143">
        <v>0</v>
      </c>
      <c r="F45" s="143">
        <v>0</v>
      </c>
      <c r="G45" s="143">
        <v>0</v>
      </c>
      <c r="H45" s="145">
        <f t="shared" si="0"/>
        <v>0</v>
      </c>
      <c r="I45" s="146"/>
    </row>
    <row r="46" spans="1:14" x14ac:dyDescent="0.2">
      <c r="A46" s="142"/>
      <c r="B46" s="1292"/>
      <c r="C46" s="1293"/>
      <c r="D46" s="1294"/>
      <c r="E46" s="143">
        <v>0</v>
      </c>
      <c r="F46" s="143">
        <v>0</v>
      </c>
      <c r="G46" s="143">
        <v>0</v>
      </c>
      <c r="H46" s="145">
        <f t="shared" si="0"/>
        <v>0</v>
      </c>
      <c r="I46" s="146"/>
    </row>
    <row r="47" spans="1:14" x14ac:dyDescent="0.2">
      <c r="A47" s="142"/>
      <c r="B47" s="1292"/>
      <c r="C47" s="1293"/>
      <c r="D47" s="1294"/>
      <c r="E47" s="143">
        <v>0</v>
      </c>
      <c r="F47" s="143">
        <v>0</v>
      </c>
      <c r="G47" s="143">
        <v>0</v>
      </c>
      <c r="H47" s="145">
        <f t="shared" si="0"/>
        <v>0</v>
      </c>
      <c r="I47" s="146"/>
    </row>
    <row r="48" spans="1:14" x14ac:dyDescent="0.2">
      <c r="A48" s="142"/>
      <c r="B48" s="1292"/>
      <c r="C48" s="1293"/>
      <c r="D48" s="1294"/>
      <c r="E48" s="143">
        <v>0</v>
      </c>
      <c r="F48" s="143">
        <v>0</v>
      </c>
      <c r="G48" s="143">
        <v>0</v>
      </c>
      <c r="H48" s="145">
        <f t="shared" si="0"/>
        <v>0</v>
      </c>
      <c r="I48" s="146"/>
    </row>
    <row r="49" spans="1:9" x14ac:dyDescent="0.2">
      <c r="A49" s="142"/>
      <c r="B49" s="1292"/>
      <c r="C49" s="1293"/>
      <c r="D49" s="1294"/>
      <c r="E49" s="143">
        <v>0</v>
      </c>
      <c r="F49" s="143">
        <v>0</v>
      </c>
      <c r="G49" s="143">
        <v>0</v>
      </c>
      <c r="H49" s="145">
        <f t="shared" si="0"/>
        <v>0</v>
      </c>
      <c r="I49" s="146"/>
    </row>
    <row r="50" spans="1:9" ht="13.5" thickBot="1" x14ac:dyDescent="0.25">
      <c r="A50" s="147"/>
      <c r="B50" s="1303"/>
      <c r="C50" s="1304"/>
      <c r="D50" s="1305"/>
      <c r="E50" s="148">
        <v>0</v>
      </c>
      <c r="F50" s="148">
        <v>0</v>
      </c>
      <c r="G50" s="148">
        <v>0</v>
      </c>
      <c r="H50" s="149">
        <f t="shared" si="0"/>
        <v>0</v>
      </c>
      <c r="I50" s="150"/>
    </row>
    <row r="51" spans="1:9" x14ac:dyDescent="0.2">
      <c r="A51" s="118"/>
      <c r="B51" s="118"/>
      <c r="C51" s="118"/>
      <c r="D51" s="118"/>
      <c r="E51" s="151"/>
      <c r="F51" s="151"/>
      <c r="G51" s="151"/>
      <c r="H51" s="151"/>
      <c r="I51" s="118"/>
    </row>
    <row r="52" spans="1:9" ht="13.5" thickBot="1" x14ac:dyDescent="0.25">
      <c r="A52" s="152"/>
      <c r="B52" s="152"/>
      <c r="C52" s="152"/>
      <c r="D52" s="152"/>
      <c r="E52" s="153"/>
      <c r="F52" s="153"/>
      <c r="G52" s="153"/>
      <c r="H52" s="153"/>
      <c r="I52" s="152"/>
    </row>
    <row r="53" spans="1:9" x14ac:dyDescent="0.2">
      <c r="A53" s="130" t="s">
        <v>279</v>
      </c>
      <c r="B53" s="131"/>
      <c r="C53" s="131"/>
      <c r="D53" s="131"/>
      <c r="E53" s="154"/>
      <c r="F53" s="155" t="s">
        <v>280</v>
      </c>
      <c r="G53" s="156" t="s">
        <v>277</v>
      </c>
      <c r="H53" s="157"/>
      <c r="I53" s="158" t="s">
        <v>281</v>
      </c>
    </row>
    <row r="54" spans="1:9" x14ac:dyDescent="0.2">
      <c r="A54" s="121"/>
      <c r="B54" s="122"/>
      <c r="C54" s="122"/>
      <c r="D54" s="159"/>
      <c r="E54" s="160"/>
      <c r="F54" s="161"/>
      <c r="G54" s="162" t="s">
        <v>282</v>
      </c>
      <c r="H54" s="163"/>
      <c r="I54" s="1301"/>
    </row>
    <row r="55" spans="1:9" ht="13.5" thickBot="1" x14ac:dyDescent="0.25">
      <c r="A55" s="127"/>
      <c r="B55" s="128"/>
      <c r="C55" s="128"/>
      <c r="D55" s="164"/>
      <c r="E55" s="165"/>
      <c r="F55" s="166"/>
      <c r="G55" s="167" t="s">
        <v>283</v>
      </c>
      <c r="H55" s="168">
        <f>SUM(H50)</f>
        <v>0</v>
      </c>
      <c r="I55" s="1302"/>
    </row>
    <row r="56" spans="1:9" ht="13.5" thickBot="1" x14ac:dyDescent="0.25">
      <c r="A56" s="169"/>
      <c r="B56" s="170"/>
      <c r="C56" s="170"/>
      <c r="D56" s="171"/>
      <c r="E56" s="172"/>
      <c r="F56" s="173"/>
      <c r="G56" s="174"/>
      <c r="H56" s="175"/>
      <c r="I56" s="176"/>
    </row>
    <row r="57" spans="1:9" ht="13.5" thickBot="1" x14ac:dyDescent="0.25">
      <c r="A57" s="177" t="s">
        <v>68</v>
      </c>
      <c r="B57" s="177" t="s">
        <v>274</v>
      </c>
      <c r="C57" s="177"/>
      <c r="D57" s="177"/>
      <c r="E57" s="178" t="s">
        <v>275</v>
      </c>
      <c r="F57" s="178" t="s">
        <v>241</v>
      </c>
      <c r="G57" s="178" t="s">
        <v>276</v>
      </c>
      <c r="H57" s="178" t="s">
        <v>277</v>
      </c>
      <c r="I57" s="177" t="s">
        <v>278</v>
      </c>
    </row>
    <row r="58" spans="1:9" x14ac:dyDescent="0.2">
      <c r="A58" s="138"/>
      <c r="B58" s="1298"/>
      <c r="C58" s="1299"/>
      <c r="D58" s="1300"/>
      <c r="E58" s="139">
        <v>0</v>
      </c>
      <c r="F58" s="139">
        <v>0</v>
      </c>
      <c r="G58" s="139">
        <v>0</v>
      </c>
      <c r="H58" s="140">
        <f>SUM(H50+F58-G58)</f>
        <v>0</v>
      </c>
      <c r="I58" s="141"/>
    </row>
    <row r="59" spans="1:9" x14ac:dyDescent="0.2">
      <c r="A59" s="142"/>
      <c r="B59" s="1292"/>
      <c r="C59" s="1293"/>
      <c r="D59" s="1294"/>
      <c r="E59" s="143">
        <v>0</v>
      </c>
      <c r="F59" s="143">
        <v>0</v>
      </c>
      <c r="G59" s="144">
        <v>0</v>
      </c>
      <c r="H59" s="145">
        <f>SUM(H58+F59-G59)</f>
        <v>0</v>
      </c>
      <c r="I59" s="146"/>
    </row>
    <row r="60" spans="1:9" x14ac:dyDescent="0.2">
      <c r="A60" s="142"/>
      <c r="B60" s="1292"/>
      <c r="C60" s="1293"/>
      <c r="D60" s="1294"/>
      <c r="E60" s="143">
        <v>0</v>
      </c>
      <c r="F60" s="143">
        <v>0</v>
      </c>
      <c r="G60" s="144">
        <v>0</v>
      </c>
      <c r="H60" s="145">
        <f t="shared" ref="H60:H103" si="1">SUM(H59+F60-G60)</f>
        <v>0</v>
      </c>
      <c r="I60" s="146"/>
    </row>
    <row r="61" spans="1:9" x14ac:dyDescent="0.2">
      <c r="A61" s="142"/>
      <c r="B61" s="1292"/>
      <c r="C61" s="1293"/>
      <c r="D61" s="1294"/>
      <c r="E61" s="143">
        <v>0</v>
      </c>
      <c r="F61" s="143">
        <v>0</v>
      </c>
      <c r="G61" s="144">
        <v>0</v>
      </c>
      <c r="H61" s="145">
        <f t="shared" si="1"/>
        <v>0</v>
      </c>
      <c r="I61" s="146"/>
    </row>
    <row r="62" spans="1:9" x14ac:dyDescent="0.2">
      <c r="A62" s="142"/>
      <c r="B62" s="1292"/>
      <c r="C62" s="1293"/>
      <c r="D62" s="1294"/>
      <c r="E62" s="143">
        <v>0</v>
      </c>
      <c r="F62" s="143">
        <v>0</v>
      </c>
      <c r="G62" s="144">
        <v>0</v>
      </c>
      <c r="H62" s="145">
        <f t="shared" si="1"/>
        <v>0</v>
      </c>
      <c r="I62" s="146"/>
    </row>
    <row r="63" spans="1:9" x14ac:dyDescent="0.2">
      <c r="A63" s="142"/>
      <c r="B63" s="1292"/>
      <c r="C63" s="1293"/>
      <c r="D63" s="1294"/>
      <c r="E63" s="143">
        <v>0</v>
      </c>
      <c r="F63" s="143">
        <v>0</v>
      </c>
      <c r="G63" s="144">
        <v>0</v>
      </c>
      <c r="H63" s="145">
        <f t="shared" si="1"/>
        <v>0</v>
      </c>
      <c r="I63" s="146"/>
    </row>
    <row r="64" spans="1:9" x14ac:dyDescent="0.2">
      <c r="A64" s="142"/>
      <c r="B64" s="1292"/>
      <c r="C64" s="1293"/>
      <c r="D64" s="1294"/>
      <c r="E64" s="143">
        <v>0</v>
      </c>
      <c r="F64" s="143">
        <v>0</v>
      </c>
      <c r="G64" s="144">
        <v>0</v>
      </c>
      <c r="H64" s="145">
        <f t="shared" si="1"/>
        <v>0</v>
      </c>
      <c r="I64" s="146"/>
    </row>
    <row r="65" spans="1:9" x14ac:dyDescent="0.2">
      <c r="A65" s="142"/>
      <c r="B65" s="1292"/>
      <c r="C65" s="1293"/>
      <c r="D65" s="1294"/>
      <c r="E65" s="143">
        <v>0</v>
      </c>
      <c r="F65" s="143">
        <v>0</v>
      </c>
      <c r="G65" s="144">
        <v>0</v>
      </c>
      <c r="H65" s="145">
        <f t="shared" si="1"/>
        <v>0</v>
      </c>
      <c r="I65" s="146"/>
    </row>
    <row r="66" spans="1:9" x14ac:dyDescent="0.2">
      <c r="A66" s="142"/>
      <c r="B66" s="1292"/>
      <c r="C66" s="1293"/>
      <c r="D66" s="1294"/>
      <c r="E66" s="143">
        <v>0</v>
      </c>
      <c r="F66" s="143">
        <v>0</v>
      </c>
      <c r="G66" s="144">
        <v>0</v>
      </c>
      <c r="H66" s="145">
        <f t="shared" si="1"/>
        <v>0</v>
      </c>
      <c r="I66" s="146"/>
    </row>
    <row r="67" spans="1:9" x14ac:dyDescent="0.2">
      <c r="A67" s="142"/>
      <c r="B67" s="1292"/>
      <c r="C67" s="1293"/>
      <c r="D67" s="1294"/>
      <c r="E67" s="143">
        <v>0</v>
      </c>
      <c r="F67" s="143">
        <v>0</v>
      </c>
      <c r="G67" s="144">
        <v>0</v>
      </c>
      <c r="H67" s="145">
        <f t="shared" si="1"/>
        <v>0</v>
      </c>
      <c r="I67" s="146"/>
    </row>
    <row r="68" spans="1:9" x14ac:dyDescent="0.2">
      <c r="A68" s="142"/>
      <c r="B68" s="1292"/>
      <c r="C68" s="1293"/>
      <c r="D68" s="1294"/>
      <c r="E68" s="143">
        <v>0</v>
      </c>
      <c r="F68" s="143">
        <v>0</v>
      </c>
      <c r="G68" s="144">
        <v>0</v>
      </c>
      <c r="H68" s="145">
        <f t="shared" si="1"/>
        <v>0</v>
      </c>
      <c r="I68" s="146"/>
    </row>
    <row r="69" spans="1:9" x14ac:dyDescent="0.2">
      <c r="A69" s="142"/>
      <c r="B69" s="1292"/>
      <c r="C69" s="1293"/>
      <c r="D69" s="1294"/>
      <c r="E69" s="143">
        <v>0</v>
      </c>
      <c r="F69" s="143">
        <v>0</v>
      </c>
      <c r="G69" s="144">
        <v>0</v>
      </c>
      <c r="H69" s="145">
        <f t="shared" si="1"/>
        <v>0</v>
      </c>
      <c r="I69" s="146"/>
    </row>
    <row r="70" spans="1:9" x14ac:dyDescent="0.2">
      <c r="A70" s="142"/>
      <c r="B70" s="1292"/>
      <c r="C70" s="1293"/>
      <c r="D70" s="1294"/>
      <c r="E70" s="143">
        <v>0</v>
      </c>
      <c r="F70" s="143">
        <v>0</v>
      </c>
      <c r="G70" s="144">
        <v>0</v>
      </c>
      <c r="H70" s="145">
        <f t="shared" si="1"/>
        <v>0</v>
      </c>
      <c r="I70" s="146"/>
    </row>
    <row r="71" spans="1:9" x14ac:dyDescent="0.2">
      <c r="A71" s="142"/>
      <c r="B71" s="1292"/>
      <c r="C71" s="1293"/>
      <c r="D71" s="1294"/>
      <c r="E71" s="143">
        <v>0</v>
      </c>
      <c r="F71" s="143">
        <v>0</v>
      </c>
      <c r="G71" s="144">
        <v>0</v>
      </c>
      <c r="H71" s="145">
        <f t="shared" si="1"/>
        <v>0</v>
      </c>
      <c r="I71" s="146"/>
    </row>
    <row r="72" spans="1:9" x14ac:dyDescent="0.2">
      <c r="A72" s="142"/>
      <c r="B72" s="1292"/>
      <c r="C72" s="1293"/>
      <c r="D72" s="1294"/>
      <c r="E72" s="143">
        <v>0</v>
      </c>
      <c r="F72" s="143">
        <v>0</v>
      </c>
      <c r="G72" s="144">
        <v>0</v>
      </c>
      <c r="H72" s="145">
        <f t="shared" si="1"/>
        <v>0</v>
      </c>
      <c r="I72" s="146"/>
    </row>
    <row r="73" spans="1:9" x14ac:dyDescent="0.2">
      <c r="A73" s="142"/>
      <c r="B73" s="1292"/>
      <c r="C73" s="1293"/>
      <c r="D73" s="1294"/>
      <c r="E73" s="143">
        <v>0</v>
      </c>
      <c r="F73" s="143">
        <v>0</v>
      </c>
      <c r="G73" s="144">
        <v>0</v>
      </c>
      <c r="H73" s="145">
        <f t="shared" si="1"/>
        <v>0</v>
      </c>
      <c r="I73" s="146"/>
    </row>
    <row r="74" spans="1:9" x14ac:dyDescent="0.2">
      <c r="A74" s="142"/>
      <c r="B74" s="1292"/>
      <c r="C74" s="1293"/>
      <c r="D74" s="1294"/>
      <c r="E74" s="143">
        <v>0</v>
      </c>
      <c r="F74" s="143">
        <v>0</v>
      </c>
      <c r="G74" s="144">
        <v>0</v>
      </c>
      <c r="H74" s="145">
        <f t="shared" si="1"/>
        <v>0</v>
      </c>
      <c r="I74" s="146"/>
    </row>
    <row r="75" spans="1:9" x14ac:dyDescent="0.2">
      <c r="A75" s="142"/>
      <c r="B75" s="1292"/>
      <c r="C75" s="1293"/>
      <c r="D75" s="1294"/>
      <c r="E75" s="143">
        <v>0</v>
      </c>
      <c r="F75" s="143">
        <v>0</v>
      </c>
      <c r="G75" s="144">
        <v>0</v>
      </c>
      <c r="H75" s="145">
        <f t="shared" si="1"/>
        <v>0</v>
      </c>
      <c r="I75" s="146"/>
    </row>
    <row r="76" spans="1:9" x14ac:dyDescent="0.2">
      <c r="A76" s="142"/>
      <c r="B76" s="1292"/>
      <c r="C76" s="1293"/>
      <c r="D76" s="1294"/>
      <c r="E76" s="143">
        <v>0</v>
      </c>
      <c r="F76" s="143">
        <v>0</v>
      </c>
      <c r="G76" s="144">
        <v>0</v>
      </c>
      <c r="H76" s="145">
        <f t="shared" si="1"/>
        <v>0</v>
      </c>
      <c r="I76" s="146"/>
    </row>
    <row r="77" spans="1:9" x14ac:dyDescent="0.2">
      <c r="A77" s="142"/>
      <c r="B77" s="1292"/>
      <c r="C77" s="1293"/>
      <c r="D77" s="1294"/>
      <c r="E77" s="143">
        <v>0</v>
      </c>
      <c r="F77" s="143">
        <v>0</v>
      </c>
      <c r="G77" s="144">
        <v>0</v>
      </c>
      <c r="H77" s="145">
        <f t="shared" si="1"/>
        <v>0</v>
      </c>
      <c r="I77" s="146"/>
    </row>
    <row r="78" spans="1:9" x14ac:dyDescent="0.2">
      <c r="A78" s="142"/>
      <c r="B78" s="1292"/>
      <c r="C78" s="1293"/>
      <c r="D78" s="1294"/>
      <c r="E78" s="143">
        <v>0</v>
      </c>
      <c r="F78" s="143">
        <v>0</v>
      </c>
      <c r="G78" s="144">
        <v>0</v>
      </c>
      <c r="H78" s="145">
        <f t="shared" si="1"/>
        <v>0</v>
      </c>
      <c r="I78" s="146"/>
    </row>
    <row r="79" spans="1:9" x14ac:dyDescent="0.2">
      <c r="A79" s="142"/>
      <c r="B79" s="1292"/>
      <c r="C79" s="1293"/>
      <c r="D79" s="1294"/>
      <c r="E79" s="143">
        <v>0</v>
      </c>
      <c r="F79" s="143">
        <v>0</v>
      </c>
      <c r="G79" s="144">
        <v>0</v>
      </c>
      <c r="H79" s="145">
        <f t="shared" si="1"/>
        <v>0</v>
      </c>
      <c r="I79" s="146"/>
    </row>
    <row r="80" spans="1:9" x14ac:dyDescent="0.2">
      <c r="A80" s="142"/>
      <c r="B80" s="1292"/>
      <c r="C80" s="1293"/>
      <c r="D80" s="1294"/>
      <c r="E80" s="143">
        <v>0</v>
      </c>
      <c r="F80" s="143">
        <v>0</v>
      </c>
      <c r="G80" s="144">
        <v>0</v>
      </c>
      <c r="H80" s="145">
        <f t="shared" si="1"/>
        <v>0</v>
      </c>
      <c r="I80" s="146"/>
    </row>
    <row r="81" spans="1:9" x14ac:dyDescent="0.2">
      <c r="A81" s="142"/>
      <c r="B81" s="1292"/>
      <c r="C81" s="1293"/>
      <c r="D81" s="1294"/>
      <c r="E81" s="143">
        <v>0</v>
      </c>
      <c r="F81" s="143">
        <v>0</v>
      </c>
      <c r="G81" s="144">
        <v>0</v>
      </c>
      <c r="H81" s="145">
        <f t="shared" si="1"/>
        <v>0</v>
      </c>
      <c r="I81" s="146"/>
    </row>
    <row r="82" spans="1:9" x14ac:dyDescent="0.2">
      <c r="A82" s="142"/>
      <c r="B82" s="1292"/>
      <c r="C82" s="1293"/>
      <c r="D82" s="1294"/>
      <c r="E82" s="143">
        <v>0</v>
      </c>
      <c r="F82" s="143">
        <v>0</v>
      </c>
      <c r="G82" s="144">
        <v>0</v>
      </c>
      <c r="H82" s="145">
        <f t="shared" si="1"/>
        <v>0</v>
      </c>
      <c r="I82" s="146"/>
    </row>
    <row r="83" spans="1:9" x14ac:dyDescent="0.2">
      <c r="A83" s="142"/>
      <c r="B83" s="1292"/>
      <c r="C83" s="1293"/>
      <c r="D83" s="1294"/>
      <c r="E83" s="143">
        <v>0</v>
      </c>
      <c r="F83" s="143">
        <v>0</v>
      </c>
      <c r="G83" s="144">
        <v>0</v>
      </c>
      <c r="H83" s="145">
        <f t="shared" si="1"/>
        <v>0</v>
      </c>
      <c r="I83" s="146"/>
    </row>
    <row r="84" spans="1:9" x14ac:dyDescent="0.2">
      <c r="A84" s="142"/>
      <c r="B84" s="1292"/>
      <c r="C84" s="1293"/>
      <c r="D84" s="1294"/>
      <c r="E84" s="143">
        <v>0</v>
      </c>
      <c r="F84" s="143">
        <v>0</v>
      </c>
      <c r="G84" s="144">
        <v>0</v>
      </c>
      <c r="H84" s="145">
        <f t="shared" si="1"/>
        <v>0</v>
      </c>
      <c r="I84" s="146"/>
    </row>
    <row r="85" spans="1:9" x14ac:dyDescent="0.2">
      <c r="A85" s="142"/>
      <c r="B85" s="1292"/>
      <c r="C85" s="1293"/>
      <c r="D85" s="1294"/>
      <c r="E85" s="143">
        <v>0</v>
      </c>
      <c r="F85" s="143">
        <v>0</v>
      </c>
      <c r="G85" s="144">
        <v>0</v>
      </c>
      <c r="H85" s="145">
        <f t="shared" si="1"/>
        <v>0</v>
      </c>
      <c r="I85" s="146"/>
    </row>
    <row r="86" spans="1:9" x14ac:dyDescent="0.2">
      <c r="A86" s="142"/>
      <c r="B86" s="1292"/>
      <c r="C86" s="1293"/>
      <c r="D86" s="1294"/>
      <c r="E86" s="143">
        <v>0</v>
      </c>
      <c r="F86" s="143">
        <v>0</v>
      </c>
      <c r="G86" s="144">
        <v>0</v>
      </c>
      <c r="H86" s="145">
        <f t="shared" si="1"/>
        <v>0</v>
      </c>
      <c r="I86" s="146"/>
    </row>
    <row r="87" spans="1:9" x14ac:dyDescent="0.2">
      <c r="A87" s="142"/>
      <c r="B87" s="1292"/>
      <c r="C87" s="1293"/>
      <c r="D87" s="1294"/>
      <c r="E87" s="143">
        <v>0</v>
      </c>
      <c r="F87" s="143">
        <v>0</v>
      </c>
      <c r="G87" s="144">
        <v>0</v>
      </c>
      <c r="H87" s="145">
        <f t="shared" si="1"/>
        <v>0</v>
      </c>
      <c r="I87" s="146"/>
    </row>
    <row r="88" spans="1:9" x14ac:dyDescent="0.2">
      <c r="A88" s="142"/>
      <c r="B88" s="1292"/>
      <c r="C88" s="1293"/>
      <c r="D88" s="1294"/>
      <c r="E88" s="143">
        <v>0</v>
      </c>
      <c r="F88" s="143">
        <v>0</v>
      </c>
      <c r="G88" s="144">
        <v>0</v>
      </c>
      <c r="H88" s="145">
        <f t="shared" si="1"/>
        <v>0</v>
      </c>
      <c r="I88" s="146"/>
    </row>
    <row r="89" spans="1:9" x14ac:dyDescent="0.2">
      <c r="A89" s="142"/>
      <c r="B89" s="1292"/>
      <c r="C89" s="1293"/>
      <c r="D89" s="1294"/>
      <c r="E89" s="143">
        <v>0</v>
      </c>
      <c r="F89" s="143">
        <v>0</v>
      </c>
      <c r="G89" s="144">
        <v>0</v>
      </c>
      <c r="H89" s="145">
        <f t="shared" si="1"/>
        <v>0</v>
      </c>
      <c r="I89" s="146"/>
    </row>
    <row r="90" spans="1:9" x14ac:dyDescent="0.2">
      <c r="A90" s="142"/>
      <c r="B90" s="1292"/>
      <c r="C90" s="1293"/>
      <c r="D90" s="1294"/>
      <c r="E90" s="143">
        <v>0</v>
      </c>
      <c r="F90" s="143">
        <v>0</v>
      </c>
      <c r="G90" s="144">
        <v>0</v>
      </c>
      <c r="H90" s="145">
        <f t="shared" si="1"/>
        <v>0</v>
      </c>
      <c r="I90" s="146"/>
    </row>
    <row r="91" spans="1:9" x14ac:dyDescent="0.2">
      <c r="A91" s="142"/>
      <c r="B91" s="1292"/>
      <c r="C91" s="1293"/>
      <c r="D91" s="1294"/>
      <c r="E91" s="143">
        <v>0</v>
      </c>
      <c r="F91" s="143">
        <v>0</v>
      </c>
      <c r="G91" s="144">
        <v>0</v>
      </c>
      <c r="H91" s="145">
        <f t="shared" si="1"/>
        <v>0</v>
      </c>
      <c r="I91" s="146"/>
    </row>
    <row r="92" spans="1:9" x14ac:dyDescent="0.2">
      <c r="A92" s="142"/>
      <c r="B92" s="1292"/>
      <c r="C92" s="1293"/>
      <c r="D92" s="1294"/>
      <c r="E92" s="143">
        <v>0</v>
      </c>
      <c r="F92" s="143">
        <v>0</v>
      </c>
      <c r="G92" s="144">
        <v>0</v>
      </c>
      <c r="H92" s="145">
        <f t="shared" si="1"/>
        <v>0</v>
      </c>
      <c r="I92" s="146"/>
    </row>
    <row r="93" spans="1:9" x14ac:dyDescent="0.2">
      <c r="A93" s="142"/>
      <c r="B93" s="1292"/>
      <c r="C93" s="1293"/>
      <c r="D93" s="1294"/>
      <c r="E93" s="143">
        <v>0</v>
      </c>
      <c r="F93" s="143">
        <v>0</v>
      </c>
      <c r="G93" s="144">
        <v>0</v>
      </c>
      <c r="H93" s="145">
        <f t="shared" si="1"/>
        <v>0</v>
      </c>
      <c r="I93" s="146"/>
    </row>
    <row r="94" spans="1:9" x14ac:dyDescent="0.2">
      <c r="A94" s="142"/>
      <c r="B94" s="1292"/>
      <c r="C94" s="1293"/>
      <c r="D94" s="1294"/>
      <c r="E94" s="143">
        <v>0</v>
      </c>
      <c r="F94" s="143">
        <v>0</v>
      </c>
      <c r="G94" s="144">
        <v>0</v>
      </c>
      <c r="H94" s="145">
        <f t="shared" si="1"/>
        <v>0</v>
      </c>
      <c r="I94" s="146"/>
    </row>
    <row r="95" spans="1:9" x14ac:dyDescent="0.2">
      <c r="A95" s="142"/>
      <c r="B95" s="1292"/>
      <c r="C95" s="1293"/>
      <c r="D95" s="1294"/>
      <c r="E95" s="143">
        <v>0</v>
      </c>
      <c r="F95" s="143">
        <v>0</v>
      </c>
      <c r="G95" s="144">
        <v>0</v>
      </c>
      <c r="H95" s="145">
        <f t="shared" si="1"/>
        <v>0</v>
      </c>
      <c r="I95" s="146"/>
    </row>
    <row r="96" spans="1:9" x14ac:dyDescent="0.2">
      <c r="A96" s="142"/>
      <c r="B96" s="1292"/>
      <c r="C96" s="1293"/>
      <c r="D96" s="1294"/>
      <c r="E96" s="143">
        <v>0</v>
      </c>
      <c r="F96" s="143">
        <v>0</v>
      </c>
      <c r="G96" s="144">
        <v>0</v>
      </c>
      <c r="H96" s="145">
        <f t="shared" si="1"/>
        <v>0</v>
      </c>
      <c r="I96" s="146"/>
    </row>
    <row r="97" spans="1:9" x14ac:dyDescent="0.2">
      <c r="A97" s="142"/>
      <c r="B97" s="1292"/>
      <c r="C97" s="1293"/>
      <c r="D97" s="1294"/>
      <c r="E97" s="143">
        <v>0</v>
      </c>
      <c r="F97" s="143">
        <v>0</v>
      </c>
      <c r="G97" s="144">
        <v>0</v>
      </c>
      <c r="H97" s="145">
        <f t="shared" si="1"/>
        <v>0</v>
      </c>
      <c r="I97" s="146"/>
    </row>
    <row r="98" spans="1:9" x14ac:dyDescent="0.2">
      <c r="A98" s="142"/>
      <c r="B98" s="1292"/>
      <c r="C98" s="1293"/>
      <c r="D98" s="1294"/>
      <c r="E98" s="143">
        <v>0</v>
      </c>
      <c r="F98" s="143">
        <v>0</v>
      </c>
      <c r="G98" s="144">
        <v>0</v>
      </c>
      <c r="H98" s="145">
        <f t="shared" si="1"/>
        <v>0</v>
      </c>
      <c r="I98" s="146"/>
    </row>
    <row r="99" spans="1:9" x14ac:dyDescent="0.2">
      <c r="A99" s="142"/>
      <c r="B99" s="1292"/>
      <c r="C99" s="1293"/>
      <c r="D99" s="1294"/>
      <c r="E99" s="143">
        <v>0</v>
      </c>
      <c r="F99" s="143">
        <v>0</v>
      </c>
      <c r="G99" s="144">
        <v>0</v>
      </c>
      <c r="H99" s="145">
        <f t="shared" si="1"/>
        <v>0</v>
      </c>
      <c r="I99" s="146"/>
    </row>
    <row r="100" spans="1:9" x14ac:dyDescent="0.2">
      <c r="A100" s="142"/>
      <c r="B100" s="1292"/>
      <c r="C100" s="1293"/>
      <c r="D100" s="1294"/>
      <c r="E100" s="143">
        <v>0</v>
      </c>
      <c r="F100" s="143">
        <v>0</v>
      </c>
      <c r="G100" s="144">
        <v>0</v>
      </c>
      <c r="H100" s="145">
        <f t="shared" si="1"/>
        <v>0</v>
      </c>
      <c r="I100" s="146"/>
    </row>
    <row r="101" spans="1:9" x14ac:dyDescent="0.2">
      <c r="A101" s="142"/>
      <c r="B101" s="1292"/>
      <c r="C101" s="1293"/>
      <c r="D101" s="1294"/>
      <c r="E101" s="143">
        <v>0</v>
      </c>
      <c r="F101" s="143">
        <v>0</v>
      </c>
      <c r="G101" s="144">
        <v>0</v>
      </c>
      <c r="H101" s="145">
        <f t="shared" si="1"/>
        <v>0</v>
      </c>
      <c r="I101" s="146"/>
    </row>
    <row r="102" spans="1:9" x14ac:dyDescent="0.2">
      <c r="A102" s="142"/>
      <c r="B102" s="1292"/>
      <c r="C102" s="1293"/>
      <c r="D102" s="1294"/>
      <c r="E102" s="143">
        <v>0</v>
      </c>
      <c r="F102" s="143">
        <v>0</v>
      </c>
      <c r="G102" s="144">
        <v>0</v>
      </c>
      <c r="H102" s="145">
        <f t="shared" si="1"/>
        <v>0</v>
      </c>
      <c r="I102" s="146"/>
    </row>
    <row r="103" spans="1:9" ht="13.5" thickBot="1" x14ac:dyDescent="0.25">
      <c r="A103" s="147"/>
      <c r="B103" s="1295"/>
      <c r="C103" s="1296"/>
      <c r="D103" s="1297"/>
      <c r="E103" s="148">
        <v>0</v>
      </c>
      <c r="F103" s="148">
        <v>0</v>
      </c>
      <c r="G103" s="179">
        <v>0</v>
      </c>
      <c r="H103" s="180">
        <f t="shared" si="1"/>
        <v>0</v>
      </c>
      <c r="I103" s="150"/>
    </row>
    <row r="104" spans="1:9" ht="13.5" thickBot="1" x14ac:dyDescent="0.25"/>
    <row r="105" spans="1:9" x14ac:dyDescent="0.2">
      <c r="A105" s="130" t="s">
        <v>279</v>
      </c>
      <c r="B105" s="131"/>
      <c r="C105" s="131"/>
      <c r="D105" s="131"/>
      <c r="E105" s="154"/>
      <c r="F105" s="155" t="s">
        <v>284</v>
      </c>
      <c r="G105" s="156" t="s">
        <v>277</v>
      </c>
      <c r="H105" s="157"/>
      <c r="I105" s="158" t="s">
        <v>281</v>
      </c>
    </row>
    <row r="106" spans="1:9" x14ac:dyDescent="0.2">
      <c r="A106" s="121"/>
      <c r="B106" s="122"/>
      <c r="C106" s="122"/>
      <c r="D106" s="159"/>
      <c r="E106" s="160"/>
      <c r="F106" s="161"/>
      <c r="G106" s="162" t="s">
        <v>282</v>
      </c>
      <c r="H106" s="163"/>
      <c r="I106" s="1301"/>
    </row>
    <row r="107" spans="1:9" ht="13.5" thickBot="1" x14ac:dyDescent="0.25">
      <c r="A107" s="127"/>
      <c r="B107" s="128"/>
      <c r="C107" s="128"/>
      <c r="D107" s="164"/>
      <c r="E107" s="165"/>
      <c r="F107" s="166"/>
      <c r="G107" s="167" t="s">
        <v>283</v>
      </c>
      <c r="H107" s="168">
        <f>SUM(H103)</f>
        <v>0</v>
      </c>
      <c r="I107" s="1302"/>
    </row>
    <row r="108" spans="1:9" ht="13.5" thickBot="1" x14ac:dyDescent="0.25">
      <c r="A108" s="169"/>
      <c r="B108" s="170"/>
      <c r="C108" s="170"/>
      <c r="D108" s="171"/>
      <c r="E108" s="172"/>
      <c r="F108" s="173"/>
      <c r="G108" s="174"/>
      <c r="H108" s="175"/>
      <c r="I108" s="176"/>
    </row>
    <row r="109" spans="1:9" ht="13.5" thickBot="1" x14ac:dyDescent="0.25">
      <c r="A109" s="177" t="s">
        <v>68</v>
      </c>
      <c r="B109" s="177" t="s">
        <v>274</v>
      </c>
      <c r="C109" s="177"/>
      <c r="D109" s="177"/>
      <c r="E109" s="178" t="s">
        <v>275</v>
      </c>
      <c r="F109" s="178" t="s">
        <v>241</v>
      </c>
      <c r="G109" s="178" t="s">
        <v>276</v>
      </c>
      <c r="H109" s="178" t="s">
        <v>277</v>
      </c>
      <c r="I109" s="177" t="s">
        <v>278</v>
      </c>
    </row>
    <row r="110" spans="1:9" x14ac:dyDescent="0.2">
      <c r="A110" s="138"/>
      <c r="B110" s="1298"/>
      <c r="C110" s="1299"/>
      <c r="D110" s="1300"/>
      <c r="E110" s="139">
        <v>0</v>
      </c>
      <c r="F110" s="139">
        <v>0</v>
      </c>
      <c r="G110" s="139">
        <v>0</v>
      </c>
      <c r="H110" s="140">
        <f>SUM(H103+F110-G110)</f>
        <v>0</v>
      </c>
      <c r="I110" s="141"/>
    </row>
    <row r="111" spans="1:9" x14ac:dyDescent="0.2">
      <c r="A111" s="142"/>
      <c r="B111" s="1292"/>
      <c r="C111" s="1293"/>
      <c r="D111" s="1294"/>
      <c r="E111" s="143">
        <v>0</v>
      </c>
      <c r="F111" s="143">
        <v>0</v>
      </c>
      <c r="G111" s="144">
        <v>0</v>
      </c>
      <c r="H111" s="145">
        <f>SUM(H110+F111-G111)</f>
        <v>0</v>
      </c>
      <c r="I111" s="146"/>
    </row>
    <row r="112" spans="1:9" x14ac:dyDescent="0.2">
      <c r="A112" s="142"/>
      <c r="B112" s="1292"/>
      <c r="C112" s="1293"/>
      <c r="D112" s="1294"/>
      <c r="E112" s="143">
        <v>0</v>
      </c>
      <c r="F112" s="143">
        <v>0</v>
      </c>
      <c r="G112" s="144">
        <v>0</v>
      </c>
      <c r="H112" s="145">
        <f t="shared" ref="H112:H155" si="2">SUM(H111+F112-G112)</f>
        <v>0</v>
      </c>
      <c r="I112" s="146"/>
    </row>
    <row r="113" spans="1:9" x14ac:dyDescent="0.2">
      <c r="A113" s="142"/>
      <c r="B113" s="1292"/>
      <c r="C113" s="1293"/>
      <c r="D113" s="1294"/>
      <c r="E113" s="143">
        <v>0</v>
      </c>
      <c r="F113" s="143">
        <v>0</v>
      </c>
      <c r="G113" s="144">
        <v>0</v>
      </c>
      <c r="H113" s="145">
        <f t="shared" si="2"/>
        <v>0</v>
      </c>
      <c r="I113" s="146"/>
    </row>
    <row r="114" spans="1:9" x14ac:dyDescent="0.2">
      <c r="A114" s="142"/>
      <c r="B114" s="1292"/>
      <c r="C114" s="1293"/>
      <c r="D114" s="1294"/>
      <c r="E114" s="143">
        <v>0</v>
      </c>
      <c r="F114" s="143">
        <v>0</v>
      </c>
      <c r="G114" s="144">
        <v>0</v>
      </c>
      <c r="H114" s="145">
        <f t="shared" si="2"/>
        <v>0</v>
      </c>
      <c r="I114" s="146"/>
    </row>
    <row r="115" spans="1:9" x14ac:dyDescent="0.2">
      <c r="A115" s="142"/>
      <c r="B115" s="1292"/>
      <c r="C115" s="1293"/>
      <c r="D115" s="1294"/>
      <c r="E115" s="143">
        <v>0</v>
      </c>
      <c r="F115" s="143">
        <v>0</v>
      </c>
      <c r="G115" s="144">
        <v>0</v>
      </c>
      <c r="H115" s="145">
        <f t="shared" si="2"/>
        <v>0</v>
      </c>
      <c r="I115" s="146"/>
    </row>
    <row r="116" spans="1:9" x14ac:dyDescent="0.2">
      <c r="A116" s="142"/>
      <c r="B116" s="1292"/>
      <c r="C116" s="1293"/>
      <c r="D116" s="1294"/>
      <c r="E116" s="143">
        <v>0</v>
      </c>
      <c r="F116" s="143">
        <v>0</v>
      </c>
      <c r="G116" s="144">
        <v>0</v>
      </c>
      <c r="H116" s="145">
        <f t="shared" si="2"/>
        <v>0</v>
      </c>
      <c r="I116" s="146"/>
    </row>
    <row r="117" spans="1:9" x14ac:dyDescent="0.2">
      <c r="A117" s="142"/>
      <c r="B117" s="1292"/>
      <c r="C117" s="1293"/>
      <c r="D117" s="1294"/>
      <c r="E117" s="143">
        <v>0</v>
      </c>
      <c r="F117" s="143">
        <v>0</v>
      </c>
      <c r="G117" s="144">
        <v>0</v>
      </c>
      <c r="H117" s="145">
        <f t="shared" si="2"/>
        <v>0</v>
      </c>
      <c r="I117" s="146"/>
    </row>
    <row r="118" spans="1:9" x14ac:dyDescent="0.2">
      <c r="A118" s="142"/>
      <c r="B118" s="1292"/>
      <c r="C118" s="1293"/>
      <c r="D118" s="1294"/>
      <c r="E118" s="143">
        <v>0</v>
      </c>
      <c r="F118" s="143">
        <v>0</v>
      </c>
      <c r="G118" s="144">
        <v>0</v>
      </c>
      <c r="H118" s="145">
        <f t="shared" si="2"/>
        <v>0</v>
      </c>
      <c r="I118" s="146"/>
    </row>
    <row r="119" spans="1:9" x14ac:dyDescent="0.2">
      <c r="A119" s="142"/>
      <c r="B119" s="1292"/>
      <c r="C119" s="1293"/>
      <c r="D119" s="1294"/>
      <c r="E119" s="143">
        <v>0</v>
      </c>
      <c r="F119" s="143">
        <v>0</v>
      </c>
      <c r="G119" s="144">
        <v>0</v>
      </c>
      <c r="H119" s="145">
        <f t="shared" si="2"/>
        <v>0</v>
      </c>
      <c r="I119" s="146"/>
    </row>
    <row r="120" spans="1:9" x14ac:dyDescent="0.2">
      <c r="A120" s="142"/>
      <c r="B120" s="1292"/>
      <c r="C120" s="1293"/>
      <c r="D120" s="1294"/>
      <c r="E120" s="143">
        <v>0</v>
      </c>
      <c r="F120" s="143">
        <v>0</v>
      </c>
      <c r="G120" s="144">
        <v>0</v>
      </c>
      <c r="H120" s="145">
        <f t="shared" si="2"/>
        <v>0</v>
      </c>
      <c r="I120" s="146"/>
    </row>
    <row r="121" spans="1:9" x14ac:dyDescent="0.2">
      <c r="A121" s="142"/>
      <c r="B121" s="1292"/>
      <c r="C121" s="1293"/>
      <c r="D121" s="1294"/>
      <c r="E121" s="143">
        <v>0</v>
      </c>
      <c r="F121" s="143">
        <v>0</v>
      </c>
      <c r="G121" s="144">
        <v>0</v>
      </c>
      <c r="H121" s="145">
        <f t="shared" si="2"/>
        <v>0</v>
      </c>
      <c r="I121" s="146"/>
    </row>
    <row r="122" spans="1:9" x14ac:dyDescent="0.2">
      <c r="A122" s="142"/>
      <c r="B122" s="1292"/>
      <c r="C122" s="1293"/>
      <c r="D122" s="1294"/>
      <c r="E122" s="143">
        <v>0</v>
      </c>
      <c r="F122" s="143">
        <v>0</v>
      </c>
      <c r="G122" s="144">
        <v>0</v>
      </c>
      <c r="H122" s="145">
        <f t="shared" si="2"/>
        <v>0</v>
      </c>
      <c r="I122" s="146"/>
    </row>
    <row r="123" spans="1:9" x14ac:dyDescent="0.2">
      <c r="A123" s="142"/>
      <c r="B123" s="1292"/>
      <c r="C123" s="1293"/>
      <c r="D123" s="1294"/>
      <c r="E123" s="143">
        <v>0</v>
      </c>
      <c r="F123" s="143">
        <v>0</v>
      </c>
      <c r="G123" s="144">
        <v>0</v>
      </c>
      <c r="H123" s="145">
        <f t="shared" si="2"/>
        <v>0</v>
      </c>
      <c r="I123" s="146"/>
    </row>
    <row r="124" spans="1:9" x14ac:dyDescent="0.2">
      <c r="A124" s="142"/>
      <c r="B124" s="1292"/>
      <c r="C124" s="1293"/>
      <c r="D124" s="1294"/>
      <c r="E124" s="143">
        <v>0</v>
      </c>
      <c r="F124" s="143">
        <v>0</v>
      </c>
      <c r="G124" s="144">
        <v>0</v>
      </c>
      <c r="H124" s="145">
        <f t="shared" si="2"/>
        <v>0</v>
      </c>
      <c r="I124" s="146"/>
    </row>
    <row r="125" spans="1:9" x14ac:dyDescent="0.2">
      <c r="A125" s="142"/>
      <c r="B125" s="1292"/>
      <c r="C125" s="1293"/>
      <c r="D125" s="1294"/>
      <c r="E125" s="143">
        <v>0</v>
      </c>
      <c r="F125" s="143">
        <v>0</v>
      </c>
      <c r="G125" s="144">
        <v>0</v>
      </c>
      <c r="H125" s="145">
        <f t="shared" si="2"/>
        <v>0</v>
      </c>
      <c r="I125" s="146"/>
    </row>
    <row r="126" spans="1:9" x14ac:dyDescent="0.2">
      <c r="A126" s="142"/>
      <c r="B126" s="1292"/>
      <c r="C126" s="1293"/>
      <c r="D126" s="1294"/>
      <c r="E126" s="143">
        <v>0</v>
      </c>
      <c r="F126" s="143">
        <v>0</v>
      </c>
      <c r="G126" s="144">
        <v>0</v>
      </c>
      <c r="H126" s="145">
        <f t="shared" si="2"/>
        <v>0</v>
      </c>
      <c r="I126" s="146"/>
    </row>
    <row r="127" spans="1:9" x14ac:dyDescent="0.2">
      <c r="A127" s="142"/>
      <c r="B127" s="1292"/>
      <c r="C127" s="1293"/>
      <c r="D127" s="1294"/>
      <c r="E127" s="143">
        <v>0</v>
      </c>
      <c r="F127" s="143">
        <v>0</v>
      </c>
      <c r="G127" s="144">
        <v>0</v>
      </c>
      <c r="H127" s="145">
        <f t="shared" si="2"/>
        <v>0</v>
      </c>
      <c r="I127" s="146"/>
    </row>
    <row r="128" spans="1:9" x14ac:dyDescent="0.2">
      <c r="A128" s="142"/>
      <c r="B128" s="1292"/>
      <c r="C128" s="1293"/>
      <c r="D128" s="1294"/>
      <c r="E128" s="143">
        <v>0</v>
      </c>
      <c r="F128" s="143">
        <v>0</v>
      </c>
      <c r="G128" s="144">
        <v>0</v>
      </c>
      <c r="H128" s="145">
        <f t="shared" si="2"/>
        <v>0</v>
      </c>
      <c r="I128" s="146"/>
    </row>
    <row r="129" spans="1:9" x14ac:dyDescent="0.2">
      <c r="A129" s="142"/>
      <c r="B129" s="1292"/>
      <c r="C129" s="1293"/>
      <c r="D129" s="1294"/>
      <c r="E129" s="143">
        <v>0</v>
      </c>
      <c r="F129" s="143">
        <v>0</v>
      </c>
      <c r="G129" s="144">
        <v>0</v>
      </c>
      <c r="H129" s="145">
        <f t="shared" si="2"/>
        <v>0</v>
      </c>
      <c r="I129" s="146"/>
    </row>
    <row r="130" spans="1:9" x14ac:dyDescent="0.2">
      <c r="A130" s="142"/>
      <c r="B130" s="1292"/>
      <c r="C130" s="1293"/>
      <c r="D130" s="1294"/>
      <c r="E130" s="143">
        <v>0</v>
      </c>
      <c r="F130" s="143">
        <v>0</v>
      </c>
      <c r="G130" s="144">
        <v>0</v>
      </c>
      <c r="H130" s="145">
        <f t="shared" si="2"/>
        <v>0</v>
      </c>
      <c r="I130" s="146"/>
    </row>
    <row r="131" spans="1:9" x14ac:dyDescent="0.2">
      <c r="A131" s="142"/>
      <c r="B131" s="1292"/>
      <c r="C131" s="1293"/>
      <c r="D131" s="1294"/>
      <c r="E131" s="143">
        <v>0</v>
      </c>
      <c r="F131" s="143">
        <v>0</v>
      </c>
      <c r="G131" s="144">
        <v>0</v>
      </c>
      <c r="H131" s="145">
        <f t="shared" si="2"/>
        <v>0</v>
      </c>
      <c r="I131" s="146"/>
    </row>
    <row r="132" spans="1:9" x14ac:dyDescent="0.2">
      <c r="A132" s="142"/>
      <c r="B132" s="1292"/>
      <c r="C132" s="1293"/>
      <c r="D132" s="1294"/>
      <c r="E132" s="143">
        <v>0</v>
      </c>
      <c r="F132" s="143">
        <v>0</v>
      </c>
      <c r="G132" s="144">
        <v>0</v>
      </c>
      <c r="H132" s="145">
        <f t="shared" si="2"/>
        <v>0</v>
      </c>
      <c r="I132" s="146"/>
    </row>
    <row r="133" spans="1:9" x14ac:dyDescent="0.2">
      <c r="A133" s="142"/>
      <c r="B133" s="1292"/>
      <c r="C133" s="1293"/>
      <c r="D133" s="1294"/>
      <c r="E133" s="143">
        <v>0</v>
      </c>
      <c r="F133" s="143">
        <v>0</v>
      </c>
      <c r="G133" s="144">
        <v>0</v>
      </c>
      <c r="H133" s="145">
        <f t="shared" si="2"/>
        <v>0</v>
      </c>
      <c r="I133" s="146"/>
    </row>
    <row r="134" spans="1:9" x14ac:dyDescent="0.2">
      <c r="A134" s="142"/>
      <c r="B134" s="1292"/>
      <c r="C134" s="1293"/>
      <c r="D134" s="1294"/>
      <c r="E134" s="143">
        <v>0</v>
      </c>
      <c r="F134" s="143">
        <v>0</v>
      </c>
      <c r="G134" s="144">
        <v>0</v>
      </c>
      <c r="H134" s="145">
        <f t="shared" si="2"/>
        <v>0</v>
      </c>
      <c r="I134" s="146"/>
    </row>
    <row r="135" spans="1:9" x14ac:dyDescent="0.2">
      <c r="A135" s="142"/>
      <c r="B135" s="1292"/>
      <c r="C135" s="1293"/>
      <c r="D135" s="1294"/>
      <c r="E135" s="143">
        <v>0</v>
      </c>
      <c r="F135" s="143">
        <v>0</v>
      </c>
      <c r="G135" s="144">
        <v>0</v>
      </c>
      <c r="H135" s="145">
        <f t="shared" si="2"/>
        <v>0</v>
      </c>
      <c r="I135" s="146"/>
    </row>
    <row r="136" spans="1:9" x14ac:dyDescent="0.2">
      <c r="A136" s="142"/>
      <c r="B136" s="1292"/>
      <c r="C136" s="1293"/>
      <c r="D136" s="1294"/>
      <c r="E136" s="143">
        <v>0</v>
      </c>
      <c r="F136" s="143">
        <v>0</v>
      </c>
      <c r="G136" s="144">
        <v>0</v>
      </c>
      <c r="H136" s="145">
        <f t="shared" si="2"/>
        <v>0</v>
      </c>
      <c r="I136" s="146"/>
    </row>
    <row r="137" spans="1:9" x14ac:dyDescent="0.2">
      <c r="A137" s="142"/>
      <c r="B137" s="1292"/>
      <c r="C137" s="1293"/>
      <c r="D137" s="1294"/>
      <c r="E137" s="143">
        <v>0</v>
      </c>
      <c r="F137" s="143">
        <v>0</v>
      </c>
      <c r="G137" s="144">
        <v>0</v>
      </c>
      <c r="H137" s="145">
        <f t="shared" si="2"/>
        <v>0</v>
      </c>
      <c r="I137" s="146"/>
    </row>
    <row r="138" spans="1:9" x14ac:dyDescent="0.2">
      <c r="A138" s="142"/>
      <c r="B138" s="1292"/>
      <c r="C138" s="1293"/>
      <c r="D138" s="1294"/>
      <c r="E138" s="143">
        <v>0</v>
      </c>
      <c r="F138" s="143">
        <v>0</v>
      </c>
      <c r="G138" s="144">
        <v>0</v>
      </c>
      <c r="H138" s="145">
        <f t="shared" si="2"/>
        <v>0</v>
      </c>
      <c r="I138" s="146"/>
    </row>
    <row r="139" spans="1:9" x14ac:dyDescent="0.2">
      <c r="A139" s="142"/>
      <c r="B139" s="1292"/>
      <c r="C139" s="1293"/>
      <c r="D139" s="1294"/>
      <c r="E139" s="143">
        <v>0</v>
      </c>
      <c r="F139" s="143">
        <v>0</v>
      </c>
      <c r="G139" s="144">
        <v>0</v>
      </c>
      <c r="H139" s="145">
        <f t="shared" si="2"/>
        <v>0</v>
      </c>
      <c r="I139" s="146"/>
    </row>
    <row r="140" spans="1:9" x14ac:dyDescent="0.2">
      <c r="A140" s="142"/>
      <c r="B140" s="1292"/>
      <c r="C140" s="1293"/>
      <c r="D140" s="1294"/>
      <c r="E140" s="143">
        <v>0</v>
      </c>
      <c r="F140" s="143">
        <v>0</v>
      </c>
      <c r="G140" s="144">
        <v>0</v>
      </c>
      <c r="H140" s="145">
        <f t="shared" si="2"/>
        <v>0</v>
      </c>
      <c r="I140" s="146"/>
    </row>
    <row r="141" spans="1:9" x14ac:dyDescent="0.2">
      <c r="A141" s="142"/>
      <c r="B141" s="1292"/>
      <c r="C141" s="1293"/>
      <c r="D141" s="1294"/>
      <c r="E141" s="143">
        <v>0</v>
      </c>
      <c r="F141" s="143">
        <v>0</v>
      </c>
      <c r="G141" s="144">
        <v>0</v>
      </c>
      <c r="H141" s="145">
        <f t="shared" si="2"/>
        <v>0</v>
      </c>
      <c r="I141" s="146"/>
    </row>
    <row r="142" spans="1:9" x14ac:dyDescent="0.2">
      <c r="A142" s="142"/>
      <c r="B142" s="1292"/>
      <c r="C142" s="1293"/>
      <c r="D142" s="1294"/>
      <c r="E142" s="143">
        <v>0</v>
      </c>
      <c r="F142" s="143">
        <v>0</v>
      </c>
      <c r="G142" s="144">
        <v>0</v>
      </c>
      <c r="H142" s="145">
        <f t="shared" si="2"/>
        <v>0</v>
      </c>
      <c r="I142" s="146"/>
    </row>
    <row r="143" spans="1:9" x14ac:dyDescent="0.2">
      <c r="A143" s="142"/>
      <c r="B143" s="1292"/>
      <c r="C143" s="1293"/>
      <c r="D143" s="1294"/>
      <c r="E143" s="143">
        <v>0</v>
      </c>
      <c r="F143" s="143">
        <v>0</v>
      </c>
      <c r="G143" s="144">
        <v>0</v>
      </c>
      <c r="H143" s="145">
        <f t="shared" si="2"/>
        <v>0</v>
      </c>
      <c r="I143" s="146"/>
    </row>
    <row r="144" spans="1:9" x14ac:dyDescent="0.2">
      <c r="A144" s="142"/>
      <c r="B144" s="1292"/>
      <c r="C144" s="1293"/>
      <c r="D144" s="1294"/>
      <c r="E144" s="143">
        <v>0</v>
      </c>
      <c r="F144" s="143">
        <v>0</v>
      </c>
      <c r="G144" s="144">
        <v>0</v>
      </c>
      <c r="H144" s="145">
        <f t="shared" si="2"/>
        <v>0</v>
      </c>
      <c r="I144" s="146"/>
    </row>
    <row r="145" spans="1:9" x14ac:dyDescent="0.2">
      <c r="A145" s="142"/>
      <c r="B145" s="1292"/>
      <c r="C145" s="1293"/>
      <c r="D145" s="1294"/>
      <c r="E145" s="143">
        <v>0</v>
      </c>
      <c r="F145" s="143">
        <v>0</v>
      </c>
      <c r="G145" s="144">
        <v>0</v>
      </c>
      <c r="H145" s="145">
        <f t="shared" si="2"/>
        <v>0</v>
      </c>
      <c r="I145" s="146"/>
    </row>
    <row r="146" spans="1:9" x14ac:dyDescent="0.2">
      <c r="A146" s="142"/>
      <c r="B146" s="1292"/>
      <c r="C146" s="1293"/>
      <c r="D146" s="1294"/>
      <c r="E146" s="143">
        <v>0</v>
      </c>
      <c r="F146" s="143">
        <v>0</v>
      </c>
      <c r="G146" s="144">
        <v>0</v>
      </c>
      <c r="H146" s="145">
        <f t="shared" si="2"/>
        <v>0</v>
      </c>
      <c r="I146" s="146"/>
    </row>
    <row r="147" spans="1:9" x14ac:dyDescent="0.2">
      <c r="A147" s="142"/>
      <c r="B147" s="1292"/>
      <c r="C147" s="1293"/>
      <c r="D147" s="1294"/>
      <c r="E147" s="143">
        <v>0</v>
      </c>
      <c r="F147" s="143">
        <v>0</v>
      </c>
      <c r="G147" s="144">
        <v>0</v>
      </c>
      <c r="H147" s="145">
        <f t="shared" si="2"/>
        <v>0</v>
      </c>
      <c r="I147" s="146"/>
    </row>
    <row r="148" spans="1:9" x14ac:dyDescent="0.2">
      <c r="A148" s="142"/>
      <c r="B148" s="1292"/>
      <c r="C148" s="1293"/>
      <c r="D148" s="1294"/>
      <c r="E148" s="143">
        <v>0</v>
      </c>
      <c r="F148" s="143">
        <v>0</v>
      </c>
      <c r="G148" s="144">
        <v>0</v>
      </c>
      <c r="H148" s="145">
        <f t="shared" si="2"/>
        <v>0</v>
      </c>
      <c r="I148" s="146"/>
    </row>
    <row r="149" spans="1:9" x14ac:dyDescent="0.2">
      <c r="A149" s="142"/>
      <c r="B149" s="1292"/>
      <c r="C149" s="1293"/>
      <c r="D149" s="1294"/>
      <c r="E149" s="143">
        <v>0</v>
      </c>
      <c r="F149" s="143">
        <v>0</v>
      </c>
      <c r="G149" s="144">
        <v>0</v>
      </c>
      <c r="H149" s="145">
        <f t="shared" si="2"/>
        <v>0</v>
      </c>
      <c r="I149" s="146"/>
    </row>
    <row r="150" spans="1:9" x14ac:dyDescent="0.2">
      <c r="A150" s="142"/>
      <c r="B150" s="1292"/>
      <c r="C150" s="1293"/>
      <c r="D150" s="1294"/>
      <c r="E150" s="143">
        <v>0</v>
      </c>
      <c r="F150" s="143">
        <v>0</v>
      </c>
      <c r="G150" s="144">
        <v>0</v>
      </c>
      <c r="H150" s="145">
        <f t="shared" si="2"/>
        <v>0</v>
      </c>
      <c r="I150" s="146"/>
    </row>
    <row r="151" spans="1:9" x14ac:dyDescent="0.2">
      <c r="A151" s="142"/>
      <c r="B151" s="1292"/>
      <c r="C151" s="1293"/>
      <c r="D151" s="1294"/>
      <c r="E151" s="143">
        <v>0</v>
      </c>
      <c r="F151" s="143">
        <v>0</v>
      </c>
      <c r="G151" s="144">
        <v>0</v>
      </c>
      <c r="H151" s="145">
        <f t="shared" si="2"/>
        <v>0</v>
      </c>
      <c r="I151" s="146"/>
    </row>
    <row r="152" spans="1:9" x14ac:dyDescent="0.2">
      <c r="A152" s="142"/>
      <c r="B152" s="1292"/>
      <c r="C152" s="1293"/>
      <c r="D152" s="1294"/>
      <c r="E152" s="143">
        <v>0</v>
      </c>
      <c r="F152" s="143">
        <v>0</v>
      </c>
      <c r="G152" s="144">
        <v>0</v>
      </c>
      <c r="H152" s="145">
        <f t="shared" si="2"/>
        <v>0</v>
      </c>
      <c r="I152" s="146"/>
    </row>
    <row r="153" spans="1:9" x14ac:dyDescent="0.2">
      <c r="A153" s="142"/>
      <c r="B153" s="1292"/>
      <c r="C153" s="1293"/>
      <c r="D153" s="1294"/>
      <c r="E153" s="143">
        <v>0</v>
      </c>
      <c r="F153" s="143">
        <v>0</v>
      </c>
      <c r="G153" s="144">
        <v>0</v>
      </c>
      <c r="H153" s="145">
        <f t="shared" si="2"/>
        <v>0</v>
      </c>
      <c r="I153" s="146"/>
    </row>
    <row r="154" spans="1:9" x14ac:dyDescent="0.2">
      <c r="A154" s="142"/>
      <c r="B154" s="1292"/>
      <c r="C154" s="1293"/>
      <c r="D154" s="1294"/>
      <c r="E154" s="143">
        <v>0</v>
      </c>
      <c r="F154" s="143">
        <v>0</v>
      </c>
      <c r="G154" s="144">
        <v>0</v>
      </c>
      <c r="H154" s="145">
        <f t="shared" si="2"/>
        <v>0</v>
      </c>
      <c r="I154" s="146"/>
    </row>
    <row r="155" spans="1:9" ht="13.5" thickBot="1" x14ac:dyDescent="0.25">
      <c r="A155" s="147"/>
      <c r="B155" s="1295"/>
      <c r="C155" s="1296"/>
      <c r="D155" s="1297"/>
      <c r="E155" s="148">
        <v>0</v>
      </c>
      <c r="F155" s="148">
        <v>0</v>
      </c>
      <c r="G155" s="179">
        <v>0</v>
      </c>
      <c r="H155" s="180">
        <f t="shared" si="2"/>
        <v>0</v>
      </c>
      <c r="I155" s="150"/>
    </row>
    <row r="156" spans="1:9" ht="13.5" thickBot="1" x14ac:dyDescent="0.25"/>
    <row r="157" spans="1:9" x14ac:dyDescent="0.2">
      <c r="A157" s="130" t="s">
        <v>279</v>
      </c>
      <c r="B157" s="131"/>
      <c r="C157" s="131"/>
      <c r="D157" s="131"/>
      <c r="E157" s="154"/>
      <c r="F157" s="155" t="s">
        <v>285</v>
      </c>
      <c r="G157" s="156" t="s">
        <v>277</v>
      </c>
      <c r="H157" s="157"/>
      <c r="I157" s="158" t="s">
        <v>281</v>
      </c>
    </row>
    <row r="158" spans="1:9" x14ac:dyDescent="0.2">
      <c r="A158" s="121"/>
      <c r="B158" s="122"/>
      <c r="C158" s="122"/>
      <c r="D158" s="159"/>
      <c r="E158" s="160"/>
      <c r="F158" s="161"/>
      <c r="G158" s="162" t="s">
        <v>282</v>
      </c>
      <c r="H158" s="163"/>
      <c r="I158" s="1301"/>
    </row>
    <row r="159" spans="1:9" ht="13.5" thickBot="1" x14ac:dyDescent="0.25">
      <c r="A159" s="127"/>
      <c r="B159" s="128"/>
      <c r="C159" s="128"/>
      <c r="D159" s="164"/>
      <c r="E159" s="165"/>
      <c r="F159" s="166"/>
      <c r="G159" s="167" t="s">
        <v>283</v>
      </c>
      <c r="H159" s="168">
        <f>SUM(H155)</f>
        <v>0</v>
      </c>
      <c r="I159" s="1302"/>
    </row>
    <row r="160" spans="1:9" ht="13.5" thickBot="1" x14ac:dyDescent="0.25">
      <c r="A160" s="169"/>
      <c r="B160" s="170"/>
      <c r="C160" s="170"/>
      <c r="D160" s="171"/>
      <c r="E160" s="172"/>
      <c r="F160" s="173"/>
      <c r="G160" s="174"/>
      <c r="H160" s="175"/>
      <c r="I160" s="176"/>
    </row>
    <row r="161" spans="1:9" ht="13.5" thickBot="1" x14ac:dyDescent="0.25">
      <c r="A161" s="177" t="s">
        <v>68</v>
      </c>
      <c r="B161" s="177" t="s">
        <v>274</v>
      </c>
      <c r="C161" s="177"/>
      <c r="D161" s="177"/>
      <c r="E161" s="178" t="s">
        <v>275</v>
      </c>
      <c r="F161" s="178" t="s">
        <v>241</v>
      </c>
      <c r="G161" s="178" t="s">
        <v>276</v>
      </c>
      <c r="H161" s="178" t="s">
        <v>277</v>
      </c>
      <c r="I161" s="177" t="s">
        <v>278</v>
      </c>
    </row>
    <row r="162" spans="1:9" x14ac:dyDescent="0.2">
      <c r="A162" s="138"/>
      <c r="B162" s="1298"/>
      <c r="C162" s="1299"/>
      <c r="D162" s="1300"/>
      <c r="E162" s="139">
        <v>0</v>
      </c>
      <c r="F162" s="139">
        <v>0</v>
      </c>
      <c r="G162" s="139">
        <v>0</v>
      </c>
      <c r="H162" s="140">
        <f>SUM(H155+F162-G162)</f>
        <v>0</v>
      </c>
      <c r="I162" s="141"/>
    </row>
    <row r="163" spans="1:9" x14ac:dyDescent="0.2">
      <c r="A163" s="142"/>
      <c r="B163" s="1292"/>
      <c r="C163" s="1293"/>
      <c r="D163" s="1294"/>
      <c r="E163" s="143">
        <v>0</v>
      </c>
      <c r="F163" s="143">
        <v>0</v>
      </c>
      <c r="G163" s="144">
        <v>0</v>
      </c>
      <c r="H163" s="145">
        <f>SUM(H162+F163-G163)</f>
        <v>0</v>
      </c>
      <c r="I163" s="146"/>
    </row>
    <row r="164" spans="1:9" x14ac:dyDescent="0.2">
      <c r="A164" s="142"/>
      <c r="B164" s="1292"/>
      <c r="C164" s="1293"/>
      <c r="D164" s="1294"/>
      <c r="E164" s="143">
        <v>0</v>
      </c>
      <c r="F164" s="143">
        <v>0</v>
      </c>
      <c r="G164" s="144">
        <v>0</v>
      </c>
      <c r="H164" s="145">
        <f t="shared" ref="H164:H207" si="3">SUM(H163+F164-G164)</f>
        <v>0</v>
      </c>
      <c r="I164" s="146"/>
    </row>
    <row r="165" spans="1:9" x14ac:dyDescent="0.2">
      <c r="A165" s="142"/>
      <c r="B165" s="1292"/>
      <c r="C165" s="1293"/>
      <c r="D165" s="1294"/>
      <c r="E165" s="143">
        <v>0</v>
      </c>
      <c r="F165" s="143">
        <v>0</v>
      </c>
      <c r="G165" s="144">
        <v>0</v>
      </c>
      <c r="H165" s="145">
        <f t="shared" si="3"/>
        <v>0</v>
      </c>
      <c r="I165" s="146"/>
    </row>
    <row r="166" spans="1:9" x14ac:dyDescent="0.2">
      <c r="A166" s="142"/>
      <c r="B166" s="1292"/>
      <c r="C166" s="1293"/>
      <c r="D166" s="1294"/>
      <c r="E166" s="143">
        <v>0</v>
      </c>
      <c r="F166" s="143">
        <v>0</v>
      </c>
      <c r="G166" s="144">
        <v>0</v>
      </c>
      <c r="H166" s="145">
        <f t="shared" si="3"/>
        <v>0</v>
      </c>
      <c r="I166" s="146"/>
    </row>
    <row r="167" spans="1:9" x14ac:dyDescent="0.2">
      <c r="A167" s="142"/>
      <c r="B167" s="1292"/>
      <c r="C167" s="1293"/>
      <c r="D167" s="1294"/>
      <c r="E167" s="143">
        <v>0</v>
      </c>
      <c r="F167" s="143">
        <v>0</v>
      </c>
      <c r="G167" s="144">
        <v>0</v>
      </c>
      <c r="H167" s="145">
        <f t="shared" si="3"/>
        <v>0</v>
      </c>
      <c r="I167" s="146"/>
    </row>
    <row r="168" spans="1:9" x14ac:dyDescent="0.2">
      <c r="A168" s="142"/>
      <c r="B168" s="1292"/>
      <c r="C168" s="1293"/>
      <c r="D168" s="1294"/>
      <c r="E168" s="143">
        <v>0</v>
      </c>
      <c r="F168" s="143">
        <v>0</v>
      </c>
      <c r="G168" s="144">
        <v>0</v>
      </c>
      <c r="H168" s="145">
        <f t="shared" si="3"/>
        <v>0</v>
      </c>
      <c r="I168" s="146"/>
    </row>
    <row r="169" spans="1:9" x14ac:dyDescent="0.2">
      <c r="A169" s="142"/>
      <c r="B169" s="1292"/>
      <c r="C169" s="1293"/>
      <c r="D169" s="1294"/>
      <c r="E169" s="143">
        <v>0</v>
      </c>
      <c r="F169" s="143">
        <v>0</v>
      </c>
      <c r="G169" s="144">
        <v>0</v>
      </c>
      <c r="H169" s="145">
        <f t="shared" si="3"/>
        <v>0</v>
      </c>
      <c r="I169" s="146"/>
    </row>
    <row r="170" spans="1:9" x14ac:dyDescent="0.2">
      <c r="A170" s="142"/>
      <c r="B170" s="1292"/>
      <c r="C170" s="1293"/>
      <c r="D170" s="1294"/>
      <c r="E170" s="143">
        <v>0</v>
      </c>
      <c r="F170" s="143">
        <v>0</v>
      </c>
      <c r="G170" s="144">
        <v>0</v>
      </c>
      <c r="H170" s="145">
        <f t="shared" si="3"/>
        <v>0</v>
      </c>
      <c r="I170" s="146"/>
    </row>
    <row r="171" spans="1:9" x14ac:dyDescent="0.2">
      <c r="A171" s="142"/>
      <c r="B171" s="1292"/>
      <c r="C171" s="1293"/>
      <c r="D171" s="1294"/>
      <c r="E171" s="143">
        <v>0</v>
      </c>
      <c r="F171" s="143">
        <v>0</v>
      </c>
      <c r="G171" s="144">
        <v>0</v>
      </c>
      <c r="H171" s="145">
        <f t="shared" si="3"/>
        <v>0</v>
      </c>
      <c r="I171" s="146"/>
    </row>
    <row r="172" spans="1:9" x14ac:dyDescent="0.2">
      <c r="A172" s="142"/>
      <c r="B172" s="1292"/>
      <c r="C172" s="1293"/>
      <c r="D172" s="1294"/>
      <c r="E172" s="143">
        <v>0</v>
      </c>
      <c r="F172" s="143">
        <v>0</v>
      </c>
      <c r="G172" s="144">
        <v>0</v>
      </c>
      <c r="H172" s="145">
        <f t="shared" si="3"/>
        <v>0</v>
      </c>
      <c r="I172" s="146"/>
    </row>
    <row r="173" spans="1:9" x14ac:dyDescent="0.2">
      <c r="A173" s="142"/>
      <c r="B173" s="1292"/>
      <c r="C173" s="1293"/>
      <c r="D173" s="1294"/>
      <c r="E173" s="143">
        <v>0</v>
      </c>
      <c r="F173" s="143">
        <v>0</v>
      </c>
      <c r="G173" s="144">
        <v>0</v>
      </c>
      <c r="H173" s="145">
        <f t="shared" si="3"/>
        <v>0</v>
      </c>
      <c r="I173" s="146"/>
    </row>
    <row r="174" spans="1:9" x14ac:dyDescent="0.2">
      <c r="A174" s="142"/>
      <c r="B174" s="1292"/>
      <c r="C174" s="1293"/>
      <c r="D174" s="1294"/>
      <c r="E174" s="143">
        <v>0</v>
      </c>
      <c r="F174" s="143">
        <v>0</v>
      </c>
      <c r="G174" s="144">
        <v>0</v>
      </c>
      <c r="H174" s="145">
        <f t="shared" si="3"/>
        <v>0</v>
      </c>
      <c r="I174" s="146"/>
    </row>
    <row r="175" spans="1:9" x14ac:dyDescent="0.2">
      <c r="A175" s="142"/>
      <c r="B175" s="1292"/>
      <c r="C175" s="1293"/>
      <c r="D175" s="1294"/>
      <c r="E175" s="143">
        <v>0</v>
      </c>
      <c r="F175" s="143">
        <v>0</v>
      </c>
      <c r="G175" s="144">
        <v>0</v>
      </c>
      <c r="H175" s="145">
        <f t="shared" si="3"/>
        <v>0</v>
      </c>
      <c r="I175" s="146"/>
    </row>
    <row r="176" spans="1:9" x14ac:dyDescent="0.2">
      <c r="A176" s="142"/>
      <c r="B176" s="1292"/>
      <c r="C176" s="1293"/>
      <c r="D176" s="1294"/>
      <c r="E176" s="143">
        <v>0</v>
      </c>
      <c r="F176" s="143">
        <v>0</v>
      </c>
      <c r="G176" s="144">
        <v>0</v>
      </c>
      <c r="H176" s="145">
        <f t="shared" si="3"/>
        <v>0</v>
      </c>
      <c r="I176" s="146"/>
    </row>
    <row r="177" spans="1:9" x14ac:dyDescent="0.2">
      <c r="A177" s="142"/>
      <c r="B177" s="1292"/>
      <c r="C177" s="1293"/>
      <c r="D177" s="1294"/>
      <c r="E177" s="143">
        <v>0</v>
      </c>
      <c r="F177" s="143">
        <v>0</v>
      </c>
      <c r="G177" s="144">
        <v>0</v>
      </c>
      <c r="H177" s="145">
        <f t="shared" si="3"/>
        <v>0</v>
      </c>
      <c r="I177" s="146"/>
    </row>
    <row r="178" spans="1:9" x14ac:dyDescent="0.2">
      <c r="A178" s="142"/>
      <c r="B178" s="1292"/>
      <c r="C178" s="1293"/>
      <c r="D178" s="1294"/>
      <c r="E178" s="143">
        <v>0</v>
      </c>
      <c r="F178" s="143">
        <v>0</v>
      </c>
      <c r="G178" s="144">
        <v>0</v>
      </c>
      <c r="H178" s="145">
        <f t="shared" si="3"/>
        <v>0</v>
      </c>
      <c r="I178" s="146"/>
    </row>
    <row r="179" spans="1:9" x14ac:dyDescent="0.2">
      <c r="A179" s="142"/>
      <c r="B179" s="1292"/>
      <c r="C179" s="1293"/>
      <c r="D179" s="1294"/>
      <c r="E179" s="143">
        <v>0</v>
      </c>
      <c r="F179" s="143">
        <v>0</v>
      </c>
      <c r="G179" s="144">
        <v>0</v>
      </c>
      <c r="H179" s="145">
        <f t="shared" si="3"/>
        <v>0</v>
      </c>
      <c r="I179" s="146"/>
    </row>
    <row r="180" spans="1:9" x14ac:dyDescent="0.2">
      <c r="A180" s="142"/>
      <c r="B180" s="1292"/>
      <c r="C180" s="1293"/>
      <c r="D180" s="1294"/>
      <c r="E180" s="143">
        <v>0</v>
      </c>
      <c r="F180" s="143">
        <v>0</v>
      </c>
      <c r="G180" s="144">
        <v>0</v>
      </c>
      <c r="H180" s="145">
        <f t="shared" si="3"/>
        <v>0</v>
      </c>
      <c r="I180" s="146"/>
    </row>
    <row r="181" spans="1:9" x14ac:dyDescent="0.2">
      <c r="A181" s="142"/>
      <c r="B181" s="1292"/>
      <c r="C181" s="1293"/>
      <c r="D181" s="1294"/>
      <c r="E181" s="143">
        <v>0</v>
      </c>
      <c r="F181" s="143">
        <v>0</v>
      </c>
      <c r="G181" s="144">
        <v>0</v>
      </c>
      <c r="H181" s="145">
        <f t="shared" si="3"/>
        <v>0</v>
      </c>
      <c r="I181" s="146"/>
    </row>
    <row r="182" spans="1:9" x14ac:dyDescent="0.2">
      <c r="A182" s="142"/>
      <c r="B182" s="1292"/>
      <c r="C182" s="1293"/>
      <c r="D182" s="1294"/>
      <c r="E182" s="143">
        <v>0</v>
      </c>
      <c r="F182" s="143">
        <v>0</v>
      </c>
      <c r="G182" s="144">
        <v>0</v>
      </c>
      <c r="H182" s="145">
        <f t="shared" si="3"/>
        <v>0</v>
      </c>
      <c r="I182" s="146"/>
    </row>
    <row r="183" spans="1:9" x14ac:dyDescent="0.2">
      <c r="A183" s="142"/>
      <c r="B183" s="1292"/>
      <c r="C183" s="1293"/>
      <c r="D183" s="1294"/>
      <c r="E183" s="143">
        <v>0</v>
      </c>
      <c r="F183" s="143">
        <v>0</v>
      </c>
      <c r="G183" s="144">
        <v>0</v>
      </c>
      <c r="H183" s="145">
        <f t="shared" si="3"/>
        <v>0</v>
      </c>
      <c r="I183" s="146"/>
    </row>
    <row r="184" spans="1:9" x14ac:dyDescent="0.2">
      <c r="A184" s="142"/>
      <c r="B184" s="1292"/>
      <c r="C184" s="1293"/>
      <c r="D184" s="1294"/>
      <c r="E184" s="143">
        <v>0</v>
      </c>
      <c r="F184" s="143">
        <v>0</v>
      </c>
      <c r="G184" s="144">
        <v>0</v>
      </c>
      <c r="H184" s="145">
        <f t="shared" si="3"/>
        <v>0</v>
      </c>
      <c r="I184" s="146"/>
    </row>
    <row r="185" spans="1:9" x14ac:dyDescent="0.2">
      <c r="A185" s="142"/>
      <c r="B185" s="1292"/>
      <c r="C185" s="1293"/>
      <c r="D185" s="1294"/>
      <c r="E185" s="143">
        <v>0</v>
      </c>
      <c r="F185" s="143">
        <v>0</v>
      </c>
      <c r="G185" s="144">
        <v>0</v>
      </c>
      <c r="H185" s="145">
        <f t="shared" si="3"/>
        <v>0</v>
      </c>
      <c r="I185" s="146"/>
    </row>
    <row r="186" spans="1:9" x14ac:dyDescent="0.2">
      <c r="A186" s="142"/>
      <c r="B186" s="1292"/>
      <c r="C186" s="1293"/>
      <c r="D186" s="1294"/>
      <c r="E186" s="143">
        <v>0</v>
      </c>
      <c r="F186" s="143">
        <v>0</v>
      </c>
      <c r="G186" s="144">
        <v>0</v>
      </c>
      <c r="H186" s="145">
        <f t="shared" si="3"/>
        <v>0</v>
      </c>
      <c r="I186" s="146"/>
    </row>
    <row r="187" spans="1:9" x14ac:dyDescent="0.2">
      <c r="A187" s="142"/>
      <c r="B187" s="1292"/>
      <c r="C187" s="1293"/>
      <c r="D187" s="1294"/>
      <c r="E187" s="143">
        <v>0</v>
      </c>
      <c r="F187" s="143">
        <v>0</v>
      </c>
      <c r="G187" s="144">
        <v>0</v>
      </c>
      <c r="H187" s="145">
        <f t="shared" si="3"/>
        <v>0</v>
      </c>
      <c r="I187" s="146"/>
    </row>
    <row r="188" spans="1:9" x14ac:dyDescent="0.2">
      <c r="A188" s="142"/>
      <c r="B188" s="1292"/>
      <c r="C188" s="1293"/>
      <c r="D188" s="1294"/>
      <c r="E188" s="143">
        <v>0</v>
      </c>
      <c r="F188" s="143">
        <v>0</v>
      </c>
      <c r="G188" s="144">
        <v>0</v>
      </c>
      <c r="H188" s="145">
        <f t="shared" si="3"/>
        <v>0</v>
      </c>
      <c r="I188" s="146"/>
    </row>
    <row r="189" spans="1:9" x14ac:dyDescent="0.2">
      <c r="A189" s="142"/>
      <c r="B189" s="1292"/>
      <c r="C189" s="1293"/>
      <c r="D189" s="1294"/>
      <c r="E189" s="143">
        <v>0</v>
      </c>
      <c r="F189" s="143">
        <v>0</v>
      </c>
      <c r="G189" s="144">
        <v>0</v>
      </c>
      <c r="H189" s="145">
        <f t="shared" si="3"/>
        <v>0</v>
      </c>
      <c r="I189" s="146"/>
    </row>
    <row r="190" spans="1:9" x14ac:dyDescent="0.2">
      <c r="A190" s="142"/>
      <c r="B190" s="1292"/>
      <c r="C190" s="1293"/>
      <c r="D190" s="1294"/>
      <c r="E190" s="143">
        <v>0</v>
      </c>
      <c r="F190" s="143">
        <v>0</v>
      </c>
      <c r="G190" s="144">
        <v>0</v>
      </c>
      <c r="H190" s="145">
        <f t="shared" si="3"/>
        <v>0</v>
      </c>
      <c r="I190" s="146"/>
    </row>
    <row r="191" spans="1:9" x14ac:dyDescent="0.2">
      <c r="A191" s="142"/>
      <c r="B191" s="1292"/>
      <c r="C191" s="1293"/>
      <c r="D191" s="1294"/>
      <c r="E191" s="143">
        <v>0</v>
      </c>
      <c r="F191" s="143">
        <v>0</v>
      </c>
      <c r="G191" s="144">
        <v>0</v>
      </c>
      <c r="H191" s="145">
        <f t="shared" si="3"/>
        <v>0</v>
      </c>
      <c r="I191" s="146"/>
    </row>
    <row r="192" spans="1:9" x14ac:dyDescent="0.2">
      <c r="A192" s="142"/>
      <c r="B192" s="1292"/>
      <c r="C192" s="1293"/>
      <c r="D192" s="1294"/>
      <c r="E192" s="143">
        <v>0</v>
      </c>
      <c r="F192" s="143">
        <v>0</v>
      </c>
      <c r="G192" s="144">
        <v>0</v>
      </c>
      <c r="H192" s="145">
        <f t="shared" si="3"/>
        <v>0</v>
      </c>
      <c r="I192" s="146"/>
    </row>
    <row r="193" spans="1:9" x14ac:dyDescent="0.2">
      <c r="A193" s="142"/>
      <c r="B193" s="1292"/>
      <c r="C193" s="1293"/>
      <c r="D193" s="1294"/>
      <c r="E193" s="143">
        <v>0</v>
      </c>
      <c r="F193" s="143">
        <v>0</v>
      </c>
      <c r="G193" s="144">
        <v>0</v>
      </c>
      <c r="H193" s="145">
        <f t="shared" si="3"/>
        <v>0</v>
      </c>
      <c r="I193" s="146"/>
    </row>
    <row r="194" spans="1:9" x14ac:dyDescent="0.2">
      <c r="A194" s="142"/>
      <c r="B194" s="1292"/>
      <c r="C194" s="1293"/>
      <c r="D194" s="1294"/>
      <c r="E194" s="143">
        <v>0</v>
      </c>
      <c r="F194" s="143">
        <v>0</v>
      </c>
      <c r="G194" s="144">
        <v>0</v>
      </c>
      <c r="H194" s="145">
        <f t="shared" si="3"/>
        <v>0</v>
      </c>
      <c r="I194" s="146"/>
    </row>
    <row r="195" spans="1:9" x14ac:dyDescent="0.2">
      <c r="A195" s="142"/>
      <c r="B195" s="1292"/>
      <c r="C195" s="1293"/>
      <c r="D195" s="1294"/>
      <c r="E195" s="143">
        <v>0</v>
      </c>
      <c r="F195" s="143">
        <v>0</v>
      </c>
      <c r="G195" s="144">
        <v>0</v>
      </c>
      <c r="H195" s="145">
        <f t="shared" si="3"/>
        <v>0</v>
      </c>
      <c r="I195" s="146"/>
    </row>
    <row r="196" spans="1:9" x14ac:dyDescent="0.2">
      <c r="A196" s="142"/>
      <c r="B196" s="1292"/>
      <c r="C196" s="1293"/>
      <c r="D196" s="1294"/>
      <c r="E196" s="143">
        <v>0</v>
      </c>
      <c r="F196" s="143">
        <v>0</v>
      </c>
      <c r="G196" s="144">
        <v>0</v>
      </c>
      <c r="H196" s="145">
        <f t="shared" si="3"/>
        <v>0</v>
      </c>
      <c r="I196" s="146"/>
    </row>
    <row r="197" spans="1:9" x14ac:dyDescent="0.2">
      <c r="A197" s="142"/>
      <c r="B197" s="1292"/>
      <c r="C197" s="1293"/>
      <c r="D197" s="1294"/>
      <c r="E197" s="143">
        <v>0</v>
      </c>
      <c r="F197" s="143">
        <v>0</v>
      </c>
      <c r="G197" s="144">
        <v>0</v>
      </c>
      <c r="H197" s="145">
        <f t="shared" si="3"/>
        <v>0</v>
      </c>
      <c r="I197" s="146"/>
    </row>
    <row r="198" spans="1:9" x14ac:dyDescent="0.2">
      <c r="A198" s="142"/>
      <c r="B198" s="1292"/>
      <c r="C198" s="1293"/>
      <c r="D198" s="1294"/>
      <c r="E198" s="143">
        <v>0</v>
      </c>
      <c r="F198" s="143">
        <v>0</v>
      </c>
      <c r="G198" s="144">
        <v>0</v>
      </c>
      <c r="H198" s="145">
        <f t="shared" si="3"/>
        <v>0</v>
      </c>
      <c r="I198" s="146"/>
    </row>
    <row r="199" spans="1:9" x14ac:dyDescent="0.2">
      <c r="A199" s="142"/>
      <c r="B199" s="1292"/>
      <c r="C199" s="1293"/>
      <c r="D199" s="1294"/>
      <c r="E199" s="143">
        <v>0</v>
      </c>
      <c r="F199" s="143">
        <v>0</v>
      </c>
      <c r="G199" s="144">
        <v>0</v>
      </c>
      <c r="H199" s="145">
        <f t="shared" si="3"/>
        <v>0</v>
      </c>
      <c r="I199" s="146"/>
    </row>
    <row r="200" spans="1:9" x14ac:dyDescent="0.2">
      <c r="A200" s="142"/>
      <c r="B200" s="1292"/>
      <c r="C200" s="1293"/>
      <c r="D200" s="1294"/>
      <c r="E200" s="143">
        <v>0</v>
      </c>
      <c r="F200" s="143">
        <v>0</v>
      </c>
      <c r="G200" s="144">
        <v>0</v>
      </c>
      <c r="H200" s="145">
        <f t="shared" si="3"/>
        <v>0</v>
      </c>
      <c r="I200" s="146"/>
    </row>
    <row r="201" spans="1:9" x14ac:dyDescent="0.2">
      <c r="A201" s="142"/>
      <c r="B201" s="1292"/>
      <c r="C201" s="1293"/>
      <c r="D201" s="1294"/>
      <c r="E201" s="143">
        <v>0</v>
      </c>
      <c r="F201" s="143">
        <v>0</v>
      </c>
      <c r="G201" s="144">
        <v>0</v>
      </c>
      <c r="H201" s="145">
        <f t="shared" si="3"/>
        <v>0</v>
      </c>
      <c r="I201" s="146"/>
    </row>
    <row r="202" spans="1:9" x14ac:dyDescent="0.2">
      <c r="A202" s="142"/>
      <c r="B202" s="1292"/>
      <c r="C202" s="1293"/>
      <c r="D202" s="1294"/>
      <c r="E202" s="143">
        <v>0</v>
      </c>
      <c r="F202" s="143">
        <v>0</v>
      </c>
      <c r="G202" s="144">
        <v>0</v>
      </c>
      <c r="H202" s="145">
        <f t="shared" si="3"/>
        <v>0</v>
      </c>
      <c r="I202" s="146"/>
    </row>
    <row r="203" spans="1:9" x14ac:dyDescent="0.2">
      <c r="A203" s="142"/>
      <c r="B203" s="1292"/>
      <c r="C203" s="1293"/>
      <c r="D203" s="1294"/>
      <c r="E203" s="143">
        <v>0</v>
      </c>
      <c r="F203" s="143">
        <v>0</v>
      </c>
      <c r="G203" s="144">
        <v>0</v>
      </c>
      <c r="H203" s="145">
        <f t="shared" si="3"/>
        <v>0</v>
      </c>
      <c r="I203" s="146"/>
    </row>
    <row r="204" spans="1:9" x14ac:dyDescent="0.2">
      <c r="A204" s="142"/>
      <c r="B204" s="1292"/>
      <c r="C204" s="1293"/>
      <c r="D204" s="1294"/>
      <c r="E204" s="143">
        <v>0</v>
      </c>
      <c r="F204" s="143">
        <v>0</v>
      </c>
      <c r="G204" s="144">
        <v>0</v>
      </c>
      <c r="H204" s="145">
        <f t="shared" si="3"/>
        <v>0</v>
      </c>
      <c r="I204" s="146"/>
    </row>
    <row r="205" spans="1:9" x14ac:dyDescent="0.2">
      <c r="A205" s="142"/>
      <c r="B205" s="1292"/>
      <c r="C205" s="1293"/>
      <c r="D205" s="1294"/>
      <c r="E205" s="143">
        <v>0</v>
      </c>
      <c r="F205" s="143">
        <v>0</v>
      </c>
      <c r="G205" s="144">
        <v>0</v>
      </c>
      <c r="H205" s="145">
        <f t="shared" si="3"/>
        <v>0</v>
      </c>
      <c r="I205" s="146"/>
    </row>
    <row r="206" spans="1:9" x14ac:dyDescent="0.2">
      <c r="A206" s="142"/>
      <c r="B206" s="1292"/>
      <c r="C206" s="1293"/>
      <c r="D206" s="1294"/>
      <c r="E206" s="143">
        <v>0</v>
      </c>
      <c r="F206" s="143">
        <v>0</v>
      </c>
      <c r="G206" s="144">
        <v>0</v>
      </c>
      <c r="H206" s="145">
        <f t="shared" si="3"/>
        <v>0</v>
      </c>
      <c r="I206" s="146"/>
    </row>
    <row r="207" spans="1:9" ht="13.5" thickBot="1" x14ac:dyDescent="0.25">
      <c r="A207" s="147"/>
      <c r="B207" s="1295"/>
      <c r="C207" s="1296"/>
      <c r="D207" s="1297"/>
      <c r="E207" s="148">
        <v>0</v>
      </c>
      <c r="F207" s="148">
        <v>0</v>
      </c>
      <c r="G207" s="179">
        <v>0</v>
      </c>
      <c r="H207" s="180">
        <f t="shared" si="3"/>
        <v>0</v>
      </c>
      <c r="I207" s="150"/>
    </row>
    <row r="208" spans="1:9" ht="13.5" thickBot="1" x14ac:dyDescent="0.25"/>
    <row r="209" spans="1:9" x14ac:dyDescent="0.2">
      <c r="A209" s="130" t="s">
        <v>279</v>
      </c>
      <c r="B209" s="131"/>
      <c r="C209" s="131"/>
      <c r="D209" s="131"/>
      <c r="E209" s="154"/>
      <c r="F209" s="155" t="s">
        <v>286</v>
      </c>
      <c r="G209" s="156" t="s">
        <v>277</v>
      </c>
      <c r="H209" s="157"/>
      <c r="I209" s="158" t="s">
        <v>281</v>
      </c>
    </row>
    <row r="210" spans="1:9" x14ac:dyDescent="0.2">
      <c r="A210" s="121"/>
      <c r="B210" s="122"/>
      <c r="C210" s="122"/>
      <c r="D210" s="159"/>
      <c r="E210" s="160"/>
      <c r="F210" s="161"/>
      <c r="G210" s="162" t="s">
        <v>282</v>
      </c>
      <c r="H210" s="163"/>
      <c r="I210" s="1301"/>
    </row>
    <row r="211" spans="1:9" ht="13.5" thickBot="1" x14ac:dyDescent="0.25">
      <c r="A211" s="127"/>
      <c r="B211" s="128"/>
      <c r="C211" s="128"/>
      <c r="D211" s="164"/>
      <c r="E211" s="165"/>
      <c r="F211" s="166"/>
      <c r="G211" s="167" t="s">
        <v>283</v>
      </c>
      <c r="H211" s="168">
        <f>SUM(H207)</f>
        <v>0</v>
      </c>
      <c r="I211" s="1302"/>
    </row>
    <row r="212" spans="1:9" ht="13.5" thickBot="1" x14ac:dyDescent="0.25">
      <c r="A212" s="169"/>
      <c r="B212" s="170"/>
      <c r="C212" s="170"/>
      <c r="D212" s="171"/>
      <c r="E212" s="172"/>
      <c r="F212" s="173"/>
      <c r="G212" s="174"/>
      <c r="H212" s="175"/>
      <c r="I212" s="176"/>
    </row>
    <row r="213" spans="1:9" ht="13.5" thickBot="1" x14ac:dyDescent="0.25">
      <c r="A213" s="177" t="s">
        <v>68</v>
      </c>
      <c r="B213" s="177" t="s">
        <v>274</v>
      </c>
      <c r="C213" s="177"/>
      <c r="D213" s="177"/>
      <c r="E213" s="178" t="s">
        <v>275</v>
      </c>
      <c r="F213" s="178" t="s">
        <v>241</v>
      </c>
      <c r="G213" s="178" t="s">
        <v>276</v>
      </c>
      <c r="H213" s="178" t="s">
        <v>277</v>
      </c>
      <c r="I213" s="177" t="s">
        <v>278</v>
      </c>
    </row>
    <row r="214" spans="1:9" x14ac:dyDescent="0.2">
      <c r="A214" s="138"/>
      <c r="B214" s="1298"/>
      <c r="C214" s="1299"/>
      <c r="D214" s="1300"/>
      <c r="E214" s="139">
        <v>0</v>
      </c>
      <c r="F214" s="139">
        <v>0</v>
      </c>
      <c r="G214" s="139">
        <v>0</v>
      </c>
      <c r="H214" s="140">
        <f>SUM(H207+F214-G214)</f>
        <v>0</v>
      </c>
      <c r="I214" s="141"/>
    </row>
    <row r="215" spans="1:9" x14ac:dyDescent="0.2">
      <c r="A215" s="142"/>
      <c r="B215" s="1292"/>
      <c r="C215" s="1293"/>
      <c r="D215" s="1294"/>
      <c r="E215" s="143">
        <v>0</v>
      </c>
      <c r="F215" s="143">
        <v>0</v>
      </c>
      <c r="G215" s="144">
        <v>0</v>
      </c>
      <c r="H215" s="145">
        <f>SUM(H214+F215-G215)</f>
        <v>0</v>
      </c>
      <c r="I215" s="146"/>
    </row>
    <row r="216" spans="1:9" x14ac:dyDescent="0.2">
      <c r="A216" s="142"/>
      <c r="B216" s="1292"/>
      <c r="C216" s="1293"/>
      <c r="D216" s="1294"/>
      <c r="E216" s="143">
        <v>0</v>
      </c>
      <c r="F216" s="143">
        <v>0</v>
      </c>
      <c r="G216" s="144">
        <v>0</v>
      </c>
      <c r="H216" s="145">
        <f t="shared" ref="H216:H259" si="4">SUM(H215+F216-G216)</f>
        <v>0</v>
      </c>
      <c r="I216" s="146"/>
    </row>
    <row r="217" spans="1:9" x14ac:dyDescent="0.2">
      <c r="A217" s="142"/>
      <c r="B217" s="1292"/>
      <c r="C217" s="1293"/>
      <c r="D217" s="1294"/>
      <c r="E217" s="143">
        <v>0</v>
      </c>
      <c r="F217" s="143">
        <v>0</v>
      </c>
      <c r="G217" s="144">
        <v>0</v>
      </c>
      <c r="H217" s="145">
        <f t="shared" si="4"/>
        <v>0</v>
      </c>
      <c r="I217" s="146"/>
    </row>
    <row r="218" spans="1:9" x14ac:dyDescent="0.2">
      <c r="A218" s="142"/>
      <c r="B218" s="1292"/>
      <c r="C218" s="1293"/>
      <c r="D218" s="1294"/>
      <c r="E218" s="143">
        <v>0</v>
      </c>
      <c r="F218" s="143">
        <v>0</v>
      </c>
      <c r="G218" s="144">
        <v>0</v>
      </c>
      <c r="H218" s="145">
        <f t="shared" si="4"/>
        <v>0</v>
      </c>
      <c r="I218" s="146"/>
    </row>
    <row r="219" spans="1:9" x14ac:dyDescent="0.2">
      <c r="A219" s="142"/>
      <c r="B219" s="1292"/>
      <c r="C219" s="1293"/>
      <c r="D219" s="1294"/>
      <c r="E219" s="143">
        <v>0</v>
      </c>
      <c r="F219" s="143">
        <v>0</v>
      </c>
      <c r="G219" s="144">
        <v>0</v>
      </c>
      <c r="H219" s="145">
        <f t="shared" si="4"/>
        <v>0</v>
      </c>
      <c r="I219" s="146"/>
    </row>
    <row r="220" spans="1:9" x14ac:dyDescent="0.2">
      <c r="A220" s="142"/>
      <c r="B220" s="1292"/>
      <c r="C220" s="1293"/>
      <c r="D220" s="1294"/>
      <c r="E220" s="143">
        <v>0</v>
      </c>
      <c r="F220" s="143">
        <v>0</v>
      </c>
      <c r="G220" s="144">
        <v>0</v>
      </c>
      <c r="H220" s="145">
        <f t="shared" si="4"/>
        <v>0</v>
      </c>
      <c r="I220" s="146"/>
    </row>
    <row r="221" spans="1:9" x14ac:dyDescent="0.2">
      <c r="A221" s="142"/>
      <c r="B221" s="1292"/>
      <c r="C221" s="1293"/>
      <c r="D221" s="1294"/>
      <c r="E221" s="143">
        <v>0</v>
      </c>
      <c r="F221" s="143">
        <v>0</v>
      </c>
      <c r="G221" s="144">
        <v>0</v>
      </c>
      <c r="H221" s="145">
        <f t="shared" si="4"/>
        <v>0</v>
      </c>
      <c r="I221" s="146"/>
    </row>
    <row r="222" spans="1:9" x14ac:dyDescent="0.2">
      <c r="A222" s="142"/>
      <c r="B222" s="1292"/>
      <c r="C222" s="1293"/>
      <c r="D222" s="1294"/>
      <c r="E222" s="143">
        <v>0</v>
      </c>
      <c r="F222" s="143">
        <v>0</v>
      </c>
      <c r="G222" s="144">
        <v>0</v>
      </c>
      <c r="H222" s="145">
        <f t="shared" si="4"/>
        <v>0</v>
      </c>
      <c r="I222" s="146"/>
    </row>
    <row r="223" spans="1:9" x14ac:dyDescent="0.2">
      <c r="A223" s="142"/>
      <c r="B223" s="1292"/>
      <c r="C223" s="1293"/>
      <c r="D223" s="1294"/>
      <c r="E223" s="143">
        <v>0</v>
      </c>
      <c r="F223" s="143">
        <v>0</v>
      </c>
      <c r="G223" s="144">
        <v>0</v>
      </c>
      <c r="H223" s="145">
        <f t="shared" si="4"/>
        <v>0</v>
      </c>
      <c r="I223" s="146"/>
    </row>
    <row r="224" spans="1:9" x14ac:dyDescent="0.2">
      <c r="A224" s="142"/>
      <c r="B224" s="1292"/>
      <c r="C224" s="1293"/>
      <c r="D224" s="1294"/>
      <c r="E224" s="143">
        <v>0</v>
      </c>
      <c r="F224" s="143">
        <v>0</v>
      </c>
      <c r="G224" s="144">
        <v>0</v>
      </c>
      <c r="H224" s="145">
        <f t="shared" si="4"/>
        <v>0</v>
      </c>
      <c r="I224" s="146"/>
    </row>
    <row r="225" spans="1:9" x14ac:dyDescent="0.2">
      <c r="A225" s="142"/>
      <c r="B225" s="1292"/>
      <c r="C225" s="1293"/>
      <c r="D225" s="1294"/>
      <c r="E225" s="143">
        <v>0</v>
      </c>
      <c r="F225" s="143">
        <v>0</v>
      </c>
      <c r="G225" s="144">
        <v>0</v>
      </c>
      <c r="H225" s="145">
        <f t="shared" si="4"/>
        <v>0</v>
      </c>
      <c r="I225" s="146"/>
    </row>
    <row r="226" spans="1:9" x14ac:dyDescent="0.2">
      <c r="A226" s="142"/>
      <c r="B226" s="1292"/>
      <c r="C226" s="1293"/>
      <c r="D226" s="1294"/>
      <c r="E226" s="143">
        <v>0</v>
      </c>
      <c r="F226" s="143">
        <v>0</v>
      </c>
      <c r="G226" s="144">
        <v>0</v>
      </c>
      <c r="H226" s="145">
        <f t="shared" si="4"/>
        <v>0</v>
      </c>
      <c r="I226" s="146"/>
    </row>
    <row r="227" spans="1:9" x14ac:dyDescent="0.2">
      <c r="A227" s="142"/>
      <c r="B227" s="1292"/>
      <c r="C227" s="1293"/>
      <c r="D227" s="1294"/>
      <c r="E227" s="143">
        <v>0</v>
      </c>
      <c r="F227" s="143">
        <v>0</v>
      </c>
      <c r="G227" s="144">
        <v>0</v>
      </c>
      <c r="H227" s="145">
        <f t="shared" si="4"/>
        <v>0</v>
      </c>
      <c r="I227" s="146"/>
    </row>
    <row r="228" spans="1:9" x14ac:dyDescent="0.2">
      <c r="A228" s="142"/>
      <c r="B228" s="1292"/>
      <c r="C228" s="1293"/>
      <c r="D228" s="1294"/>
      <c r="E228" s="143">
        <v>0</v>
      </c>
      <c r="F228" s="143">
        <v>0</v>
      </c>
      <c r="G228" s="144">
        <v>0</v>
      </c>
      <c r="H228" s="145">
        <f t="shared" si="4"/>
        <v>0</v>
      </c>
      <c r="I228" s="146"/>
    </row>
    <row r="229" spans="1:9" x14ac:dyDescent="0.2">
      <c r="A229" s="142"/>
      <c r="B229" s="1292"/>
      <c r="C229" s="1293"/>
      <c r="D229" s="1294"/>
      <c r="E229" s="143">
        <v>0</v>
      </c>
      <c r="F229" s="143">
        <v>0</v>
      </c>
      <c r="G229" s="144">
        <v>0</v>
      </c>
      <c r="H229" s="145">
        <f t="shared" si="4"/>
        <v>0</v>
      </c>
      <c r="I229" s="146"/>
    </row>
    <row r="230" spans="1:9" x14ac:dyDescent="0.2">
      <c r="A230" s="142"/>
      <c r="B230" s="1292"/>
      <c r="C230" s="1293"/>
      <c r="D230" s="1294"/>
      <c r="E230" s="143">
        <v>0</v>
      </c>
      <c r="F230" s="143">
        <v>0</v>
      </c>
      <c r="G230" s="144">
        <v>0</v>
      </c>
      <c r="H230" s="145">
        <f t="shared" si="4"/>
        <v>0</v>
      </c>
      <c r="I230" s="146"/>
    </row>
    <row r="231" spans="1:9" x14ac:dyDescent="0.2">
      <c r="A231" s="142"/>
      <c r="B231" s="1292"/>
      <c r="C231" s="1293"/>
      <c r="D231" s="1294"/>
      <c r="E231" s="143">
        <v>0</v>
      </c>
      <c r="F231" s="143">
        <v>0</v>
      </c>
      <c r="G231" s="144">
        <v>0</v>
      </c>
      <c r="H231" s="145">
        <f t="shared" si="4"/>
        <v>0</v>
      </c>
      <c r="I231" s="146"/>
    </row>
    <row r="232" spans="1:9" x14ac:dyDescent="0.2">
      <c r="A232" s="142"/>
      <c r="B232" s="1292"/>
      <c r="C232" s="1293"/>
      <c r="D232" s="1294"/>
      <c r="E232" s="143">
        <v>0</v>
      </c>
      <c r="F232" s="143">
        <v>0</v>
      </c>
      <c r="G232" s="144">
        <v>0</v>
      </c>
      <c r="H232" s="145">
        <f t="shared" si="4"/>
        <v>0</v>
      </c>
      <c r="I232" s="146"/>
    </row>
    <row r="233" spans="1:9" x14ac:dyDescent="0.2">
      <c r="A233" s="142"/>
      <c r="B233" s="1292"/>
      <c r="C233" s="1293"/>
      <c r="D233" s="1294"/>
      <c r="E233" s="143">
        <v>0</v>
      </c>
      <c r="F233" s="143">
        <v>0</v>
      </c>
      <c r="G233" s="144">
        <v>0</v>
      </c>
      <c r="H233" s="145">
        <f t="shared" si="4"/>
        <v>0</v>
      </c>
      <c r="I233" s="146"/>
    </row>
    <row r="234" spans="1:9" x14ac:dyDescent="0.2">
      <c r="A234" s="142"/>
      <c r="B234" s="1292"/>
      <c r="C234" s="1293"/>
      <c r="D234" s="1294"/>
      <c r="E234" s="143">
        <v>0</v>
      </c>
      <c r="F234" s="143">
        <v>0</v>
      </c>
      <c r="G234" s="144">
        <v>0</v>
      </c>
      <c r="H234" s="145">
        <f t="shared" si="4"/>
        <v>0</v>
      </c>
      <c r="I234" s="146"/>
    </row>
    <row r="235" spans="1:9" x14ac:dyDescent="0.2">
      <c r="A235" s="142"/>
      <c r="B235" s="1292"/>
      <c r="C235" s="1293"/>
      <c r="D235" s="1294"/>
      <c r="E235" s="143">
        <v>0</v>
      </c>
      <c r="F235" s="143">
        <v>0</v>
      </c>
      <c r="G235" s="144">
        <v>0</v>
      </c>
      <c r="H235" s="145">
        <f t="shared" si="4"/>
        <v>0</v>
      </c>
      <c r="I235" s="146"/>
    </row>
    <row r="236" spans="1:9" x14ac:dyDescent="0.2">
      <c r="A236" s="142"/>
      <c r="B236" s="1292"/>
      <c r="C236" s="1293"/>
      <c r="D236" s="1294"/>
      <c r="E236" s="143">
        <v>0</v>
      </c>
      <c r="F236" s="143">
        <v>0</v>
      </c>
      <c r="G236" s="144">
        <v>0</v>
      </c>
      <c r="H236" s="145">
        <f t="shared" si="4"/>
        <v>0</v>
      </c>
      <c r="I236" s="146"/>
    </row>
    <row r="237" spans="1:9" x14ac:dyDescent="0.2">
      <c r="A237" s="142"/>
      <c r="B237" s="1292"/>
      <c r="C237" s="1293"/>
      <c r="D237" s="1294"/>
      <c r="E237" s="143">
        <v>0</v>
      </c>
      <c r="F237" s="143">
        <v>0</v>
      </c>
      <c r="G237" s="144">
        <v>0</v>
      </c>
      <c r="H237" s="145">
        <f t="shared" si="4"/>
        <v>0</v>
      </c>
      <c r="I237" s="146"/>
    </row>
    <row r="238" spans="1:9" x14ac:dyDescent="0.2">
      <c r="A238" s="142"/>
      <c r="B238" s="1292"/>
      <c r="C238" s="1293"/>
      <c r="D238" s="1294"/>
      <c r="E238" s="143">
        <v>0</v>
      </c>
      <c r="F238" s="143">
        <v>0</v>
      </c>
      <c r="G238" s="144">
        <v>0</v>
      </c>
      <c r="H238" s="145">
        <f t="shared" si="4"/>
        <v>0</v>
      </c>
      <c r="I238" s="146"/>
    </row>
    <row r="239" spans="1:9" x14ac:dyDescent="0.2">
      <c r="A239" s="142"/>
      <c r="B239" s="1292"/>
      <c r="C239" s="1293"/>
      <c r="D239" s="1294"/>
      <c r="E239" s="143">
        <v>0</v>
      </c>
      <c r="F239" s="143">
        <v>0</v>
      </c>
      <c r="G239" s="144">
        <v>0</v>
      </c>
      <c r="H239" s="145">
        <f t="shared" si="4"/>
        <v>0</v>
      </c>
      <c r="I239" s="146"/>
    </row>
    <row r="240" spans="1:9" x14ac:dyDescent="0.2">
      <c r="A240" s="142"/>
      <c r="B240" s="1292"/>
      <c r="C240" s="1293"/>
      <c r="D240" s="1294"/>
      <c r="E240" s="143">
        <v>0</v>
      </c>
      <c r="F240" s="143">
        <v>0</v>
      </c>
      <c r="G240" s="144">
        <v>0</v>
      </c>
      <c r="H240" s="145">
        <f t="shared" si="4"/>
        <v>0</v>
      </c>
      <c r="I240" s="146"/>
    </row>
    <row r="241" spans="1:9" x14ac:dyDescent="0.2">
      <c r="A241" s="142"/>
      <c r="B241" s="1292"/>
      <c r="C241" s="1293"/>
      <c r="D241" s="1294"/>
      <c r="E241" s="143">
        <v>0</v>
      </c>
      <c r="F241" s="143">
        <v>0</v>
      </c>
      <c r="G241" s="144">
        <v>0</v>
      </c>
      <c r="H241" s="145">
        <f t="shared" si="4"/>
        <v>0</v>
      </c>
      <c r="I241" s="146"/>
    </row>
    <row r="242" spans="1:9" x14ac:dyDescent="0.2">
      <c r="A242" s="142"/>
      <c r="B242" s="1292"/>
      <c r="C242" s="1293"/>
      <c r="D242" s="1294"/>
      <c r="E242" s="143">
        <v>0</v>
      </c>
      <c r="F242" s="143">
        <v>0</v>
      </c>
      <c r="G242" s="144">
        <v>0</v>
      </c>
      <c r="H242" s="145">
        <f t="shared" si="4"/>
        <v>0</v>
      </c>
      <c r="I242" s="146"/>
    </row>
    <row r="243" spans="1:9" x14ac:dyDescent="0.2">
      <c r="A243" s="142"/>
      <c r="B243" s="1292"/>
      <c r="C243" s="1293"/>
      <c r="D243" s="1294"/>
      <c r="E243" s="143">
        <v>0</v>
      </c>
      <c r="F243" s="143">
        <v>0</v>
      </c>
      <c r="G243" s="144">
        <v>0</v>
      </c>
      <c r="H243" s="145">
        <f t="shared" si="4"/>
        <v>0</v>
      </c>
      <c r="I243" s="146"/>
    </row>
    <row r="244" spans="1:9" x14ac:dyDescent="0.2">
      <c r="A244" s="142"/>
      <c r="B244" s="1292"/>
      <c r="C244" s="1293"/>
      <c r="D244" s="1294"/>
      <c r="E244" s="143">
        <v>0</v>
      </c>
      <c r="F244" s="143">
        <v>0</v>
      </c>
      <c r="G244" s="144">
        <v>0</v>
      </c>
      <c r="H244" s="145">
        <f t="shared" si="4"/>
        <v>0</v>
      </c>
      <c r="I244" s="146"/>
    </row>
    <row r="245" spans="1:9" x14ac:dyDescent="0.2">
      <c r="A245" s="142"/>
      <c r="B245" s="1292"/>
      <c r="C245" s="1293"/>
      <c r="D245" s="1294"/>
      <c r="E245" s="143">
        <v>0</v>
      </c>
      <c r="F245" s="143">
        <v>0</v>
      </c>
      <c r="G245" s="144">
        <v>0</v>
      </c>
      <c r="H245" s="145">
        <f t="shared" si="4"/>
        <v>0</v>
      </c>
      <c r="I245" s="146"/>
    </row>
    <row r="246" spans="1:9" x14ac:dyDescent="0.2">
      <c r="A246" s="142"/>
      <c r="B246" s="1292"/>
      <c r="C246" s="1293"/>
      <c r="D246" s="1294"/>
      <c r="E246" s="143">
        <v>0</v>
      </c>
      <c r="F246" s="143">
        <v>0</v>
      </c>
      <c r="G246" s="144">
        <v>0</v>
      </c>
      <c r="H246" s="145">
        <f t="shared" si="4"/>
        <v>0</v>
      </c>
      <c r="I246" s="146"/>
    </row>
    <row r="247" spans="1:9" x14ac:dyDescent="0.2">
      <c r="A247" s="142"/>
      <c r="B247" s="1292"/>
      <c r="C247" s="1293"/>
      <c r="D247" s="1294"/>
      <c r="E247" s="143">
        <v>0</v>
      </c>
      <c r="F247" s="143">
        <v>0</v>
      </c>
      <c r="G247" s="144">
        <v>0</v>
      </c>
      <c r="H247" s="145">
        <f t="shared" si="4"/>
        <v>0</v>
      </c>
      <c r="I247" s="146"/>
    </row>
    <row r="248" spans="1:9" x14ac:dyDescent="0.2">
      <c r="A248" s="142"/>
      <c r="B248" s="1292"/>
      <c r="C248" s="1293"/>
      <c r="D248" s="1294"/>
      <c r="E248" s="143">
        <v>0</v>
      </c>
      <c r="F248" s="143">
        <v>0</v>
      </c>
      <c r="G248" s="144">
        <v>0</v>
      </c>
      <c r="H248" s="145">
        <f t="shared" si="4"/>
        <v>0</v>
      </c>
      <c r="I248" s="146"/>
    </row>
    <row r="249" spans="1:9" x14ac:dyDescent="0.2">
      <c r="A249" s="142"/>
      <c r="B249" s="1292"/>
      <c r="C249" s="1293"/>
      <c r="D249" s="1294"/>
      <c r="E249" s="143">
        <v>0</v>
      </c>
      <c r="F249" s="143">
        <v>0</v>
      </c>
      <c r="G249" s="144">
        <v>0</v>
      </c>
      <c r="H249" s="145">
        <f t="shared" si="4"/>
        <v>0</v>
      </c>
      <c r="I249" s="146"/>
    </row>
    <row r="250" spans="1:9" x14ac:dyDescent="0.2">
      <c r="A250" s="142"/>
      <c r="B250" s="1292"/>
      <c r="C250" s="1293"/>
      <c r="D250" s="1294"/>
      <c r="E250" s="143">
        <v>0</v>
      </c>
      <c r="F250" s="143">
        <v>0</v>
      </c>
      <c r="G250" s="144">
        <v>0</v>
      </c>
      <c r="H250" s="145">
        <f t="shared" si="4"/>
        <v>0</v>
      </c>
      <c r="I250" s="146"/>
    </row>
    <row r="251" spans="1:9" x14ac:dyDescent="0.2">
      <c r="A251" s="142"/>
      <c r="B251" s="1292"/>
      <c r="C251" s="1293"/>
      <c r="D251" s="1294"/>
      <c r="E251" s="143">
        <v>0</v>
      </c>
      <c r="F251" s="143">
        <v>0</v>
      </c>
      <c r="G251" s="144">
        <v>0</v>
      </c>
      <c r="H251" s="145">
        <f t="shared" si="4"/>
        <v>0</v>
      </c>
      <c r="I251" s="146"/>
    </row>
    <row r="252" spans="1:9" x14ac:dyDescent="0.2">
      <c r="A252" s="142"/>
      <c r="B252" s="1292"/>
      <c r="C252" s="1293"/>
      <c r="D252" s="1294"/>
      <c r="E252" s="143">
        <v>0</v>
      </c>
      <c r="F252" s="143">
        <v>0</v>
      </c>
      <c r="G252" s="144">
        <v>0</v>
      </c>
      <c r="H252" s="145">
        <f t="shared" si="4"/>
        <v>0</v>
      </c>
      <c r="I252" s="146"/>
    </row>
    <row r="253" spans="1:9" x14ac:dyDescent="0.2">
      <c r="A253" s="142"/>
      <c r="B253" s="1292"/>
      <c r="C253" s="1293"/>
      <c r="D253" s="1294"/>
      <c r="E253" s="143">
        <v>0</v>
      </c>
      <c r="F253" s="143">
        <v>0</v>
      </c>
      <c r="G253" s="144">
        <v>0</v>
      </c>
      <c r="H253" s="145">
        <f t="shared" si="4"/>
        <v>0</v>
      </c>
      <c r="I253" s="146"/>
    </row>
    <row r="254" spans="1:9" x14ac:dyDescent="0.2">
      <c r="A254" s="142"/>
      <c r="B254" s="1292"/>
      <c r="C254" s="1293"/>
      <c r="D254" s="1294"/>
      <c r="E254" s="143">
        <v>0</v>
      </c>
      <c r="F254" s="143">
        <v>0</v>
      </c>
      <c r="G254" s="144">
        <v>0</v>
      </c>
      <c r="H254" s="145">
        <f t="shared" si="4"/>
        <v>0</v>
      </c>
      <c r="I254" s="146"/>
    </row>
    <row r="255" spans="1:9" x14ac:dyDescent="0.2">
      <c r="A255" s="142"/>
      <c r="B255" s="1292"/>
      <c r="C255" s="1293"/>
      <c r="D255" s="1294"/>
      <c r="E255" s="143">
        <v>0</v>
      </c>
      <c r="F255" s="143">
        <v>0</v>
      </c>
      <c r="G255" s="144">
        <v>0</v>
      </c>
      <c r="H255" s="145">
        <f t="shared" si="4"/>
        <v>0</v>
      </c>
      <c r="I255" s="146"/>
    </row>
    <row r="256" spans="1:9" x14ac:dyDescent="0.2">
      <c r="A256" s="142"/>
      <c r="B256" s="1292"/>
      <c r="C256" s="1293"/>
      <c r="D256" s="1294"/>
      <c r="E256" s="143">
        <v>0</v>
      </c>
      <c r="F256" s="143">
        <v>0</v>
      </c>
      <c r="G256" s="144">
        <v>0</v>
      </c>
      <c r="H256" s="145">
        <f t="shared" si="4"/>
        <v>0</v>
      </c>
      <c r="I256" s="146"/>
    </row>
    <row r="257" spans="1:9" x14ac:dyDescent="0.2">
      <c r="A257" s="142"/>
      <c r="B257" s="1292"/>
      <c r="C257" s="1293"/>
      <c r="D257" s="1294"/>
      <c r="E257" s="143">
        <v>0</v>
      </c>
      <c r="F257" s="143">
        <v>0</v>
      </c>
      <c r="G257" s="144">
        <v>0</v>
      </c>
      <c r="H257" s="145">
        <f t="shared" si="4"/>
        <v>0</v>
      </c>
      <c r="I257" s="146"/>
    </row>
    <row r="258" spans="1:9" x14ac:dyDescent="0.2">
      <c r="A258" s="142"/>
      <c r="B258" s="1292"/>
      <c r="C258" s="1293"/>
      <c r="D258" s="1294"/>
      <c r="E258" s="143">
        <v>0</v>
      </c>
      <c r="F258" s="143">
        <v>0</v>
      </c>
      <c r="G258" s="144">
        <v>0</v>
      </c>
      <c r="H258" s="145">
        <f t="shared" si="4"/>
        <v>0</v>
      </c>
      <c r="I258" s="146"/>
    </row>
    <row r="259" spans="1:9" ht="13.5" thickBot="1" x14ac:dyDescent="0.25">
      <c r="A259" s="147"/>
      <c r="B259" s="1295"/>
      <c r="C259" s="1296"/>
      <c r="D259" s="1297"/>
      <c r="E259" s="148">
        <v>0</v>
      </c>
      <c r="F259" s="148">
        <v>0</v>
      </c>
      <c r="G259" s="179">
        <v>0</v>
      </c>
      <c r="H259" s="180">
        <f t="shared" si="4"/>
        <v>0</v>
      </c>
      <c r="I259" s="150"/>
    </row>
    <row r="260" spans="1:9" ht="13.5" thickBot="1" x14ac:dyDescent="0.25"/>
    <row r="261" spans="1:9" x14ac:dyDescent="0.2">
      <c r="A261" s="130" t="s">
        <v>279</v>
      </c>
      <c r="B261" s="131"/>
      <c r="C261" s="131"/>
      <c r="D261" s="131"/>
      <c r="E261" s="154"/>
      <c r="F261" s="155" t="s">
        <v>287</v>
      </c>
      <c r="G261" s="156" t="s">
        <v>277</v>
      </c>
      <c r="H261" s="157"/>
      <c r="I261" s="158" t="s">
        <v>281</v>
      </c>
    </row>
    <row r="262" spans="1:9" x14ac:dyDescent="0.2">
      <c r="A262" s="121"/>
      <c r="B262" s="122"/>
      <c r="C262" s="122"/>
      <c r="D262" s="159"/>
      <c r="E262" s="160"/>
      <c r="F262" s="161"/>
      <c r="G262" s="162" t="s">
        <v>282</v>
      </c>
      <c r="H262" s="163"/>
      <c r="I262" s="1301"/>
    </row>
    <row r="263" spans="1:9" ht="13.5" thickBot="1" x14ac:dyDescent="0.25">
      <c r="A263" s="127"/>
      <c r="B263" s="128"/>
      <c r="C263" s="128"/>
      <c r="D263" s="164"/>
      <c r="E263" s="165"/>
      <c r="F263" s="166"/>
      <c r="G263" s="167" t="s">
        <v>283</v>
      </c>
      <c r="H263" s="168">
        <f>SUM(H259)</f>
        <v>0</v>
      </c>
      <c r="I263" s="1302"/>
    </row>
    <row r="264" spans="1:9" ht="13.5" thickBot="1" x14ac:dyDescent="0.25">
      <c r="A264" s="169"/>
      <c r="B264" s="170"/>
      <c r="C264" s="170"/>
      <c r="D264" s="171"/>
      <c r="E264" s="172"/>
      <c r="F264" s="173"/>
      <c r="G264" s="174"/>
      <c r="H264" s="175"/>
      <c r="I264" s="176"/>
    </row>
    <row r="265" spans="1:9" ht="13.5" thickBot="1" x14ac:dyDescent="0.25">
      <c r="A265" s="177" t="s">
        <v>68</v>
      </c>
      <c r="B265" s="177" t="s">
        <v>274</v>
      </c>
      <c r="C265" s="177"/>
      <c r="D265" s="177"/>
      <c r="E265" s="178" t="s">
        <v>275</v>
      </c>
      <c r="F265" s="178" t="s">
        <v>241</v>
      </c>
      <c r="G265" s="178" t="s">
        <v>276</v>
      </c>
      <c r="H265" s="178" t="s">
        <v>277</v>
      </c>
      <c r="I265" s="177" t="s">
        <v>278</v>
      </c>
    </row>
    <row r="266" spans="1:9" x14ac:dyDescent="0.2">
      <c r="A266" s="138"/>
      <c r="B266" s="1298"/>
      <c r="C266" s="1299"/>
      <c r="D266" s="1300"/>
      <c r="E266" s="139">
        <v>0</v>
      </c>
      <c r="F266" s="139">
        <v>0</v>
      </c>
      <c r="G266" s="139">
        <v>0</v>
      </c>
      <c r="H266" s="140">
        <f>SUM(H259+F266-G266)</f>
        <v>0</v>
      </c>
      <c r="I266" s="141"/>
    </row>
    <row r="267" spans="1:9" x14ac:dyDescent="0.2">
      <c r="A267" s="142"/>
      <c r="B267" s="1292"/>
      <c r="C267" s="1293"/>
      <c r="D267" s="1294"/>
      <c r="E267" s="143">
        <v>0</v>
      </c>
      <c r="F267" s="143">
        <v>0</v>
      </c>
      <c r="G267" s="144">
        <v>0</v>
      </c>
      <c r="H267" s="145">
        <f>SUM(H266+F267-G267)</f>
        <v>0</v>
      </c>
      <c r="I267" s="146"/>
    </row>
    <row r="268" spans="1:9" x14ac:dyDescent="0.2">
      <c r="A268" s="142"/>
      <c r="B268" s="1292"/>
      <c r="C268" s="1293"/>
      <c r="D268" s="1294"/>
      <c r="E268" s="143">
        <v>0</v>
      </c>
      <c r="F268" s="143">
        <v>0</v>
      </c>
      <c r="G268" s="144">
        <v>0</v>
      </c>
      <c r="H268" s="145">
        <f t="shared" ref="H268:H311" si="5">SUM(H267+F268-G268)</f>
        <v>0</v>
      </c>
      <c r="I268" s="146"/>
    </row>
    <row r="269" spans="1:9" x14ac:dyDescent="0.2">
      <c r="A269" s="142"/>
      <c r="B269" s="1292"/>
      <c r="C269" s="1293"/>
      <c r="D269" s="1294"/>
      <c r="E269" s="143">
        <v>0</v>
      </c>
      <c r="F269" s="143">
        <v>0</v>
      </c>
      <c r="G269" s="144">
        <v>0</v>
      </c>
      <c r="H269" s="145">
        <f t="shared" si="5"/>
        <v>0</v>
      </c>
      <c r="I269" s="146"/>
    </row>
    <row r="270" spans="1:9" x14ac:dyDescent="0.2">
      <c r="A270" s="142"/>
      <c r="B270" s="1292"/>
      <c r="C270" s="1293"/>
      <c r="D270" s="1294"/>
      <c r="E270" s="143">
        <v>0</v>
      </c>
      <c r="F270" s="143">
        <v>0</v>
      </c>
      <c r="G270" s="144">
        <v>0</v>
      </c>
      <c r="H270" s="145">
        <f t="shared" si="5"/>
        <v>0</v>
      </c>
      <c r="I270" s="146"/>
    </row>
    <row r="271" spans="1:9" x14ac:dyDescent="0.2">
      <c r="A271" s="142"/>
      <c r="B271" s="1292"/>
      <c r="C271" s="1293"/>
      <c r="D271" s="1294"/>
      <c r="E271" s="143">
        <v>0</v>
      </c>
      <c r="F271" s="143">
        <v>0</v>
      </c>
      <c r="G271" s="144">
        <v>0</v>
      </c>
      <c r="H271" s="145">
        <f t="shared" si="5"/>
        <v>0</v>
      </c>
      <c r="I271" s="146"/>
    </row>
    <row r="272" spans="1:9" x14ac:dyDescent="0.2">
      <c r="A272" s="142"/>
      <c r="B272" s="1292"/>
      <c r="C272" s="1293"/>
      <c r="D272" s="1294"/>
      <c r="E272" s="143">
        <v>0</v>
      </c>
      <c r="F272" s="143">
        <v>0</v>
      </c>
      <c r="G272" s="144">
        <v>0</v>
      </c>
      <c r="H272" s="145">
        <f t="shared" si="5"/>
        <v>0</v>
      </c>
      <c r="I272" s="146"/>
    </row>
    <row r="273" spans="1:9" x14ac:dyDescent="0.2">
      <c r="A273" s="142"/>
      <c r="B273" s="1292"/>
      <c r="C273" s="1293"/>
      <c r="D273" s="1294"/>
      <c r="E273" s="143">
        <v>0</v>
      </c>
      <c r="F273" s="143">
        <v>0</v>
      </c>
      <c r="G273" s="144">
        <v>0</v>
      </c>
      <c r="H273" s="145">
        <f t="shared" si="5"/>
        <v>0</v>
      </c>
      <c r="I273" s="146"/>
    </row>
    <row r="274" spans="1:9" x14ac:dyDescent="0.2">
      <c r="A274" s="142"/>
      <c r="B274" s="1292"/>
      <c r="C274" s="1293"/>
      <c r="D274" s="1294"/>
      <c r="E274" s="143">
        <v>0</v>
      </c>
      <c r="F274" s="143">
        <v>0</v>
      </c>
      <c r="G274" s="144">
        <v>0</v>
      </c>
      <c r="H274" s="145">
        <f t="shared" si="5"/>
        <v>0</v>
      </c>
      <c r="I274" s="146"/>
    </row>
    <row r="275" spans="1:9" x14ac:dyDescent="0.2">
      <c r="A275" s="142"/>
      <c r="B275" s="1292"/>
      <c r="C275" s="1293"/>
      <c r="D275" s="1294"/>
      <c r="E275" s="143">
        <v>0</v>
      </c>
      <c r="F275" s="143">
        <v>0</v>
      </c>
      <c r="G275" s="144">
        <v>0</v>
      </c>
      <c r="H275" s="145">
        <f t="shared" si="5"/>
        <v>0</v>
      </c>
      <c r="I275" s="146"/>
    </row>
    <row r="276" spans="1:9" x14ac:dyDescent="0.2">
      <c r="A276" s="142"/>
      <c r="B276" s="1292"/>
      <c r="C276" s="1293"/>
      <c r="D276" s="1294"/>
      <c r="E276" s="143">
        <v>0</v>
      </c>
      <c r="F276" s="143">
        <v>0</v>
      </c>
      <c r="G276" s="144">
        <v>0</v>
      </c>
      <c r="H276" s="145">
        <f t="shared" si="5"/>
        <v>0</v>
      </c>
      <c r="I276" s="146"/>
    </row>
    <row r="277" spans="1:9" x14ac:dyDescent="0.2">
      <c r="A277" s="142"/>
      <c r="B277" s="1292"/>
      <c r="C277" s="1293"/>
      <c r="D277" s="1294"/>
      <c r="E277" s="143">
        <v>0</v>
      </c>
      <c r="F277" s="143">
        <v>0</v>
      </c>
      <c r="G277" s="144">
        <v>0</v>
      </c>
      <c r="H277" s="145">
        <f t="shared" si="5"/>
        <v>0</v>
      </c>
      <c r="I277" s="146"/>
    </row>
    <row r="278" spans="1:9" x14ac:dyDescent="0.2">
      <c r="A278" s="142"/>
      <c r="B278" s="1292"/>
      <c r="C278" s="1293"/>
      <c r="D278" s="1294"/>
      <c r="E278" s="143">
        <v>0</v>
      </c>
      <c r="F278" s="143">
        <v>0</v>
      </c>
      <c r="G278" s="144">
        <v>0</v>
      </c>
      <c r="H278" s="145">
        <f t="shared" si="5"/>
        <v>0</v>
      </c>
      <c r="I278" s="146"/>
    </row>
    <row r="279" spans="1:9" x14ac:dyDescent="0.2">
      <c r="A279" s="142"/>
      <c r="B279" s="1292"/>
      <c r="C279" s="1293"/>
      <c r="D279" s="1294"/>
      <c r="E279" s="143">
        <v>0</v>
      </c>
      <c r="F279" s="143">
        <v>0</v>
      </c>
      <c r="G279" s="144">
        <v>0</v>
      </c>
      <c r="H279" s="145">
        <f t="shared" si="5"/>
        <v>0</v>
      </c>
      <c r="I279" s="146"/>
    </row>
    <row r="280" spans="1:9" x14ac:dyDescent="0.2">
      <c r="A280" s="142"/>
      <c r="B280" s="1292"/>
      <c r="C280" s="1293"/>
      <c r="D280" s="1294"/>
      <c r="E280" s="143">
        <v>0</v>
      </c>
      <c r="F280" s="143">
        <v>0</v>
      </c>
      <c r="G280" s="144">
        <v>0</v>
      </c>
      <c r="H280" s="145">
        <f t="shared" si="5"/>
        <v>0</v>
      </c>
      <c r="I280" s="146"/>
    </row>
    <row r="281" spans="1:9" x14ac:dyDescent="0.2">
      <c r="A281" s="142"/>
      <c r="B281" s="1292"/>
      <c r="C281" s="1293"/>
      <c r="D281" s="1294"/>
      <c r="E281" s="143">
        <v>0</v>
      </c>
      <c r="F281" s="143">
        <v>0</v>
      </c>
      <c r="G281" s="144">
        <v>0</v>
      </c>
      <c r="H281" s="145">
        <f t="shared" si="5"/>
        <v>0</v>
      </c>
      <c r="I281" s="146"/>
    </row>
    <row r="282" spans="1:9" x14ac:dyDescent="0.2">
      <c r="A282" s="142"/>
      <c r="B282" s="1292"/>
      <c r="C282" s="1293"/>
      <c r="D282" s="1294"/>
      <c r="E282" s="143">
        <v>0</v>
      </c>
      <c r="F282" s="143">
        <v>0</v>
      </c>
      <c r="G282" s="144">
        <v>0</v>
      </c>
      <c r="H282" s="145">
        <f t="shared" si="5"/>
        <v>0</v>
      </c>
      <c r="I282" s="146"/>
    </row>
    <row r="283" spans="1:9" x14ac:dyDescent="0.2">
      <c r="A283" s="142"/>
      <c r="B283" s="1292"/>
      <c r="C283" s="1293"/>
      <c r="D283" s="1294"/>
      <c r="E283" s="143">
        <v>0</v>
      </c>
      <c r="F283" s="143">
        <v>0</v>
      </c>
      <c r="G283" s="144">
        <v>0</v>
      </c>
      <c r="H283" s="145">
        <f t="shared" si="5"/>
        <v>0</v>
      </c>
      <c r="I283" s="146"/>
    </row>
    <row r="284" spans="1:9" x14ac:dyDescent="0.2">
      <c r="A284" s="142"/>
      <c r="B284" s="1292"/>
      <c r="C284" s="1293"/>
      <c r="D284" s="1294"/>
      <c r="E284" s="143">
        <v>0</v>
      </c>
      <c r="F284" s="143">
        <v>0</v>
      </c>
      <c r="G284" s="144">
        <v>0</v>
      </c>
      <c r="H284" s="145">
        <f t="shared" si="5"/>
        <v>0</v>
      </c>
      <c r="I284" s="146"/>
    </row>
    <row r="285" spans="1:9" x14ac:dyDescent="0.2">
      <c r="A285" s="142"/>
      <c r="B285" s="1292"/>
      <c r="C285" s="1293"/>
      <c r="D285" s="1294"/>
      <c r="E285" s="143">
        <v>0</v>
      </c>
      <c r="F285" s="143">
        <v>0</v>
      </c>
      <c r="G285" s="144">
        <v>0</v>
      </c>
      <c r="H285" s="145">
        <f t="shared" si="5"/>
        <v>0</v>
      </c>
      <c r="I285" s="146"/>
    </row>
    <row r="286" spans="1:9" x14ac:dyDescent="0.2">
      <c r="A286" s="142"/>
      <c r="B286" s="1292"/>
      <c r="C286" s="1293"/>
      <c r="D286" s="1294"/>
      <c r="E286" s="143">
        <v>0</v>
      </c>
      <c r="F286" s="143">
        <v>0</v>
      </c>
      <c r="G286" s="144">
        <v>0</v>
      </c>
      <c r="H286" s="145">
        <f t="shared" si="5"/>
        <v>0</v>
      </c>
      <c r="I286" s="146"/>
    </row>
    <row r="287" spans="1:9" x14ac:dyDescent="0.2">
      <c r="A287" s="142"/>
      <c r="B287" s="1292"/>
      <c r="C287" s="1293"/>
      <c r="D287" s="1294"/>
      <c r="E287" s="143">
        <v>0</v>
      </c>
      <c r="F287" s="143">
        <v>0</v>
      </c>
      <c r="G287" s="144">
        <v>0</v>
      </c>
      <c r="H287" s="145">
        <f t="shared" si="5"/>
        <v>0</v>
      </c>
      <c r="I287" s="146"/>
    </row>
    <row r="288" spans="1:9" x14ac:dyDescent="0.2">
      <c r="A288" s="142"/>
      <c r="B288" s="1292"/>
      <c r="C288" s="1293"/>
      <c r="D288" s="1294"/>
      <c r="E288" s="143">
        <v>0</v>
      </c>
      <c r="F288" s="143">
        <v>0</v>
      </c>
      <c r="G288" s="144">
        <v>0</v>
      </c>
      <c r="H288" s="145">
        <f t="shared" si="5"/>
        <v>0</v>
      </c>
      <c r="I288" s="146"/>
    </row>
    <row r="289" spans="1:9" x14ac:dyDescent="0.2">
      <c r="A289" s="142"/>
      <c r="B289" s="1292"/>
      <c r="C289" s="1293"/>
      <c r="D289" s="1294"/>
      <c r="E289" s="143">
        <v>0</v>
      </c>
      <c r="F289" s="143">
        <v>0</v>
      </c>
      <c r="G289" s="144">
        <v>0</v>
      </c>
      <c r="H289" s="145">
        <f t="shared" si="5"/>
        <v>0</v>
      </c>
      <c r="I289" s="146"/>
    </row>
    <row r="290" spans="1:9" x14ac:dyDescent="0.2">
      <c r="A290" s="142"/>
      <c r="B290" s="1292"/>
      <c r="C290" s="1293"/>
      <c r="D290" s="1294"/>
      <c r="E290" s="143">
        <v>0</v>
      </c>
      <c r="F290" s="143">
        <v>0</v>
      </c>
      <c r="G290" s="144">
        <v>0</v>
      </c>
      <c r="H290" s="145">
        <f t="shared" si="5"/>
        <v>0</v>
      </c>
      <c r="I290" s="146"/>
    </row>
    <row r="291" spans="1:9" x14ac:dyDescent="0.2">
      <c r="A291" s="142"/>
      <c r="B291" s="1292"/>
      <c r="C291" s="1293"/>
      <c r="D291" s="1294"/>
      <c r="E291" s="143">
        <v>0</v>
      </c>
      <c r="F291" s="143">
        <v>0</v>
      </c>
      <c r="G291" s="144">
        <v>0</v>
      </c>
      <c r="H291" s="145">
        <f t="shared" si="5"/>
        <v>0</v>
      </c>
      <c r="I291" s="146"/>
    </row>
    <row r="292" spans="1:9" x14ac:dyDescent="0.2">
      <c r="A292" s="142"/>
      <c r="B292" s="1292"/>
      <c r="C292" s="1293"/>
      <c r="D292" s="1294"/>
      <c r="E292" s="143">
        <v>0</v>
      </c>
      <c r="F292" s="143">
        <v>0</v>
      </c>
      <c r="G292" s="144">
        <v>0</v>
      </c>
      <c r="H292" s="145">
        <f t="shared" si="5"/>
        <v>0</v>
      </c>
      <c r="I292" s="146"/>
    </row>
    <row r="293" spans="1:9" x14ac:dyDescent="0.2">
      <c r="A293" s="142"/>
      <c r="B293" s="1292"/>
      <c r="C293" s="1293"/>
      <c r="D293" s="1294"/>
      <c r="E293" s="143">
        <v>0</v>
      </c>
      <c r="F293" s="143">
        <v>0</v>
      </c>
      <c r="G293" s="144">
        <v>0</v>
      </c>
      <c r="H293" s="145">
        <f t="shared" si="5"/>
        <v>0</v>
      </c>
      <c r="I293" s="146"/>
    </row>
    <row r="294" spans="1:9" x14ac:dyDescent="0.2">
      <c r="A294" s="142"/>
      <c r="B294" s="1292"/>
      <c r="C294" s="1293"/>
      <c r="D294" s="1294"/>
      <c r="E294" s="143">
        <v>0</v>
      </c>
      <c r="F294" s="143">
        <v>0</v>
      </c>
      <c r="G294" s="144">
        <v>0</v>
      </c>
      <c r="H294" s="145">
        <f t="shared" si="5"/>
        <v>0</v>
      </c>
      <c r="I294" s="146"/>
    </row>
    <row r="295" spans="1:9" x14ac:dyDescent="0.2">
      <c r="A295" s="142"/>
      <c r="B295" s="1292"/>
      <c r="C295" s="1293"/>
      <c r="D295" s="1294"/>
      <c r="E295" s="143">
        <v>0</v>
      </c>
      <c r="F295" s="143">
        <v>0</v>
      </c>
      <c r="G295" s="144">
        <v>0</v>
      </c>
      <c r="H295" s="145">
        <f t="shared" si="5"/>
        <v>0</v>
      </c>
      <c r="I295" s="146"/>
    </row>
    <row r="296" spans="1:9" x14ac:dyDescent="0.2">
      <c r="A296" s="142"/>
      <c r="B296" s="1292"/>
      <c r="C296" s="1293"/>
      <c r="D296" s="1294"/>
      <c r="E296" s="143">
        <v>0</v>
      </c>
      <c r="F296" s="143">
        <v>0</v>
      </c>
      <c r="G296" s="144">
        <v>0</v>
      </c>
      <c r="H296" s="145">
        <f t="shared" si="5"/>
        <v>0</v>
      </c>
      <c r="I296" s="146"/>
    </row>
    <row r="297" spans="1:9" x14ac:dyDescent="0.2">
      <c r="A297" s="142"/>
      <c r="B297" s="1292"/>
      <c r="C297" s="1293"/>
      <c r="D297" s="1294"/>
      <c r="E297" s="143">
        <v>0</v>
      </c>
      <c r="F297" s="143">
        <v>0</v>
      </c>
      <c r="G297" s="144">
        <v>0</v>
      </c>
      <c r="H297" s="145">
        <f t="shared" si="5"/>
        <v>0</v>
      </c>
      <c r="I297" s="146"/>
    </row>
    <row r="298" spans="1:9" x14ac:dyDescent="0.2">
      <c r="A298" s="142"/>
      <c r="B298" s="1292"/>
      <c r="C298" s="1293"/>
      <c r="D298" s="1294"/>
      <c r="E298" s="143">
        <v>0</v>
      </c>
      <c r="F298" s="143">
        <v>0</v>
      </c>
      <c r="G298" s="144">
        <v>0</v>
      </c>
      <c r="H298" s="145">
        <f t="shared" si="5"/>
        <v>0</v>
      </c>
      <c r="I298" s="146"/>
    </row>
    <row r="299" spans="1:9" x14ac:dyDescent="0.2">
      <c r="A299" s="142"/>
      <c r="B299" s="1292"/>
      <c r="C299" s="1293"/>
      <c r="D299" s="1294"/>
      <c r="E299" s="143">
        <v>0</v>
      </c>
      <c r="F299" s="143">
        <v>0</v>
      </c>
      <c r="G299" s="144">
        <v>0</v>
      </c>
      <c r="H299" s="145">
        <f t="shared" si="5"/>
        <v>0</v>
      </c>
      <c r="I299" s="146"/>
    </row>
    <row r="300" spans="1:9" x14ac:dyDescent="0.2">
      <c r="A300" s="142"/>
      <c r="B300" s="1292"/>
      <c r="C300" s="1293"/>
      <c r="D300" s="1294"/>
      <c r="E300" s="143">
        <v>0</v>
      </c>
      <c r="F300" s="143">
        <v>0</v>
      </c>
      <c r="G300" s="144">
        <v>0</v>
      </c>
      <c r="H300" s="145">
        <f t="shared" si="5"/>
        <v>0</v>
      </c>
      <c r="I300" s="146"/>
    </row>
    <row r="301" spans="1:9" x14ac:dyDescent="0.2">
      <c r="A301" s="142"/>
      <c r="B301" s="1292"/>
      <c r="C301" s="1293"/>
      <c r="D301" s="1294"/>
      <c r="E301" s="143">
        <v>0</v>
      </c>
      <c r="F301" s="143">
        <v>0</v>
      </c>
      <c r="G301" s="144">
        <v>0</v>
      </c>
      <c r="H301" s="145">
        <f t="shared" si="5"/>
        <v>0</v>
      </c>
      <c r="I301" s="146"/>
    </row>
    <row r="302" spans="1:9" x14ac:dyDescent="0.2">
      <c r="A302" s="142"/>
      <c r="B302" s="1292"/>
      <c r="C302" s="1293"/>
      <c r="D302" s="1294"/>
      <c r="E302" s="143">
        <v>0</v>
      </c>
      <c r="F302" s="143">
        <v>0</v>
      </c>
      <c r="G302" s="144">
        <v>0</v>
      </c>
      <c r="H302" s="145">
        <f t="shared" si="5"/>
        <v>0</v>
      </c>
      <c r="I302" s="146"/>
    </row>
    <row r="303" spans="1:9" x14ac:dyDescent="0.2">
      <c r="A303" s="142"/>
      <c r="B303" s="1292"/>
      <c r="C303" s="1293"/>
      <c r="D303" s="1294"/>
      <c r="E303" s="143">
        <v>0</v>
      </c>
      <c r="F303" s="143">
        <v>0</v>
      </c>
      <c r="G303" s="144">
        <v>0</v>
      </c>
      <c r="H303" s="145">
        <f t="shared" si="5"/>
        <v>0</v>
      </c>
      <c r="I303" s="146"/>
    </row>
    <row r="304" spans="1:9" x14ac:dyDescent="0.2">
      <c r="A304" s="142"/>
      <c r="B304" s="1292"/>
      <c r="C304" s="1293"/>
      <c r="D304" s="1294"/>
      <c r="E304" s="143">
        <v>0</v>
      </c>
      <c r="F304" s="143">
        <v>0</v>
      </c>
      <c r="G304" s="144">
        <v>0</v>
      </c>
      <c r="H304" s="145">
        <f t="shared" si="5"/>
        <v>0</v>
      </c>
      <c r="I304" s="146"/>
    </row>
    <row r="305" spans="1:9" x14ac:dyDescent="0.2">
      <c r="A305" s="142"/>
      <c r="B305" s="1292"/>
      <c r="C305" s="1293"/>
      <c r="D305" s="1294"/>
      <c r="E305" s="143">
        <v>0</v>
      </c>
      <c r="F305" s="143">
        <v>0</v>
      </c>
      <c r="G305" s="144">
        <v>0</v>
      </c>
      <c r="H305" s="145">
        <f t="shared" si="5"/>
        <v>0</v>
      </c>
      <c r="I305" s="146"/>
    </row>
    <row r="306" spans="1:9" x14ac:dyDescent="0.2">
      <c r="A306" s="142"/>
      <c r="B306" s="1292"/>
      <c r="C306" s="1293"/>
      <c r="D306" s="1294"/>
      <c r="E306" s="143">
        <v>0</v>
      </c>
      <c r="F306" s="143">
        <v>0</v>
      </c>
      <c r="G306" s="144">
        <v>0</v>
      </c>
      <c r="H306" s="145">
        <f t="shared" si="5"/>
        <v>0</v>
      </c>
      <c r="I306" s="146"/>
    </row>
    <row r="307" spans="1:9" x14ac:dyDescent="0.2">
      <c r="A307" s="142"/>
      <c r="B307" s="1292"/>
      <c r="C307" s="1293"/>
      <c r="D307" s="1294"/>
      <c r="E307" s="143">
        <v>0</v>
      </c>
      <c r="F307" s="143">
        <v>0</v>
      </c>
      <c r="G307" s="144">
        <v>0</v>
      </c>
      <c r="H307" s="145">
        <f t="shared" si="5"/>
        <v>0</v>
      </c>
      <c r="I307" s="146"/>
    </row>
    <row r="308" spans="1:9" x14ac:dyDescent="0.2">
      <c r="A308" s="142"/>
      <c r="B308" s="1292"/>
      <c r="C308" s="1293"/>
      <c r="D308" s="1294"/>
      <c r="E308" s="143">
        <v>0</v>
      </c>
      <c r="F308" s="143">
        <v>0</v>
      </c>
      <c r="G308" s="144">
        <v>0</v>
      </c>
      <c r="H308" s="145">
        <f t="shared" si="5"/>
        <v>0</v>
      </c>
      <c r="I308" s="146"/>
    </row>
    <row r="309" spans="1:9" x14ac:dyDescent="0.2">
      <c r="A309" s="142"/>
      <c r="B309" s="1292"/>
      <c r="C309" s="1293"/>
      <c r="D309" s="1294"/>
      <c r="E309" s="143">
        <v>0</v>
      </c>
      <c r="F309" s="143">
        <v>0</v>
      </c>
      <c r="G309" s="144">
        <v>0</v>
      </c>
      <c r="H309" s="145">
        <f t="shared" si="5"/>
        <v>0</v>
      </c>
      <c r="I309" s="146"/>
    </row>
    <row r="310" spans="1:9" x14ac:dyDescent="0.2">
      <c r="A310" s="142"/>
      <c r="B310" s="1292"/>
      <c r="C310" s="1293"/>
      <c r="D310" s="1294"/>
      <c r="E310" s="143">
        <v>0</v>
      </c>
      <c r="F310" s="143">
        <v>0</v>
      </c>
      <c r="G310" s="144">
        <v>0</v>
      </c>
      <c r="H310" s="145">
        <f t="shared" si="5"/>
        <v>0</v>
      </c>
      <c r="I310" s="146"/>
    </row>
    <row r="311" spans="1:9" ht="13.5" thickBot="1" x14ac:dyDescent="0.25">
      <c r="A311" s="147"/>
      <c r="B311" s="1295"/>
      <c r="C311" s="1296"/>
      <c r="D311" s="1297"/>
      <c r="E311" s="148">
        <v>0</v>
      </c>
      <c r="F311" s="148">
        <v>0</v>
      </c>
      <c r="G311" s="179">
        <v>0</v>
      </c>
      <c r="H311" s="180">
        <f t="shared" si="5"/>
        <v>0</v>
      </c>
      <c r="I311" s="150"/>
    </row>
  </sheetData>
  <sheetProtection algorithmName="SHA-512" hashValue="rohpg0nJNtW/8Qp+u40LhCmGU6mm/5+EOJQ7yRevdKie2YpxytQVDekVtsRjvuGJ7uewJvlz+nNfu78Tmj6hRQ==" saltValue="WuK0ROcy4KwqfDBwZNpuAw==" spinCount="100000" sheet="1" objects="1" scenarios="1"/>
  <mergeCells count="280">
    <mergeCell ref="B12:D12"/>
    <mergeCell ref="B13:D13"/>
    <mergeCell ref="B14:D14"/>
    <mergeCell ref="B15:D15"/>
    <mergeCell ref="B16:D16"/>
    <mergeCell ref="B17:D17"/>
    <mergeCell ref="A6:D6"/>
    <mergeCell ref="E6:F6"/>
    <mergeCell ref="G6:I6"/>
    <mergeCell ref="B9:D9"/>
    <mergeCell ref="B10:D10"/>
    <mergeCell ref="B11:D11"/>
    <mergeCell ref="B24:D24"/>
    <mergeCell ref="B25:D25"/>
    <mergeCell ref="B26:D26"/>
    <mergeCell ref="B27:D27"/>
    <mergeCell ref="B28:D28"/>
    <mergeCell ref="B29:D29"/>
    <mergeCell ref="B18:D18"/>
    <mergeCell ref="B19:D19"/>
    <mergeCell ref="B20:D20"/>
    <mergeCell ref="B21:D21"/>
    <mergeCell ref="B22:D22"/>
    <mergeCell ref="B23:D23"/>
    <mergeCell ref="B36:D36"/>
    <mergeCell ref="B37:D37"/>
    <mergeCell ref="B38:D38"/>
    <mergeCell ref="B39:D39"/>
    <mergeCell ref="B40:D40"/>
    <mergeCell ref="B41:D41"/>
    <mergeCell ref="B30:D30"/>
    <mergeCell ref="B31:D31"/>
    <mergeCell ref="B32:D32"/>
    <mergeCell ref="B33:D33"/>
    <mergeCell ref="B34:D34"/>
    <mergeCell ref="B35:D35"/>
    <mergeCell ref="I54:I55"/>
    <mergeCell ref="B58:D58"/>
    <mergeCell ref="B59:D59"/>
    <mergeCell ref="B42:D42"/>
    <mergeCell ref="B43:D43"/>
    <mergeCell ref="B44:D44"/>
    <mergeCell ref="B45:D45"/>
    <mergeCell ref="B46:D46"/>
    <mergeCell ref="B47:D47"/>
    <mergeCell ref="B60:D60"/>
    <mergeCell ref="B61:D61"/>
    <mergeCell ref="B62:D62"/>
    <mergeCell ref="B63:D63"/>
    <mergeCell ref="B64:D64"/>
    <mergeCell ref="B65:D65"/>
    <mergeCell ref="B48:D48"/>
    <mergeCell ref="B49:D49"/>
    <mergeCell ref="B50:D50"/>
    <mergeCell ref="B72:D72"/>
    <mergeCell ref="B73:D73"/>
    <mergeCell ref="B74:D74"/>
    <mergeCell ref="B75:D75"/>
    <mergeCell ref="B76:D76"/>
    <mergeCell ref="B77:D77"/>
    <mergeCell ref="B66:D66"/>
    <mergeCell ref="B67:D67"/>
    <mergeCell ref="B68:D68"/>
    <mergeCell ref="B69:D69"/>
    <mergeCell ref="B70:D70"/>
    <mergeCell ref="B71:D71"/>
    <mergeCell ref="B84:D84"/>
    <mergeCell ref="B85:D85"/>
    <mergeCell ref="B86:D86"/>
    <mergeCell ref="B87:D87"/>
    <mergeCell ref="B88:D88"/>
    <mergeCell ref="B89:D89"/>
    <mergeCell ref="B78:D78"/>
    <mergeCell ref="B79:D79"/>
    <mergeCell ref="B80:D80"/>
    <mergeCell ref="B81:D81"/>
    <mergeCell ref="B82:D82"/>
    <mergeCell ref="B83:D83"/>
    <mergeCell ref="B96:D96"/>
    <mergeCell ref="B97:D97"/>
    <mergeCell ref="B98:D98"/>
    <mergeCell ref="B99:D99"/>
    <mergeCell ref="B100:D100"/>
    <mergeCell ref="B101:D101"/>
    <mergeCell ref="B90:D90"/>
    <mergeCell ref="B91:D91"/>
    <mergeCell ref="B92:D92"/>
    <mergeCell ref="B93:D93"/>
    <mergeCell ref="B94:D94"/>
    <mergeCell ref="B95:D95"/>
    <mergeCell ref="B113:D113"/>
    <mergeCell ref="B114:D114"/>
    <mergeCell ref="B115:D115"/>
    <mergeCell ref="B116:D116"/>
    <mergeCell ref="B117:D117"/>
    <mergeCell ref="B118:D118"/>
    <mergeCell ref="B102:D102"/>
    <mergeCell ref="B103:D103"/>
    <mergeCell ref="I106:I107"/>
    <mergeCell ref="B110:D110"/>
    <mergeCell ref="B111:D111"/>
    <mergeCell ref="B112:D112"/>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conditionalFormatting sqref="N9:N39">
    <cfRule type="cellIs" dxfId="4" priority="1" operator="equal">
      <formula>"N"</formula>
    </cfRule>
    <cfRule type="cellIs" dxfId="3" priority="2" operator="equal">
      <formula>"Y"</formula>
    </cfRule>
  </conditionalFormatting>
  <pageMargins left="0.75" right="0.75" top="1" bottom="1" header="0.5" footer="0.5"/>
  <pageSetup scale="93" orientation="portrait" horizontalDpi="200" verticalDpi="200" r:id="rId1"/>
  <headerFooter alignWithMargins="0"/>
  <rowBreaks count="1" manualBreakCount="1">
    <brk id="52" max="8"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L33"/>
  <sheetViews>
    <sheetView showGridLines="0" zoomScale="80" zoomScaleNormal="80" workbookViewId="0">
      <selection activeCell="R26" sqref="R26"/>
    </sheetView>
  </sheetViews>
  <sheetFormatPr defaultRowHeight="12.75" x14ac:dyDescent="0.2"/>
  <cols>
    <col min="1" max="16384" width="9.140625" style="120"/>
  </cols>
  <sheetData>
    <row r="1" spans="1:12" x14ac:dyDescent="0.2">
      <c r="A1" s="181" t="s">
        <v>288</v>
      </c>
      <c r="L1" s="242" t="s">
        <v>581</v>
      </c>
    </row>
    <row r="2" spans="1:12" x14ac:dyDescent="0.2">
      <c r="A2" s="120" t="s">
        <v>289</v>
      </c>
    </row>
    <row r="3" spans="1:12" x14ac:dyDescent="0.2">
      <c r="A3" s="120" t="s">
        <v>323</v>
      </c>
    </row>
    <row r="4" spans="1:12" x14ac:dyDescent="0.2">
      <c r="A4" s="120" t="s">
        <v>321</v>
      </c>
    </row>
    <row r="5" spans="1:12" x14ac:dyDescent="0.2">
      <c r="A5" s="120" t="s">
        <v>290</v>
      </c>
    </row>
    <row r="7" spans="1:12" x14ac:dyDescent="0.2">
      <c r="A7" s="120" t="s">
        <v>291</v>
      </c>
    </row>
    <row r="8" spans="1:12" x14ac:dyDescent="0.2">
      <c r="A8" s="120" t="s">
        <v>292</v>
      </c>
    </row>
    <row r="10" spans="1:12" x14ac:dyDescent="0.2">
      <c r="A10" s="120" t="s">
        <v>293</v>
      </c>
    </row>
    <row r="11" spans="1:12" x14ac:dyDescent="0.2">
      <c r="A11" s="120" t="s">
        <v>294</v>
      </c>
    </row>
    <row r="13" spans="1:12" x14ac:dyDescent="0.2">
      <c r="A13" s="120" t="s">
        <v>295</v>
      </c>
    </row>
    <row r="14" spans="1:12" x14ac:dyDescent="0.2">
      <c r="A14" s="120" t="s">
        <v>296</v>
      </c>
    </row>
    <row r="15" spans="1:12" x14ac:dyDescent="0.2">
      <c r="A15" s="120" t="s">
        <v>297</v>
      </c>
    </row>
    <row r="17" spans="1:1" x14ac:dyDescent="0.2">
      <c r="A17" s="120" t="s">
        <v>298</v>
      </c>
    </row>
    <row r="18" spans="1:1" x14ac:dyDescent="0.2">
      <c r="A18" s="120" t="s">
        <v>299</v>
      </c>
    </row>
    <row r="19" spans="1:1" x14ac:dyDescent="0.2">
      <c r="A19" s="120" t="s">
        <v>300</v>
      </c>
    </row>
    <row r="20" spans="1:1" x14ac:dyDescent="0.2">
      <c r="A20" s="120" t="s">
        <v>301</v>
      </c>
    </row>
    <row r="21" spans="1:1" x14ac:dyDescent="0.2">
      <c r="A21" s="120" t="s">
        <v>302</v>
      </c>
    </row>
    <row r="22" spans="1:1" x14ac:dyDescent="0.2">
      <c r="A22" s="120" t="s">
        <v>303</v>
      </c>
    </row>
    <row r="24" spans="1:1" x14ac:dyDescent="0.2">
      <c r="A24" s="120" t="s">
        <v>304</v>
      </c>
    </row>
    <row r="25" spans="1:1" x14ac:dyDescent="0.2">
      <c r="A25" s="120" t="s">
        <v>305</v>
      </c>
    </row>
    <row r="26" spans="1:1" x14ac:dyDescent="0.2">
      <c r="A26" s="120" t="s">
        <v>306</v>
      </c>
    </row>
    <row r="27" spans="1:1" x14ac:dyDescent="0.2">
      <c r="A27" s="120" t="s">
        <v>307</v>
      </c>
    </row>
    <row r="28" spans="1:1" x14ac:dyDescent="0.2">
      <c r="A28" s="182"/>
    </row>
    <row r="29" spans="1:1" x14ac:dyDescent="0.2">
      <c r="A29" s="182"/>
    </row>
    <row r="30" spans="1:1" x14ac:dyDescent="0.2">
      <c r="A30" s="120" t="s">
        <v>308</v>
      </c>
    </row>
    <row r="31" spans="1:1" x14ac:dyDescent="0.2">
      <c r="A31" s="120" t="s">
        <v>309</v>
      </c>
    </row>
    <row r="33" spans="1:1" x14ac:dyDescent="0.2">
      <c r="A33" s="120" t="s">
        <v>335</v>
      </c>
    </row>
  </sheetData>
  <sheetProtection algorithmName="SHA-512" hashValue="TBi09knA9YzQII2A9tPN+44yhtEehQUJV4Ov+pRHFMBDuDCO0z3ocsE6dZ0pnTMR35SsgO/3GuLiYwaCgUXnqw==" saltValue="AGBLCJdaPpOKb4d7ox5kJw==" spinCount="100000" sheet="1" objects="1" scenarios="1"/>
  <pageMargins left="0.75" right="0.75" top="1" bottom="1" header="0.5" footer="0.5"/>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pageSetUpPr fitToPage="1"/>
  </sheetPr>
  <dimension ref="A1:L381"/>
  <sheetViews>
    <sheetView showGridLines="0" tabSelected="1" zoomScale="80" zoomScaleNormal="80" zoomScaleSheetLayoutView="85" workbookViewId="0">
      <selection activeCell="J93" sqref="J93"/>
    </sheetView>
  </sheetViews>
  <sheetFormatPr defaultRowHeight="12.75" x14ac:dyDescent="0.2"/>
  <cols>
    <col min="1" max="1" width="7.7109375" style="275" customWidth="1"/>
    <col min="2" max="2" width="25.7109375" style="275" customWidth="1"/>
    <col min="3" max="3" width="7.7109375" style="275" customWidth="1"/>
    <col min="4" max="4" width="11" style="275" customWidth="1"/>
    <col min="5" max="5" width="8.28515625" style="275" customWidth="1"/>
    <col min="6" max="6" width="24.5703125" style="275" customWidth="1"/>
    <col min="7" max="7" width="10.42578125" style="275" customWidth="1"/>
    <col min="8" max="8" width="19.7109375" style="275" customWidth="1"/>
    <col min="9" max="9" width="0.140625" style="275" customWidth="1"/>
    <col min="10" max="10" width="20.140625" style="275" customWidth="1"/>
    <col min="11" max="11" width="23.85546875" style="278" customWidth="1"/>
    <col min="12" max="12" width="9.140625" style="275" hidden="1" customWidth="1"/>
    <col min="13" max="16384" width="9.140625" style="275"/>
  </cols>
  <sheetData>
    <row r="1" spans="1:11" ht="15" x14ac:dyDescent="0.25">
      <c r="A1" s="269"/>
      <c r="B1" s="270"/>
      <c r="C1" s="270"/>
      <c r="D1" s="271"/>
      <c r="E1" s="271"/>
      <c r="F1" s="271"/>
      <c r="G1" s="1317" t="s">
        <v>401</v>
      </c>
      <c r="H1" s="1318"/>
      <c r="I1" s="272"/>
      <c r="J1" s="273"/>
      <c r="K1" s="274" t="s">
        <v>592</v>
      </c>
    </row>
    <row r="2" spans="1:11" ht="12" customHeight="1" x14ac:dyDescent="0.25">
      <c r="A2" s="276"/>
      <c r="B2" s="277"/>
      <c r="C2" s="277"/>
      <c r="D2" s="278"/>
      <c r="E2" s="278"/>
      <c r="F2" s="278"/>
      <c r="G2" s="1319" t="str">
        <f>Menu!F3</f>
        <v>USCGC BUSTED</v>
      </c>
      <c r="H2" s="1320"/>
      <c r="I2" s="279"/>
      <c r="J2" s="280"/>
      <c r="K2" s="281" t="s">
        <v>593</v>
      </c>
    </row>
    <row r="3" spans="1:11" ht="12" customHeight="1" x14ac:dyDescent="0.2">
      <c r="A3" s="282"/>
      <c r="B3" s="283"/>
      <c r="C3" s="283"/>
      <c r="D3" s="278"/>
      <c r="E3" s="278"/>
      <c r="F3" s="278"/>
      <c r="G3" s="278"/>
      <c r="H3" s="284"/>
      <c r="I3" s="285"/>
      <c r="J3" s="278"/>
      <c r="K3" s="281" t="s">
        <v>594</v>
      </c>
    </row>
    <row r="4" spans="1:11" ht="12" customHeight="1" x14ac:dyDescent="0.2">
      <c r="A4" s="282"/>
      <c r="B4" s="283"/>
      <c r="C4" s="283"/>
      <c r="D4" s="278"/>
      <c r="E4" s="278"/>
      <c r="F4" s="278"/>
      <c r="G4" s="278"/>
      <c r="H4" s="278"/>
      <c r="I4" s="278"/>
      <c r="J4" s="278"/>
      <c r="K4" s="286" t="s">
        <v>528</v>
      </c>
    </row>
    <row r="5" spans="1:11" ht="11.25" customHeight="1" x14ac:dyDescent="0.2">
      <c r="A5" s="287"/>
      <c r="B5" s="278"/>
      <c r="C5" s="278"/>
      <c r="D5" s="278"/>
      <c r="E5" s="278"/>
      <c r="F5" s="278"/>
      <c r="G5" s="278"/>
      <c r="H5" s="278"/>
      <c r="I5" s="278"/>
      <c r="J5" s="278"/>
      <c r="K5" s="288" t="s">
        <v>595</v>
      </c>
    </row>
    <row r="6" spans="1:11" ht="6" customHeight="1" x14ac:dyDescent="0.2">
      <c r="A6" s="282"/>
      <c r="B6" s="283"/>
      <c r="C6" s="283"/>
      <c r="D6" s="278"/>
      <c r="E6" s="278"/>
      <c r="F6" s="278"/>
      <c r="G6" s="278"/>
      <c r="H6" s="278"/>
      <c r="I6" s="278"/>
      <c r="J6" s="278"/>
      <c r="K6" s="1321" t="s">
        <v>581</v>
      </c>
    </row>
    <row r="7" spans="1:11" ht="5.25" customHeight="1" x14ac:dyDescent="0.25">
      <c r="A7" s="289"/>
      <c r="B7" s="290"/>
      <c r="C7" s="290"/>
      <c r="D7" s="291"/>
      <c r="E7" s="291"/>
      <c r="F7" s="291"/>
      <c r="G7" s="291"/>
      <c r="H7" s="291"/>
      <c r="I7" s="291"/>
      <c r="J7" s="292"/>
      <c r="K7" s="1322"/>
    </row>
    <row r="8" spans="1:11" ht="5.25" customHeight="1" x14ac:dyDescent="0.25">
      <c r="A8" s="289"/>
      <c r="B8" s="290"/>
      <c r="C8" s="290"/>
      <c r="D8" s="291"/>
      <c r="E8" s="291"/>
      <c r="F8" s="291"/>
      <c r="G8" s="291"/>
      <c r="H8" s="291"/>
      <c r="I8" s="291"/>
      <c r="J8" s="292"/>
      <c r="K8" s="1322"/>
    </row>
    <row r="9" spans="1:11" ht="5.25" customHeight="1" x14ac:dyDescent="0.25">
      <c r="A9" s="289"/>
      <c r="B9" s="290"/>
      <c r="C9" s="290"/>
      <c r="D9" s="291"/>
      <c r="E9" s="291"/>
      <c r="F9" s="291"/>
      <c r="G9" s="291"/>
      <c r="H9" s="291"/>
      <c r="I9" s="291"/>
      <c r="J9" s="292"/>
      <c r="K9" s="293"/>
    </row>
    <row r="10" spans="1:11" ht="20.100000000000001" customHeight="1" x14ac:dyDescent="0.3">
      <c r="A10" s="289"/>
      <c r="B10" s="290"/>
      <c r="C10" s="290"/>
      <c r="D10" s="291"/>
      <c r="E10" s="291"/>
      <c r="F10" s="291"/>
      <c r="G10" s="291"/>
      <c r="H10" s="291"/>
      <c r="I10" s="291"/>
      <c r="J10" s="278"/>
      <c r="K10" s="294">
        <v>4061</v>
      </c>
    </row>
    <row r="11" spans="1:11" ht="20.100000000000001" customHeight="1" x14ac:dyDescent="0.3">
      <c r="A11" s="289"/>
      <c r="B11" s="290"/>
      <c r="C11" s="290"/>
      <c r="D11" s="291"/>
      <c r="E11" s="291"/>
      <c r="F11" s="291"/>
      <c r="G11" s="291"/>
      <c r="H11" s="291"/>
      <c r="I11" s="291"/>
      <c r="J11" s="278"/>
      <c r="K11" s="295">
        <v>42063</v>
      </c>
    </row>
    <row r="12" spans="1:11" ht="5.25" customHeight="1" x14ac:dyDescent="0.25">
      <c r="A12" s="289"/>
      <c r="B12" s="290"/>
      <c r="C12" s="290"/>
      <c r="D12" s="291"/>
      <c r="E12" s="291"/>
      <c r="F12" s="291"/>
      <c r="G12" s="291"/>
      <c r="H12" s="291"/>
      <c r="I12" s="291"/>
      <c r="J12" s="292"/>
      <c r="K12" s="293"/>
    </row>
    <row r="13" spans="1:11" ht="5.25" customHeight="1" x14ac:dyDescent="0.25">
      <c r="A13" s="289"/>
      <c r="B13" s="290"/>
      <c r="C13" s="290"/>
      <c r="D13" s="291"/>
      <c r="E13" s="291"/>
      <c r="F13" s="291"/>
      <c r="G13" s="291"/>
      <c r="H13" s="291"/>
      <c r="I13" s="291"/>
      <c r="J13" s="292"/>
      <c r="K13" s="293"/>
    </row>
    <row r="14" spans="1:11" ht="20.100000000000001" customHeight="1" x14ac:dyDescent="0.35">
      <c r="A14" s="296" t="s">
        <v>402</v>
      </c>
      <c r="B14" s="297"/>
      <c r="C14" s="297"/>
      <c r="D14" s="291"/>
      <c r="E14" s="291"/>
      <c r="F14" s="291"/>
      <c r="G14" s="291"/>
      <c r="H14" s="291"/>
      <c r="I14" s="291"/>
      <c r="J14" s="292"/>
      <c r="K14" s="293"/>
    </row>
    <row r="15" spans="1:11" ht="12.75" customHeight="1" x14ac:dyDescent="0.25">
      <c r="A15" s="298"/>
      <c r="B15" s="291"/>
      <c r="C15" s="291"/>
      <c r="D15" s="291"/>
      <c r="E15" s="291"/>
      <c r="F15" s="291"/>
      <c r="G15" s="291"/>
      <c r="H15" s="291"/>
      <c r="I15" s="291"/>
      <c r="J15" s="299"/>
      <c r="K15" s="293"/>
    </row>
    <row r="16" spans="1:11" s="278" customFormat="1" ht="18.75" x14ac:dyDescent="0.3">
      <c r="A16" s="300" t="s">
        <v>403</v>
      </c>
      <c r="B16" s="301" t="s">
        <v>596</v>
      </c>
      <c r="C16" s="302"/>
      <c r="D16" s="303"/>
      <c r="E16" s="303"/>
      <c r="F16" s="303"/>
      <c r="G16" s="303"/>
      <c r="H16" s="303"/>
      <c r="I16" s="303"/>
      <c r="J16" s="304" t="s">
        <v>404</v>
      </c>
      <c r="K16" s="305"/>
    </row>
    <row r="17" spans="1:12" s="278" customFormat="1" ht="18.75" x14ac:dyDescent="0.3">
      <c r="A17" s="300"/>
      <c r="B17" s="306" t="s">
        <v>405</v>
      </c>
      <c r="C17" s="302"/>
      <c r="D17" s="303"/>
      <c r="E17" s="303"/>
      <c r="F17" s="303"/>
      <c r="G17" s="303"/>
      <c r="H17" s="303"/>
      <c r="I17" s="303"/>
      <c r="J17" s="307" t="str">
        <f>B16</f>
        <v>CS2 Gregory Logan</v>
      </c>
      <c r="K17" s="305"/>
    </row>
    <row r="18" spans="1:12" s="278" customFormat="1" ht="18.75" x14ac:dyDescent="0.3">
      <c r="A18" s="300"/>
      <c r="B18" s="302"/>
      <c r="C18" s="302"/>
      <c r="D18" s="303"/>
      <c r="E18" s="303"/>
      <c r="F18" s="303"/>
      <c r="G18" s="303"/>
      <c r="H18" s="303"/>
      <c r="I18" s="303"/>
      <c r="J18" s="303" t="str">
        <f>K3</f>
        <v>Phone: (707) 123-4567</v>
      </c>
      <c r="K18" s="305"/>
    </row>
    <row r="19" spans="1:12" ht="18.75" x14ac:dyDescent="0.3">
      <c r="A19" s="300" t="s">
        <v>406</v>
      </c>
      <c r="B19" s="303" t="s">
        <v>407</v>
      </c>
      <c r="C19" s="302"/>
      <c r="D19" s="303"/>
      <c r="E19" s="303"/>
      <c r="F19" s="303"/>
      <c r="G19" s="303"/>
      <c r="H19" s="303"/>
      <c r="I19" s="303"/>
      <c r="J19" s="278"/>
      <c r="K19" s="305"/>
    </row>
    <row r="20" spans="1:12" ht="18.75" x14ac:dyDescent="0.3">
      <c r="A20" s="300"/>
      <c r="B20" s="303"/>
      <c r="C20" s="303"/>
      <c r="D20" s="303"/>
      <c r="E20" s="303"/>
      <c r="F20" s="303"/>
      <c r="G20" s="303"/>
      <c r="H20" s="303"/>
      <c r="I20" s="303"/>
      <c r="J20" s="303"/>
      <c r="K20" s="305"/>
    </row>
    <row r="21" spans="1:12" ht="18.75" x14ac:dyDescent="0.3">
      <c r="A21" s="300" t="s">
        <v>408</v>
      </c>
      <c r="B21" s="303"/>
      <c r="C21" s="303"/>
      <c r="D21" s="303"/>
      <c r="E21" s="303"/>
      <c r="F21" s="303"/>
      <c r="G21" s="303"/>
      <c r="H21" s="303"/>
      <c r="I21" s="303"/>
      <c r="J21" s="303"/>
      <c r="K21" s="305"/>
    </row>
    <row r="22" spans="1:12" ht="18.75" x14ac:dyDescent="0.3">
      <c r="A22" s="300"/>
      <c r="B22" s="303"/>
      <c r="C22" s="303"/>
      <c r="D22" s="303"/>
      <c r="E22" s="303"/>
      <c r="F22" s="303"/>
      <c r="G22" s="303"/>
      <c r="H22" s="303"/>
      <c r="I22" s="303"/>
      <c r="J22" s="303"/>
      <c r="K22" s="305"/>
    </row>
    <row r="23" spans="1:12" ht="18.75" x14ac:dyDescent="0.3">
      <c r="A23" s="300" t="s">
        <v>409</v>
      </c>
      <c r="B23" s="303"/>
      <c r="C23" s="303"/>
      <c r="D23" s="303"/>
      <c r="E23" s="303"/>
      <c r="F23" s="303"/>
      <c r="G23" s="303"/>
      <c r="H23" s="303"/>
      <c r="I23" s="303"/>
      <c r="J23" s="303"/>
      <c r="K23" s="305"/>
    </row>
    <row r="24" spans="1:12" ht="18.75" x14ac:dyDescent="0.3">
      <c r="A24" s="300"/>
      <c r="B24" s="303"/>
      <c r="C24" s="303"/>
      <c r="D24" s="303"/>
      <c r="E24" s="303"/>
      <c r="F24" s="303"/>
      <c r="G24" s="303"/>
      <c r="H24" s="303"/>
      <c r="I24" s="303"/>
      <c r="J24" s="303"/>
      <c r="K24" s="305"/>
    </row>
    <row r="25" spans="1:12" ht="18.75" x14ac:dyDescent="0.3">
      <c r="A25" s="300"/>
      <c r="B25" s="303" t="s">
        <v>410</v>
      </c>
      <c r="C25" s="303"/>
      <c r="D25" s="303"/>
      <c r="E25" s="303"/>
      <c r="F25" s="303"/>
      <c r="G25" s="303"/>
      <c r="H25" s="303"/>
      <c r="I25" s="303"/>
      <c r="J25" s="303"/>
      <c r="K25" s="305"/>
    </row>
    <row r="26" spans="1:12" ht="18.75" x14ac:dyDescent="0.3">
      <c r="A26" s="300"/>
      <c r="B26" s="303" t="s">
        <v>411</v>
      </c>
      <c r="C26" s="303"/>
      <c r="D26" s="303"/>
      <c r="E26" s="303"/>
      <c r="F26" s="303"/>
      <c r="G26" s="303"/>
      <c r="H26" s="303"/>
      <c r="I26" s="303"/>
      <c r="J26" s="303"/>
      <c r="K26" s="305"/>
    </row>
    <row r="27" spans="1:12" ht="18.75" x14ac:dyDescent="0.3">
      <c r="A27" s="300"/>
      <c r="B27" s="303"/>
      <c r="C27" s="303"/>
      <c r="D27" s="303"/>
      <c r="E27" s="303"/>
      <c r="F27" s="303"/>
      <c r="G27" s="303"/>
      <c r="H27" s="303"/>
      <c r="I27" s="303"/>
      <c r="J27" s="303"/>
      <c r="K27" s="308"/>
    </row>
    <row r="28" spans="1:12" ht="18.75" x14ac:dyDescent="0.3">
      <c r="A28" s="300" t="s">
        <v>246</v>
      </c>
      <c r="B28" s="309"/>
      <c r="C28" s="309"/>
      <c r="D28" s="303"/>
      <c r="E28" s="1326">
        <f>K11</f>
        <v>42063</v>
      </c>
      <c r="F28" s="1326"/>
      <c r="G28" s="303"/>
      <c r="H28" s="303"/>
      <c r="I28" s="303"/>
      <c r="J28" s="303"/>
      <c r="K28" s="305"/>
    </row>
    <row r="29" spans="1:12" ht="18.75" x14ac:dyDescent="0.3">
      <c r="A29" s="300" t="s">
        <v>374</v>
      </c>
      <c r="B29" s="303"/>
      <c r="C29" s="303"/>
      <c r="D29" s="310"/>
      <c r="E29" s="1325" t="str">
        <f>G2</f>
        <v>USCGC BUSTED</v>
      </c>
      <c r="F29" s="1325"/>
      <c r="G29" s="303"/>
      <c r="H29" s="303"/>
      <c r="I29" s="303"/>
      <c r="J29" s="303"/>
      <c r="K29" s="305"/>
    </row>
    <row r="30" spans="1:12" ht="18.75" x14ac:dyDescent="0.3">
      <c r="A30" s="300" t="s">
        <v>412</v>
      </c>
      <c r="B30" s="303"/>
      <c r="C30" s="303"/>
      <c r="D30" s="303"/>
      <c r="E30" s="1325" t="str">
        <f>K1</f>
        <v>111 Coast Guard Way</v>
      </c>
      <c r="F30" s="1325"/>
      <c r="G30" s="303"/>
      <c r="H30" s="303"/>
      <c r="I30" s="303"/>
      <c r="J30" s="303"/>
      <c r="K30" s="305"/>
    </row>
    <row r="31" spans="1:12" ht="18.75" x14ac:dyDescent="0.3">
      <c r="A31" s="311" t="s">
        <v>413</v>
      </c>
      <c r="B31" s="312"/>
      <c r="C31" s="312"/>
      <c r="D31" s="303"/>
      <c r="E31" s="1325" t="str">
        <f>K2</f>
        <v>Petaluma, CA, 94952</v>
      </c>
      <c r="F31" s="1325"/>
      <c r="G31" s="303"/>
      <c r="H31" s="312"/>
      <c r="I31" s="303"/>
      <c r="J31" s="303"/>
      <c r="K31" s="305"/>
      <c r="L31" s="313"/>
    </row>
    <row r="32" spans="1:12" ht="18.75" x14ac:dyDescent="0.3">
      <c r="A32" s="314" t="s">
        <v>414</v>
      </c>
      <c r="B32" s="315"/>
      <c r="C32" s="315"/>
      <c r="D32" s="302"/>
      <c r="E32" s="1324" t="str">
        <f>TRIM(MID(K5,FIND(":",K5)+1,256))</f>
        <v>gregory.j.logan@gmail.com</v>
      </c>
      <c r="F32" s="1324"/>
      <c r="G32" s="302"/>
      <c r="H32" s="316"/>
      <c r="I32" s="302"/>
      <c r="J32" s="317"/>
      <c r="K32" s="318"/>
      <c r="L32" s="319"/>
    </row>
    <row r="33" spans="1:12" ht="18.75" x14ac:dyDescent="0.3">
      <c r="A33" s="320" t="s">
        <v>454</v>
      </c>
      <c r="B33" s="302"/>
      <c r="C33" s="302"/>
      <c r="D33" s="302"/>
      <c r="E33" s="913" t="s">
        <v>538</v>
      </c>
      <c r="F33" s="337" t="str">
        <f>IF(E33="5SF","CONTRACTSOM",RIGHT(Menu!F4,5))</f>
        <v>13908</v>
      </c>
      <c r="G33" s="302"/>
      <c r="H33" s="316"/>
      <c r="I33" s="302"/>
      <c r="J33" s="317"/>
      <c r="K33" s="321"/>
      <c r="L33" s="313">
        <f>IF(J32=0,0,J32+L32)</f>
        <v>0</v>
      </c>
    </row>
    <row r="34" spans="1:12" ht="18.75" x14ac:dyDescent="0.3">
      <c r="A34" s="322"/>
      <c r="B34" s="302"/>
      <c r="C34" s="302"/>
      <c r="D34" s="302"/>
      <c r="E34" s="302"/>
      <c r="F34" s="323"/>
      <c r="G34" s="302"/>
      <c r="H34" s="316"/>
      <c r="I34" s="302"/>
      <c r="J34" s="317"/>
      <c r="K34" s="321"/>
      <c r="L34" s="313">
        <f>IF(J33=0,0,J33+L33)</f>
        <v>0</v>
      </c>
    </row>
    <row r="35" spans="1:12" ht="18.75" x14ac:dyDescent="0.3">
      <c r="A35" s="324" t="s">
        <v>415</v>
      </c>
      <c r="B35" s="324"/>
      <c r="C35" s="324"/>
      <c r="D35" s="1323" t="s">
        <v>416</v>
      </c>
      <c r="E35" s="1323"/>
      <c r="F35" s="1323"/>
      <c r="G35" s="1323"/>
      <c r="H35" s="1323"/>
      <c r="I35" s="325"/>
      <c r="J35" s="326" t="s">
        <v>417</v>
      </c>
      <c r="K35" s="321"/>
      <c r="L35" s="313">
        <f>IF(J34=0,0,J34+L34)</f>
        <v>0</v>
      </c>
    </row>
    <row r="36" spans="1:12" ht="18.75" x14ac:dyDescent="0.3">
      <c r="A36" s="1312"/>
      <c r="B36" s="1313"/>
      <c r="C36" s="327"/>
      <c r="D36" s="1314"/>
      <c r="E36" s="1315"/>
      <c r="F36" s="1315"/>
      <c r="G36" s="1315"/>
      <c r="H36" s="1315"/>
      <c r="I36" s="328"/>
      <c r="J36" s="329"/>
      <c r="K36" s="318"/>
      <c r="L36" s="313" t="e">
        <f>IF(#REF!=0,0,#REF!+#REF!)</f>
        <v>#REF!</v>
      </c>
    </row>
    <row r="37" spans="1:12" ht="18.75" x14ac:dyDescent="0.3">
      <c r="A37" s="1312"/>
      <c r="B37" s="1313"/>
      <c r="C37" s="330"/>
      <c r="D37" s="1314"/>
      <c r="E37" s="1315"/>
      <c r="F37" s="1315"/>
      <c r="G37" s="1315"/>
      <c r="H37" s="1315"/>
      <c r="I37" s="328"/>
      <c r="J37" s="329"/>
      <c r="K37" s="318"/>
      <c r="L37" s="313"/>
    </row>
    <row r="38" spans="1:12" ht="18.75" x14ac:dyDescent="0.3">
      <c r="A38" s="1312"/>
      <c r="B38" s="1313"/>
      <c r="C38" s="330"/>
      <c r="D38" s="1314"/>
      <c r="E38" s="1315"/>
      <c r="F38" s="1315"/>
      <c r="G38" s="1315"/>
      <c r="H38" s="1315"/>
      <c r="I38" s="328"/>
      <c r="J38" s="329"/>
      <c r="K38" s="318"/>
      <c r="L38" s="313"/>
    </row>
    <row r="39" spans="1:12" ht="18.75" x14ac:dyDescent="0.3">
      <c r="A39" s="1312"/>
      <c r="B39" s="1313"/>
      <c r="C39" s="330"/>
      <c r="D39" s="1314"/>
      <c r="E39" s="1315"/>
      <c r="F39" s="1315"/>
      <c r="G39" s="1315"/>
      <c r="H39" s="1315"/>
      <c r="I39" s="328"/>
      <c r="J39" s="329"/>
      <c r="K39" s="318"/>
      <c r="L39" s="313"/>
    </row>
    <row r="40" spans="1:12" ht="18.75" x14ac:dyDescent="0.3">
      <c r="A40" s="1312"/>
      <c r="B40" s="1313"/>
      <c r="C40" s="330"/>
      <c r="D40" s="1314"/>
      <c r="E40" s="1315"/>
      <c r="F40" s="1315"/>
      <c r="G40" s="1315"/>
      <c r="H40" s="1315"/>
      <c r="I40" s="328"/>
      <c r="J40" s="329"/>
      <c r="K40" s="318"/>
      <c r="L40" s="313"/>
    </row>
    <row r="41" spans="1:12" ht="18.75" x14ac:dyDescent="0.3">
      <c r="A41" s="1312"/>
      <c r="B41" s="1313"/>
      <c r="C41" s="330"/>
      <c r="D41" s="1314"/>
      <c r="E41" s="1315"/>
      <c r="F41" s="1315"/>
      <c r="G41" s="1315"/>
      <c r="H41" s="1315"/>
      <c r="I41" s="328"/>
      <c r="J41" s="329"/>
      <c r="K41" s="318"/>
      <c r="L41" s="313"/>
    </row>
    <row r="42" spans="1:12" ht="18.75" x14ac:dyDescent="0.3">
      <c r="A42" s="1312"/>
      <c r="B42" s="1313"/>
      <c r="C42" s="330"/>
      <c r="D42" s="1314"/>
      <c r="E42" s="1315"/>
      <c r="F42" s="1315"/>
      <c r="G42" s="1315"/>
      <c r="H42" s="1315"/>
      <c r="I42" s="328"/>
      <c r="J42" s="329"/>
      <c r="K42" s="318"/>
      <c r="L42" s="313"/>
    </row>
    <row r="43" spans="1:12" ht="18.75" x14ac:dyDescent="0.3">
      <c r="A43" s="1312"/>
      <c r="B43" s="1313"/>
      <c r="C43" s="330"/>
      <c r="D43" s="1314"/>
      <c r="E43" s="1315"/>
      <c r="F43" s="1315"/>
      <c r="G43" s="1315"/>
      <c r="H43" s="1315"/>
      <c r="I43" s="328"/>
      <c r="J43" s="329"/>
      <c r="K43" s="318"/>
      <c r="L43" s="313"/>
    </row>
    <row r="44" spans="1:12" ht="18.75" x14ac:dyDescent="0.3">
      <c r="A44" s="1312"/>
      <c r="B44" s="1313"/>
      <c r="C44" s="330"/>
      <c r="D44" s="1314"/>
      <c r="E44" s="1315"/>
      <c r="F44" s="1315"/>
      <c r="G44" s="1315"/>
      <c r="H44" s="1315"/>
      <c r="I44" s="328"/>
      <c r="J44" s="329"/>
      <c r="K44" s="318"/>
      <c r="L44" s="313"/>
    </row>
    <row r="45" spans="1:12" ht="18.75" x14ac:dyDescent="0.3">
      <c r="A45" s="1312"/>
      <c r="B45" s="1313"/>
      <c r="C45" s="330"/>
      <c r="D45" s="1314"/>
      <c r="E45" s="1315"/>
      <c r="F45" s="1315"/>
      <c r="G45" s="1315"/>
      <c r="H45" s="1315"/>
      <c r="I45" s="328"/>
      <c r="J45" s="329"/>
      <c r="K45" s="318"/>
      <c r="L45" s="313"/>
    </row>
    <row r="46" spans="1:12" ht="18.75" x14ac:dyDescent="0.3">
      <c r="A46" s="1312"/>
      <c r="B46" s="1313"/>
      <c r="C46" s="330"/>
      <c r="D46" s="1314"/>
      <c r="E46" s="1315"/>
      <c r="F46" s="1315"/>
      <c r="G46" s="1315"/>
      <c r="H46" s="1315"/>
      <c r="I46" s="331"/>
      <c r="J46" s="329"/>
      <c r="K46" s="318"/>
      <c r="L46" s="313"/>
    </row>
    <row r="47" spans="1:12" ht="18.75" x14ac:dyDescent="0.3">
      <c r="A47" s="1312"/>
      <c r="B47" s="1313"/>
      <c r="C47" s="330"/>
      <c r="D47" s="1314"/>
      <c r="E47" s="1315"/>
      <c r="F47" s="1315"/>
      <c r="G47" s="1315"/>
      <c r="H47" s="1315"/>
      <c r="I47" s="331"/>
      <c r="J47" s="329"/>
      <c r="K47" s="318"/>
      <c r="L47" s="313"/>
    </row>
    <row r="48" spans="1:12" ht="18.75" x14ac:dyDescent="0.3">
      <c r="A48" s="1312"/>
      <c r="B48" s="1313"/>
      <c r="C48" s="330"/>
      <c r="D48" s="1314"/>
      <c r="E48" s="1315"/>
      <c r="F48" s="1315"/>
      <c r="G48" s="1315"/>
      <c r="H48" s="1315"/>
      <c r="I48" s="328"/>
      <c r="J48" s="329"/>
      <c r="K48" s="318"/>
      <c r="L48" s="313"/>
    </row>
    <row r="49" spans="1:12" ht="18.75" x14ac:dyDescent="0.3">
      <c r="A49" s="1312"/>
      <c r="B49" s="1313"/>
      <c r="C49" s="330"/>
      <c r="D49" s="1314"/>
      <c r="E49" s="1315"/>
      <c r="F49" s="1315"/>
      <c r="G49" s="1315"/>
      <c r="H49" s="1315"/>
      <c r="I49" s="328"/>
      <c r="J49" s="329"/>
      <c r="K49" s="318"/>
      <c r="L49" s="313"/>
    </row>
    <row r="50" spans="1:12" ht="18.75" x14ac:dyDescent="0.3">
      <c r="A50" s="1312"/>
      <c r="B50" s="1313"/>
      <c r="C50" s="330"/>
      <c r="D50" s="1314"/>
      <c r="E50" s="1315"/>
      <c r="F50" s="1315"/>
      <c r="G50" s="1315"/>
      <c r="H50" s="1315"/>
      <c r="I50" s="328"/>
      <c r="J50" s="329"/>
      <c r="K50" s="318"/>
      <c r="L50" s="313"/>
    </row>
    <row r="51" spans="1:12" ht="18.75" x14ac:dyDescent="0.3">
      <c r="A51" s="1312"/>
      <c r="B51" s="1313"/>
      <c r="C51" s="330"/>
      <c r="D51" s="1314"/>
      <c r="E51" s="1315"/>
      <c r="F51" s="1315"/>
      <c r="G51" s="1315"/>
      <c r="H51" s="1315"/>
      <c r="I51" s="328"/>
      <c r="J51" s="329"/>
      <c r="K51" s="318"/>
      <c r="L51" s="313"/>
    </row>
    <row r="52" spans="1:12" ht="18.75" x14ac:dyDescent="0.3">
      <c r="A52" s="1312"/>
      <c r="B52" s="1313"/>
      <c r="C52" s="330"/>
      <c r="D52" s="1314"/>
      <c r="E52" s="1315"/>
      <c r="F52" s="1315"/>
      <c r="G52" s="1315"/>
      <c r="H52" s="1315"/>
      <c r="I52" s="328"/>
      <c r="J52" s="329"/>
      <c r="K52" s="318"/>
      <c r="L52" s="313"/>
    </row>
    <row r="53" spans="1:12" ht="18.75" x14ac:dyDescent="0.3">
      <c r="A53" s="1312"/>
      <c r="B53" s="1313"/>
      <c r="C53" s="330"/>
      <c r="D53" s="1314"/>
      <c r="E53" s="1315"/>
      <c r="F53" s="1315"/>
      <c r="G53" s="1315"/>
      <c r="H53" s="1315"/>
      <c r="I53" s="328"/>
      <c r="J53" s="329"/>
      <c r="K53" s="318"/>
      <c r="L53" s="313"/>
    </row>
    <row r="54" spans="1:12" ht="18.75" x14ac:dyDescent="0.3">
      <c r="A54" s="1312"/>
      <c r="B54" s="1313"/>
      <c r="C54" s="330"/>
      <c r="D54" s="1314"/>
      <c r="E54" s="1315"/>
      <c r="F54" s="1315"/>
      <c r="G54" s="1315"/>
      <c r="H54" s="1315"/>
      <c r="I54" s="328"/>
      <c r="J54" s="329"/>
      <c r="K54" s="318"/>
      <c r="L54" s="313"/>
    </row>
    <row r="55" spans="1:12" ht="18.75" x14ac:dyDescent="0.3">
      <c r="A55" s="1312"/>
      <c r="B55" s="1313"/>
      <c r="C55" s="330"/>
      <c r="D55" s="1314"/>
      <c r="E55" s="1315"/>
      <c r="F55" s="1315"/>
      <c r="G55" s="1315"/>
      <c r="H55" s="1315"/>
      <c r="I55" s="328"/>
      <c r="J55" s="329"/>
      <c r="K55" s="318"/>
      <c r="L55" s="313"/>
    </row>
    <row r="56" spans="1:12" ht="18.75" x14ac:dyDescent="0.3">
      <c r="A56" s="1312"/>
      <c r="B56" s="1313"/>
      <c r="C56" s="330"/>
      <c r="D56" s="1314"/>
      <c r="E56" s="1315"/>
      <c r="F56" s="1315"/>
      <c r="G56" s="1315"/>
      <c r="H56" s="1315"/>
      <c r="I56" s="328"/>
      <c r="J56" s="329"/>
      <c r="K56" s="318"/>
      <c r="L56" s="313"/>
    </row>
    <row r="57" spans="1:12" ht="18.75" x14ac:dyDescent="0.3">
      <c r="A57" s="1312"/>
      <c r="B57" s="1313"/>
      <c r="C57" s="330"/>
      <c r="D57" s="1314"/>
      <c r="E57" s="1315"/>
      <c r="F57" s="1315"/>
      <c r="G57" s="1315"/>
      <c r="H57" s="1315"/>
      <c r="I57" s="328"/>
      <c r="J57" s="329"/>
      <c r="K57" s="318"/>
      <c r="L57" s="313"/>
    </row>
    <row r="58" spans="1:12" ht="18.75" x14ac:dyDescent="0.3">
      <c r="A58" s="1312"/>
      <c r="B58" s="1313"/>
      <c r="C58" s="330"/>
      <c r="D58" s="1314"/>
      <c r="E58" s="1315"/>
      <c r="F58" s="1315"/>
      <c r="G58" s="1315"/>
      <c r="H58" s="1315"/>
      <c r="I58" s="328"/>
      <c r="J58" s="329"/>
      <c r="K58" s="318"/>
      <c r="L58" s="313"/>
    </row>
    <row r="59" spans="1:12" ht="18.75" x14ac:dyDescent="0.3">
      <c r="A59" s="1312"/>
      <c r="B59" s="1313"/>
      <c r="C59" s="330"/>
      <c r="D59" s="1314"/>
      <c r="E59" s="1315"/>
      <c r="F59" s="1315"/>
      <c r="G59" s="1315"/>
      <c r="H59" s="1315"/>
      <c r="I59" s="328"/>
      <c r="J59" s="329"/>
      <c r="K59" s="318"/>
      <c r="L59" s="313"/>
    </row>
    <row r="60" spans="1:12" ht="18.75" x14ac:dyDescent="0.3">
      <c r="A60" s="1312"/>
      <c r="B60" s="1313"/>
      <c r="C60" s="330"/>
      <c r="D60" s="1314"/>
      <c r="E60" s="1315"/>
      <c r="F60" s="1315"/>
      <c r="G60" s="1315"/>
      <c r="H60" s="1315"/>
      <c r="I60" s="328"/>
      <c r="J60" s="329"/>
      <c r="K60" s="318"/>
      <c r="L60" s="313"/>
    </row>
    <row r="61" spans="1:12" ht="18.75" x14ac:dyDescent="0.3">
      <c r="A61" s="1312"/>
      <c r="B61" s="1313"/>
      <c r="C61" s="330"/>
      <c r="D61" s="1314"/>
      <c r="E61" s="1315"/>
      <c r="F61" s="1315"/>
      <c r="G61" s="1315"/>
      <c r="H61" s="1315"/>
      <c r="I61" s="328"/>
      <c r="J61" s="329"/>
      <c r="K61" s="318"/>
      <c r="L61" s="313"/>
    </row>
    <row r="62" spans="1:12" ht="18.75" x14ac:dyDescent="0.3">
      <c r="A62" s="1312"/>
      <c r="B62" s="1313"/>
      <c r="C62" s="330"/>
      <c r="D62" s="1314"/>
      <c r="E62" s="1315"/>
      <c r="F62" s="1315"/>
      <c r="G62" s="1315"/>
      <c r="H62" s="1315"/>
      <c r="I62" s="328"/>
      <c r="J62" s="329"/>
      <c r="K62" s="318"/>
      <c r="L62" s="313"/>
    </row>
    <row r="63" spans="1:12" ht="18.75" x14ac:dyDescent="0.3">
      <c r="A63" s="1312"/>
      <c r="B63" s="1313"/>
      <c r="C63" s="330"/>
      <c r="D63" s="1314"/>
      <c r="E63" s="1315"/>
      <c r="F63" s="1315"/>
      <c r="G63" s="1315"/>
      <c r="H63" s="1315"/>
      <c r="I63" s="328"/>
      <c r="J63" s="329"/>
      <c r="K63" s="318"/>
      <c r="L63" s="313"/>
    </row>
    <row r="64" spans="1:12" ht="18.75" x14ac:dyDescent="0.3">
      <c r="A64" s="1312"/>
      <c r="B64" s="1313"/>
      <c r="C64" s="330"/>
      <c r="D64" s="1314"/>
      <c r="E64" s="1315"/>
      <c r="F64" s="1315"/>
      <c r="G64" s="1315"/>
      <c r="H64" s="1315"/>
      <c r="I64" s="328"/>
      <c r="J64" s="329"/>
      <c r="K64" s="318"/>
      <c r="L64" s="313"/>
    </row>
    <row r="65" spans="1:12" ht="18.75" x14ac:dyDescent="0.3">
      <c r="A65" s="1312"/>
      <c r="B65" s="1313"/>
      <c r="C65" s="330"/>
      <c r="D65" s="1314"/>
      <c r="E65" s="1315"/>
      <c r="F65" s="1315"/>
      <c r="G65" s="1315"/>
      <c r="H65" s="1315"/>
      <c r="I65" s="328"/>
      <c r="J65" s="329"/>
      <c r="K65" s="318"/>
      <c r="L65" s="313"/>
    </row>
    <row r="66" spans="1:12" ht="18.75" x14ac:dyDescent="0.3">
      <c r="A66" s="1312"/>
      <c r="B66" s="1313"/>
      <c r="C66" s="330"/>
      <c r="D66" s="1314"/>
      <c r="E66" s="1315"/>
      <c r="F66" s="1315"/>
      <c r="G66" s="1315"/>
      <c r="H66" s="1315"/>
      <c r="I66" s="328"/>
      <c r="J66" s="329"/>
      <c r="K66" s="318"/>
      <c r="L66" s="313"/>
    </row>
    <row r="67" spans="1:12" ht="18.75" x14ac:dyDescent="0.3">
      <c r="A67" s="1312"/>
      <c r="B67" s="1313"/>
      <c r="C67" s="330"/>
      <c r="D67" s="1314"/>
      <c r="E67" s="1315"/>
      <c r="F67" s="1315"/>
      <c r="G67" s="1315"/>
      <c r="H67" s="1315"/>
      <c r="I67" s="328"/>
      <c r="J67" s="329"/>
      <c r="K67" s="318"/>
      <c r="L67" s="313"/>
    </row>
    <row r="68" spans="1:12" ht="18.75" x14ac:dyDescent="0.3">
      <c r="A68" s="1312"/>
      <c r="B68" s="1313"/>
      <c r="C68" s="330"/>
      <c r="D68" s="1314"/>
      <c r="E68" s="1315"/>
      <c r="F68" s="1315"/>
      <c r="G68" s="1315"/>
      <c r="H68" s="1315"/>
      <c r="I68" s="328"/>
      <c r="J68" s="329"/>
      <c r="K68" s="318"/>
      <c r="L68" s="313"/>
    </row>
    <row r="69" spans="1:12" ht="18.75" x14ac:dyDescent="0.3">
      <c r="A69" s="1312"/>
      <c r="B69" s="1313"/>
      <c r="C69" s="330"/>
      <c r="D69" s="1314"/>
      <c r="E69" s="1315"/>
      <c r="F69" s="1315"/>
      <c r="G69" s="1315"/>
      <c r="H69" s="1315"/>
      <c r="I69" s="328"/>
      <c r="J69" s="329"/>
      <c r="K69" s="318"/>
      <c r="L69" s="313"/>
    </row>
    <row r="70" spans="1:12" ht="18.75" x14ac:dyDescent="0.3">
      <c r="A70" s="1312"/>
      <c r="B70" s="1313"/>
      <c r="C70" s="330"/>
      <c r="D70" s="1314"/>
      <c r="E70" s="1315"/>
      <c r="F70" s="1315"/>
      <c r="G70" s="1315"/>
      <c r="H70" s="1315"/>
      <c r="I70" s="328"/>
      <c r="J70" s="329"/>
      <c r="K70" s="318"/>
      <c r="L70" s="313"/>
    </row>
    <row r="71" spans="1:12" ht="18.75" x14ac:dyDescent="0.3">
      <c r="A71" s="1312"/>
      <c r="B71" s="1313"/>
      <c r="C71" s="330"/>
      <c r="D71" s="1314"/>
      <c r="E71" s="1315"/>
      <c r="F71" s="1315"/>
      <c r="G71" s="1315"/>
      <c r="H71" s="1315"/>
      <c r="I71" s="328"/>
      <c r="J71" s="329"/>
      <c r="K71" s="318"/>
      <c r="L71" s="313"/>
    </row>
    <row r="72" spans="1:12" ht="18.75" x14ac:dyDescent="0.3">
      <c r="A72" s="1312"/>
      <c r="B72" s="1313"/>
      <c r="C72" s="330"/>
      <c r="D72" s="1314"/>
      <c r="E72" s="1315"/>
      <c r="F72" s="1315"/>
      <c r="G72" s="1315"/>
      <c r="H72" s="1315"/>
      <c r="I72" s="328"/>
      <c r="J72" s="329"/>
      <c r="K72" s="318"/>
      <c r="L72" s="313"/>
    </row>
    <row r="73" spans="1:12" ht="18.75" x14ac:dyDescent="0.3">
      <c r="A73" s="1312"/>
      <c r="B73" s="1313"/>
      <c r="C73" s="330"/>
      <c r="D73" s="1314"/>
      <c r="E73" s="1315"/>
      <c r="F73" s="1315"/>
      <c r="G73" s="1315"/>
      <c r="H73" s="1315"/>
      <c r="I73" s="328"/>
      <c r="J73" s="329"/>
      <c r="K73" s="318"/>
      <c r="L73" s="313"/>
    </row>
    <row r="74" spans="1:12" ht="18.75" x14ac:dyDescent="0.3">
      <c r="A74" s="1312"/>
      <c r="B74" s="1313"/>
      <c r="C74" s="330"/>
      <c r="D74" s="1314"/>
      <c r="E74" s="1315"/>
      <c r="F74" s="1315"/>
      <c r="G74" s="1315"/>
      <c r="H74" s="1315"/>
      <c r="I74" s="328"/>
      <c r="J74" s="329"/>
      <c r="K74" s="318"/>
      <c r="L74" s="313"/>
    </row>
    <row r="75" spans="1:12" ht="18.75" x14ac:dyDescent="0.3">
      <c r="A75" s="1312"/>
      <c r="B75" s="1313"/>
      <c r="C75" s="330"/>
      <c r="D75" s="1314"/>
      <c r="E75" s="1315"/>
      <c r="F75" s="1315"/>
      <c r="G75" s="1315"/>
      <c r="H75" s="1315"/>
      <c r="I75" s="328"/>
      <c r="J75" s="329"/>
      <c r="K75" s="318"/>
      <c r="L75" s="313"/>
    </row>
    <row r="76" spans="1:12" ht="18.75" x14ac:dyDescent="0.3">
      <c r="A76" s="1312"/>
      <c r="B76" s="1313"/>
      <c r="C76" s="330"/>
      <c r="D76" s="1314"/>
      <c r="E76" s="1315"/>
      <c r="F76" s="1315"/>
      <c r="G76" s="1315"/>
      <c r="H76" s="1315"/>
      <c r="I76" s="328"/>
      <c r="J76" s="329"/>
      <c r="K76" s="318"/>
      <c r="L76" s="313"/>
    </row>
    <row r="77" spans="1:12" ht="18.75" x14ac:dyDescent="0.3">
      <c r="A77" s="1312"/>
      <c r="B77" s="1313"/>
      <c r="C77" s="330"/>
      <c r="D77" s="1314"/>
      <c r="E77" s="1315"/>
      <c r="F77" s="1315"/>
      <c r="G77" s="1315"/>
      <c r="H77" s="1315"/>
      <c r="I77" s="328"/>
      <c r="J77" s="329"/>
      <c r="K77" s="318"/>
      <c r="L77" s="313"/>
    </row>
    <row r="78" spans="1:12" ht="18.75" x14ac:dyDescent="0.3">
      <c r="A78" s="1312"/>
      <c r="B78" s="1313"/>
      <c r="C78" s="330"/>
      <c r="D78" s="1314"/>
      <c r="E78" s="1315"/>
      <c r="F78" s="1315"/>
      <c r="G78" s="1315"/>
      <c r="H78" s="1315"/>
      <c r="I78" s="328"/>
      <c r="J78" s="329"/>
      <c r="K78" s="318"/>
      <c r="L78" s="313"/>
    </row>
    <row r="79" spans="1:12" ht="18.75" x14ac:dyDescent="0.3">
      <c r="A79" s="1312"/>
      <c r="B79" s="1313"/>
      <c r="C79" s="330"/>
      <c r="D79" s="1314"/>
      <c r="E79" s="1315"/>
      <c r="F79" s="1315"/>
      <c r="G79" s="1315"/>
      <c r="H79" s="1315"/>
      <c r="I79" s="328"/>
      <c r="J79" s="329"/>
      <c r="K79" s="318"/>
      <c r="L79" s="313"/>
    </row>
    <row r="80" spans="1:12" ht="18.75" x14ac:dyDescent="0.3">
      <c r="A80" s="1312"/>
      <c r="B80" s="1313"/>
      <c r="C80" s="330"/>
      <c r="D80" s="1314"/>
      <c r="E80" s="1315"/>
      <c r="F80" s="1315"/>
      <c r="G80" s="1315"/>
      <c r="H80" s="1315"/>
      <c r="I80" s="328"/>
      <c r="J80" s="329"/>
      <c r="K80" s="318"/>
      <c r="L80" s="313"/>
    </row>
    <row r="81" spans="1:12" ht="18.75" x14ac:dyDescent="0.3">
      <c r="A81" s="1312"/>
      <c r="B81" s="1313"/>
      <c r="C81" s="330"/>
      <c r="D81" s="1314"/>
      <c r="E81" s="1315"/>
      <c r="F81" s="1315"/>
      <c r="G81" s="1315"/>
      <c r="H81" s="1315"/>
      <c r="I81" s="328"/>
      <c r="J81" s="329"/>
      <c r="K81" s="318"/>
      <c r="L81" s="313"/>
    </row>
    <row r="82" spans="1:12" ht="18.75" x14ac:dyDescent="0.3">
      <c r="A82" s="1312"/>
      <c r="B82" s="1313"/>
      <c r="C82" s="330"/>
      <c r="D82" s="1314"/>
      <c r="E82" s="1315"/>
      <c r="F82" s="1315"/>
      <c r="G82" s="1315"/>
      <c r="H82" s="1315"/>
      <c r="I82" s="328"/>
      <c r="J82" s="329"/>
      <c r="K82" s="318"/>
      <c r="L82" s="313"/>
    </row>
    <row r="83" spans="1:12" ht="18.75" x14ac:dyDescent="0.3">
      <c r="A83" s="1312"/>
      <c r="B83" s="1313"/>
      <c r="C83" s="330"/>
      <c r="D83" s="1314"/>
      <c r="E83" s="1315"/>
      <c r="F83" s="1315"/>
      <c r="G83" s="1315"/>
      <c r="H83" s="1315"/>
      <c r="I83" s="328"/>
      <c r="J83" s="329"/>
      <c r="K83" s="318"/>
      <c r="L83" s="313"/>
    </row>
    <row r="84" spans="1:12" ht="18.75" x14ac:dyDescent="0.3">
      <c r="A84" s="1312"/>
      <c r="B84" s="1313"/>
      <c r="C84" s="330"/>
      <c r="D84" s="1314"/>
      <c r="E84" s="1315"/>
      <c r="F84" s="1315"/>
      <c r="G84" s="1315"/>
      <c r="H84" s="1315"/>
      <c r="I84" s="328"/>
      <c r="J84" s="329"/>
      <c r="K84" s="318"/>
      <c r="L84" s="313"/>
    </row>
    <row r="85" spans="1:12" ht="18.75" x14ac:dyDescent="0.3">
      <c r="A85" s="1312"/>
      <c r="B85" s="1313"/>
      <c r="C85" s="914"/>
      <c r="D85" s="1314"/>
      <c r="E85" s="1315"/>
      <c r="F85" s="1315"/>
      <c r="G85" s="1315"/>
      <c r="H85" s="1315"/>
      <c r="I85" s="328"/>
      <c r="J85" s="329"/>
      <c r="K85" s="318"/>
      <c r="L85" s="313"/>
    </row>
    <row r="86" spans="1:12" ht="18.75" x14ac:dyDescent="0.3">
      <c r="A86" s="332" t="s">
        <v>418</v>
      </c>
      <c r="B86" s="333"/>
      <c r="C86" s="333"/>
      <c r="D86" s="1316"/>
      <c r="E86" s="1316"/>
      <c r="F86" s="1316"/>
      <c r="G86" s="1316"/>
      <c r="H86" s="1316"/>
      <c r="I86" s="334"/>
      <c r="J86" s="335">
        <f>SUM(J36:J85)</f>
        <v>0</v>
      </c>
      <c r="K86" s="318"/>
      <c r="L86" s="313"/>
    </row>
    <row r="87" spans="1:12" ht="18.75" x14ac:dyDescent="0.3">
      <c r="A87" s="336"/>
      <c r="B87" s="302"/>
      <c r="C87" s="302"/>
      <c r="D87" s="302"/>
      <c r="E87" s="302"/>
      <c r="F87" s="337"/>
      <c r="G87" s="302"/>
      <c r="H87" s="316"/>
      <c r="I87" s="302"/>
      <c r="J87" s="338"/>
      <c r="K87" s="318"/>
      <c r="L87" s="313" t="e">
        <f>IF(#REF!=0,0,#REF!+#REF!)</f>
        <v>#REF!</v>
      </c>
    </row>
    <row r="88" spans="1:12" ht="18.75" x14ac:dyDescent="0.3">
      <c r="A88" s="339"/>
      <c r="B88" s="303"/>
      <c r="C88" s="303"/>
      <c r="D88" s="303"/>
      <c r="E88" s="303"/>
      <c r="F88" s="304" t="s">
        <v>419</v>
      </c>
      <c r="G88" s="303"/>
      <c r="H88" s="312"/>
      <c r="I88" s="303"/>
      <c r="J88" s="340"/>
      <c r="K88" s="318"/>
      <c r="L88" s="313" t="e">
        <f>IF(#REF!=0,0,#REF!+#REF!)</f>
        <v>#REF!</v>
      </c>
    </row>
    <row r="89" spans="1:12" ht="18.75" x14ac:dyDescent="0.3">
      <c r="A89" s="341"/>
      <c r="B89" s="342"/>
      <c r="C89" s="342"/>
      <c r="D89" s="303"/>
      <c r="E89" s="303"/>
      <c r="F89" s="304"/>
      <c r="G89" s="303"/>
      <c r="H89" s="312"/>
      <c r="I89" s="303"/>
      <c r="J89" s="340"/>
      <c r="K89" s="318"/>
      <c r="L89" s="313" t="e">
        <f>IF(#REF!=0,0,#REF!+L88)</f>
        <v>#REF!</v>
      </c>
    </row>
    <row r="90" spans="1:12" ht="18.75" x14ac:dyDescent="0.3">
      <c r="A90" s="339" t="s">
        <v>420</v>
      </c>
      <c r="B90" s="303"/>
      <c r="C90" s="303"/>
      <c r="D90" s="343" t="s">
        <v>421</v>
      </c>
      <c r="E90" s="344"/>
      <c r="F90" s="310"/>
      <c r="G90" s="345" t="s">
        <v>422</v>
      </c>
      <c r="H90" s="346"/>
      <c r="I90" s="303"/>
      <c r="J90" s="335"/>
      <c r="K90" s="318"/>
      <c r="L90" s="313">
        <f>IF(J87=0,0,J87+L89)</f>
        <v>0</v>
      </c>
    </row>
    <row r="91" spans="1:12" ht="18.75" x14ac:dyDescent="0.3">
      <c r="A91" s="347"/>
      <c r="B91" s="302"/>
      <c r="C91" s="302"/>
      <c r="D91" s="821">
        <v>19</v>
      </c>
      <c r="E91" s="348"/>
      <c r="F91" s="349"/>
      <c r="G91" s="821">
        <v>4</v>
      </c>
      <c r="H91" s="350"/>
      <c r="I91" s="351"/>
      <c r="J91" s="352">
        <v>0</v>
      </c>
      <c r="K91" s="318"/>
      <c r="L91" s="313"/>
    </row>
    <row r="92" spans="1:12" ht="18.75" x14ac:dyDescent="0.3">
      <c r="A92" s="287"/>
      <c r="B92" s="302"/>
      <c r="C92" s="302"/>
      <c r="D92" s="822">
        <v>19</v>
      </c>
      <c r="E92" s="353"/>
      <c r="F92" s="354"/>
      <c r="G92" s="822">
        <v>5</v>
      </c>
      <c r="H92" s="355"/>
      <c r="I92" s="302"/>
      <c r="J92" s="356">
        <v>0</v>
      </c>
      <c r="K92" s="318"/>
      <c r="L92" s="313"/>
    </row>
    <row r="93" spans="1:12" ht="18.75" x14ac:dyDescent="0.3">
      <c r="A93" s="336"/>
      <c r="B93" s="357"/>
      <c r="C93" s="357"/>
      <c r="D93" s="822"/>
      <c r="E93" s="353"/>
      <c r="F93" s="354"/>
      <c r="G93" s="822"/>
      <c r="H93" s="355"/>
      <c r="I93" s="302"/>
      <c r="J93" s="356"/>
      <c r="K93" s="318"/>
      <c r="L93" s="313"/>
    </row>
    <row r="94" spans="1:12" ht="18.75" x14ac:dyDescent="0.3">
      <c r="A94" s="336"/>
      <c r="B94" s="309"/>
      <c r="C94" s="309"/>
      <c r="D94" s="822"/>
      <c r="E94" s="358"/>
      <c r="F94" s="355"/>
      <c r="G94" s="822"/>
      <c r="H94" s="359"/>
      <c r="I94" s="302"/>
      <c r="J94" s="356"/>
      <c r="K94" s="318"/>
      <c r="L94" s="313"/>
    </row>
    <row r="95" spans="1:12" ht="19.5" thickBot="1" x14ac:dyDescent="0.35">
      <c r="A95" s="336"/>
      <c r="B95" s="309"/>
      <c r="C95" s="309"/>
      <c r="D95" s="823"/>
      <c r="E95" s="360"/>
      <c r="F95" s="361"/>
      <c r="G95" s="823"/>
      <c r="H95" s="362"/>
      <c r="I95" s="363"/>
      <c r="J95" s="364"/>
      <c r="K95" s="318"/>
      <c r="L95" s="313"/>
    </row>
    <row r="96" spans="1:12" ht="20.25" thickTop="1" thickBot="1" x14ac:dyDescent="0.35">
      <c r="A96" s="365"/>
      <c r="B96" s="366"/>
      <c r="C96" s="366"/>
      <c r="D96" s="367"/>
      <c r="E96" s="367"/>
      <c r="F96" s="368" t="s">
        <v>423</v>
      </c>
      <c r="G96" s="369"/>
      <c r="H96" s="370"/>
      <c r="I96" s="371"/>
      <c r="J96" s="372">
        <f>SUM(J91:J95)</f>
        <v>0</v>
      </c>
      <c r="K96" s="373"/>
      <c r="L96" s="313"/>
    </row>
    <row r="97" spans="1:12" ht="15" customHeight="1" x14ac:dyDescent="0.3">
      <c r="A97" s="374"/>
      <c r="B97" s="302"/>
      <c r="C97" s="302"/>
      <c r="D97" s="375"/>
      <c r="E97" s="375"/>
      <c r="K97" s="376"/>
      <c r="L97" s="313" t="e">
        <f>IF(#REF!=0,0,#REF!+#REF!)</f>
        <v>#REF!</v>
      </c>
    </row>
    <row r="98" spans="1:12" ht="18.75" x14ac:dyDescent="0.3">
      <c r="A98" s="374"/>
      <c r="B98" s="302"/>
      <c r="C98" s="302"/>
      <c r="D98" s="375"/>
      <c r="E98" s="375"/>
      <c r="L98" s="313" t="e">
        <f>IF(#REF!=0,0,#REF!+L97)</f>
        <v>#REF!</v>
      </c>
    </row>
    <row r="99" spans="1:12" ht="15.75" customHeight="1" x14ac:dyDescent="0.2">
      <c r="L99" s="313" t="e">
        <f>IF(#REF!=0,0,#REF!+L98)</f>
        <v>#REF!</v>
      </c>
    </row>
    <row r="100" spans="1:12" ht="17.25" customHeight="1" x14ac:dyDescent="0.2">
      <c r="K100" s="377"/>
      <c r="L100" s="313" t="e">
        <f>IF(#REF!=0,0,#REF!+L99)</f>
        <v>#REF!</v>
      </c>
    </row>
    <row r="101" spans="1:12" ht="18.75" x14ac:dyDescent="0.3">
      <c r="A101" s="378"/>
      <c r="B101" s="379"/>
      <c r="C101" s="379"/>
      <c r="D101" s="380"/>
      <c r="E101" s="380"/>
      <c r="F101" s="381"/>
      <c r="G101" s="380"/>
      <c r="H101" s="382"/>
      <c r="I101" s="380"/>
      <c r="J101" s="383"/>
      <c r="K101" s="376"/>
      <c r="L101" s="313"/>
    </row>
    <row r="102" spans="1:12" ht="18.75" x14ac:dyDescent="0.3">
      <c r="A102" s="374"/>
      <c r="B102" s="302"/>
      <c r="C102" s="302"/>
      <c r="D102" s="375"/>
      <c r="E102" s="375"/>
      <c r="F102" s="384"/>
      <c r="G102" s="375"/>
      <c r="H102" s="385"/>
      <c r="I102" s="375"/>
      <c r="J102" s="386"/>
      <c r="K102" s="376"/>
      <c r="L102" s="313"/>
    </row>
    <row r="103" spans="1:12" ht="18.75" x14ac:dyDescent="0.3">
      <c r="A103" s="374"/>
      <c r="B103" s="302"/>
      <c r="C103" s="302"/>
      <c r="D103" s="375"/>
      <c r="E103" s="375"/>
      <c r="F103" s="384"/>
      <c r="G103" s="375"/>
      <c r="H103" s="385"/>
      <c r="I103" s="375"/>
      <c r="J103" s="386"/>
      <c r="K103" s="377"/>
      <c r="L103" s="313"/>
    </row>
    <row r="104" spans="1:12" x14ac:dyDescent="0.2">
      <c r="A104" s="378"/>
      <c r="B104" s="379"/>
      <c r="C104" s="379"/>
      <c r="D104" s="380"/>
      <c r="E104" s="380"/>
      <c r="F104" s="381"/>
      <c r="G104" s="380"/>
      <c r="H104" s="382"/>
      <c r="I104" s="380"/>
      <c r="J104" s="383"/>
      <c r="K104" s="377"/>
      <c r="L104" s="313"/>
    </row>
    <row r="105" spans="1:12" x14ac:dyDescent="0.2">
      <c r="A105" s="378"/>
      <c r="B105" s="379"/>
      <c r="C105" s="379"/>
      <c r="D105" s="380"/>
      <c r="E105" s="380"/>
      <c r="F105" s="381"/>
      <c r="G105" s="380"/>
      <c r="H105" s="382"/>
      <c r="I105" s="380"/>
      <c r="J105" s="383"/>
      <c r="K105" s="377"/>
      <c r="L105" s="313"/>
    </row>
    <row r="106" spans="1:12" x14ac:dyDescent="0.2">
      <c r="A106" s="378"/>
      <c r="B106" s="379"/>
      <c r="C106" s="379"/>
      <c r="D106" s="380"/>
      <c r="E106" s="380"/>
      <c r="F106" s="381"/>
      <c r="G106" s="380"/>
      <c r="H106" s="382"/>
      <c r="I106" s="380"/>
      <c r="J106" s="383"/>
      <c r="K106" s="377"/>
      <c r="L106" s="313"/>
    </row>
    <row r="107" spans="1:12" x14ac:dyDescent="0.2">
      <c r="A107" s="378"/>
      <c r="B107" s="379"/>
      <c r="C107" s="379"/>
      <c r="D107" s="380"/>
      <c r="E107" s="380"/>
      <c r="F107" s="381"/>
      <c r="G107" s="380"/>
      <c r="H107" s="382"/>
      <c r="I107" s="380"/>
      <c r="J107" s="383"/>
      <c r="K107" s="377"/>
      <c r="L107" s="313"/>
    </row>
    <row r="108" spans="1:12" x14ac:dyDescent="0.2">
      <c r="A108" s="378"/>
      <c r="B108" s="379"/>
      <c r="C108" s="379"/>
      <c r="D108" s="380"/>
      <c r="E108" s="380"/>
      <c r="F108" s="381"/>
      <c r="G108" s="380"/>
      <c r="H108" s="382"/>
      <c r="I108" s="380"/>
      <c r="J108" s="383"/>
      <c r="K108" s="377"/>
      <c r="L108" s="313"/>
    </row>
    <row r="109" spans="1:12" x14ac:dyDescent="0.2">
      <c r="A109" s="378"/>
      <c r="B109" s="379"/>
      <c r="C109" s="379"/>
      <c r="D109" s="380"/>
      <c r="E109" s="380"/>
      <c r="F109" s="381"/>
      <c r="G109" s="380"/>
      <c r="H109" s="382"/>
      <c r="I109" s="380"/>
      <c r="J109" s="383"/>
      <c r="K109" s="377"/>
      <c r="L109" s="313"/>
    </row>
    <row r="110" spans="1:12" x14ac:dyDescent="0.2">
      <c r="A110" s="378"/>
      <c r="B110" s="379"/>
      <c r="C110" s="379"/>
      <c r="D110" s="380"/>
      <c r="E110" s="380"/>
      <c r="F110" s="381"/>
      <c r="G110" s="380"/>
      <c r="H110" s="382"/>
      <c r="I110" s="380"/>
      <c r="J110" s="383"/>
      <c r="K110" s="377"/>
      <c r="L110" s="313"/>
    </row>
    <row r="111" spans="1:12" x14ac:dyDescent="0.2">
      <c r="A111" s="378"/>
      <c r="B111" s="379"/>
      <c r="C111" s="379"/>
      <c r="D111" s="380"/>
      <c r="E111" s="380"/>
      <c r="F111" s="381"/>
      <c r="G111" s="380"/>
      <c r="H111" s="382"/>
      <c r="I111" s="380"/>
      <c r="J111" s="383"/>
      <c r="K111" s="377"/>
      <c r="L111" s="313"/>
    </row>
    <row r="112" spans="1:12" x14ac:dyDescent="0.2">
      <c r="A112" s="378"/>
      <c r="B112" s="379"/>
      <c r="C112" s="379"/>
      <c r="D112" s="380"/>
      <c r="E112" s="380"/>
      <c r="F112" s="381"/>
      <c r="G112" s="380"/>
      <c r="H112" s="382"/>
      <c r="I112" s="380"/>
      <c r="J112" s="383"/>
      <c r="K112" s="377"/>
      <c r="L112" s="313"/>
    </row>
    <row r="113" spans="1:12" x14ac:dyDescent="0.2">
      <c r="A113" s="378"/>
      <c r="B113" s="379"/>
      <c r="C113" s="379"/>
      <c r="D113" s="380"/>
      <c r="E113" s="380"/>
      <c r="F113" s="381"/>
      <c r="G113" s="380"/>
      <c r="H113" s="382"/>
      <c r="I113" s="380"/>
      <c r="J113" s="383"/>
      <c r="K113" s="377"/>
      <c r="L113" s="313"/>
    </row>
    <row r="114" spans="1:12" x14ac:dyDescent="0.2">
      <c r="A114" s="378"/>
      <c r="B114" s="379"/>
      <c r="C114" s="379"/>
      <c r="D114" s="380"/>
      <c r="E114" s="380"/>
      <c r="F114" s="381"/>
      <c r="G114" s="380"/>
      <c r="H114" s="382"/>
      <c r="I114" s="380"/>
      <c r="J114" s="383"/>
      <c r="K114" s="377"/>
      <c r="L114" s="313"/>
    </row>
    <row r="115" spans="1:12" x14ac:dyDescent="0.2">
      <c r="A115" s="378"/>
      <c r="B115" s="379"/>
      <c r="C115" s="379"/>
      <c r="D115" s="380"/>
      <c r="E115" s="380"/>
      <c r="F115" s="381"/>
      <c r="G115" s="380"/>
      <c r="H115" s="382"/>
      <c r="I115" s="380"/>
      <c r="J115" s="383"/>
      <c r="K115" s="377"/>
      <c r="L115" s="313"/>
    </row>
    <row r="116" spans="1:12" x14ac:dyDescent="0.2">
      <c r="A116" s="378"/>
      <c r="B116" s="379"/>
      <c r="C116" s="379"/>
      <c r="D116" s="380"/>
      <c r="E116" s="380"/>
      <c r="F116" s="381"/>
      <c r="G116" s="380"/>
      <c r="H116" s="382"/>
      <c r="I116" s="380"/>
      <c r="J116" s="383"/>
      <c r="K116" s="377"/>
      <c r="L116" s="313"/>
    </row>
    <row r="117" spans="1:12" x14ac:dyDescent="0.2">
      <c r="A117" s="378"/>
      <c r="B117" s="379"/>
      <c r="C117" s="379"/>
      <c r="D117" s="380"/>
      <c r="E117" s="380"/>
      <c r="F117" s="381"/>
      <c r="G117" s="380"/>
      <c r="H117" s="382"/>
      <c r="I117" s="380"/>
      <c r="J117" s="383"/>
      <c r="K117" s="377"/>
      <c r="L117" s="313"/>
    </row>
    <row r="118" spans="1:12" x14ac:dyDescent="0.2">
      <c r="A118" s="378"/>
      <c r="B118" s="379"/>
      <c r="C118" s="379"/>
      <c r="D118" s="380"/>
      <c r="E118" s="380"/>
      <c r="F118" s="381"/>
      <c r="G118" s="380"/>
      <c r="H118" s="382"/>
      <c r="I118" s="380"/>
      <c r="J118" s="383"/>
      <c r="K118" s="377"/>
      <c r="L118" s="313"/>
    </row>
    <row r="119" spans="1:12" x14ac:dyDescent="0.2">
      <c r="A119" s="378"/>
      <c r="B119" s="379"/>
      <c r="C119" s="379"/>
      <c r="D119" s="380"/>
      <c r="E119" s="380"/>
      <c r="F119" s="381"/>
      <c r="G119" s="380"/>
      <c r="H119" s="382"/>
      <c r="I119" s="380"/>
      <c r="J119" s="383"/>
      <c r="K119" s="377"/>
      <c r="L119" s="313"/>
    </row>
    <row r="120" spans="1:12" x14ac:dyDescent="0.2">
      <c r="A120" s="378"/>
      <c r="B120" s="379"/>
      <c r="C120" s="379"/>
      <c r="D120" s="380"/>
      <c r="E120" s="380"/>
      <c r="F120" s="381"/>
      <c r="G120" s="380"/>
      <c r="H120" s="382"/>
      <c r="I120" s="380"/>
      <c r="J120" s="383"/>
      <c r="K120" s="377"/>
      <c r="L120" s="313"/>
    </row>
    <row r="121" spans="1:12" x14ac:dyDescent="0.2">
      <c r="A121" s="378"/>
      <c r="B121" s="379"/>
      <c r="C121" s="379"/>
      <c r="D121" s="380"/>
      <c r="E121" s="380"/>
      <c r="F121" s="381"/>
      <c r="G121" s="380"/>
      <c r="H121" s="382"/>
      <c r="I121" s="380"/>
      <c r="J121" s="383"/>
      <c r="K121" s="377"/>
      <c r="L121" s="313"/>
    </row>
    <row r="122" spans="1:12" x14ac:dyDescent="0.2">
      <c r="A122" s="378"/>
      <c r="B122" s="379"/>
      <c r="C122" s="379"/>
      <c r="D122" s="380"/>
      <c r="E122" s="380"/>
      <c r="F122" s="381"/>
      <c r="G122" s="380"/>
      <c r="H122" s="382"/>
      <c r="I122" s="380"/>
      <c r="J122" s="383"/>
      <c r="K122" s="377"/>
      <c r="L122" s="313"/>
    </row>
    <row r="123" spans="1:12" x14ac:dyDescent="0.2">
      <c r="A123" s="378"/>
      <c r="B123" s="379"/>
      <c r="C123" s="379"/>
      <c r="D123" s="380"/>
      <c r="E123" s="380"/>
      <c r="F123" s="381"/>
      <c r="G123" s="380"/>
      <c r="H123" s="382"/>
      <c r="I123" s="380"/>
      <c r="J123" s="383"/>
      <c r="K123" s="377"/>
      <c r="L123" s="313"/>
    </row>
    <row r="124" spans="1:12" x14ac:dyDescent="0.2">
      <c r="A124" s="378"/>
      <c r="B124" s="379"/>
      <c r="C124" s="379"/>
      <c r="D124" s="380"/>
      <c r="E124" s="380"/>
      <c r="F124" s="381"/>
      <c r="G124" s="380"/>
      <c r="H124" s="382"/>
      <c r="I124" s="380"/>
      <c r="J124" s="383"/>
      <c r="K124" s="377"/>
      <c r="L124" s="313"/>
    </row>
    <row r="125" spans="1:12" x14ac:dyDescent="0.2">
      <c r="A125" s="378"/>
      <c r="B125" s="379"/>
      <c r="C125" s="379"/>
      <c r="D125" s="380"/>
      <c r="E125" s="380"/>
      <c r="F125" s="381"/>
      <c r="G125" s="380"/>
      <c r="H125" s="382"/>
      <c r="I125" s="380"/>
      <c r="J125" s="383"/>
      <c r="K125" s="377"/>
      <c r="L125" s="313"/>
    </row>
    <row r="126" spans="1:12" x14ac:dyDescent="0.2">
      <c r="A126" s="378"/>
      <c r="B126" s="379"/>
      <c r="C126" s="379"/>
      <c r="D126" s="380"/>
      <c r="E126" s="380"/>
      <c r="F126" s="381"/>
      <c r="G126" s="380"/>
      <c r="H126" s="382"/>
      <c r="I126" s="380"/>
      <c r="J126" s="383"/>
      <c r="K126" s="377"/>
      <c r="L126" s="313"/>
    </row>
    <row r="127" spans="1:12" x14ac:dyDescent="0.2">
      <c r="A127" s="378"/>
      <c r="B127" s="379"/>
      <c r="C127" s="379"/>
      <c r="D127" s="380"/>
      <c r="E127" s="380"/>
      <c r="F127" s="381"/>
      <c r="G127" s="380"/>
      <c r="H127" s="382"/>
      <c r="I127" s="380"/>
      <c r="J127" s="383"/>
      <c r="K127" s="377"/>
      <c r="L127" s="313"/>
    </row>
    <row r="128" spans="1:12" x14ac:dyDescent="0.2">
      <c r="A128" s="378"/>
      <c r="B128" s="379"/>
      <c r="C128" s="379"/>
      <c r="D128" s="380"/>
      <c r="E128" s="380"/>
      <c r="F128" s="381"/>
      <c r="G128" s="380"/>
      <c r="H128" s="382"/>
      <c r="I128" s="380"/>
      <c r="J128" s="383"/>
      <c r="K128" s="377"/>
      <c r="L128" s="313"/>
    </row>
    <row r="129" spans="1:12" x14ac:dyDescent="0.2">
      <c r="A129" s="378"/>
      <c r="B129" s="379"/>
      <c r="C129" s="379"/>
      <c r="D129" s="380"/>
      <c r="E129" s="380"/>
      <c r="F129" s="381"/>
      <c r="G129" s="380"/>
      <c r="H129" s="382"/>
      <c r="I129" s="380"/>
      <c r="J129" s="383"/>
      <c r="K129" s="377"/>
      <c r="L129" s="313"/>
    </row>
    <row r="130" spans="1:12" x14ac:dyDescent="0.2">
      <c r="A130" s="378"/>
      <c r="B130" s="379"/>
      <c r="C130" s="379"/>
      <c r="D130" s="380"/>
      <c r="E130" s="380"/>
      <c r="F130" s="381"/>
      <c r="G130" s="380"/>
      <c r="H130" s="382"/>
      <c r="I130" s="380"/>
      <c r="J130" s="383"/>
      <c r="K130" s="377"/>
      <c r="L130" s="313"/>
    </row>
    <row r="131" spans="1:12" x14ac:dyDescent="0.2">
      <c r="A131" s="378"/>
      <c r="B131" s="379"/>
      <c r="C131" s="379"/>
      <c r="D131" s="380"/>
      <c r="E131" s="380"/>
      <c r="F131" s="381"/>
      <c r="G131" s="380"/>
      <c r="H131" s="382"/>
      <c r="I131" s="380"/>
      <c r="J131" s="383"/>
      <c r="K131" s="377"/>
      <c r="L131" s="313"/>
    </row>
    <row r="132" spans="1:12" x14ac:dyDescent="0.2">
      <c r="A132" s="387"/>
      <c r="B132" s="379"/>
      <c r="C132" s="379"/>
      <c r="D132" s="380"/>
      <c r="E132" s="380"/>
      <c r="F132" s="380"/>
      <c r="G132" s="380"/>
      <c r="H132" s="382"/>
      <c r="I132" s="380"/>
      <c r="J132" s="383"/>
      <c r="K132" s="377"/>
      <c r="L132" s="313"/>
    </row>
    <row r="133" spans="1:12" x14ac:dyDescent="0.2">
      <c r="A133" s="387"/>
      <c r="B133" s="379"/>
      <c r="C133" s="379"/>
      <c r="D133" s="380"/>
      <c r="E133" s="380"/>
      <c r="F133" s="380"/>
      <c r="G133" s="380"/>
      <c r="H133" s="382"/>
      <c r="I133" s="380"/>
      <c r="J133" s="383"/>
      <c r="K133" s="377"/>
      <c r="L133" s="313"/>
    </row>
    <row r="134" spans="1:12" x14ac:dyDescent="0.2">
      <c r="A134" s="387"/>
      <c r="B134" s="379"/>
      <c r="C134" s="379"/>
      <c r="D134" s="380"/>
      <c r="E134" s="380"/>
      <c r="F134" s="380"/>
      <c r="G134" s="380"/>
      <c r="H134" s="382"/>
      <c r="I134" s="380"/>
      <c r="J134" s="383"/>
      <c r="K134" s="377"/>
      <c r="L134" s="313"/>
    </row>
    <row r="135" spans="1:12" x14ac:dyDescent="0.2">
      <c r="A135" s="387"/>
      <c r="B135" s="379"/>
      <c r="C135" s="379"/>
      <c r="D135" s="380"/>
      <c r="E135" s="380"/>
      <c r="F135" s="380"/>
      <c r="G135" s="380"/>
      <c r="H135" s="382"/>
      <c r="I135" s="380"/>
      <c r="J135" s="383"/>
      <c r="K135" s="377"/>
      <c r="L135" s="313"/>
    </row>
    <row r="136" spans="1:12" x14ac:dyDescent="0.2">
      <c r="A136" s="387"/>
      <c r="B136" s="379"/>
      <c r="C136" s="379"/>
      <c r="D136" s="380"/>
      <c r="E136" s="380"/>
      <c r="F136" s="380"/>
      <c r="G136" s="380"/>
      <c r="H136" s="382"/>
      <c r="I136" s="380"/>
      <c r="J136" s="383"/>
      <c r="K136" s="377"/>
      <c r="L136" s="313"/>
    </row>
    <row r="137" spans="1:12" x14ac:dyDescent="0.2">
      <c r="A137" s="387"/>
      <c r="B137" s="379"/>
      <c r="C137" s="379"/>
      <c r="D137" s="380"/>
      <c r="E137" s="380"/>
      <c r="F137" s="380"/>
      <c r="G137" s="380"/>
      <c r="H137" s="382"/>
      <c r="I137" s="380"/>
      <c r="J137" s="383"/>
      <c r="K137" s="377"/>
      <c r="L137" s="313"/>
    </row>
    <row r="138" spans="1:12" x14ac:dyDescent="0.2">
      <c r="A138" s="387"/>
      <c r="B138" s="379"/>
      <c r="C138" s="379"/>
      <c r="D138" s="380"/>
      <c r="E138" s="380"/>
      <c r="F138" s="380"/>
      <c r="G138" s="380"/>
      <c r="H138" s="382"/>
      <c r="I138" s="380"/>
      <c r="J138" s="383"/>
      <c r="K138" s="377"/>
      <c r="L138" s="313"/>
    </row>
    <row r="139" spans="1:12" x14ac:dyDescent="0.2">
      <c r="A139" s="387"/>
      <c r="B139" s="379"/>
      <c r="C139" s="379"/>
      <c r="D139" s="380"/>
      <c r="E139" s="380"/>
      <c r="F139" s="380"/>
      <c r="G139" s="380"/>
      <c r="H139" s="382"/>
      <c r="I139" s="380"/>
      <c r="J139" s="383"/>
      <c r="K139" s="377"/>
      <c r="L139" s="313"/>
    </row>
    <row r="140" spans="1:12" x14ac:dyDescent="0.2">
      <c r="A140" s="387"/>
      <c r="B140" s="379"/>
      <c r="C140" s="379"/>
      <c r="D140" s="380"/>
      <c r="E140" s="380"/>
      <c r="F140" s="380"/>
      <c r="G140" s="380"/>
      <c r="H140" s="382"/>
      <c r="I140" s="380"/>
      <c r="J140" s="383"/>
      <c r="K140" s="377"/>
      <c r="L140" s="313"/>
    </row>
    <row r="141" spans="1:12" x14ac:dyDescent="0.2">
      <c r="A141" s="387"/>
      <c r="B141" s="379"/>
      <c r="C141" s="379"/>
      <c r="D141" s="380"/>
      <c r="E141" s="380"/>
      <c r="F141" s="380"/>
      <c r="G141" s="380"/>
      <c r="H141" s="382"/>
      <c r="I141" s="380"/>
      <c r="J141" s="383"/>
      <c r="K141" s="377"/>
      <c r="L141" s="313"/>
    </row>
    <row r="142" spans="1:12" x14ac:dyDescent="0.2">
      <c r="A142" s="387"/>
      <c r="B142" s="379"/>
      <c r="C142" s="379"/>
      <c r="D142" s="380"/>
      <c r="E142" s="380"/>
      <c r="F142" s="380"/>
      <c r="G142" s="380"/>
      <c r="H142" s="382"/>
      <c r="I142" s="380"/>
      <c r="J142" s="383"/>
      <c r="K142" s="377"/>
      <c r="L142" s="313"/>
    </row>
    <row r="143" spans="1:12" x14ac:dyDescent="0.2">
      <c r="A143" s="387"/>
      <c r="B143" s="379"/>
      <c r="C143" s="379"/>
      <c r="D143" s="380"/>
      <c r="E143" s="380"/>
      <c r="F143" s="380"/>
      <c r="G143" s="380"/>
      <c r="H143" s="382"/>
      <c r="I143" s="380"/>
      <c r="J143" s="383"/>
      <c r="K143" s="377"/>
      <c r="L143" s="313"/>
    </row>
    <row r="144" spans="1:12" x14ac:dyDescent="0.2">
      <c r="A144" s="387"/>
      <c r="B144" s="379"/>
      <c r="C144" s="379"/>
      <c r="D144" s="380"/>
      <c r="E144" s="380"/>
      <c r="F144" s="380"/>
      <c r="G144" s="380"/>
      <c r="H144" s="382"/>
      <c r="I144" s="380"/>
      <c r="J144" s="383"/>
      <c r="K144" s="377"/>
      <c r="L144" s="313"/>
    </row>
    <row r="145" spans="1:12" x14ac:dyDescent="0.2">
      <c r="A145" s="387"/>
      <c r="B145" s="379"/>
      <c r="C145" s="379"/>
      <c r="D145" s="380"/>
      <c r="E145" s="380"/>
      <c r="F145" s="380"/>
      <c r="G145" s="380"/>
      <c r="H145" s="382"/>
      <c r="I145" s="380"/>
      <c r="J145" s="383"/>
      <c r="K145" s="377"/>
      <c r="L145" s="313"/>
    </row>
    <row r="146" spans="1:12" x14ac:dyDescent="0.2">
      <c r="A146" s="387"/>
      <c r="B146" s="379"/>
      <c r="C146" s="379"/>
      <c r="D146" s="380"/>
      <c r="E146" s="380"/>
      <c r="F146" s="380"/>
      <c r="G146" s="380"/>
      <c r="H146" s="382"/>
      <c r="I146" s="380"/>
      <c r="J146" s="383"/>
      <c r="K146" s="377"/>
      <c r="L146" s="313"/>
    </row>
    <row r="147" spans="1:12" x14ac:dyDescent="0.2">
      <c r="A147" s="387"/>
      <c r="B147" s="379"/>
      <c r="C147" s="379"/>
      <c r="D147" s="380"/>
      <c r="E147" s="380"/>
      <c r="F147" s="380"/>
      <c r="G147" s="380"/>
      <c r="H147" s="382"/>
      <c r="I147" s="380"/>
      <c r="J147" s="383"/>
      <c r="K147" s="377"/>
      <c r="L147" s="313"/>
    </row>
    <row r="148" spans="1:12" x14ac:dyDescent="0.2">
      <c r="A148" s="387"/>
      <c r="B148" s="379"/>
      <c r="C148" s="379"/>
      <c r="D148" s="380"/>
      <c r="E148" s="380"/>
      <c r="F148" s="380"/>
      <c r="G148" s="380"/>
      <c r="H148" s="382"/>
      <c r="I148" s="380"/>
      <c r="J148" s="383"/>
      <c r="K148" s="377"/>
      <c r="L148" s="313"/>
    </row>
    <row r="149" spans="1:12" x14ac:dyDescent="0.2">
      <c r="A149" s="387"/>
      <c r="B149" s="379"/>
      <c r="C149" s="379"/>
      <c r="D149" s="380"/>
      <c r="E149" s="380"/>
      <c r="F149" s="380"/>
      <c r="G149" s="380"/>
      <c r="H149" s="382"/>
      <c r="I149" s="380"/>
      <c r="J149" s="383"/>
      <c r="K149" s="377"/>
      <c r="L149" s="313"/>
    </row>
    <row r="150" spans="1:12" x14ac:dyDescent="0.2">
      <c r="A150" s="387"/>
      <c r="B150" s="379"/>
      <c r="C150" s="379"/>
      <c r="D150" s="380"/>
      <c r="E150" s="380"/>
      <c r="F150" s="380"/>
      <c r="G150" s="380"/>
      <c r="H150" s="382"/>
      <c r="I150" s="380"/>
      <c r="J150" s="383"/>
      <c r="K150" s="377"/>
      <c r="L150" s="313"/>
    </row>
    <row r="151" spans="1:12" x14ac:dyDescent="0.2">
      <c r="A151" s="387"/>
      <c r="B151" s="379"/>
      <c r="C151" s="379"/>
      <c r="D151" s="380"/>
      <c r="E151" s="380"/>
      <c r="F151" s="380"/>
      <c r="G151" s="380"/>
      <c r="H151" s="382"/>
      <c r="I151" s="380"/>
      <c r="J151" s="383"/>
      <c r="K151" s="377"/>
      <c r="L151" s="313"/>
    </row>
    <row r="152" spans="1:12" x14ac:dyDescent="0.2">
      <c r="A152" s="387"/>
      <c r="B152" s="379"/>
      <c r="C152" s="379"/>
      <c r="D152" s="380"/>
      <c r="E152" s="380"/>
      <c r="F152" s="380"/>
      <c r="G152" s="380"/>
      <c r="H152" s="382"/>
      <c r="I152" s="380"/>
      <c r="J152" s="383"/>
      <c r="K152" s="377"/>
      <c r="L152" s="313"/>
    </row>
    <row r="153" spans="1:12" x14ac:dyDescent="0.2">
      <c r="A153" s="387"/>
      <c r="B153" s="379"/>
      <c r="C153" s="379"/>
      <c r="D153" s="380"/>
      <c r="E153" s="380"/>
      <c r="F153" s="380"/>
      <c r="G153" s="380"/>
      <c r="H153" s="382"/>
      <c r="I153" s="380"/>
      <c r="J153" s="383"/>
      <c r="K153" s="377"/>
      <c r="L153" s="313"/>
    </row>
    <row r="154" spans="1:12" x14ac:dyDescent="0.2">
      <c r="A154" s="387"/>
      <c r="B154" s="379"/>
      <c r="C154" s="379"/>
      <c r="D154" s="380"/>
      <c r="E154" s="380"/>
      <c r="F154" s="380"/>
      <c r="G154" s="380"/>
      <c r="H154" s="382"/>
      <c r="I154" s="380"/>
      <c r="J154" s="383"/>
      <c r="K154" s="377"/>
      <c r="L154" s="313"/>
    </row>
    <row r="155" spans="1:12" x14ac:dyDescent="0.2">
      <c r="A155" s="387"/>
      <c r="B155" s="379"/>
      <c r="C155" s="379"/>
      <c r="D155" s="380"/>
      <c r="E155" s="380"/>
      <c r="F155" s="380"/>
      <c r="G155" s="380"/>
      <c r="H155" s="382"/>
      <c r="I155" s="380"/>
      <c r="J155" s="383"/>
      <c r="K155" s="377"/>
      <c r="L155" s="313"/>
    </row>
    <row r="156" spans="1:12" x14ac:dyDescent="0.2">
      <c r="A156" s="387"/>
      <c r="B156" s="379"/>
      <c r="C156" s="379"/>
      <c r="D156" s="380"/>
      <c r="E156" s="380"/>
      <c r="F156" s="380"/>
      <c r="G156" s="380"/>
      <c r="H156" s="382"/>
      <c r="I156" s="380"/>
      <c r="J156" s="383"/>
      <c r="K156" s="377"/>
      <c r="L156" s="313"/>
    </row>
    <row r="157" spans="1:12" x14ac:dyDescent="0.2">
      <c r="A157" s="387"/>
      <c r="B157" s="379"/>
      <c r="C157" s="379"/>
      <c r="D157" s="380"/>
      <c r="E157" s="380"/>
      <c r="F157" s="380"/>
      <c r="G157" s="380"/>
      <c r="H157" s="382"/>
      <c r="I157" s="380"/>
      <c r="J157" s="383"/>
      <c r="K157" s="377"/>
      <c r="L157" s="313"/>
    </row>
    <row r="158" spans="1:12" x14ac:dyDescent="0.2">
      <c r="A158" s="387"/>
      <c r="B158" s="379"/>
      <c r="C158" s="379"/>
      <c r="D158" s="380"/>
      <c r="E158" s="380"/>
      <c r="F158" s="380"/>
      <c r="G158" s="380"/>
      <c r="H158" s="382"/>
      <c r="I158" s="380"/>
      <c r="J158" s="383"/>
      <c r="K158" s="377"/>
      <c r="L158" s="313"/>
    </row>
    <row r="159" spans="1:12" x14ac:dyDescent="0.2">
      <c r="A159" s="387"/>
      <c r="B159" s="379"/>
      <c r="C159" s="379"/>
      <c r="D159" s="380"/>
      <c r="E159" s="380"/>
      <c r="F159" s="380"/>
      <c r="G159" s="380"/>
      <c r="H159" s="382"/>
      <c r="I159" s="380"/>
      <c r="J159" s="383"/>
      <c r="K159" s="377"/>
      <c r="L159" s="313"/>
    </row>
    <row r="160" spans="1:12" x14ac:dyDescent="0.2">
      <c r="A160" s="387"/>
      <c r="B160" s="379"/>
      <c r="C160" s="379"/>
      <c r="D160" s="380"/>
      <c r="E160" s="380"/>
      <c r="F160" s="380"/>
      <c r="G160" s="380"/>
      <c r="H160" s="382"/>
      <c r="I160" s="380"/>
      <c r="J160" s="383"/>
      <c r="K160" s="377"/>
      <c r="L160" s="313"/>
    </row>
    <row r="161" spans="1:12" x14ac:dyDescent="0.2">
      <c r="A161" s="387"/>
      <c r="B161" s="379"/>
      <c r="C161" s="379"/>
      <c r="D161" s="380"/>
      <c r="E161" s="380"/>
      <c r="F161" s="380"/>
      <c r="G161" s="380"/>
      <c r="H161" s="382"/>
      <c r="I161" s="380"/>
      <c r="J161" s="383"/>
      <c r="K161" s="377"/>
      <c r="L161" s="313"/>
    </row>
    <row r="162" spans="1:12" x14ac:dyDescent="0.2">
      <c r="A162" s="387"/>
      <c r="B162" s="379"/>
      <c r="C162" s="379"/>
      <c r="D162" s="380"/>
      <c r="E162" s="380"/>
      <c r="F162" s="380"/>
      <c r="G162" s="380"/>
      <c r="H162" s="382"/>
      <c r="I162" s="380"/>
      <c r="J162" s="383"/>
      <c r="K162" s="377"/>
      <c r="L162" s="313"/>
    </row>
    <row r="163" spans="1:12" x14ac:dyDescent="0.2">
      <c r="A163" s="387"/>
      <c r="B163" s="379"/>
      <c r="C163" s="379"/>
      <c r="D163" s="380"/>
      <c r="E163" s="380"/>
      <c r="F163" s="380"/>
      <c r="G163" s="380"/>
      <c r="H163" s="382"/>
      <c r="I163" s="380"/>
      <c r="J163" s="383"/>
      <c r="K163" s="377"/>
      <c r="L163" s="313"/>
    </row>
    <row r="164" spans="1:12" x14ac:dyDescent="0.2">
      <c r="A164" s="387"/>
      <c r="B164" s="379"/>
      <c r="C164" s="379"/>
      <c r="D164" s="380"/>
      <c r="E164" s="380"/>
      <c r="F164" s="380"/>
      <c r="G164" s="380"/>
      <c r="H164" s="382"/>
      <c r="I164" s="380"/>
      <c r="J164" s="383"/>
      <c r="K164" s="377"/>
      <c r="L164" s="313"/>
    </row>
    <row r="165" spans="1:12" x14ac:dyDescent="0.2">
      <c r="A165" s="387"/>
      <c r="B165" s="379"/>
      <c r="C165" s="379"/>
      <c r="D165" s="380"/>
      <c r="E165" s="380"/>
      <c r="F165" s="380"/>
      <c r="G165" s="380"/>
      <c r="H165" s="382"/>
      <c r="I165" s="380"/>
      <c r="J165" s="383"/>
      <c r="K165" s="377"/>
      <c r="L165" s="313"/>
    </row>
    <row r="166" spans="1:12" x14ac:dyDescent="0.2">
      <c r="A166" s="387"/>
      <c r="B166" s="379"/>
      <c r="C166" s="379"/>
      <c r="D166" s="380"/>
      <c r="E166" s="380"/>
      <c r="F166" s="380"/>
      <c r="G166" s="380"/>
      <c r="H166" s="382"/>
      <c r="I166" s="380"/>
      <c r="J166" s="383"/>
      <c r="K166" s="377"/>
      <c r="L166" s="313"/>
    </row>
    <row r="167" spans="1:12" x14ac:dyDescent="0.2">
      <c r="A167" s="387"/>
      <c r="B167" s="379"/>
      <c r="C167" s="379"/>
      <c r="D167" s="380"/>
      <c r="E167" s="380"/>
      <c r="F167" s="380"/>
      <c r="G167" s="380"/>
      <c r="H167" s="382"/>
      <c r="I167" s="380"/>
      <c r="J167" s="383"/>
      <c r="K167" s="377"/>
      <c r="L167" s="313"/>
    </row>
    <row r="168" spans="1:12" x14ac:dyDescent="0.2">
      <c r="A168" s="387"/>
      <c r="B168" s="379"/>
      <c r="C168" s="379"/>
      <c r="D168" s="380"/>
      <c r="E168" s="380"/>
      <c r="F168" s="380"/>
      <c r="G168" s="380"/>
      <c r="H168" s="382"/>
      <c r="I168" s="380"/>
      <c r="J168" s="383"/>
      <c r="K168" s="377"/>
      <c r="L168" s="313"/>
    </row>
    <row r="169" spans="1:12" x14ac:dyDescent="0.2">
      <c r="A169" s="387"/>
      <c r="B169" s="379"/>
      <c r="C169" s="379"/>
      <c r="D169" s="380"/>
      <c r="E169" s="380"/>
      <c r="F169" s="380"/>
      <c r="G169" s="380"/>
      <c r="H169" s="382"/>
      <c r="I169" s="380"/>
      <c r="J169" s="383"/>
      <c r="K169" s="377"/>
      <c r="L169" s="313"/>
    </row>
    <row r="170" spans="1:12" x14ac:dyDescent="0.2">
      <c r="A170" s="388"/>
      <c r="B170" s="380"/>
      <c r="C170" s="380"/>
      <c r="D170" s="380"/>
      <c r="E170" s="380"/>
      <c r="F170" s="380"/>
      <c r="G170" s="380"/>
      <c r="H170" s="380"/>
      <c r="I170" s="380"/>
      <c r="J170" s="380"/>
      <c r="K170" s="377"/>
      <c r="L170" s="313"/>
    </row>
    <row r="171" spans="1:12" x14ac:dyDescent="0.2">
      <c r="A171" s="388"/>
      <c r="B171" s="380"/>
      <c r="C171" s="380"/>
      <c r="D171" s="380"/>
      <c r="E171" s="380"/>
      <c r="F171" s="380"/>
      <c r="G171" s="380"/>
      <c r="H171" s="380"/>
      <c r="I171" s="380"/>
      <c r="J171" s="380"/>
      <c r="K171" s="377"/>
      <c r="L171" s="313"/>
    </row>
    <row r="172" spans="1:12" x14ac:dyDescent="0.2">
      <c r="A172" s="388"/>
      <c r="B172" s="380"/>
      <c r="C172" s="380"/>
      <c r="D172" s="380"/>
      <c r="E172" s="380"/>
      <c r="F172" s="380"/>
      <c r="G172" s="380"/>
      <c r="H172" s="380"/>
      <c r="I172" s="380"/>
      <c r="J172" s="380"/>
      <c r="K172" s="377"/>
      <c r="L172" s="313"/>
    </row>
    <row r="173" spans="1:12" x14ac:dyDescent="0.2">
      <c r="A173" s="388"/>
      <c r="B173" s="380"/>
      <c r="C173" s="380"/>
      <c r="D173" s="380"/>
      <c r="E173" s="380"/>
      <c r="F173" s="380"/>
      <c r="G173" s="380"/>
      <c r="H173" s="380"/>
      <c r="I173" s="380"/>
      <c r="J173" s="380"/>
      <c r="K173" s="377"/>
      <c r="L173" s="313"/>
    </row>
    <row r="174" spans="1:12" x14ac:dyDescent="0.2">
      <c r="A174" s="388"/>
      <c r="B174" s="380"/>
      <c r="C174" s="380"/>
      <c r="D174" s="380"/>
      <c r="E174" s="380"/>
      <c r="F174" s="380"/>
      <c r="G174" s="380"/>
      <c r="H174" s="380"/>
      <c r="I174" s="380"/>
      <c r="J174" s="380"/>
      <c r="K174" s="377"/>
      <c r="L174" s="313"/>
    </row>
    <row r="175" spans="1:12" x14ac:dyDescent="0.2">
      <c r="A175" s="388"/>
      <c r="B175" s="380"/>
      <c r="C175" s="380"/>
      <c r="D175" s="380"/>
      <c r="E175" s="380"/>
      <c r="F175" s="380"/>
      <c r="G175" s="380"/>
      <c r="H175" s="380"/>
      <c r="I175" s="380"/>
      <c r="J175" s="380"/>
      <c r="K175" s="377"/>
      <c r="L175" s="313"/>
    </row>
    <row r="176" spans="1:12" x14ac:dyDescent="0.2">
      <c r="A176" s="388"/>
      <c r="B176" s="380"/>
      <c r="C176" s="380"/>
      <c r="D176" s="380"/>
      <c r="E176" s="380"/>
      <c r="F176" s="380"/>
      <c r="G176" s="380"/>
      <c r="H176" s="380"/>
      <c r="I176" s="380"/>
      <c r="J176" s="380"/>
      <c r="K176" s="377"/>
      <c r="L176" s="313"/>
    </row>
    <row r="177" spans="1:12" x14ac:dyDescent="0.2">
      <c r="A177" s="388"/>
      <c r="B177" s="380"/>
      <c r="C177" s="380"/>
      <c r="D177" s="380"/>
      <c r="E177" s="380"/>
      <c r="F177" s="380"/>
      <c r="G177" s="380"/>
      <c r="H177" s="380"/>
      <c r="I177" s="380"/>
      <c r="J177" s="380"/>
      <c r="K177" s="377"/>
      <c r="L177" s="313"/>
    </row>
    <row r="178" spans="1:12" x14ac:dyDescent="0.2">
      <c r="A178" s="388"/>
      <c r="B178" s="380"/>
      <c r="C178" s="380"/>
      <c r="D178" s="380"/>
      <c r="E178" s="380"/>
      <c r="F178" s="380"/>
      <c r="G178" s="380"/>
      <c r="H178" s="380"/>
      <c r="I178" s="380"/>
      <c r="J178" s="380"/>
      <c r="K178" s="377"/>
      <c r="L178" s="313"/>
    </row>
    <row r="179" spans="1:12" x14ac:dyDescent="0.2">
      <c r="A179" s="388"/>
      <c r="B179" s="380"/>
      <c r="C179" s="380"/>
      <c r="D179" s="380"/>
      <c r="E179" s="380"/>
      <c r="F179" s="380"/>
      <c r="G179" s="380"/>
      <c r="H179" s="380"/>
      <c r="I179" s="380"/>
      <c r="J179" s="380"/>
      <c r="K179" s="377"/>
      <c r="L179" s="313"/>
    </row>
    <row r="180" spans="1:12" x14ac:dyDescent="0.2">
      <c r="A180" s="388"/>
      <c r="B180" s="380"/>
      <c r="C180" s="380"/>
      <c r="D180" s="380"/>
      <c r="E180" s="380"/>
      <c r="F180" s="380"/>
      <c r="G180" s="380"/>
      <c r="H180" s="380"/>
      <c r="I180" s="380"/>
      <c r="J180" s="380"/>
      <c r="K180" s="377"/>
      <c r="L180" s="313"/>
    </row>
    <row r="181" spans="1:12" x14ac:dyDescent="0.2">
      <c r="A181" s="388"/>
      <c r="B181" s="380"/>
      <c r="C181" s="380"/>
      <c r="D181" s="380"/>
      <c r="E181" s="380"/>
      <c r="F181" s="380"/>
      <c r="G181" s="380"/>
      <c r="H181" s="380"/>
      <c r="I181" s="380"/>
      <c r="J181" s="380"/>
      <c r="K181" s="377"/>
      <c r="L181" s="313"/>
    </row>
    <row r="182" spans="1:12" x14ac:dyDescent="0.2">
      <c r="A182" s="388"/>
      <c r="B182" s="380"/>
      <c r="C182" s="380"/>
      <c r="D182" s="380"/>
      <c r="E182" s="380"/>
      <c r="F182" s="380"/>
      <c r="G182" s="380"/>
      <c r="H182" s="380"/>
      <c r="I182" s="380"/>
      <c r="J182" s="380"/>
      <c r="K182" s="377"/>
      <c r="L182" s="313"/>
    </row>
    <row r="183" spans="1:12" x14ac:dyDescent="0.2">
      <c r="A183" s="388"/>
      <c r="B183" s="380"/>
      <c r="C183" s="380"/>
      <c r="D183" s="380"/>
      <c r="E183" s="380"/>
      <c r="F183" s="380"/>
      <c r="G183" s="380"/>
      <c r="H183" s="380"/>
      <c r="I183" s="380"/>
      <c r="J183" s="380"/>
      <c r="K183" s="377"/>
      <c r="L183" s="313"/>
    </row>
    <row r="184" spans="1:12" x14ac:dyDescent="0.2">
      <c r="A184" s="388"/>
      <c r="B184" s="380"/>
      <c r="C184" s="380"/>
      <c r="D184" s="380"/>
      <c r="E184" s="380"/>
      <c r="F184" s="380"/>
      <c r="G184" s="380"/>
      <c r="H184" s="380"/>
      <c r="I184" s="380"/>
      <c r="J184" s="380"/>
      <c r="K184" s="377"/>
      <c r="L184" s="313"/>
    </row>
    <row r="185" spans="1:12" x14ac:dyDescent="0.2">
      <c r="A185" s="388"/>
      <c r="B185" s="380"/>
      <c r="C185" s="380"/>
      <c r="D185" s="380"/>
      <c r="E185" s="380"/>
      <c r="F185" s="380"/>
      <c r="G185" s="380"/>
      <c r="H185" s="380"/>
      <c r="I185" s="380"/>
      <c r="J185" s="380"/>
      <c r="K185" s="377"/>
      <c r="L185" s="313"/>
    </row>
    <row r="186" spans="1:12" x14ac:dyDescent="0.2">
      <c r="A186" s="388"/>
      <c r="B186" s="380"/>
      <c r="C186" s="380"/>
      <c r="D186" s="380"/>
      <c r="E186" s="380"/>
      <c r="F186" s="380"/>
      <c r="G186" s="380"/>
      <c r="H186" s="380"/>
      <c r="I186" s="380"/>
      <c r="J186" s="380"/>
      <c r="K186" s="377"/>
      <c r="L186" s="313"/>
    </row>
    <row r="187" spans="1:12" x14ac:dyDescent="0.2">
      <c r="A187" s="388"/>
      <c r="B187" s="380"/>
      <c r="C187" s="380"/>
      <c r="D187" s="380"/>
      <c r="E187" s="380"/>
      <c r="F187" s="380"/>
      <c r="G187" s="380"/>
      <c r="H187" s="380"/>
      <c r="I187" s="380"/>
      <c r="J187" s="380"/>
      <c r="K187" s="377"/>
      <c r="L187" s="313"/>
    </row>
    <row r="188" spans="1:12" x14ac:dyDescent="0.2">
      <c r="A188" s="388"/>
      <c r="B188" s="380"/>
      <c r="C188" s="380"/>
      <c r="D188" s="380"/>
      <c r="E188" s="380"/>
      <c r="F188" s="380"/>
      <c r="G188" s="380"/>
      <c r="H188" s="380"/>
      <c r="I188" s="380"/>
      <c r="J188" s="380"/>
      <c r="K188" s="377"/>
      <c r="L188" s="313"/>
    </row>
    <row r="189" spans="1:12" x14ac:dyDescent="0.2">
      <c r="A189" s="388"/>
      <c r="B189" s="380"/>
      <c r="C189" s="380"/>
      <c r="D189" s="380"/>
      <c r="E189" s="380"/>
      <c r="F189" s="380"/>
      <c r="G189" s="380"/>
      <c r="H189" s="380"/>
      <c r="I189" s="380"/>
      <c r="J189" s="380"/>
      <c r="K189" s="377"/>
      <c r="L189" s="313"/>
    </row>
    <row r="190" spans="1:12" x14ac:dyDescent="0.2">
      <c r="A190" s="388"/>
      <c r="B190" s="380"/>
      <c r="C190" s="380"/>
      <c r="D190" s="380"/>
      <c r="E190" s="380"/>
      <c r="F190" s="380"/>
      <c r="G190" s="380"/>
      <c r="H190" s="380"/>
      <c r="I190" s="380"/>
      <c r="J190" s="380"/>
      <c r="K190" s="377"/>
      <c r="L190" s="313"/>
    </row>
    <row r="191" spans="1:12" x14ac:dyDescent="0.2">
      <c r="A191" s="388"/>
      <c r="B191" s="380"/>
      <c r="C191" s="380"/>
      <c r="D191" s="380"/>
      <c r="E191" s="380"/>
      <c r="F191" s="380"/>
      <c r="G191" s="380"/>
      <c r="H191" s="380"/>
      <c r="I191" s="380"/>
      <c r="J191" s="380"/>
      <c r="K191" s="377"/>
      <c r="L191" s="313"/>
    </row>
    <row r="192" spans="1:12" x14ac:dyDescent="0.2">
      <c r="A192" s="388"/>
      <c r="B192" s="380"/>
      <c r="C192" s="380"/>
      <c r="D192" s="380"/>
      <c r="E192" s="380"/>
      <c r="F192" s="380"/>
      <c r="G192" s="380"/>
      <c r="H192" s="380"/>
      <c r="I192" s="380"/>
      <c r="J192" s="380"/>
      <c r="K192" s="377"/>
      <c r="L192" s="313"/>
    </row>
    <row r="193" spans="1:12" x14ac:dyDescent="0.2">
      <c r="A193" s="388"/>
      <c r="B193" s="380"/>
      <c r="C193" s="380"/>
      <c r="D193" s="380"/>
      <c r="E193" s="380"/>
      <c r="F193" s="380"/>
      <c r="G193" s="380"/>
      <c r="H193" s="380"/>
      <c r="I193" s="380"/>
      <c r="J193" s="380"/>
      <c r="K193" s="377"/>
      <c r="L193" s="313"/>
    </row>
    <row r="194" spans="1:12" x14ac:dyDescent="0.2">
      <c r="A194" s="388"/>
      <c r="B194" s="380"/>
      <c r="C194" s="380"/>
      <c r="D194" s="380"/>
      <c r="E194" s="380"/>
      <c r="F194" s="380"/>
      <c r="G194" s="380"/>
      <c r="H194" s="380"/>
      <c r="I194" s="380"/>
      <c r="J194" s="380"/>
      <c r="L194" s="313"/>
    </row>
    <row r="195" spans="1:12" x14ac:dyDescent="0.2">
      <c r="A195" s="388"/>
      <c r="B195" s="380"/>
      <c r="C195" s="380"/>
      <c r="D195" s="380"/>
      <c r="E195" s="380"/>
      <c r="F195" s="380"/>
      <c r="G195" s="380"/>
      <c r="H195" s="380"/>
      <c r="I195" s="380"/>
      <c r="J195" s="380"/>
      <c r="L195" s="313"/>
    </row>
    <row r="196" spans="1:12" x14ac:dyDescent="0.2">
      <c r="A196" s="388"/>
      <c r="B196" s="380"/>
      <c r="C196" s="380"/>
      <c r="D196" s="380"/>
      <c r="E196" s="380"/>
      <c r="F196" s="380"/>
      <c r="G196" s="380"/>
      <c r="H196" s="380"/>
      <c r="I196" s="380"/>
      <c r="J196" s="380"/>
    </row>
    <row r="197" spans="1:12" x14ac:dyDescent="0.2">
      <c r="A197" s="388"/>
      <c r="B197" s="380"/>
      <c r="C197" s="380"/>
      <c r="D197" s="380"/>
      <c r="E197" s="380"/>
      <c r="F197" s="380"/>
      <c r="G197" s="380"/>
      <c r="H197" s="380"/>
      <c r="I197" s="380"/>
      <c r="J197" s="380"/>
    </row>
    <row r="198" spans="1:12" x14ac:dyDescent="0.2">
      <c r="A198" s="388"/>
      <c r="B198" s="380"/>
      <c r="C198" s="380"/>
      <c r="D198" s="380"/>
      <c r="E198" s="380"/>
      <c r="F198" s="380"/>
      <c r="G198" s="380"/>
      <c r="H198" s="380"/>
      <c r="I198" s="380"/>
      <c r="J198" s="380"/>
    </row>
    <row r="199" spans="1:12" x14ac:dyDescent="0.2">
      <c r="A199" s="388"/>
      <c r="B199" s="380"/>
      <c r="C199" s="380"/>
      <c r="D199" s="380"/>
      <c r="E199" s="380"/>
      <c r="F199" s="380"/>
      <c r="G199" s="380"/>
      <c r="H199" s="380"/>
      <c r="I199" s="380"/>
      <c r="J199" s="380"/>
    </row>
    <row r="200" spans="1:12" x14ac:dyDescent="0.2">
      <c r="A200" s="388"/>
      <c r="B200" s="380"/>
      <c r="C200" s="380"/>
      <c r="D200" s="380"/>
      <c r="E200" s="380"/>
      <c r="F200" s="380"/>
      <c r="G200" s="380"/>
      <c r="H200" s="380"/>
      <c r="I200" s="380"/>
      <c r="J200" s="380"/>
    </row>
    <row r="201" spans="1:12" x14ac:dyDescent="0.2">
      <c r="A201" s="388"/>
      <c r="B201" s="380"/>
      <c r="C201" s="380"/>
      <c r="D201" s="380"/>
      <c r="E201" s="380"/>
      <c r="F201" s="380"/>
      <c r="G201" s="380"/>
      <c r="H201" s="380"/>
      <c r="I201" s="380"/>
      <c r="J201" s="380"/>
    </row>
    <row r="202" spans="1:12" x14ac:dyDescent="0.2">
      <c r="A202" s="388"/>
      <c r="B202" s="380"/>
      <c r="C202" s="380"/>
      <c r="D202" s="380"/>
      <c r="E202" s="380"/>
      <c r="F202" s="380"/>
      <c r="G202" s="380"/>
      <c r="H202" s="380"/>
      <c r="I202" s="380"/>
      <c r="J202" s="380"/>
    </row>
    <row r="203" spans="1:12" x14ac:dyDescent="0.2">
      <c r="A203" s="388"/>
      <c r="B203" s="380"/>
      <c r="C203" s="380"/>
      <c r="D203" s="380"/>
      <c r="E203" s="380"/>
      <c r="F203" s="380"/>
      <c r="G203" s="380"/>
      <c r="H203" s="380"/>
      <c r="I203" s="380"/>
      <c r="J203" s="380"/>
    </row>
    <row r="204" spans="1:12" x14ac:dyDescent="0.2">
      <c r="A204" s="388"/>
      <c r="B204" s="380"/>
      <c r="C204" s="380"/>
      <c r="D204" s="380"/>
      <c r="E204" s="380"/>
      <c r="F204" s="380"/>
      <c r="G204" s="380"/>
      <c r="H204" s="380"/>
      <c r="I204" s="380"/>
      <c r="J204" s="380"/>
    </row>
    <row r="205" spans="1:12" x14ac:dyDescent="0.2">
      <c r="A205" s="388"/>
      <c r="B205" s="380"/>
      <c r="C205" s="380"/>
      <c r="D205" s="380"/>
      <c r="E205" s="380"/>
      <c r="F205" s="380"/>
      <c r="G205" s="380"/>
      <c r="H205" s="380"/>
      <c r="I205" s="380"/>
      <c r="J205" s="380"/>
    </row>
    <row r="206" spans="1:12" x14ac:dyDescent="0.2">
      <c r="A206" s="388"/>
      <c r="B206" s="380"/>
      <c r="C206" s="380"/>
      <c r="D206" s="380"/>
      <c r="E206" s="380"/>
      <c r="F206" s="380"/>
      <c r="G206" s="380"/>
      <c r="H206" s="380"/>
      <c r="I206" s="380"/>
      <c r="J206" s="380"/>
    </row>
    <row r="207" spans="1:12" x14ac:dyDescent="0.2">
      <c r="A207" s="388"/>
      <c r="B207" s="380"/>
      <c r="C207" s="380"/>
      <c r="D207" s="380"/>
      <c r="E207" s="380"/>
      <c r="F207" s="380"/>
      <c r="G207" s="380"/>
      <c r="H207" s="380"/>
      <c r="I207" s="380"/>
      <c r="J207" s="380"/>
    </row>
    <row r="208" spans="1:12" x14ac:dyDescent="0.2">
      <c r="A208" s="388"/>
      <c r="B208" s="380"/>
      <c r="C208" s="380"/>
      <c r="D208" s="380"/>
      <c r="E208" s="380"/>
      <c r="F208" s="380"/>
      <c r="G208" s="380"/>
      <c r="H208" s="380"/>
      <c r="I208" s="380"/>
      <c r="J208" s="380"/>
    </row>
    <row r="209" spans="1:10" x14ac:dyDescent="0.2">
      <c r="A209" s="388"/>
      <c r="B209" s="380"/>
      <c r="C209" s="380"/>
      <c r="D209" s="380"/>
      <c r="E209" s="380"/>
      <c r="F209" s="380"/>
      <c r="G209" s="380"/>
      <c r="H209" s="380"/>
      <c r="I209" s="380"/>
      <c r="J209" s="380"/>
    </row>
    <row r="210" spans="1:10" x14ac:dyDescent="0.2">
      <c r="A210" s="388"/>
      <c r="B210" s="380"/>
      <c r="C210" s="380"/>
      <c r="D210" s="380"/>
      <c r="E210" s="380"/>
      <c r="F210" s="380"/>
      <c r="G210" s="380"/>
      <c r="H210" s="380"/>
      <c r="I210" s="380"/>
      <c r="J210" s="380"/>
    </row>
    <row r="211" spans="1:10" x14ac:dyDescent="0.2">
      <c r="A211" s="388"/>
      <c r="B211" s="380"/>
      <c r="C211" s="380"/>
      <c r="D211" s="380"/>
      <c r="E211" s="380"/>
      <c r="F211" s="380"/>
      <c r="G211" s="380"/>
      <c r="H211" s="380"/>
      <c r="I211" s="380"/>
      <c r="J211" s="380"/>
    </row>
    <row r="212" spans="1:10" x14ac:dyDescent="0.2">
      <c r="A212" s="388"/>
      <c r="B212" s="380"/>
      <c r="C212" s="380"/>
      <c r="D212" s="380"/>
      <c r="E212" s="380"/>
      <c r="F212" s="380"/>
      <c r="G212" s="380"/>
      <c r="H212" s="380"/>
      <c r="I212" s="380"/>
      <c r="J212" s="380"/>
    </row>
    <row r="213" spans="1:10" x14ac:dyDescent="0.2">
      <c r="A213" s="388"/>
      <c r="B213" s="380"/>
      <c r="C213" s="380"/>
      <c r="D213" s="380"/>
      <c r="E213" s="380"/>
      <c r="F213" s="380"/>
      <c r="G213" s="380"/>
      <c r="H213" s="380"/>
      <c r="I213" s="380"/>
      <c r="J213" s="380"/>
    </row>
    <row r="214" spans="1:10" x14ac:dyDescent="0.2">
      <c r="A214" s="388"/>
      <c r="B214" s="380"/>
      <c r="C214" s="380"/>
      <c r="D214" s="380"/>
      <c r="E214" s="380"/>
      <c r="F214" s="380"/>
      <c r="G214" s="380"/>
      <c r="H214" s="380"/>
      <c r="I214" s="380"/>
      <c r="J214" s="380"/>
    </row>
    <row r="215" spans="1:10" x14ac:dyDescent="0.2">
      <c r="A215" s="388"/>
      <c r="B215" s="380"/>
      <c r="C215" s="380"/>
      <c r="D215" s="380"/>
      <c r="E215" s="380"/>
      <c r="F215" s="380"/>
      <c r="G215" s="380"/>
      <c r="H215" s="380"/>
      <c r="I215" s="380"/>
      <c r="J215" s="380"/>
    </row>
    <row r="216" spans="1:10" x14ac:dyDescent="0.2">
      <c r="A216" s="388"/>
      <c r="B216" s="380"/>
      <c r="C216" s="380"/>
      <c r="D216" s="380"/>
      <c r="E216" s="380"/>
      <c r="F216" s="380"/>
      <c r="G216" s="380"/>
      <c r="H216" s="380"/>
      <c r="I216" s="380"/>
      <c r="J216" s="380"/>
    </row>
    <row r="217" spans="1:10" x14ac:dyDescent="0.2">
      <c r="A217" s="388"/>
      <c r="B217" s="380"/>
      <c r="C217" s="380"/>
      <c r="D217" s="380"/>
      <c r="E217" s="380"/>
      <c r="F217" s="380"/>
      <c r="G217" s="380"/>
      <c r="H217" s="380"/>
      <c r="I217" s="380"/>
      <c r="J217" s="380"/>
    </row>
    <row r="218" spans="1:10" x14ac:dyDescent="0.2">
      <c r="A218" s="388"/>
      <c r="B218" s="380"/>
      <c r="C218" s="380"/>
      <c r="D218" s="380"/>
      <c r="E218" s="380"/>
      <c r="F218" s="380"/>
      <c r="G218" s="380"/>
      <c r="H218" s="380"/>
      <c r="I218" s="380"/>
      <c r="J218" s="380"/>
    </row>
    <row r="219" spans="1:10" x14ac:dyDescent="0.2">
      <c r="A219" s="388"/>
      <c r="B219" s="380"/>
      <c r="C219" s="380"/>
      <c r="D219" s="380"/>
      <c r="E219" s="380"/>
      <c r="F219" s="380"/>
      <c r="G219" s="380"/>
      <c r="H219" s="380"/>
      <c r="I219" s="380"/>
      <c r="J219" s="380"/>
    </row>
    <row r="220" spans="1:10" x14ac:dyDescent="0.2">
      <c r="A220" s="388"/>
      <c r="B220" s="380"/>
      <c r="C220" s="380"/>
      <c r="D220" s="380"/>
      <c r="E220" s="380"/>
      <c r="F220" s="380"/>
      <c r="G220" s="380"/>
      <c r="H220" s="380"/>
      <c r="I220" s="380"/>
      <c r="J220" s="380"/>
    </row>
    <row r="221" spans="1:10" x14ac:dyDescent="0.2">
      <c r="A221" s="388"/>
      <c r="B221" s="380"/>
      <c r="C221" s="380"/>
      <c r="D221" s="380"/>
      <c r="E221" s="380"/>
      <c r="F221" s="380"/>
      <c r="G221" s="380"/>
      <c r="H221" s="380"/>
      <c r="I221" s="380"/>
      <c r="J221" s="380"/>
    </row>
    <row r="222" spans="1:10" x14ac:dyDescent="0.2">
      <c r="A222" s="388"/>
      <c r="B222" s="380"/>
      <c r="C222" s="380"/>
      <c r="D222" s="380"/>
      <c r="E222" s="380"/>
      <c r="F222" s="380"/>
      <c r="G222" s="380"/>
      <c r="H222" s="380"/>
      <c r="I222" s="380"/>
      <c r="J222" s="380"/>
    </row>
    <row r="223" spans="1:10" x14ac:dyDescent="0.2">
      <c r="A223" s="388"/>
      <c r="B223" s="380"/>
      <c r="C223" s="380"/>
      <c r="D223" s="380"/>
      <c r="E223" s="380"/>
      <c r="F223" s="380"/>
      <c r="G223" s="380"/>
      <c r="H223" s="380"/>
      <c r="I223" s="380"/>
      <c r="J223" s="380"/>
    </row>
    <row r="224" spans="1:10" x14ac:dyDescent="0.2">
      <c r="A224" s="388"/>
      <c r="B224" s="380"/>
      <c r="C224" s="380"/>
      <c r="D224" s="380"/>
      <c r="E224" s="380"/>
      <c r="F224" s="380"/>
      <c r="G224" s="380"/>
      <c r="H224" s="380"/>
      <c r="I224" s="380"/>
      <c r="J224" s="380"/>
    </row>
    <row r="225" spans="1:10" x14ac:dyDescent="0.2">
      <c r="A225" s="388"/>
      <c r="B225" s="380"/>
      <c r="C225" s="380"/>
      <c r="D225" s="380"/>
      <c r="E225" s="380"/>
      <c r="F225" s="380"/>
      <c r="G225" s="380"/>
      <c r="H225" s="380"/>
      <c r="I225" s="380"/>
      <c r="J225" s="380"/>
    </row>
    <row r="226" spans="1:10" x14ac:dyDescent="0.2">
      <c r="A226" s="388"/>
      <c r="B226" s="380"/>
      <c r="C226" s="380"/>
      <c r="D226" s="380"/>
      <c r="E226" s="380"/>
      <c r="F226" s="380"/>
      <c r="G226" s="380"/>
      <c r="H226" s="380"/>
      <c r="I226" s="380"/>
      <c r="J226" s="380"/>
    </row>
    <row r="227" spans="1:10" x14ac:dyDescent="0.2">
      <c r="A227" s="388"/>
      <c r="B227" s="380"/>
      <c r="C227" s="380"/>
      <c r="D227" s="380"/>
      <c r="E227" s="380"/>
      <c r="F227" s="380"/>
      <c r="G227" s="380"/>
      <c r="H227" s="380"/>
      <c r="I227" s="380"/>
      <c r="J227" s="380"/>
    </row>
    <row r="228" spans="1:10" x14ac:dyDescent="0.2">
      <c r="A228" s="388"/>
      <c r="B228" s="380"/>
      <c r="C228" s="380"/>
      <c r="D228" s="380"/>
      <c r="E228" s="380"/>
      <c r="F228" s="380"/>
      <c r="G228" s="380"/>
      <c r="H228" s="380"/>
      <c r="I228" s="380"/>
      <c r="J228" s="380"/>
    </row>
    <row r="229" spans="1:10" x14ac:dyDescent="0.2">
      <c r="A229" s="388"/>
      <c r="B229" s="380"/>
      <c r="C229" s="380"/>
      <c r="D229" s="380"/>
      <c r="E229" s="380"/>
      <c r="F229" s="380"/>
      <c r="G229" s="380"/>
      <c r="H229" s="380"/>
      <c r="I229" s="380"/>
      <c r="J229" s="380"/>
    </row>
    <row r="230" spans="1:10" x14ac:dyDescent="0.2">
      <c r="A230" s="388"/>
      <c r="B230" s="380"/>
      <c r="C230" s="380"/>
      <c r="D230" s="380"/>
      <c r="E230" s="380"/>
      <c r="F230" s="380"/>
      <c r="G230" s="380"/>
      <c r="H230" s="380"/>
      <c r="I230" s="380"/>
      <c r="J230" s="380"/>
    </row>
    <row r="231" spans="1:10" x14ac:dyDescent="0.2">
      <c r="A231" s="388"/>
      <c r="B231" s="380"/>
      <c r="C231" s="380"/>
      <c r="D231" s="380"/>
      <c r="E231" s="380"/>
      <c r="F231" s="380"/>
      <c r="G231" s="380"/>
      <c r="H231" s="380"/>
      <c r="I231" s="380"/>
      <c r="J231" s="380"/>
    </row>
    <row r="232" spans="1:10" x14ac:dyDescent="0.2">
      <c r="A232" s="388"/>
      <c r="B232" s="380"/>
      <c r="C232" s="380"/>
      <c r="D232" s="380"/>
      <c r="E232" s="380"/>
      <c r="F232" s="380"/>
      <c r="G232" s="380"/>
      <c r="H232" s="380"/>
      <c r="I232" s="380"/>
      <c r="J232" s="380"/>
    </row>
    <row r="233" spans="1:10" x14ac:dyDescent="0.2">
      <c r="A233" s="388"/>
      <c r="B233" s="380"/>
      <c r="C233" s="380"/>
      <c r="D233" s="380"/>
      <c r="E233" s="380"/>
      <c r="F233" s="380"/>
      <c r="G233" s="380"/>
      <c r="H233" s="380"/>
      <c r="I233" s="380"/>
      <c r="J233" s="380"/>
    </row>
    <row r="234" spans="1:10" x14ac:dyDescent="0.2">
      <c r="A234" s="388"/>
      <c r="B234" s="380"/>
      <c r="C234" s="380"/>
      <c r="D234" s="380"/>
      <c r="E234" s="380"/>
      <c r="F234" s="380"/>
      <c r="G234" s="380"/>
      <c r="H234" s="380"/>
      <c r="I234" s="380"/>
      <c r="J234" s="380"/>
    </row>
    <row r="235" spans="1:10" x14ac:dyDescent="0.2">
      <c r="A235" s="388"/>
      <c r="B235" s="380"/>
      <c r="C235" s="380"/>
      <c r="D235" s="380"/>
      <c r="E235" s="380"/>
      <c r="F235" s="380"/>
      <c r="G235" s="380"/>
      <c r="H235" s="380"/>
      <c r="I235" s="380"/>
      <c r="J235" s="380"/>
    </row>
    <row r="236" spans="1:10" x14ac:dyDescent="0.2">
      <c r="A236" s="388"/>
      <c r="B236" s="380"/>
      <c r="C236" s="380"/>
      <c r="D236" s="380"/>
      <c r="E236" s="380"/>
      <c r="F236" s="380"/>
      <c r="G236" s="380"/>
      <c r="H236" s="380"/>
      <c r="I236" s="380"/>
      <c r="J236" s="380"/>
    </row>
    <row r="237" spans="1:10" x14ac:dyDescent="0.2">
      <c r="A237" s="388"/>
      <c r="B237" s="380"/>
      <c r="C237" s="380"/>
      <c r="D237" s="380"/>
      <c r="E237" s="380"/>
      <c r="F237" s="380"/>
      <c r="G237" s="380"/>
      <c r="H237" s="380"/>
      <c r="I237" s="380"/>
      <c r="J237" s="380"/>
    </row>
    <row r="238" spans="1:10" x14ac:dyDescent="0.2">
      <c r="A238" s="388"/>
      <c r="B238" s="380"/>
      <c r="C238" s="380"/>
      <c r="D238" s="380"/>
      <c r="E238" s="380"/>
      <c r="F238" s="380"/>
      <c r="G238" s="380"/>
      <c r="H238" s="380"/>
      <c r="I238" s="380"/>
      <c r="J238" s="380"/>
    </row>
    <row r="239" spans="1:10" x14ac:dyDescent="0.2">
      <c r="A239" s="388"/>
      <c r="B239" s="380"/>
      <c r="C239" s="380"/>
      <c r="D239" s="380"/>
      <c r="E239" s="380"/>
      <c r="F239" s="380"/>
      <c r="G239" s="380"/>
      <c r="H239" s="380"/>
      <c r="I239" s="380"/>
      <c r="J239" s="380"/>
    </row>
    <row r="240" spans="1:10" x14ac:dyDescent="0.2">
      <c r="A240" s="388"/>
      <c r="B240" s="380"/>
      <c r="C240" s="380"/>
      <c r="D240" s="380"/>
      <c r="E240" s="380"/>
      <c r="F240" s="380"/>
      <c r="G240" s="380"/>
      <c r="H240" s="380"/>
      <c r="I240" s="380"/>
      <c r="J240" s="380"/>
    </row>
    <row r="241" spans="1:1" x14ac:dyDescent="0.2">
      <c r="A241" s="313"/>
    </row>
    <row r="242" spans="1:1" x14ac:dyDescent="0.2">
      <c r="A242" s="313"/>
    </row>
    <row r="243" spans="1:1" x14ac:dyDescent="0.2">
      <c r="A243" s="313"/>
    </row>
    <row r="244" spans="1:1" x14ac:dyDescent="0.2">
      <c r="A244" s="313"/>
    </row>
    <row r="245" spans="1:1" x14ac:dyDescent="0.2">
      <c r="A245" s="313"/>
    </row>
    <row r="246" spans="1:1" x14ac:dyDescent="0.2">
      <c r="A246" s="313"/>
    </row>
    <row r="247" spans="1:1" x14ac:dyDescent="0.2">
      <c r="A247" s="313"/>
    </row>
    <row r="248" spans="1:1" x14ac:dyDescent="0.2">
      <c r="A248" s="313"/>
    </row>
    <row r="249" spans="1:1" x14ac:dyDescent="0.2">
      <c r="A249" s="313"/>
    </row>
    <row r="250" spans="1:1" x14ac:dyDescent="0.2">
      <c r="A250" s="313"/>
    </row>
    <row r="251" spans="1:1" x14ac:dyDescent="0.2">
      <c r="A251" s="313"/>
    </row>
    <row r="252" spans="1:1" x14ac:dyDescent="0.2">
      <c r="A252" s="313"/>
    </row>
    <row r="253" spans="1:1" x14ac:dyDescent="0.2">
      <c r="A253" s="313"/>
    </row>
    <row r="254" spans="1:1" x14ac:dyDescent="0.2">
      <c r="A254" s="313"/>
    </row>
    <row r="255" spans="1:1" x14ac:dyDescent="0.2">
      <c r="A255" s="313"/>
    </row>
    <row r="256" spans="1:1" x14ac:dyDescent="0.2">
      <c r="A256" s="313"/>
    </row>
    <row r="257" spans="1:1" x14ac:dyDescent="0.2">
      <c r="A257" s="313"/>
    </row>
    <row r="258" spans="1:1" x14ac:dyDescent="0.2">
      <c r="A258" s="313"/>
    </row>
    <row r="259" spans="1:1" x14ac:dyDescent="0.2">
      <c r="A259" s="313"/>
    </row>
    <row r="260" spans="1:1" x14ac:dyDescent="0.2">
      <c r="A260" s="313"/>
    </row>
    <row r="261" spans="1:1" x14ac:dyDescent="0.2">
      <c r="A261" s="313"/>
    </row>
    <row r="262" spans="1:1" x14ac:dyDescent="0.2">
      <c r="A262" s="313"/>
    </row>
    <row r="263" spans="1:1" x14ac:dyDescent="0.2">
      <c r="A263" s="313"/>
    </row>
    <row r="264" spans="1:1" x14ac:dyDescent="0.2">
      <c r="A264" s="313"/>
    </row>
    <row r="265" spans="1:1" x14ac:dyDescent="0.2">
      <c r="A265" s="313"/>
    </row>
    <row r="266" spans="1:1" x14ac:dyDescent="0.2">
      <c r="A266" s="313"/>
    </row>
    <row r="267" spans="1:1" x14ac:dyDescent="0.2">
      <c r="A267" s="313"/>
    </row>
    <row r="268" spans="1:1" x14ac:dyDescent="0.2">
      <c r="A268" s="313"/>
    </row>
    <row r="269" spans="1:1" x14ac:dyDescent="0.2">
      <c r="A269" s="313"/>
    </row>
    <row r="270" spans="1:1" x14ac:dyDescent="0.2">
      <c r="A270" s="313"/>
    </row>
    <row r="271" spans="1:1" x14ac:dyDescent="0.2">
      <c r="A271" s="313"/>
    </row>
    <row r="272" spans="1:1" x14ac:dyDescent="0.2">
      <c r="A272" s="313"/>
    </row>
    <row r="273" spans="1:1" x14ac:dyDescent="0.2">
      <c r="A273" s="313"/>
    </row>
    <row r="274" spans="1:1" x14ac:dyDescent="0.2">
      <c r="A274" s="313"/>
    </row>
    <row r="275" spans="1:1" x14ac:dyDescent="0.2">
      <c r="A275" s="313"/>
    </row>
    <row r="276" spans="1:1" x14ac:dyDescent="0.2">
      <c r="A276" s="313"/>
    </row>
    <row r="277" spans="1:1" x14ac:dyDescent="0.2">
      <c r="A277" s="313"/>
    </row>
    <row r="278" spans="1:1" x14ac:dyDescent="0.2">
      <c r="A278" s="313"/>
    </row>
    <row r="279" spans="1:1" x14ac:dyDescent="0.2">
      <c r="A279" s="313"/>
    </row>
    <row r="280" spans="1:1" x14ac:dyDescent="0.2">
      <c r="A280" s="313"/>
    </row>
    <row r="281" spans="1:1" x14ac:dyDescent="0.2">
      <c r="A281" s="313"/>
    </row>
    <row r="282" spans="1:1" x14ac:dyDescent="0.2">
      <c r="A282" s="313"/>
    </row>
    <row r="283" spans="1:1" x14ac:dyDescent="0.2">
      <c r="A283" s="313"/>
    </row>
    <row r="284" spans="1:1" x14ac:dyDescent="0.2">
      <c r="A284" s="313"/>
    </row>
    <row r="285" spans="1:1" x14ac:dyDescent="0.2">
      <c r="A285" s="313"/>
    </row>
    <row r="286" spans="1:1" x14ac:dyDescent="0.2">
      <c r="A286" s="313"/>
    </row>
    <row r="287" spans="1:1" x14ac:dyDescent="0.2">
      <c r="A287" s="313"/>
    </row>
    <row r="288" spans="1:1" x14ac:dyDescent="0.2">
      <c r="A288" s="313"/>
    </row>
    <row r="289" spans="1:1" x14ac:dyDescent="0.2">
      <c r="A289" s="313"/>
    </row>
    <row r="290" spans="1:1" x14ac:dyDescent="0.2">
      <c r="A290" s="313"/>
    </row>
    <row r="291" spans="1:1" x14ac:dyDescent="0.2">
      <c r="A291" s="313"/>
    </row>
    <row r="292" spans="1:1" x14ac:dyDescent="0.2">
      <c r="A292" s="313"/>
    </row>
    <row r="293" spans="1:1" x14ac:dyDescent="0.2">
      <c r="A293" s="313"/>
    </row>
    <row r="294" spans="1:1" x14ac:dyDescent="0.2">
      <c r="A294" s="313"/>
    </row>
    <row r="295" spans="1:1" x14ac:dyDescent="0.2">
      <c r="A295" s="313"/>
    </row>
    <row r="296" spans="1:1" x14ac:dyDescent="0.2">
      <c r="A296" s="313"/>
    </row>
    <row r="297" spans="1:1" x14ac:dyDescent="0.2">
      <c r="A297" s="313"/>
    </row>
    <row r="298" spans="1:1" x14ac:dyDescent="0.2">
      <c r="A298" s="313"/>
    </row>
    <row r="299" spans="1:1" x14ac:dyDescent="0.2">
      <c r="A299" s="313"/>
    </row>
    <row r="300" spans="1:1" x14ac:dyDescent="0.2">
      <c r="A300" s="313"/>
    </row>
    <row r="301" spans="1:1" x14ac:dyDescent="0.2">
      <c r="A301" s="313"/>
    </row>
    <row r="302" spans="1:1" x14ac:dyDescent="0.2">
      <c r="A302" s="313"/>
    </row>
    <row r="303" spans="1:1" x14ac:dyDescent="0.2">
      <c r="A303" s="313"/>
    </row>
    <row r="304" spans="1:1" x14ac:dyDescent="0.2">
      <c r="A304" s="313"/>
    </row>
    <row r="305" spans="1:1" x14ac:dyDescent="0.2">
      <c r="A305" s="313"/>
    </row>
    <row r="306" spans="1:1" x14ac:dyDescent="0.2">
      <c r="A306" s="313"/>
    </row>
    <row r="307" spans="1:1" x14ac:dyDescent="0.2">
      <c r="A307" s="313"/>
    </row>
    <row r="308" spans="1:1" x14ac:dyDescent="0.2">
      <c r="A308" s="313"/>
    </row>
    <row r="309" spans="1:1" x14ac:dyDescent="0.2">
      <c r="A309" s="313"/>
    </row>
    <row r="310" spans="1:1" x14ac:dyDescent="0.2">
      <c r="A310" s="313"/>
    </row>
    <row r="311" spans="1:1" x14ac:dyDescent="0.2">
      <c r="A311" s="313"/>
    </row>
    <row r="312" spans="1:1" x14ac:dyDescent="0.2">
      <c r="A312" s="313"/>
    </row>
    <row r="313" spans="1:1" x14ac:dyDescent="0.2">
      <c r="A313" s="313"/>
    </row>
    <row r="314" spans="1:1" x14ac:dyDescent="0.2">
      <c r="A314" s="313"/>
    </row>
    <row r="315" spans="1:1" x14ac:dyDescent="0.2">
      <c r="A315" s="313"/>
    </row>
    <row r="316" spans="1:1" x14ac:dyDescent="0.2">
      <c r="A316" s="313"/>
    </row>
    <row r="317" spans="1:1" x14ac:dyDescent="0.2">
      <c r="A317" s="313"/>
    </row>
    <row r="318" spans="1:1" x14ac:dyDescent="0.2">
      <c r="A318" s="313"/>
    </row>
    <row r="319" spans="1:1" x14ac:dyDescent="0.2">
      <c r="A319" s="313"/>
    </row>
    <row r="320" spans="1:1" x14ac:dyDescent="0.2">
      <c r="A320" s="313"/>
    </row>
    <row r="321" spans="1:1" x14ac:dyDescent="0.2">
      <c r="A321" s="313"/>
    </row>
    <row r="322" spans="1:1" x14ac:dyDescent="0.2">
      <c r="A322" s="313"/>
    </row>
    <row r="323" spans="1:1" x14ac:dyDescent="0.2">
      <c r="A323" s="313"/>
    </row>
    <row r="324" spans="1:1" x14ac:dyDescent="0.2">
      <c r="A324" s="313"/>
    </row>
    <row r="325" spans="1:1" x14ac:dyDescent="0.2">
      <c r="A325" s="313"/>
    </row>
    <row r="326" spans="1:1" x14ac:dyDescent="0.2">
      <c r="A326" s="313"/>
    </row>
    <row r="327" spans="1:1" x14ac:dyDescent="0.2">
      <c r="A327" s="313"/>
    </row>
    <row r="328" spans="1:1" x14ac:dyDescent="0.2">
      <c r="A328" s="313"/>
    </row>
    <row r="329" spans="1:1" x14ac:dyDescent="0.2">
      <c r="A329" s="313"/>
    </row>
    <row r="330" spans="1:1" x14ac:dyDescent="0.2">
      <c r="A330" s="313"/>
    </row>
    <row r="331" spans="1:1" x14ac:dyDescent="0.2">
      <c r="A331" s="313"/>
    </row>
    <row r="332" spans="1:1" x14ac:dyDescent="0.2">
      <c r="A332" s="313"/>
    </row>
    <row r="333" spans="1:1" x14ac:dyDescent="0.2">
      <c r="A333" s="313"/>
    </row>
    <row r="334" spans="1:1" x14ac:dyDescent="0.2">
      <c r="A334" s="313"/>
    </row>
    <row r="335" spans="1:1" x14ac:dyDescent="0.2">
      <c r="A335" s="313"/>
    </row>
    <row r="336" spans="1:1" x14ac:dyDescent="0.2">
      <c r="A336" s="313"/>
    </row>
    <row r="337" spans="1:1" x14ac:dyDescent="0.2">
      <c r="A337" s="313"/>
    </row>
    <row r="338" spans="1:1" x14ac:dyDescent="0.2">
      <c r="A338" s="313"/>
    </row>
    <row r="339" spans="1:1" x14ac:dyDescent="0.2">
      <c r="A339" s="313"/>
    </row>
    <row r="340" spans="1:1" x14ac:dyDescent="0.2">
      <c r="A340" s="313"/>
    </row>
    <row r="341" spans="1:1" x14ac:dyDescent="0.2">
      <c r="A341" s="313"/>
    </row>
    <row r="342" spans="1:1" x14ac:dyDescent="0.2">
      <c r="A342" s="313"/>
    </row>
    <row r="343" spans="1:1" x14ac:dyDescent="0.2">
      <c r="A343" s="313"/>
    </row>
    <row r="344" spans="1:1" x14ac:dyDescent="0.2">
      <c r="A344" s="313"/>
    </row>
    <row r="345" spans="1:1" x14ac:dyDescent="0.2">
      <c r="A345" s="313"/>
    </row>
    <row r="346" spans="1:1" x14ac:dyDescent="0.2">
      <c r="A346" s="313"/>
    </row>
    <row r="347" spans="1:1" x14ac:dyDescent="0.2">
      <c r="A347" s="313"/>
    </row>
    <row r="348" spans="1:1" x14ac:dyDescent="0.2">
      <c r="A348" s="313"/>
    </row>
    <row r="349" spans="1:1" x14ac:dyDescent="0.2">
      <c r="A349" s="313"/>
    </row>
    <row r="350" spans="1:1" x14ac:dyDescent="0.2">
      <c r="A350" s="313"/>
    </row>
    <row r="351" spans="1:1" x14ac:dyDescent="0.2">
      <c r="A351" s="313"/>
    </row>
    <row r="352" spans="1:1" x14ac:dyDescent="0.2">
      <c r="A352" s="313"/>
    </row>
    <row r="353" spans="1:1" x14ac:dyDescent="0.2">
      <c r="A353" s="313"/>
    </row>
    <row r="354" spans="1:1" x14ac:dyDescent="0.2">
      <c r="A354" s="313"/>
    </row>
    <row r="355" spans="1:1" x14ac:dyDescent="0.2">
      <c r="A355" s="313"/>
    </row>
    <row r="356" spans="1:1" x14ac:dyDescent="0.2">
      <c r="A356" s="313"/>
    </row>
    <row r="357" spans="1:1" x14ac:dyDescent="0.2">
      <c r="A357" s="313"/>
    </row>
    <row r="358" spans="1:1" x14ac:dyDescent="0.2">
      <c r="A358" s="313"/>
    </row>
    <row r="359" spans="1:1" x14ac:dyDescent="0.2">
      <c r="A359" s="313"/>
    </row>
    <row r="360" spans="1:1" x14ac:dyDescent="0.2">
      <c r="A360" s="313"/>
    </row>
    <row r="361" spans="1:1" x14ac:dyDescent="0.2">
      <c r="A361" s="313"/>
    </row>
    <row r="362" spans="1:1" x14ac:dyDescent="0.2">
      <c r="A362" s="313"/>
    </row>
    <row r="363" spans="1:1" x14ac:dyDescent="0.2">
      <c r="A363" s="313"/>
    </row>
    <row r="364" spans="1:1" x14ac:dyDescent="0.2">
      <c r="A364" s="313"/>
    </row>
    <row r="365" spans="1:1" x14ac:dyDescent="0.2">
      <c r="A365" s="313"/>
    </row>
    <row r="366" spans="1:1" x14ac:dyDescent="0.2">
      <c r="A366" s="313"/>
    </row>
    <row r="367" spans="1:1" x14ac:dyDescent="0.2">
      <c r="A367" s="313"/>
    </row>
    <row r="368" spans="1:1" x14ac:dyDescent="0.2">
      <c r="A368" s="313"/>
    </row>
    <row r="369" spans="1:1" x14ac:dyDescent="0.2">
      <c r="A369" s="313"/>
    </row>
    <row r="370" spans="1:1" x14ac:dyDescent="0.2">
      <c r="A370" s="313"/>
    </row>
    <row r="371" spans="1:1" x14ac:dyDescent="0.2">
      <c r="A371" s="313"/>
    </row>
    <row r="372" spans="1:1" x14ac:dyDescent="0.2">
      <c r="A372" s="313"/>
    </row>
    <row r="373" spans="1:1" x14ac:dyDescent="0.2">
      <c r="A373" s="313"/>
    </row>
    <row r="374" spans="1:1" x14ac:dyDescent="0.2">
      <c r="A374" s="313"/>
    </row>
    <row r="375" spans="1:1" x14ac:dyDescent="0.2">
      <c r="A375" s="313"/>
    </row>
    <row r="376" spans="1:1" x14ac:dyDescent="0.2">
      <c r="A376" s="313"/>
    </row>
    <row r="377" spans="1:1" x14ac:dyDescent="0.2">
      <c r="A377" s="313"/>
    </row>
    <row r="378" spans="1:1" x14ac:dyDescent="0.2">
      <c r="A378" s="313"/>
    </row>
    <row r="379" spans="1:1" x14ac:dyDescent="0.2">
      <c r="A379" s="313"/>
    </row>
    <row r="380" spans="1:1" x14ac:dyDescent="0.2">
      <c r="A380" s="313"/>
    </row>
    <row r="381" spans="1:1" x14ac:dyDescent="0.2">
      <c r="A381" s="313"/>
    </row>
  </sheetData>
  <sheetProtection algorithmName="SHA-512" hashValue="NLwXHBMV2nOlZ2kZavL6MqwrlxHN6a9Iub1RhPFGn+FtuHEWK8LtzdykvhCHRBj1wHwfNjJzWl8zlRyB+ERHZQ==" saltValue="DFjYP5z82b/315nF+yrGnA==" spinCount="100000" sheet="1" objects="1" scenarios="1"/>
  <mergeCells count="110">
    <mergeCell ref="A37:B37"/>
    <mergeCell ref="D37:H37"/>
    <mergeCell ref="A38:B38"/>
    <mergeCell ref="D38:H38"/>
    <mergeCell ref="A39:B39"/>
    <mergeCell ref="D39:H39"/>
    <mergeCell ref="G1:H1"/>
    <mergeCell ref="G2:H2"/>
    <mergeCell ref="K6:K8"/>
    <mergeCell ref="D35:H35"/>
    <mergeCell ref="A36:B36"/>
    <mergeCell ref="D36:H36"/>
    <mergeCell ref="E32:F32"/>
    <mergeCell ref="E31:F31"/>
    <mergeCell ref="E30:F30"/>
    <mergeCell ref="E29:F29"/>
    <mergeCell ref="E28:F28"/>
    <mergeCell ref="A43:B43"/>
    <mergeCell ref="D43:H43"/>
    <mergeCell ref="A44:B44"/>
    <mergeCell ref="D44:H44"/>
    <mergeCell ref="A45:B45"/>
    <mergeCell ref="D45:H45"/>
    <mergeCell ref="A40:B40"/>
    <mergeCell ref="D40:H40"/>
    <mergeCell ref="A41:B41"/>
    <mergeCell ref="D41:H41"/>
    <mergeCell ref="A42:B42"/>
    <mergeCell ref="D42:H42"/>
    <mergeCell ref="A49:B49"/>
    <mergeCell ref="D49:H49"/>
    <mergeCell ref="A50:B50"/>
    <mergeCell ref="D50:H50"/>
    <mergeCell ref="A51:B51"/>
    <mergeCell ref="D51:H51"/>
    <mergeCell ref="A46:B46"/>
    <mergeCell ref="D46:H46"/>
    <mergeCell ref="A47:B47"/>
    <mergeCell ref="D47:H47"/>
    <mergeCell ref="A48:B48"/>
    <mergeCell ref="D48:H48"/>
    <mergeCell ref="A52:B52"/>
    <mergeCell ref="D52:H52"/>
    <mergeCell ref="D86:H86"/>
    <mergeCell ref="A53:B53"/>
    <mergeCell ref="D53:H53"/>
    <mergeCell ref="A54:B54"/>
    <mergeCell ref="D54:H54"/>
    <mergeCell ref="A55:B55"/>
    <mergeCell ref="D55:H55"/>
    <mergeCell ref="A56:B56"/>
    <mergeCell ref="D56:H56"/>
    <mergeCell ref="A57:B57"/>
    <mergeCell ref="D57:H57"/>
    <mergeCell ref="A58:B58"/>
    <mergeCell ref="A61:B61"/>
    <mergeCell ref="D61:H61"/>
    <mergeCell ref="A62:B62"/>
    <mergeCell ref="D62:H62"/>
    <mergeCell ref="A63:B63"/>
    <mergeCell ref="D63:H63"/>
    <mergeCell ref="D58:H58"/>
    <mergeCell ref="A59:B59"/>
    <mergeCell ref="D59:H59"/>
    <mergeCell ref="A60:B60"/>
    <mergeCell ref="A70:B70"/>
    <mergeCell ref="D70:H70"/>
    <mergeCell ref="A71:B71"/>
    <mergeCell ref="D71:H71"/>
    <mergeCell ref="A72:B72"/>
    <mergeCell ref="D72:H72"/>
    <mergeCell ref="D60:H60"/>
    <mergeCell ref="A67:B67"/>
    <mergeCell ref="D67:H67"/>
    <mergeCell ref="A68:B68"/>
    <mergeCell ref="D68:H68"/>
    <mergeCell ref="A69:B69"/>
    <mergeCell ref="D69:H69"/>
    <mergeCell ref="A64:B64"/>
    <mergeCell ref="D64:H64"/>
    <mergeCell ref="A65:B65"/>
    <mergeCell ref="D65:H65"/>
    <mergeCell ref="A66:B66"/>
    <mergeCell ref="D66:H66"/>
    <mergeCell ref="A76:B76"/>
    <mergeCell ref="D76:H76"/>
    <mergeCell ref="A77:B77"/>
    <mergeCell ref="D77:H77"/>
    <mergeCell ref="A78:B78"/>
    <mergeCell ref="D78:H78"/>
    <mergeCell ref="A73:B73"/>
    <mergeCell ref="D73:H73"/>
    <mergeCell ref="A74:B74"/>
    <mergeCell ref="D74:H74"/>
    <mergeCell ref="A75:B75"/>
    <mergeCell ref="D75:H75"/>
    <mergeCell ref="A85:B85"/>
    <mergeCell ref="D85:H85"/>
    <mergeCell ref="A82:B82"/>
    <mergeCell ref="D82:H82"/>
    <mergeCell ref="A83:B83"/>
    <mergeCell ref="D83:H83"/>
    <mergeCell ref="A84:B84"/>
    <mergeCell ref="D84:H84"/>
    <mergeCell ref="A79:B79"/>
    <mergeCell ref="D79:H79"/>
    <mergeCell ref="A80:B80"/>
    <mergeCell ref="D80:H80"/>
    <mergeCell ref="A81:B81"/>
    <mergeCell ref="D81:H81"/>
  </mergeCells>
  <conditionalFormatting sqref="E28:E32">
    <cfRule type="timePeriod" dxfId="2" priority="1" timePeriod="lastMonth">
      <formula>AND(MONTH(E28)=MONTH(EDATE(TODAY(),0-1)),YEAR(E28)=YEAR(EDATE(TODAY(),0-1)))</formula>
    </cfRule>
  </conditionalFormatting>
  <dataValidations count="9">
    <dataValidation allowBlank="1" showInputMessage="1" showErrorMessage="1" prompt="If 3SF is chosen, the last 5 digits of the OPFAC Number is pulled from the Menu tab. If 5SF is chosen, account number is locked in as 'CONTRACTSOM'." sqref="F33"/>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allowBlank="1" showInputMessage="1" showErrorMessage="1" prompt="This should equal the sub total listed." sqref="J96"/>
    <dataValidation type="whole" allowBlank="1" showInputMessage="1" showErrorMessage="1" prompt="This should be the year the money was collected." sqref="D95">
      <formula1>0</formula1>
      <formula2>99</formula2>
    </dataValidation>
    <dataValidation type="whole" allowBlank="1" showInputMessage="1" showErrorMessage="1" sqref="D92:D94">
      <formula1>0</formula1>
      <formula2>99</formula2>
    </dataValidation>
    <dataValidation type="whole" allowBlank="1" showInputMessage="1" showErrorMessage="1" sqref="G92 G93 G94 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3313"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3313" r:id="rId4"/>
      </mc:Fallback>
    </mc:AlternateContent>
  </oleObjec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L12" sqref="L12"/>
    </sheetView>
  </sheetViews>
  <sheetFormatPr defaultRowHeight="24.6" customHeight="1" x14ac:dyDescent="0.2"/>
  <cols>
    <col min="1" max="5" width="9.7109375" style="441" customWidth="1"/>
    <col min="6" max="7" width="9.7109375" style="833" customWidth="1"/>
    <col min="8" max="23" width="9.7109375" style="441" customWidth="1"/>
    <col min="24" max="16384" width="9.140625" style="441"/>
  </cols>
  <sheetData>
    <row r="1" spans="1:28" ht="24.95" customHeight="1" x14ac:dyDescent="0.2">
      <c r="A1" s="1345" t="s">
        <v>426</v>
      </c>
      <c r="B1" s="1346"/>
      <c r="C1" s="1347"/>
      <c r="D1" s="1333" t="s">
        <v>427</v>
      </c>
      <c r="E1" s="1334"/>
      <c r="F1" s="1334"/>
      <c r="G1" s="1334"/>
      <c r="H1" s="1334"/>
      <c r="I1" s="1334"/>
      <c r="J1" s="1334"/>
      <c r="K1" s="1334"/>
      <c r="L1" s="1334"/>
      <c r="M1" s="1334"/>
      <c r="N1" s="1334"/>
      <c r="O1" s="1334"/>
      <c r="P1" s="1334"/>
      <c r="Q1" s="1334"/>
      <c r="R1" s="1334"/>
      <c r="S1" s="1334"/>
      <c r="T1" s="1334"/>
      <c r="U1" s="1331" t="s">
        <v>68</v>
      </c>
      <c r="V1" s="1327">
        <v>42095</v>
      </c>
      <c r="W1" s="1328"/>
    </row>
    <row r="2" spans="1:28" ht="24.95" customHeight="1" thickBot="1" x14ac:dyDescent="0.25">
      <c r="A2" s="1348" t="s">
        <v>588</v>
      </c>
      <c r="B2" s="1349"/>
      <c r="C2" s="1350"/>
      <c r="D2" s="1335"/>
      <c r="E2" s="1336"/>
      <c r="F2" s="1336"/>
      <c r="G2" s="1336"/>
      <c r="H2" s="1336"/>
      <c r="I2" s="1336"/>
      <c r="J2" s="1336"/>
      <c r="K2" s="1336"/>
      <c r="L2" s="1336"/>
      <c r="M2" s="1336"/>
      <c r="N2" s="1336"/>
      <c r="O2" s="1336"/>
      <c r="P2" s="1336"/>
      <c r="Q2" s="1336"/>
      <c r="R2" s="1336"/>
      <c r="S2" s="1336"/>
      <c r="T2" s="1336"/>
      <c r="U2" s="1332"/>
      <c r="V2" s="1329"/>
      <c r="W2" s="1330"/>
    </row>
    <row r="3" spans="1:28" ht="18.75" customHeight="1" thickBot="1" x14ac:dyDescent="0.25">
      <c r="A3" s="1351" t="s">
        <v>428</v>
      </c>
      <c r="B3" s="1352"/>
      <c r="C3" s="1353" t="str">
        <f>Menu!F3</f>
        <v>USCGC BUSTED</v>
      </c>
      <c r="D3" s="1353"/>
      <c r="E3" s="1353"/>
      <c r="F3" s="1353"/>
      <c r="G3" s="1353"/>
      <c r="H3" s="1353"/>
      <c r="I3" s="1353"/>
      <c r="J3" s="1353"/>
      <c r="K3" s="1353"/>
      <c r="L3" s="1353"/>
      <c r="M3" s="1353"/>
      <c r="N3" s="1353"/>
      <c r="O3" s="1353"/>
      <c r="P3" s="1353"/>
      <c r="Q3" s="1353"/>
      <c r="R3" s="1353"/>
      <c r="S3" s="1353"/>
      <c r="T3" s="1353"/>
      <c r="U3" s="1353"/>
      <c r="V3" s="1353"/>
      <c r="W3" s="1354"/>
    </row>
    <row r="4" spans="1:28" ht="24.95" customHeight="1" thickBot="1" x14ac:dyDescent="0.25">
      <c r="A4" s="1408" t="s">
        <v>429</v>
      </c>
      <c r="B4" s="1409"/>
      <c r="C4" s="1340" t="s">
        <v>430</v>
      </c>
      <c r="D4" s="1340"/>
      <c r="E4" s="1340"/>
      <c r="F4" s="1340"/>
      <c r="G4" s="1340"/>
      <c r="H4" s="1340"/>
      <c r="I4" s="1340"/>
      <c r="J4" s="1341"/>
      <c r="K4" s="857" t="s">
        <v>431</v>
      </c>
      <c r="L4" s="1363" t="s">
        <v>156</v>
      </c>
      <c r="M4" s="1363"/>
      <c r="N4" s="1363"/>
      <c r="O4" s="1363"/>
      <c r="P4" s="1363"/>
      <c r="Q4" s="1363"/>
      <c r="R4" s="1363"/>
      <c r="S4" s="1363"/>
      <c r="T4" s="1363"/>
      <c r="U4" s="1363"/>
      <c r="V4" s="1363"/>
      <c r="W4" s="1364"/>
      <c r="X4" s="1406" t="s">
        <v>432</v>
      </c>
      <c r="Y4" s="1407"/>
      <c r="Z4" s="1407"/>
      <c r="AA4" s="790" t="s">
        <v>476</v>
      </c>
      <c r="AB4" s="791"/>
    </row>
    <row r="5" spans="1:28" ht="32.25" customHeight="1" thickBot="1" x14ac:dyDescent="0.25">
      <c r="A5" s="1357" t="s">
        <v>433</v>
      </c>
      <c r="B5" s="1358"/>
      <c r="C5" s="1358"/>
      <c r="D5" s="1355" t="s">
        <v>434</v>
      </c>
      <c r="E5" s="1355"/>
      <c r="F5" s="1355"/>
      <c r="G5" s="1355"/>
      <c r="H5" s="1355"/>
      <c r="I5" s="1355"/>
      <c r="J5" s="1356"/>
      <c r="K5" s="1361" t="s">
        <v>440</v>
      </c>
      <c r="L5" s="1362"/>
      <c r="M5" s="1362"/>
      <c r="N5" s="1362"/>
      <c r="O5" s="792">
        <f>IF(L4="Breakfast",'CG-3123'!AM3,IF(L4="Lunch",'CG-3123'!AN3,IF(L4="Dinner",'CG-3123'!AO3,0)))</f>
        <v>2.5499999999999998</v>
      </c>
      <c r="P5" s="1359" t="s">
        <v>485</v>
      </c>
      <c r="Q5" s="1360"/>
      <c r="R5" s="1360"/>
      <c r="S5" s="1360"/>
      <c r="T5" s="1360"/>
      <c r="U5" s="1360"/>
      <c r="V5" s="1360"/>
      <c r="W5" s="792">
        <f>IF(L4="Breakfast",'CG-3123'!AM41,IF(L4="Lunch",'CG-3123'!AN41,IF(L4="Dinner",'CG-3123'!AO41,0)))</f>
        <v>4.0999999999999996</v>
      </c>
    </row>
    <row r="6" spans="1:28" ht="27.75" customHeight="1" thickBot="1" x14ac:dyDescent="0.25">
      <c r="A6" s="1342" t="s">
        <v>435</v>
      </c>
      <c r="B6" s="1343"/>
      <c r="C6" s="1343"/>
      <c r="D6" s="1343"/>
      <c r="E6" s="1344"/>
      <c r="F6" s="758" t="s">
        <v>512</v>
      </c>
      <c r="G6" s="862" t="s">
        <v>513</v>
      </c>
      <c r="H6" s="1337" t="s">
        <v>522</v>
      </c>
      <c r="I6" s="1338"/>
      <c r="J6" s="1339"/>
      <c r="K6" s="794" t="s">
        <v>493</v>
      </c>
      <c r="L6" s="757" t="s">
        <v>456</v>
      </c>
      <c r="M6" s="756" t="s">
        <v>457</v>
      </c>
      <c r="N6" s="756" t="s">
        <v>508</v>
      </c>
      <c r="O6" s="830" t="s">
        <v>455</v>
      </c>
      <c r="P6" s="756" t="s">
        <v>458</v>
      </c>
      <c r="Q6" s="757" t="s">
        <v>459</v>
      </c>
      <c r="R6" s="758" t="s">
        <v>460</v>
      </c>
      <c r="S6" s="758" t="s">
        <v>509</v>
      </c>
      <c r="T6" s="758" t="s">
        <v>510</v>
      </c>
      <c r="U6" s="758" t="s">
        <v>461</v>
      </c>
      <c r="V6" s="758" t="s">
        <v>462</v>
      </c>
      <c r="W6" s="831" t="s">
        <v>463</v>
      </c>
    </row>
    <row r="7" spans="1:28" ht="24.95" customHeight="1" x14ac:dyDescent="0.2">
      <c r="A7" s="1365"/>
      <c r="B7" s="1366"/>
      <c r="C7" s="1366"/>
      <c r="D7" s="1366"/>
      <c r="E7" s="1367"/>
      <c r="F7" s="860"/>
      <c r="G7" s="861"/>
      <c r="H7" s="1410"/>
      <c r="I7" s="1366"/>
      <c r="J7" s="1366"/>
      <c r="K7" s="863"/>
      <c r="L7" s="760"/>
      <c r="M7" s="759"/>
      <c r="N7" s="760"/>
      <c r="O7" s="761"/>
      <c r="P7" s="760"/>
      <c r="Q7" s="759"/>
      <c r="R7" s="762"/>
      <c r="S7" s="762"/>
      <c r="T7" s="762"/>
      <c r="U7" s="762"/>
      <c r="V7" s="762"/>
      <c r="W7" s="763"/>
    </row>
    <row r="8" spans="1:28" ht="24.95" customHeight="1" x14ac:dyDescent="0.2">
      <c r="A8" s="1368"/>
      <c r="B8" s="1369"/>
      <c r="C8" s="1369"/>
      <c r="D8" s="1369"/>
      <c r="E8" s="1370"/>
      <c r="F8" s="858"/>
      <c r="G8" s="765"/>
      <c r="H8" s="1376"/>
      <c r="I8" s="1369"/>
      <c r="J8" s="1369"/>
      <c r="K8" s="764"/>
      <c r="L8" s="766"/>
      <c r="M8" s="765"/>
      <c r="N8" s="766"/>
      <c r="O8" s="767"/>
      <c r="P8" s="766"/>
      <c r="Q8" s="765"/>
      <c r="R8" s="768"/>
      <c r="S8" s="768"/>
      <c r="T8" s="768"/>
      <c r="U8" s="768"/>
      <c r="V8" s="768"/>
      <c r="W8" s="769"/>
    </row>
    <row r="9" spans="1:28" ht="24.95" customHeight="1" x14ac:dyDescent="0.2">
      <c r="A9" s="1368"/>
      <c r="B9" s="1369"/>
      <c r="C9" s="1369"/>
      <c r="D9" s="1369"/>
      <c r="E9" s="1370"/>
      <c r="F9" s="858"/>
      <c r="G9" s="765"/>
      <c r="H9" s="1376"/>
      <c r="I9" s="1369"/>
      <c r="J9" s="1369"/>
      <c r="K9" s="764"/>
      <c r="L9" s="766"/>
      <c r="M9" s="765"/>
      <c r="N9" s="766"/>
      <c r="O9" s="767"/>
      <c r="P9" s="766"/>
      <c r="Q9" s="765"/>
      <c r="R9" s="768"/>
      <c r="S9" s="768"/>
      <c r="T9" s="768"/>
      <c r="U9" s="768"/>
      <c r="V9" s="768"/>
      <c r="W9" s="769"/>
    </row>
    <row r="10" spans="1:28" ht="24.95" customHeight="1" x14ac:dyDescent="0.2">
      <c r="A10" s="1368"/>
      <c r="B10" s="1369"/>
      <c r="C10" s="1369"/>
      <c r="D10" s="1369"/>
      <c r="E10" s="1370"/>
      <c r="F10" s="858"/>
      <c r="G10" s="765"/>
      <c r="H10" s="1376"/>
      <c r="I10" s="1369"/>
      <c r="J10" s="1369"/>
      <c r="K10" s="764"/>
      <c r="L10" s="766"/>
      <c r="M10" s="765"/>
      <c r="N10" s="766"/>
      <c r="O10" s="767"/>
      <c r="P10" s="766"/>
      <c r="Q10" s="765"/>
      <c r="R10" s="768"/>
      <c r="S10" s="768"/>
      <c r="T10" s="768"/>
      <c r="U10" s="768"/>
      <c r="V10" s="768"/>
      <c r="W10" s="769"/>
    </row>
    <row r="11" spans="1:28" ht="24.95" customHeight="1" x14ac:dyDescent="0.2">
      <c r="A11" s="1368"/>
      <c r="B11" s="1369"/>
      <c r="C11" s="1369"/>
      <c r="D11" s="1369"/>
      <c r="E11" s="1370"/>
      <c r="F11" s="858"/>
      <c r="G11" s="765"/>
      <c r="H11" s="1376"/>
      <c r="I11" s="1369"/>
      <c r="J11" s="1369"/>
      <c r="K11" s="764"/>
      <c r="L11" s="766"/>
      <c r="M11" s="765"/>
      <c r="N11" s="766"/>
      <c r="O11" s="767"/>
      <c r="P11" s="766"/>
      <c r="Q11" s="765"/>
      <c r="R11" s="768"/>
      <c r="S11" s="768"/>
      <c r="T11" s="768"/>
      <c r="U11" s="768"/>
      <c r="V11" s="768"/>
      <c r="W11" s="769"/>
    </row>
    <row r="12" spans="1:28" ht="24.95" customHeight="1" x14ac:dyDescent="0.2">
      <c r="A12" s="1368"/>
      <c r="B12" s="1369"/>
      <c r="C12" s="1369"/>
      <c r="D12" s="1369"/>
      <c r="E12" s="1370"/>
      <c r="F12" s="858"/>
      <c r="G12" s="765"/>
      <c r="H12" s="1376"/>
      <c r="I12" s="1369"/>
      <c r="J12" s="1369"/>
      <c r="K12" s="764"/>
      <c r="L12" s="766"/>
      <c r="M12" s="765"/>
      <c r="N12" s="766"/>
      <c r="O12" s="767"/>
      <c r="P12" s="766"/>
      <c r="Q12" s="765"/>
      <c r="R12" s="768"/>
      <c r="S12" s="768"/>
      <c r="T12" s="768"/>
      <c r="U12" s="768"/>
      <c r="V12" s="768"/>
      <c r="W12" s="769"/>
    </row>
    <row r="13" spans="1:28" ht="24.95" customHeight="1" x14ac:dyDescent="0.2">
      <c r="A13" s="1368"/>
      <c r="B13" s="1369"/>
      <c r="C13" s="1369"/>
      <c r="D13" s="1369"/>
      <c r="E13" s="1370"/>
      <c r="F13" s="858"/>
      <c r="G13" s="765"/>
      <c r="H13" s="1376"/>
      <c r="I13" s="1369"/>
      <c r="J13" s="1369"/>
      <c r="K13" s="764"/>
      <c r="L13" s="766"/>
      <c r="M13" s="765"/>
      <c r="N13" s="766"/>
      <c r="O13" s="767"/>
      <c r="P13" s="766"/>
      <c r="Q13" s="765"/>
      <c r="R13" s="768"/>
      <c r="S13" s="768"/>
      <c r="T13" s="768"/>
      <c r="U13" s="768"/>
      <c r="V13" s="768"/>
      <c r="W13" s="769"/>
    </row>
    <row r="14" spans="1:28" ht="24.95" customHeight="1" x14ac:dyDescent="0.2">
      <c r="A14" s="1368"/>
      <c r="B14" s="1369"/>
      <c r="C14" s="1369"/>
      <c r="D14" s="1369"/>
      <c r="E14" s="1370"/>
      <c r="F14" s="858"/>
      <c r="G14" s="765"/>
      <c r="H14" s="1376"/>
      <c r="I14" s="1369"/>
      <c r="J14" s="1369"/>
      <c r="K14" s="764"/>
      <c r="L14" s="766"/>
      <c r="M14" s="765"/>
      <c r="N14" s="766"/>
      <c r="O14" s="767"/>
      <c r="P14" s="766"/>
      <c r="Q14" s="765"/>
      <c r="R14" s="768"/>
      <c r="S14" s="768"/>
      <c r="T14" s="768"/>
      <c r="U14" s="768"/>
      <c r="V14" s="768"/>
      <c r="W14" s="769"/>
    </row>
    <row r="15" spans="1:28" ht="24.95" customHeight="1" x14ac:dyDescent="0.2">
      <c r="A15" s="1368"/>
      <c r="B15" s="1369"/>
      <c r="C15" s="1369"/>
      <c r="D15" s="1369"/>
      <c r="E15" s="1370"/>
      <c r="F15" s="858"/>
      <c r="G15" s="765"/>
      <c r="H15" s="1376"/>
      <c r="I15" s="1369"/>
      <c r="J15" s="1369"/>
      <c r="K15" s="764"/>
      <c r="L15" s="766"/>
      <c r="M15" s="765"/>
      <c r="N15" s="766"/>
      <c r="O15" s="767"/>
      <c r="P15" s="766"/>
      <c r="Q15" s="765"/>
      <c r="R15" s="768"/>
      <c r="S15" s="768"/>
      <c r="T15" s="768"/>
      <c r="U15" s="768"/>
      <c r="V15" s="768"/>
      <c r="W15" s="769"/>
    </row>
    <row r="16" spans="1:28" ht="24.95" customHeight="1" x14ac:dyDescent="0.2">
      <c r="A16" s="1368"/>
      <c r="B16" s="1369"/>
      <c r="C16" s="1369"/>
      <c r="D16" s="1369"/>
      <c r="E16" s="1370"/>
      <c r="F16" s="858"/>
      <c r="G16" s="765"/>
      <c r="H16" s="1376"/>
      <c r="I16" s="1369"/>
      <c r="J16" s="1369"/>
      <c r="K16" s="764"/>
      <c r="L16" s="766"/>
      <c r="M16" s="765"/>
      <c r="N16" s="766"/>
      <c r="O16" s="767"/>
      <c r="P16" s="766"/>
      <c r="Q16" s="765"/>
      <c r="R16" s="768"/>
      <c r="S16" s="768"/>
      <c r="T16" s="768"/>
      <c r="U16" s="768"/>
      <c r="V16" s="768"/>
      <c r="W16" s="769"/>
    </row>
    <row r="17" spans="1:23" ht="24.95" customHeight="1" x14ac:dyDescent="0.2">
      <c r="A17" s="1368"/>
      <c r="B17" s="1369"/>
      <c r="C17" s="1369"/>
      <c r="D17" s="1369"/>
      <c r="E17" s="1370"/>
      <c r="F17" s="858"/>
      <c r="G17" s="765"/>
      <c r="H17" s="1376"/>
      <c r="I17" s="1369"/>
      <c r="J17" s="1369"/>
      <c r="K17" s="764"/>
      <c r="L17" s="766"/>
      <c r="M17" s="765"/>
      <c r="N17" s="766"/>
      <c r="O17" s="767"/>
      <c r="P17" s="766"/>
      <c r="Q17" s="765"/>
      <c r="R17" s="768"/>
      <c r="S17" s="768"/>
      <c r="T17" s="768"/>
      <c r="U17" s="768"/>
      <c r="V17" s="768"/>
      <c r="W17" s="769"/>
    </row>
    <row r="18" spans="1:23" ht="24.95" customHeight="1" x14ac:dyDescent="0.2">
      <c r="A18" s="1368"/>
      <c r="B18" s="1369"/>
      <c r="C18" s="1369"/>
      <c r="D18" s="1369"/>
      <c r="E18" s="1370"/>
      <c r="F18" s="858"/>
      <c r="G18" s="765"/>
      <c r="H18" s="1376"/>
      <c r="I18" s="1369"/>
      <c r="J18" s="1369"/>
      <c r="K18" s="764"/>
      <c r="L18" s="766"/>
      <c r="M18" s="765"/>
      <c r="N18" s="766"/>
      <c r="O18" s="767"/>
      <c r="P18" s="766"/>
      <c r="Q18" s="765"/>
      <c r="R18" s="768"/>
      <c r="S18" s="768"/>
      <c r="T18" s="768"/>
      <c r="U18" s="768"/>
      <c r="V18" s="768"/>
      <c r="W18" s="769"/>
    </row>
    <row r="19" spans="1:23" ht="24.95" customHeight="1" x14ac:dyDescent="0.2">
      <c r="A19" s="1368"/>
      <c r="B19" s="1369"/>
      <c r="C19" s="1369"/>
      <c r="D19" s="1369"/>
      <c r="E19" s="1370"/>
      <c r="F19" s="858"/>
      <c r="G19" s="765"/>
      <c r="H19" s="1376"/>
      <c r="I19" s="1369"/>
      <c r="J19" s="1369"/>
      <c r="K19" s="764"/>
      <c r="L19" s="766"/>
      <c r="M19" s="765"/>
      <c r="N19" s="766"/>
      <c r="O19" s="767"/>
      <c r="P19" s="766"/>
      <c r="Q19" s="765"/>
      <c r="R19" s="768"/>
      <c r="S19" s="768"/>
      <c r="T19" s="768"/>
      <c r="U19" s="768"/>
      <c r="V19" s="768"/>
      <c r="W19" s="769"/>
    </row>
    <row r="20" spans="1:23" ht="24.95" customHeight="1" x14ac:dyDescent="0.2">
      <c r="A20" s="1368"/>
      <c r="B20" s="1369"/>
      <c r="C20" s="1369"/>
      <c r="D20" s="1369"/>
      <c r="E20" s="1370"/>
      <c r="F20" s="858"/>
      <c r="G20" s="765"/>
      <c r="H20" s="1376"/>
      <c r="I20" s="1369"/>
      <c r="J20" s="1369"/>
      <c r="K20" s="764"/>
      <c r="L20" s="766"/>
      <c r="M20" s="765"/>
      <c r="N20" s="766"/>
      <c r="O20" s="767"/>
      <c r="P20" s="766"/>
      <c r="Q20" s="765"/>
      <c r="R20" s="768"/>
      <c r="S20" s="768"/>
      <c r="T20" s="768"/>
      <c r="U20" s="768"/>
      <c r="V20" s="768"/>
      <c r="W20" s="769"/>
    </row>
    <row r="21" spans="1:23" ht="24.95" customHeight="1" x14ac:dyDescent="0.2">
      <c r="A21" s="1368"/>
      <c r="B21" s="1369"/>
      <c r="C21" s="1369"/>
      <c r="D21" s="1369"/>
      <c r="E21" s="1370"/>
      <c r="F21" s="858"/>
      <c r="G21" s="765"/>
      <c r="H21" s="1376"/>
      <c r="I21" s="1369"/>
      <c r="J21" s="1369"/>
      <c r="K21" s="764"/>
      <c r="L21" s="766"/>
      <c r="M21" s="765"/>
      <c r="N21" s="766"/>
      <c r="O21" s="767"/>
      <c r="P21" s="766"/>
      <c r="Q21" s="765"/>
      <c r="R21" s="768"/>
      <c r="S21" s="768"/>
      <c r="T21" s="768"/>
      <c r="U21" s="768"/>
      <c r="V21" s="768"/>
      <c r="W21" s="769"/>
    </row>
    <row r="22" spans="1:23" ht="24.95" customHeight="1" x14ac:dyDescent="0.2">
      <c r="A22" s="1368"/>
      <c r="B22" s="1369"/>
      <c r="C22" s="1369"/>
      <c r="D22" s="1369"/>
      <c r="E22" s="1370"/>
      <c r="F22" s="858"/>
      <c r="G22" s="765"/>
      <c r="H22" s="1376"/>
      <c r="I22" s="1369"/>
      <c r="J22" s="1369"/>
      <c r="K22" s="764"/>
      <c r="L22" s="766"/>
      <c r="M22" s="765"/>
      <c r="N22" s="766"/>
      <c r="O22" s="767"/>
      <c r="P22" s="766"/>
      <c r="Q22" s="765"/>
      <c r="R22" s="768"/>
      <c r="S22" s="768"/>
      <c r="T22" s="768"/>
      <c r="U22" s="768"/>
      <c r="V22" s="768"/>
      <c r="W22" s="769"/>
    </row>
    <row r="23" spans="1:23" ht="24.95" customHeight="1" x14ac:dyDescent="0.2">
      <c r="A23" s="1368"/>
      <c r="B23" s="1369"/>
      <c r="C23" s="1369"/>
      <c r="D23" s="1369"/>
      <c r="E23" s="1370"/>
      <c r="F23" s="858"/>
      <c r="G23" s="765"/>
      <c r="H23" s="1376"/>
      <c r="I23" s="1369"/>
      <c r="J23" s="1369"/>
      <c r="K23" s="764"/>
      <c r="L23" s="766"/>
      <c r="M23" s="765"/>
      <c r="N23" s="766"/>
      <c r="O23" s="767"/>
      <c r="P23" s="766"/>
      <c r="Q23" s="765"/>
      <c r="R23" s="768"/>
      <c r="S23" s="768"/>
      <c r="T23" s="768"/>
      <c r="U23" s="768"/>
      <c r="V23" s="768"/>
      <c r="W23" s="769"/>
    </row>
    <row r="24" spans="1:23" ht="24.95" customHeight="1" x14ac:dyDescent="0.2">
      <c r="A24" s="1368"/>
      <c r="B24" s="1369"/>
      <c r="C24" s="1369"/>
      <c r="D24" s="1369"/>
      <c r="E24" s="1370"/>
      <c r="F24" s="858"/>
      <c r="G24" s="765"/>
      <c r="H24" s="1376"/>
      <c r="I24" s="1369"/>
      <c r="J24" s="1369"/>
      <c r="K24" s="764"/>
      <c r="L24" s="766"/>
      <c r="M24" s="765"/>
      <c r="N24" s="766"/>
      <c r="O24" s="767"/>
      <c r="P24" s="766"/>
      <c r="Q24" s="765"/>
      <c r="R24" s="768"/>
      <c r="S24" s="768"/>
      <c r="T24" s="768"/>
      <c r="U24" s="768"/>
      <c r="V24" s="768"/>
      <c r="W24" s="769"/>
    </row>
    <row r="25" spans="1:23" ht="24.95" customHeight="1" x14ac:dyDescent="0.2">
      <c r="A25" s="1368"/>
      <c r="B25" s="1369"/>
      <c r="C25" s="1369"/>
      <c r="D25" s="1369"/>
      <c r="E25" s="1370"/>
      <c r="F25" s="858"/>
      <c r="G25" s="765"/>
      <c r="H25" s="1376"/>
      <c r="I25" s="1369"/>
      <c r="J25" s="1369"/>
      <c r="K25" s="764"/>
      <c r="L25" s="766"/>
      <c r="M25" s="765"/>
      <c r="N25" s="766"/>
      <c r="O25" s="767"/>
      <c r="P25" s="766"/>
      <c r="Q25" s="765"/>
      <c r="R25" s="768"/>
      <c r="S25" s="768"/>
      <c r="T25" s="768"/>
      <c r="U25" s="768"/>
      <c r="V25" s="768"/>
      <c r="W25" s="769"/>
    </row>
    <row r="26" spans="1:23" ht="24.95" customHeight="1" x14ac:dyDescent="0.2">
      <c r="A26" s="1368"/>
      <c r="B26" s="1369"/>
      <c r="C26" s="1369"/>
      <c r="D26" s="1369"/>
      <c r="E26" s="1370"/>
      <c r="F26" s="858"/>
      <c r="G26" s="765"/>
      <c r="H26" s="1376"/>
      <c r="I26" s="1369"/>
      <c r="J26" s="1369"/>
      <c r="K26" s="764"/>
      <c r="L26" s="766"/>
      <c r="M26" s="765"/>
      <c r="N26" s="766"/>
      <c r="O26" s="767"/>
      <c r="P26" s="766"/>
      <c r="Q26" s="765"/>
      <c r="R26" s="768"/>
      <c r="S26" s="768"/>
      <c r="T26" s="768"/>
      <c r="U26" s="768"/>
      <c r="V26" s="768"/>
      <c r="W26" s="769"/>
    </row>
    <row r="27" spans="1:23" ht="24.95" customHeight="1" x14ac:dyDescent="0.2">
      <c r="A27" s="1368"/>
      <c r="B27" s="1369"/>
      <c r="C27" s="1369"/>
      <c r="D27" s="1369"/>
      <c r="E27" s="1370"/>
      <c r="F27" s="858"/>
      <c r="G27" s="765"/>
      <c r="H27" s="1376"/>
      <c r="I27" s="1369"/>
      <c r="J27" s="1369"/>
      <c r="K27" s="764"/>
      <c r="L27" s="766"/>
      <c r="M27" s="765"/>
      <c r="N27" s="766"/>
      <c r="O27" s="767"/>
      <c r="P27" s="766"/>
      <c r="Q27" s="765"/>
      <c r="R27" s="768"/>
      <c r="S27" s="768"/>
      <c r="T27" s="768"/>
      <c r="U27" s="768"/>
      <c r="V27" s="768"/>
      <c r="W27" s="769"/>
    </row>
    <row r="28" spans="1:23" ht="24.95" customHeight="1" x14ac:dyDescent="0.2">
      <c r="A28" s="1368"/>
      <c r="B28" s="1369"/>
      <c r="C28" s="1369"/>
      <c r="D28" s="1369"/>
      <c r="E28" s="1370"/>
      <c r="F28" s="858"/>
      <c r="G28" s="765"/>
      <c r="H28" s="1376"/>
      <c r="I28" s="1369"/>
      <c r="J28" s="1369"/>
      <c r="K28" s="764"/>
      <c r="L28" s="766"/>
      <c r="M28" s="765"/>
      <c r="N28" s="766"/>
      <c r="O28" s="767"/>
      <c r="P28" s="766"/>
      <c r="Q28" s="765"/>
      <c r="R28" s="768"/>
      <c r="S28" s="768"/>
      <c r="T28" s="768"/>
      <c r="U28" s="768"/>
      <c r="V28" s="768"/>
      <c r="W28" s="769"/>
    </row>
    <row r="29" spans="1:23" ht="24.95" customHeight="1" x14ac:dyDescent="0.2">
      <c r="A29" s="1368"/>
      <c r="B29" s="1369"/>
      <c r="C29" s="1369"/>
      <c r="D29" s="1369"/>
      <c r="E29" s="1370"/>
      <c r="F29" s="858"/>
      <c r="G29" s="765"/>
      <c r="H29" s="1376"/>
      <c r="I29" s="1369"/>
      <c r="J29" s="1369"/>
      <c r="K29" s="764"/>
      <c r="L29" s="766"/>
      <c r="M29" s="765"/>
      <c r="N29" s="766"/>
      <c r="O29" s="767"/>
      <c r="P29" s="766"/>
      <c r="Q29" s="765"/>
      <c r="R29" s="768"/>
      <c r="S29" s="768"/>
      <c r="T29" s="768"/>
      <c r="U29" s="768"/>
      <c r="V29" s="768"/>
      <c r="W29" s="769"/>
    </row>
    <row r="30" spans="1:23" ht="24.95" customHeight="1" x14ac:dyDescent="0.2">
      <c r="A30" s="1368"/>
      <c r="B30" s="1369"/>
      <c r="C30" s="1369"/>
      <c r="D30" s="1369"/>
      <c r="E30" s="1370"/>
      <c r="F30" s="858"/>
      <c r="G30" s="765"/>
      <c r="H30" s="1376"/>
      <c r="I30" s="1369"/>
      <c r="J30" s="1369"/>
      <c r="K30" s="764"/>
      <c r="L30" s="766"/>
      <c r="M30" s="765"/>
      <c r="N30" s="766"/>
      <c r="O30" s="767"/>
      <c r="P30" s="766"/>
      <c r="Q30" s="765"/>
      <c r="R30" s="768"/>
      <c r="S30" s="768"/>
      <c r="T30" s="768"/>
      <c r="U30" s="768"/>
      <c r="V30" s="768"/>
      <c r="W30" s="769"/>
    </row>
    <row r="31" spans="1:23" ht="24.95" customHeight="1" x14ac:dyDescent="0.2">
      <c r="A31" s="1368"/>
      <c r="B31" s="1369"/>
      <c r="C31" s="1369"/>
      <c r="D31" s="1369"/>
      <c r="E31" s="1370"/>
      <c r="F31" s="858"/>
      <c r="G31" s="765"/>
      <c r="H31" s="1376"/>
      <c r="I31" s="1369"/>
      <c r="J31" s="1369"/>
      <c r="K31" s="764"/>
      <c r="L31" s="766"/>
      <c r="M31" s="765"/>
      <c r="N31" s="766"/>
      <c r="O31" s="767"/>
      <c r="P31" s="766"/>
      <c r="Q31" s="765"/>
      <c r="R31" s="768"/>
      <c r="S31" s="768"/>
      <c r="T31" s="768"/>
      <c r="U31" s="768"/>
      <c r="V31" s="768"/>
      <c r="W31" s="769"/>
    </row>
    <row r="32" spans="1:23" ht="24.95" customHeight="1" x14ac:dyDescent="0.2">
      <c r="A32" s="825"/>
      <c r="B32" s="826"/>
      <c r="C32" s="826"/>
      <c r="D32" s="826"/>
      <c r="E32" s="827"/>
      <c r="F32" s="826"/>
      <c r="G32" s="765"/>
      <c r="H32" s="859"/>
      <c r="I32" s="858"/>
      <c r="J32" s="858"/>
      <c r="K32" s="764"/>
      <c r="L32" s="766"/>
      <c r="M32" s="765"/>
      <c r="N32" s="766"/>
      <c r="O32" s="767"/>
      <c r="P32" s="766"/>
      <c r="Q32" s="765"/>
      <c r="R32" s="768"/>
      <c r="S32" s="768"/>
      <c r="T32" s="768"/>
      <c r="U32" s="768"/>
      <c r="V32" s="768"/>
      <c r="W32" s="769"/>
    </row>
    <row r="33" spans="1:23" ht="24.95" customHeight="1" x14ac:dyDescent="0.2">
      <c r="A33" s="1368"/>
      <c r="B33" s="1369"/>
      <c r="C33" s="1369"/>
      <c r="D33" s="1369"/>
      <c r="E33" s="1370"/>
      <c r="F33" s="858"/>
      <c r="G33" s="765"/>
      <c r="H33" s="1376"/>
      <c r="I33" s="1369"/>
      <c r="J33" s="1369"/>
      <c r="K33" s="764"/>
      <c r="L33" s="766"/>
      <c r="M33" s="765"/>
      <c r="N33" s="766"/>
      <c r="O33" s="767"/>
      <c r="P33" s="766"/>
      <c r="Q33" s="765"/>
      <c r="R33" s="768"/>
      <c r="S33" s="768"/>
      <c r="T33" s="768"/>
      <c r="U33" s="768"/>
      <c r="V33" s="768"/>
      <c r="W33" s="769"/>
    </row>
    <row r="34" spans="1:23" ht="24.95" customHeight="1" x14ac:dyDescent="0.2">
      <c r="A34" s="825"/>
      <c r="B34" s="826"/>
      <c r="C34" s="826"/>
      <c r="D34" s="826"/>
      <c r="E34" s="827"/>
      <c r="F34" s="826"/>
      <c r="G34" s="765"/>
      <c r="H34" s="1376"/>
      <c r="I34" s="1369"/>
      <c r="J34" s="1369"/>
      <c r="K34" s="764"/>
      <c r="L34" s="766"/>
      <c r="M34" s="765"/>
      <c r="N34" s="766"/>
      <c r="O34" s="767"/>
      <c r="P34" s="766"/>
      <c r="Q34" s="765"/>
      <c r="R34" s="768"/>
      <c r="S34" s="768"/>
      <c r="T34" s="768"/>
      <c r="U34" s="768"/>
      <c r="V34" s="768"/>
      <c r="W34" s="769"/>
    </row>
    <row r="35" spans="1:23" ht="24.95" customHeight="1" x14ac:dyDescent="0.2">
      <c r="A35" s="1368"/>
      <c r="B35" s="1369"/>
      <c r="C35" s="1369"/>
      <c r="D35" s="1369"/>
      <c r="E35" s="1370"/>
      <c r="F35" s="858"/>
      <c r="G35" s="765"/>
      <c r="H35" s="1376"/>
      <c r="I35" s="1369"/>
      <c r="J35" s="1369"/>
      <c r="K35" s="764"/>
      <c r="L35" s="766"/>
      <c r="M35" s="765"/>
      <c r="N35" s="766"/>
      <c r="O35" s="767"/>
      <c r="P35" s="766"/>
      <c r="Q35" s="765"/>
      <c r="R35" s="768"/>
      <c r="S35" s="768"/>
      <c r="T35" s="768"/>
      <c r="U35" s="768"/>
      <c r="V35" s="768"/>
      <c r="W35" s="769"/>
    </row>
    <row r="36" spans="1:23" ht="24.95" customHeight="1" thickBot="1" x14ac:dyDescent="0.25">
      <c r="A36" s="1368"/>
      <c r="B36" s="1369"/>
      <c r="C36" s="1369"/>
      <c r="D36" s="1369"/>
      <c r="E36" s="1370"/>
      <c r="F36" s="858"/>
      <c r="G36" s="765"/>
      <c r="H36" s="1376"/>
      <c r="I36" s="1369"/>
      <c r="J36" s="1369"/>
      <c r="K36" s="864"/>
      <c r="L36" s="771"/>
      <c r="M36" s="770"/>
      <c r="N36" s="771"/>
      <c r="O36" s="772"/>
      <c r="P36" s="771"/>
      <c r="Q36" s="770"/>
      <c r="R36" s="773"/>
      <c r="S36" s="773"/>
      <c r="T36" s="773"/>
      <c r="U36" s="773"/>
      <c r="V36" s="773"/>
      <c r="W36" s="774"/>
    </row>
    <row r="37" spans="1:23" ht="24.95" customHeight="1" x14ac:dyDescent="0.2">
      <c r="A37" s="775"/>
      <c r="B37" s="776"/>
      <c r="C37" s="776"/>
      <c r="D37" s="776"/>
      <c r="E37" s="1405" t="s">
        <v>436</v>
      </c>
      <c r="F37" s="1405"/>
      <c r="G37" s="1405"/>
      <c r="H37" s="1405"/>
      <c r="I37" s="1405"/>
      <c r="J37" s="1405"/>
      <c r="K37" s="777"/>
      <c r="L37" s="779"/>
      <c r="M37" s="778"/>
      <c r="N37" s="779"/>
      <c r="O37" s="780"/>
      <c r="P37" s="779"/>
      <c r="Q37" s="778"/>
      <c r="R37" s="762"/>
      <c r="S37" s="762"/>
      <c r="T37" s="762"/>
      <c r="U37" s="762"/>
      <c r="V37" s="762"/>
      <c r="W37" s="763"/>
    </row>
    <row r="38" spans="1:23" ht="24.95" customHeight="1" thickBot="1" x14ac:dyDescent="0.25">
      <c r="A38" s="781" t="s">
        <v>437</v>
      </c>
      <c r="B38" s="782" t="s">
        <v>476</v>
      </c>
      <c r="C38" s="782" t="s">
        <v>438</v>
      </c>
      <c r="D38" s="783" t="str">
        <f>AA4</f>
        <v>X</v>
      </c>
      <c r="E38" s="1405" t="s">
        <v>439</v>
      </c>
      <c r="F38" s="1405"/>
      <c r="G38" s="1405"/>
      <c r="H38" s="1405"/>
      <c r="I38" s="1405"/>
      <c r="J38" s="1405"/>
      <c r="K38" s="784"/>
      <c r="L38" s="786"/>
      <c r="M38" s="785"/>
      <c r="N38" s="786"/>
      <c r="O38" s="787"/>
      <c r="P38" s="786"/>
      <c r="Q38" s="785"/>
      <c r="R38" s="788"/>
      <c r="S38" s="788"/>
      <c r="T38" s="788"/>
      <c r="U38" s="788"/>
      <c r="V38" s="788"/>
      <c r="W38" s="789"/>
    </row>
    <row r="40" spans="1:23" ht="24.6" customHeight="1" thickBot="1" x14ac:dyDescent="0.25"/>
    <row r="41" spans="1:23" ht="24.6" customHeight="1" thickBot="1" x14ac:dyDescent="0.4">
      <c r="A41" s="1377" t="s">
        <v>464</v>
      </c>
      <c r="B41" s="1378"/>
      <c r="C41" s="1378"/>
      <c r="D41" s="1378"/>
      <c r="E41" s="1378"/>
      <c r="F41" s="1378"/>
      <c r="G41" s="1378"/>
      <c r="H41" s="1378"/>
      <c r="I41" s="1378"/>
      <c r="J41" s="1378"/>
      <c r="K41" s="1378"/>
      <c r="L41" s="1378"/>
      <c r="M41" s="1378"/>
      <c r="N41" s="1378"/>
      <c r="O41" s="1378"/>
      <c r="P41" s="1378"/>
      <c r="Q41" s="1379"/>
    </row>
    <row r="42" spans="1:23" ht="24.6" customHeight="1" x14ac:dyDescent="0.2">
      <c r="A42" s="1391" t="s">
        <v>484</v>
      </c>
      <c r="B42" s="1392"/>
      <c r="C42" s="1375" t="s">
        <v>492</v>
      </c>
      <c r="D42" s="1375"/>
      <c r="E42" s="1373" t="s">
        <v>505</v>
      </c>
      <c r="F42" s="1373"/>
      <c r="G42" s="1373"/>
      <c r="H42" s="1373"/>
      <c r="I42" s="1373"/>
      <c r="J42" s="1373"/>
      <c r="K42" s="1373"/>
      <c r="L42" s="1373"/>
      <c r="M42" s="1373"/>
      <c r="N42" s="1373"/>
      <c r="O42" s="1373"/>
      <c r="P42" s="1373"/>
      <c r="Q42" s="1374"/>
    </row>
    <row r="43" spans="1:23" ht="24.6" customHeight="1" x14ac:dyDescent="0.2">
      <c r="A43" s="1382"/>
      <c r="B43" s="1383"/>
      <c r="C43" s="1386" t="s">
        <v>465</v>
      </c>
      <c r="D43" s="1387"/>
      <c r="E43" s="1388" t="s">
        <v>502</v>
      </c>
      <c r="F43" s="1389"/>
      <c r="G43" s="1389"/>
      <c r="H43" s="1389"/>
      <c r="I43" s="1389"/>
      <c r="J43" s="1389"/>
      <c r="K43" s="1389"/>
      <c r="L43" s="1389"/>
      <c r="M43" s="1389"/>
      <c r="N43" s="1389"/>
      <c r="O43" s="1389"/>
      <c r="P43" s="1389"/>
      <c r="Q43" s="1390"/>
    </row>
    <row r="44" spans="1:23" ht="24.6" customHeight="1" x14ac:dyDescent="0.2">
      <c r="A44" s="1382"/>
      <c r="B44" s="1383"/>
      <c r="C44" s="1371" t="s">
        <v>466</v>
      </c>
      <c r="D44" s="1371"/>
      <c r="E44" s="1380" t="s">
        <v>503</v>
      </c>
      <c r="F44" s="1380"/>
      <c r="G44" s="1380"/>
      <c r="H44" s="1380"/>
      <c r="I44" s="1380"/>
      <c r="J44" s="1380"/>
      <c r="K44" s="1380"/>
      <c r="L44" s="1380"/>
      <c r="M44" s="1380"/>
      <c r="N44" s="1380"/>
      <c r="O44" s="1380"/>
      <c r="P44" s="1380"/>
      <c r="Q44" s="1381"/>
    </row>
    <row r="45" spans="1:23" s="833" customFormat="1" ht="24.6" customHeight="1" x14ac:dyDescent="0.2">
      <c r="A45" s="1382"/>
      <c r="B45" s="1383"/>
      <c r="C45" s="1371" t="s">
        <v>511</v>
      </c>
      <c r="D45" s="1371"/>
      <c r="E45" s="1380" t="s">
        <v>504</v>
      </c>
      <c r="F45" s="1380"/>
      <c r="G45" s="1380"/>
      <c r="H45" s="1380"/>
      <c r="I45" s="1380"/>
      <c r="J45" s="1380"/>
      <c r="K45" s="1380"/>
      <c r="L45" s="1380"/>
      <c r="M45" s="1380"/>
      <c r="N45" s="1380"/>
      <c r="O45" s="1380"/>
      <c r="P45" s="1380"/>
      <c r="Q45" s="1381"/>
    </row>
    <row r="46" spans="1:23" s="833" customFormat="1" ht="24.6" customHeight="1" thickBot="1" x14ac:dyDescent="0.25">
      <c r="A46" s="1382"/>
      <c r="B46" s="1383"/>
      <c r="C46" s="1399" t="s">
        <v>467</v>
      </c>
      <c r="D46" s="1399"/>
      <c r="E46" s="1400" t="s">
        <v>468</v>
      </c>
      <c r="F46" s="1400"/>
      <c r="G46" s="1400"/>
      <c r="H46" s="1400"/>
      <c r="I46" s="1400"/>
      <c r="J46" s="1400"/>
      <c r="K46" s="1400"/>
      <c r="L46" s="1400"/>
      <c r="M46" s="1400"/>
      <c r="N46" s="1400"/>
      <c r="O46" s="1400"/>
      <c r="P46" s="1400"/>
      <c r="Q46" s="1401"/>
    </row>
    <row r="47" spans="1:23" s="833" customFormat="1" ht="24.6" customHeight="1" thickBot="1" x14ac:dyDescent="0.25">
      <c r="A47" s="1402"/>
      <c r="B47" s="1403"/>
      <c r="C47" s="1403"/>
      <c r="D47" s="1403"/>
      <c r="E47" s="1403"/>
      <c r="F47" s="1403"/>
      <c r="G47" s="1403"/>
      <c r="H47" s="1403"/>
      <c r="I47" s="1403"/>
      <c r="J47" s="1403"/>
      <c r="K47" s="1403"/>
      <c r="L47" s="1403"/>
      <c r="M47" s="1403"/>
      <c r="N47" s="1403"/>
      <c r="O47" s="1403"/>
      <c r="P47" s="1403"/>
      <c r="Q47" s="1404"/>
    </row>
    <row r="48" spans="1:23" ht="24.6" customHeight="1" x14ac:dyDescent="0.2">
      <c r="A48" s="1382" t="s">
        <v>501</v>
      </c>
      <c r="B48" s="1383"/>
      <c r="C48" s="1393" t="s">
        <v>469</v>
      </c>
      <c r="D48" s="1393"/>
      <c r="E48" s="1396" t="s">
        <v>500</v>
      </c>
      <c r="F48" s="1396"/>
      <c r="G48" s="1396"/>
      <c r="H48" s="1396"/>
      <c r="I48" s="1396"/>
      <c r="J48" s="1396"/>
      <c r="K48" s="1396"/>
      <c r="L48" s="1396"/>
      <c r="M48" s="1396"/>
      <c r="N48" s="1396"/>
      <c r="O48" s="1396"/>
      <c r="P48" s="1396"/>
      <c r="Q48" s="1397"/>
    </row>
    <row r="49" spans="1:17" ht="24.6" customHeight="1" x14ac:dyDescent="0.2">
      <c r="A49" s="1382"/>
      <c r="B49" s="1383"/>
      <c r="C49" s="1371" t="s">
        <v>470</v>
      </c>
      <c r="D49" s="1371"/>
      <c r="E49" s="1380" t="s">
        <v>506</v>
      </c>
      <c r="F49" s="1380"/>
      <c r="G49" s="1380"/>
      <c r="H49" s="1380"/>
      <c r="I49" s="1380"/>
      <c r="J49" s="1380"/>
      <c r="K49" s="1380"/>
      <c r="L49" s="1380"/>
      <c r="M49" s="1380"/>
      <c r="N49" s="1380"/>
      <c r="O49" s="1380"/>
      <c r="P49" s="1380"/>
      <c r="Q49" s="1381"/>
    </row>
    <row r="50" spans="1:17" ht="24.6" customHeight="1" x14ac:dyDescent="0.2">
      <c r="A50" s="1382"/>
      <c r="B50" s="1383"/>
      <c r="C50" s="1371" t="s">
        <v>471</v>
      </c>
      <c r="D50" s="1371"/>
      <c r="E50" s="1380" t="s">
        <v>507</v>
      </c>
      <c r="F50" s="1380"/>
      <c r="G50" s="1380"/>
      <c r="H50" s="1380"/>
      <c r="I50" s="1380"/>
      <c r="J50" s="1380"/>
      <c r="K50" s="1380"/>
      <c r="L50" s="1380"/>
      <c r="M50" s="1380"/>
      <c r="N50" s="1380"/>
      <c r="O50" s="1380"/>
      <c r="P50" s="1380"/>
      <c r="Q50" s="1381"/>
    </row>
    <row r="51" spans="1:17" s="833" customFormat="1" ht="24.6" customHeight="1" x14ac:dyDescent="0.2">
      <c r="A51" s="1382"/>
      <c r="B51" s="1383"/>
      <c r="C51" s="1386" t="s">
        <v>494</v>
      </c>
      <c r="D51" s="1398"/>
      <c r="E51" s="1388" t="s">
        <v>498</v>
      </c>
      <c r="F51" s="1389"/>
      <c r="G51" s="1389"/>
      <c r="H51" s="1389"/>
      <c r="I51" s="1389"/>
      <c r="J51" s="1389"/>
      <c r="K51" s="1389"/>
      <c r="L51" s="1389"/>
      <c r="M51" s="1389"/>
      <c r="N51" s="1389"/>
      <c r="O51" s="1389"/>
      <c r="P51" s="1389"/>
      <c r="Q51" s="1390"/>
    </row>
    <row r="52" spans="1:17" ht="24.6" customHeight="1" x14ac:dyDescent="0.2">
      <c r="A52" s="1382"/>
      <c r="B52" s="1383"/>
      <c r="C52" s="1371" t="s">
        <v>495</v>
      </c>
      <c r="D52" s="1371"/>
      <c r="E52" s="1380" t="s">
        <v>496</v>
      </c>
      <c r="F52" s="1380"/>
      <c r="G52" s="1380"/>
      <c r="H52" s="1380"/>
      <c r="I52" s="1380"/>
      <c r="J52" s="1380"/>
      <c r="K52" s="1380"/>
      <c r="L52" s="1380"/>
      <c r="M52" s="1380"/>
      <c r="N52" s="1380"/>
      <c r="O52" s="1380"/>
      <c r="P52" s="1380"/>
      <c r="Q52" s="1381"/>
    </row>
    <row r="53" spans="1:17" ht="24.6" customHeight="1" x14ac:dyDescent="0.2">
      <c r="A53" s="1382"/>
      <c r="B53" s="1383"/>
      <c r="C53" s="1371" t="s">
        <v>472</v>
      </c>
      <c r="D53" s="1371"/>
      <c r="E53" s="1380" t="s">
        <v>497</v>
      </c>
      <c r="F53" s="1380"/>
      <c r="G53" s="1380"/>
      <c r="H53" s="1380"/>
      <c r="I53" s="1380"/>
      <c r="J53" s="1380"/>
      <c r="K53" s="1380"/>
      <c r="L53" s="1380"/>
      <c r="M53" s="1380"/>
      <c r="N53" s="1380"/>
      <c r="O53" s="1380"/>
      <c r="P53" s="1380"/>
      <c r="Q53" s="1381"/>
    </row>
    <row r="54" spans="1:17" ht="24.6" customHeight="1" x14ac:dyDescent="0.2">
      <c r="A54" s="1382"/>
      <c r="B54" s="1383"/>
      <c r="C54" s="1371" t="s">
        <v>473</v>
      </c>
      <c r="D54" s="1371"/>
      <c r="E54" s="1380" t="s">
        <v>474</v>
      </c>
      <c r="F54" s="1380"/>
      <c r="G54" s="1380"/>
      <c r="H54" s="1380"/>
      <c r="I54" s="1380"/>
      <c r="J54" s="1380"/>
      <c r="K54" s="1380"/>
      <c r="L54" s="1380"/>
      <c r="M54" s="1380"/>
      <c r="N54" s="1380"/>
      <c r="O54" s="1380"/>
      <c r="P54" s="1380"/>
      <c r="Q54" s="1381"/>
    </row>
    <row r="55" spans="1:17" ht="24.6" customHeight="1" thickBot="1" x14ac:dyDescent="0.25">
      <c r="A55" s="1384"/>
      <c r="B55" s="1385"/>
      <c r="C55" s="1372" t="s">
        <v>475</v>
      </c>
      <c r="D55" s="1372"/>
      <c r="E55" s="1394" t="s">
        <v>499</v>
      </c>
      <c r="F55" s="1394"/>
      <c r="G55" s="1394"/>
      <c r="H55" s="1394"/>
      <c r="I55" s="1394"/>
      <c r="J55" s="1394"/>
      <c r="K55" s="1394"/>
      <c r="L55" s="1394"/>
      <c r="M55" s="1394"/>
      <c r="N55" s="1394"/>
      <c r="O55" s="1394"/>
      <c r="P55" s="1394"/>
      <c r="Q55" s="1395"/>
    </row>
  </sheetData>
  <sheetProtection algorithmName="SHA-512" hashValue="a+mbWRcVT4Fhg79dhdYr9PtklQTon2f6/2IsIhoACSCxI5EWlTS/uYJANNdmEWUX/A1OfFoYiLDim36K8hVfQw==" saltValue="QqfBZNbzJ3YQXYA7xiTuFw==" spinCount="100000" sheet="1" objects="1" scenarios="1"/>
  <mergeCells count="106">
    <mergeCell ref="X4:Z4"/>
    <mergeCell ref="A10:E10"/>
    <mergeCell ref="A11:E11"/>
    <mergeCell ref="A4:B4"/>
    <mergeCell ref="H15:J15"/>
    <mergeCell ref="H12:J12"/>
    <mergeCell ref="H13:J13"/>
    <mergeCell ref="H18:J18"/>
    <mergeCell ref="H16:J16"/>
    <mergeCell ref="H7:J7"/>
    <mergeCell ref="A18:E18"/>
    <mergeCell ref="H10:J10"/>
    <mergeCell ref="H11:J11"/>
    <mergeCell ref="H8:J8"/>
    <mergeCell ref="H9:J9"/>
    <mergeCell ref="H14:J14"/>
    <mergeCell ref="A9:E9"/>
    <mergeCell ref="H17:J17"/>
    <mergeCell ref="A12:E12"/>
    <mergeCell ref="A13:E13"/>
    <mergeCell ref="A14:E14"/>
    <mergeCell ref="A15:E15"/>
    <mergeCell ref="A16:E16"/>
    <mergeCell ref="A17:E17"/>
    <mergeCell ref="H20:J20"/>
    <mergeCell ref="H21:J21"/>
    <mergeCell ref="A20:E20"/>
    <mergeCell ref="A21:E21"/>
    <mergeCell ref="A22:E22"/>
    <mergeCell ref="A23:E23"/>
    <mergeCell ref="H19:J19"/>
    <mergeCell ref="A36:E36"/>
    <mergeCell ref="H26:J26"/>
    <mergeCell ref="H27:J27"/>
    <mergeCell ref="A27:E27"/>
    <mergeCell ref="H30:J30"/>
    <mergeCell ref="A28:E28"/>
    <mergeCell ref="A29:E29"/>
    <mergeCell ref="A30:E30"/>
    <mergeCell ref="H24:J24"/>
    <mergeCell ref="H25:J25"/>
    <mergeCell ref="A24:E24"/>
    <mergeCell ref="A25:E25"/>
    <mergeCell ref="A19:E19"/>
    <mergeCell ref="H28:J28"/>
    <mergeCell ref="H29:J29"/>
    <mergeCell ref="A26:E26"/>
    <mergeCell ref="H22:J22"/>
    <mergeCell ref="E37:J37"/>
    <mergeCell ref="H36:J36"/>
    <mergeCell ref="H33:J33"/>
    <mergeCell ref="H35:J35"/>
    <mergeCell ref="H31:J31"/>
    <mergeCell ref="E38:J38"/>
    <mergeCell ref="A33:E33"/>
    <mergeCell ref="A35:E35"/>
    <mergeCell ref="A31:E31"/>
    <mergeCell ref="H34:J34"/>
    <mergeCell ref="E50:Q50"/>
    <mergeCell ref="E49:Q49"/>
    <mergeCell ref="E48:Q48"/>
    <mergeCell ref="E45:Q45"/>
    <mergeCell ref="C51:D51"/>
    <mergeCell ref="E51:Q51"/>
    <mergeCell ref="C46:D46"/>
    <mergeCell ref="E46:Q46"/>
    <mergeCell ref="A47:Q47"/>
    <mergeCell ref="A7:E7"/>
    <mergeCell ref="A8:E8"/>
    <mergeCell ref="C52:D52"/>
    <mergeCell ref="C53:D53"/>
    <mergeCell ref="C54:D54"/>
    <mergeCell ref="C55:D55"/>
    <mergeCell ref="E42:Q42"/>
    <mergeCell ref="C42:D42"/>
    <mergeCell ref="H23:J23"/>
    <mergeCell ref="A41:Q41"/>
    <mergeCell ref="E44:Q44"/>
    <mergeCell ref="A48:B55"/>
    <mergeCell ref="C49:D49"/>
    <mergeCell ref="C50:D50"/>
    <mergeCell ref="C43:D43"/>
    <mergeCell ref="E43:Q43"/>
    <mergeCell ref="A42:B46"/>
    <mergeCell ref="C44:D44"/>
    <mergeCell ref="C45:D45"/>
    <mergeCell ref="C48:D48"/>
    <mergeCell ref="E55:Q55"/>
    <mergeCell ref="E54:Q54"/>
    <mergeCell ref="E53:Q53"/>
    <mergeCell ref="E52:Q52"/>
    <mergeCell ref="V1:W2"/>
    <mergeCell ref="U1:U2"/>
    <mergeCell ref="D1:T2"/>
    <mergeCell ref="H6:J6"/>
    <mergeCell ref="C4:J4"/>
    <mergeCell ref="A6:E6"/>
    <mergeCell ref="A1:C1"/>
    <mergeCell ref="A2:C2"/>
    <mergeCell ref="A3:B3"/>
    <mergeCell ref="C3:W3"/>
    <mergeCell ref="D5:J5"/>
    <mergeCell ref="A5:C5"/>
    <mergeCell ref="P5:V5"/>
    <mergeCell ref="K5:N5"/>
    <mergeCell ref="L4:W4"/>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Sheet15.PrintXCopies">
                <anchor moveWithCells="1" sizeWithCells="1">
                  <from>
                    <xdr:col>23</xdr:col>
                    <xdr:colOff>485775</xdr:colOff>
                    <xdr:row>4</xdr:row>
                    <xdr:rowOff>57150</xdr:rowOff>
                  </from>
                  <to>
                    <xdr:col>26</xdr:col>
                    <xdr:colOff>542925</xdr:colOff>
                    <xdr:row>6</xdr:row>
                    <xdr:rowOff>200025</xdr:rowOff>
                  </to>
                </anchor>
              </controlPr>
            </control>
          </mc:Choice>
        </mc:AlternateContent>
        <mc:AlternateContent xmlns:mc="http://schemas.openxmlformats.org/markup-compatibility/2006">
          <mc:Choice Requires="x14">
            <control shapeId="14338" r:id="rId5" name="Button 2">
              <controlPr defaultSize="0" print="0" autoFill="0" autoPict="0" macro="[0]!Sheet15.PrintXCopies_NoLegend">
                <anchor moveWithCells="1" sizeWithCells="1">
                  <from>
                    <xdr:col>23</xdr:col>
                    <xdr:colOff>504825</xdr:colOff>
                    <xdr:row>7</xdr:row>
                    <xdr:rowOff>57150</xdr:rowOff>
                  </from>
                  <to>
                    <xdr:col>26</xdr:col>
                    <xdr:colOff>561975</xdr:colOff>
                    <xdr:row>10</xdr:row>
                    <xdr:rowOff>19050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4"/>
  <sheetViews>
    <sheetView zoomScale="80" zoomScaleNormal="80" workbookViewId="0">
      <selection activeCell="C6" sqref="C6"/>
    </sheetView>
  </sheetViews>
  <sheetFormatPr defaultRowHeight="12.75" x14ac:dyDescent="0.2"/>
  <cols>
    <col min="1" max="1" width="10.7109375" style="793" customWidth="1"/>
    <col min="2" max="2" width="14.28515625" customWidth="1"/>
    <col min="3" max="19" width="10.7109375" customWidth="1"/>
  </cols>
  <sheetData>
    <row r="1" spans="1:19" ht="24.95" customHeight="1" x14ac:dyDescent="0.2">
      <c r="A1" s="1415" t="s">
        <v>426</v>
      </c>
      <c r="B1" s="1416"/>
      <c r="C1" s="1417"/>
      <c r="D1" s="1429" t="s">
        <v>447</v>
      </c>
      <c r="E1" s="1430"/>
      <c r="F1" s="1430"/>
      <c r="G1" s="1430"/>
      <c r="H1" s="1430"/>
      <c r="I1" s="1430"/>
      <c r="J1" s="1430"/>
      <c r="K1" s="1430"/>
      <c r="L1" s="1430"/>
      <c r="M1" s="1430"/>
      <c r="N1" s="1430"/>
      <c r="O1" s="1430"/>
      <c r="P1" s="1430"/>
      <c r="Q1" s="1429"/>
      <c r="R1" s="1430"/>
      <c r="S1" s="1431"/>
    </row>
    <row r="2" spans="1:19" ht="24.95" customHeight="1" thickBot="1" x14ac:dyDescent="0.25">
      <c r="A2" s="1418" t="s">
        <v>589</v>
      </c>
      <c r="B2" s="1419"/>
      <c r="C2" s="1419"/>
      <c r="D2" s="1432"/>
      <c r="E2" s="1433"/>
      <c r="F2" s="1433"/>
      <c r="G2" s="1433"/>
      <c r="H2" s="1433"/>
      <c r="I2" s="1433"/>
      <c r="J2" s="1433"/>
      <c r="K2" s="1433"/>
      <c r="L2" s="1433"/>
      <c r="M2" s="1433"/>
      <c r="N2" s="1433"/>
      <c r="O2" s="1433"/>
      <c r="P2" s="1433"/>
      <c r="Q2" s="1432"/>
      <c r="R2" s="1433"/>
      <c r="S2" s="1434"/>
    </row>
    <row r="3" spans="1:19" ht="15.75" thickBot="1" x14ac:dyDescent="0.25">
      <c r="C3" s="1422" t="s">
        <v>440</v>
      </c>
      <c r="D3" s="1423"/>
      <c r="E3" s="1423"/>
      <c r="F3" s="1423"/>
      <c r="G3" s="1424"/>
      <c r="H3" s="1411" t="s">
        <v>485</v>
      </c>
      <c r="I3" s="1412"/>
      <c r="J3" s="1412"/>
      <c r="K3" s="1412"/>
      <c r="L3" s="1412"/>
      <c r="M3" s="1412"/>
      <c r="N3" s="1412"/>
      <c r="O3" s="1413"/>
      <c r="P3" s="1426" t="s">
        <v>444</v>
      </c>
      <c r="Q3" s="1427"/>
      <c r="R3" s="1428"/>
      <c r="S3" s="802"/>
    </row>
    <row r="4" spans="1:19" ht="39" thickBot="1" x14ac:dyDescent="0.25">
      <c r="A4" s="798" t="s">
        <v>445</v>
      </c>
      <c r="B4" s="799" t="s">
        <v>446</v>
      </c>
      <c r="C4" s="794" t="s">
        <v>493</v>
      </c>
      <c r="D4" s="757" t="s">
        <v>456</v>
      </c>
      <c r="E4" s="756" t="s">
        <v>457</v>
      </c>
      <c r="F4" s="756" t="s">
        <v>508</v>
      </c>
      <c r="G4" s="830" t="s">
        <v>455</v>
      </c>
      <c r="H4" s="757" t="s">
        <v>458</v>
      </c>
      <c r="I4" s="758" t="s">
        <v>459</v>
      </c>
      <c r="J4" s="758" t="s">
        <v>460</v>
      </c>
      <c r="K4" s="758" t="s">
        <v>509</v>
      </c>
      <c r="L4" s="758" t="s">
        <v>510</v>
      </c>
      <c r="M4" s="758" t="s">
        <v>461</v>
      </c>
      <c r="N4" s="758" t="s">
        <v>462</v>
      </c>
      <c r="O4" s="832" t="s">
        <v>463</v>
      </c>
      <c r="P4" s="800" t="s">
        <v>521</v>
      </c>
      <c r="Q4" s="758" t="s">
        <v>486</v>
      </c>
      <c r="R4" s="803" t="s">
        <v>443</v>
      </c>
      <c r="S4" s="801" t="s">
        <v>442</v>
      </c>
    </row>
    <row r="5" spans="1:19" x14ac:dyDescent="0.2">
      <c r="A5" s="1420">
        <f>Menu!F5</f>
        <v>43586</v>
      </c>
      <c r="B5" s="795" t="s">
        <v>156</v>
      </c>
      <c r="C5" s="848"/>
      <c r="D5" s="849"/>
      <c r="E5" s="849"/>
      <c r="F5" s="849"/>
      <c r="G5" s="850"/>
      <c r="H5" s="849"/>
      <c r="I5" s="849"/>
      <c r="J5" s="849"/>
      <c r="K5" s="849"/>
      <c r="L5" s="849"/>
      <c r="M5" s="849"/>
      <c r="N5" s="849"/>
      <c r="O5" s="850"/>
      <c r="P5" s="811">
        <f t="shared" ref="P5:P36" si="0">SUM(C5:G5)</f>
        <v>0</v>
      </c>
      <c r="Q5" s="811">
        <f>SUM(H5:O5)</f>
        <v>0</v>
      </c>
      <c r="R5" s="811">
        <f>P5+Q5</f>
        <v>0</v>
      </c>
      <c r="S5" s="805" t="str">
        <f>IF(AND('Meal Sign In-Data Entry'!P5='CG-3123'!AR192,'Meal Sign In-Data Entry'!Q5='CG-3123'!AS192,'Meal Sign In-Data Entry'!A5='CG-3123'!AL192),IF(AND(P5=0,Q5=0),"","Y"),"N")</f>
        <v/>
      </c>
    </row>
    <row r="6" spans="1:19" x14ac:dyDescent="0.2">
      <c r="A6" s="1421"/>
      <c r="B6" s="796" t="s">
        <v>158</v>
      </c>
      <c r="C6" s="851">
        <v>2</v>
      </c>
      <c r="D6" s="852"/>
      <c r="E6" s="852"/>
      <c r="F6" s="852"/>
      <c r="G6" s="853"/>
      <c r="H6" s="852"/>
      <c r="I6" s="852"/>
      <c r="J6" s="852"/>
      <c r="K6" s="852"/>
      <c r="L6" s="852"/>
      <c r="M6" s="852"/>
      <c r="N6" s="852"/>
      <c r="O6" s="853"/>
      <c r="P6" s="812">
        <f t="shared" si="0"/>
        <v>2</v>
      </c>
      <c r="Q6" s="812">
        <f t="shared" ref="Q6:Q36" si="1">SUM(H6:O6)</f>
        <v>0</v>
      </c>
      <c r="R6" s="812">
        <f t="shared" ref="R6:R69" si="2">P6+Q6</f>
        <v>2</v>
      </c>
      <c r="S6" s="805" t="str">
        <f>IF(AND('Meal Sign In-Data Entry'!P6='CG-3123'!AR193,'Meal Sign In-Data Entry'!Q6='CG-3123'!AS193,'Meal Sign In-Data Entry'!A6='CG-3123'!AL193),IF(AND(P6=0,Q6=0),"","Y"),"N")</f>
        <v>Y</v>
      </c>
    </row>
    <row r="7" spans="1:19" x14ac:dyDescent="0.2">
      <c r="A7" s="1421"/>
      <c r="B7" s="796" t="s">
        <v>252</v>
      </c>
      <c r="C7" s="851"/>
      <c r="D7" s="852"/>
      <c r="E7" s="852"/>
      <c r="F7" s="852"/>
      <c r="G7" s="853"/>
      <c r="H7" s="852"/>
      <c r="I7" s="852"/>
      <c r="J7" s="852"/>
      <c r="K7" s="852"/>
      <c r="L7" s="852"/>
      <c r="M7" s="852"/>
      <c r="N7" s="852"/>
      <c r="O7" s="853"/>
      <c r="P7" s="812">
        <f t="shared" si="0"/>
        <v>0</v>
      </c>
      <c r="Q7" s="812">
        <f t="shared" si="1"/>
        <v>0</v>
      </c>
      <c r="R7" s="812">
        <f t="shared" si="2"/>
        <v>0</v>
      </c>
      <c r="S7" s="805" t="str">
        <f>IF(AND('Meal Sign In-Data Entry'!P7='CG-3123'!AR194,'Meal Sign In-Data Entry'!Q7='CG-3123'!AS194,'Meal Sign In-Data Entry'!A7='CG-3123'!AL194),IF(AND(P7=0,Q7=0),"","Y"),"N")</f>
        <v/>
      </c>
    </row>
    <row r="8" spans="1:19" x14ac:dyDescent="0.2">
      <c r="A8" s="1414">
        <f>A5+1</f>
        <v>43587</v>
      </c>
      <c r="B8" s="796" t="s">
        <v>156</v>
      </c>
      <c r="C8" s="851"/>
      <c r="D8" s="852"/>
      <c r="E8" s="852"/>
      <c r="F8" s="852"/>
      <c r="G8" s="853"/>
      <c r="H8" s="852"/>
      <c r="I8" s="852"/>
      <c r="J8" s="852"/>
      <c r="K8" s="852"/>
      <c r="L8" s="852"/>
      <c r="M8" s="852"/>
      <c r="N8" s="852"/>
      <c r="O8" s="853"/>
      <c r="P8" s="812">
        <f t="shared" si="0"/>
        <v>0</v>
      </c>
      <c r="Q8" s="812">
        <f t="shared" si="1"/>
        <v>0</v>
      </c>
      <c r="R8" s="812">
        <f t="shared" si="2"/>
        <v>0</v>
      </c>
      <c r="S8" s="805" t="str">
        <f>IF(AND('Meal Sign In-Data Entry'!P8='CG-3123'!AR195,'Meal Sign In-Data Entry'!Q8='CG-3123'!AS195,'Meal Sign In-Data Entry'!A8='CG-3123'!AL195),IF(AND(P8=0,Q8=0),"","Y"),"N")</f>
        <v/>
      </c>
    </row>
    <row r="9" spans="1:19" x14ac:dyDescent="0.2">
      <c r="A9" s="1414"/>
      <c r="B9" s="796" t="s">
        <v>158</v>
      </c>
      <c r="C9" s="851"/>
      <c r="D9" s="852"/>
      <c r="E9" s="852"/>
      <c r="F9" s="852"/>
      <c r="G9" s="853"/>
      <c r="H9" s="852"/>
      <c r="I9" s="852"/>
      <c r="J9" s="852"/>
      <c r="K9" s="852"/>
      <c r="L9" s="852"/>
      <c r="M9" s="852"/>
      <c r="N9" s="852"/>
      <c r="O9" s="853"/>
      <c r="P9" s="812">
        <f t="shared" si="0"/>
        <v>0</v>
      </c>
      <c r="Q9" s="812">
        <f t="shared" si="1"/>
        <v>0</v>
      </c>
      <c r="R9" s="812">
        <f t="shared" si="2"/>
        <v>0</v>
      </c>
      <c r="S9" s="805" t="str">
        <f>IF(AND('Meal Sign In-Data Entry'!P9='CG-3123'!AR196,'Meal Sign In-Data Entry'!Q9='CG-3123'!AS196,'Meal Sign In-Data Entry'!A9='CG-3123'!AL196),IF(AND(P9=0,Q9=0),"","Y"),"N")</f>
        <v/>
      </c>
    </row>
    <row r="10" spans="1:19" x14ac:dyDescent="0.2">
      <c r="A10" s="1414"/>
      <c r="B10" s="796" t="s">
        <v>252</v>
      </c>
      <c r="C10" s="851"/>
      <c r="D10" s="852"/>
      <c r="E10" s="852"/>
      <c r="F10" s="852"/>
      <c r="G10" s="853"/>
      <c r="H10" s="852"/>
      <c r="I10" s="852"/>
      <c r="J10" s="852"/>
      <c r="K10" s="852"/>
      <c r="L10" s="852"/>
      <c r="M10" s="852"/>
      <c r="N10" s="852"/>
      <c r="O10" s="853"/>
      <c r="P10" s="812">
        <f t="shared" si="0"/>
        <v>0</v>
      </c>
      <c r="Q10" s="812">
        <f t="shared" si="1"/>
        <v>0</v>
      </c>
      <c r="R10" s="812">
        <f t="shared" si="2"/>
        <v>0</v>
      </c>
      <c r="S10" s="805" t="str">
        <f>IF(AND('Meal Sign In-Data Entry'!P10='CG-3123'!AR197,'Meal Sign In-Data Entry'!Q10='CG-3123'!AS197,'Meal Sign In-Data Entry'!A10='CG-3123'!AL197),IF(AND(P10=0,Q10=0),"","Y"),"N")</f>
        <v/>
      </c>
    </row>
    <row r="11" spans="1:19" x14ac:dyDescent="0.2">
      <c r="A11" s="1414">
        <f>A8+1</f>
        <v>43588</v>
      </c>
      <c r="B11" s="796" t="s">
        <v>156</v>
      </c>
      <c r="C11" s="851"/>
      <c r="D11" s="852"/>
      <c r="E11" s="852"/>
      <c r="F11" s="852"/>
      <c r="G11" s="853"/>
      <c r="H11" s="852"/>
      <c r="I11" s="852"/>
      <c r="J11" s="852"/>
      <c r="K11" s="852"/>
      <c r="L11" s="852"/>
      <c r="M11" s="852"/>
      <c r="N11" s="852"/>
      <c r="O11" s="853"/>
      <c r="P11" s="812">
        <f t="shared" si="0"/>
        <v>0</v>
      </c>
      <c r="Q11" s="812">
        <f t="shared" si="1"/>
        <v>0</v>
      </c>
      <c r="R11" s="812">
        <f t="shared" si="2"/>
        <v>0</v>
      </c>
      <c r="S11" s="805" t="str">
        <f>IF(AND('Meal Sign In-Data Entry'!P11='CG-3123'!AR198,'Meal Sign In-Data Entry'!Q11='CG-3123'!AS198,'Meal Sign In-Data Entry'!A11='CG-3123'!AL198),IF(AND(P11=0,Q11=0),"","Y"),"N")</f>
        <v/>
      </c>
    </row>
    <row r="12" spans="1:19" x14ac:dyDescent="0.2">
      <c r="A12" s="1414"/>
      <c r="B12" s="796" t="s">
        <v>158</v>
      </c>
      <c r="C12" s="851"/>
      <c r="D12" s="852"/>
      <c r="E12" s="852"/>
      <c r="F12" s="852"/>
      <c r="G12" s="853"/>
      <c r="H12" s="852"/>
      <c r="I12" s="852"/>
      <c r="J12" s="852"/>
      <c r="K12" s="852"/>
      <c r="L12" s="852"/>
      <c r="M12" s="852"/>
      <c r="N12" s="852"/>
      <c r="O12" s="853"/>
      <c r="P12" s="812">
        <f t="shared" si="0"/>
        <v>0</v>
      </c>
      <c r="Q12" s="812">
        <f t="shared" si="1"/>
        <v>0</v>
      </c>
      <c r="R12" s="812">
        <f t="shared" si="2"/>
        <v>0</v>
      </c>
      <c r="S12" s="805" t="str">
        <f>IF(AND('Meal Sign In-Data Entry'!P12='CG-3123'!AR199,'Meal Sign In-Data Entry'!Q12='CG-3123'!AS199,'Meal Sign In-Data Entry'!A12='CG-3123'!AL199),IF(AND(P12=0,Q12=0),"","Y"),"N")</f>
        <v/>
      </c>
    </row>
    <row r="13" spans="1:19" x14ac:dyDescent="0.2">
      <c r="A13" s="1414"/>
      <c r="B13" s="796" t="s">
        <v>252</v>
      </c>
      <c r="C13" s="851"/>
      <c r="D13" s="852"/>
      <c r="E13" s="852"/>
      <c r="F13" s="852"/>
      <c r="G13" s="853"/>
      <c r="H13" s="852"/>
      <c r="I13" s="852"/>
      <c r="J13" s="852"/>
      <c r="K13" s="852"/>
      <c r="L13" s="852"/>
      <c r="M13" s="852"/>
      <c r="N13" s="852"/>
      <c r="O13" s="853"/>
      <c r="P13" s="812">
        <f t="shared" si="0"/>
        <v>0</v>
      </c>
      <c r="Q13" s="812">
        <f t="shared" si="1"/>
        <v>0</v>
      </c>
      <c r="R13" s="812">
        <f t="shared" si="2"/>
        <v>0</v>
      </c>
      <c r="S13" s="805" t="str">
        <f>IF(AND('Meal Sign In-Data Entry'!P13='CG-3123'!AR200,'Meal Sign In-Data Entry'!Q13='CG-3123'!AS200,'Meal Sign In-Data Entry'!A13='CG-3123'!AL200),IF(AND(P13=0,Q13=0),"","Y"),"N")</f>
        <v/>
      </c>
    </row>
    <row r="14" spans="1:19" x14ac:dyDescent="0.2">
      <c r="A14" s="1414">
        <f t="shared" ref="A14" si="3">A11+1</f>
        <v>43589</v>
      </c>
      <c r="B14" s="796" t="s">
        <v>156</v>
      </c>
      <c r="C14" s="851"/>
      <c r="D14" s="852"/>
      <c r="E14" s="852"/>
      <c r="F14" s="852"/>
      <c r="G14" s="853"/>
      <c r="H14" s="852"/>
      <c r="I14" s="852"/>
      <c r="J14" s="852"/>
      <c r="K14" s="852"/>
      <c r="L14" s="852"/>
      <c r="M14" s="852"/>
      <c r="N14" s="852"/>
      <c r="O14" s="853"/>
      <c r="P14" s="812">
        <f t="shared" si="0"/>
        <v>0</v>
      </c>
      <c r="Q14" s="812">
        <f t="shared" si="1"/>
        <v>0</v>
      </c>
      <c r="R14" s="812">
        <f t="shared" si="2"/>
        <v>0</v>
      </c>
      <c r="S14" s="805" t="str">
        <f>IF(AND('Meal Sign In-Data Entry'!P14='CG-3123'!AR201,'Meal Sign In-Data Entry'!Q14='CG-3123'!AS201,'Meal Sign In-Data Entry'!A14='CG-3123'!AL201),IF(AND(P14=0,Q14=0),"","Y"),"N")</f>
        <v/>
      </c>
    </row>
    <row r="15" spans="1:19" x14ac:dyDescent="0.2">
      <c r="A15" s="1414"/>
      <c r="B15" s="796" t="s">
        <v>158</v>
      </c>
      <c r="C15" s="851"/>
      <c r="D15" s="852"/>
      <c r="E15" s="852"/>
      <c r="F15" s="852"/>
      <c r="G15" s="853"/>
      <c r="H15" s="852"/>
      <c r="I15" s="852"/>
      <c r="J15" s="852"/>
      <c r="K15" s="852"/>
      <c r="L15" s="852"/>
      <c r="M15" s="852"/>
      <c r="N15" s="852"/>
      <c r="O15" s="853"/>
      <c r="P15" s="812">
        <f t="shared" si="0"/>
        <v>0</v>
      </c>
      <c r="Q15" s="812">
        <f t="shared" si="1"/>
        <v>0</v>
      </c>
      <c r="R15" s="812">
        <f t="shared" si="2"/>
        <v>0</v>
      </c>
      <c r="S15" s="805" t="str">
        <f>IF(AND('Meal Sign In-Data Entry'!P15='CG-3123'!AR202,'Meal Sign In-Data Entry'!Q15='CG-3123'!AS202,'Meal Sign In-Data Entry'!A15='CG-3123'!AL202),IF(AND(P15=0,Q15=0),"","Y"),"N")</f>
        <v/>
      </c>
    </row>
    <row r="16" spans="1:19" x14ac:dyDescent="0.2">
      <c r="A16" s="1414"/>
      <c r="B16" s="796" t="s">
        <v>252</v>
      </c>
      <c r="C16" s="851"/>
      <c r="D16" s="852"/>
      <c r="E16" s="852"/>
      <c r="F16" s="852"/>
      <c r="G16" s="853"/>
      <c r="H16" s="852"/>
      <c r="I16" s="852"/>
      <c r="J16" s="852"/>
      <c r="K16" s="852"/>
      <c r="L16" s="852"/>
      <c r="M16" s="852"/>
      <c r="N16" s="852"/>
      <c r="O16" s="853"/>
      <c r="P16" s="812">
        <f t="shared" si="0"/>
        <v>0</v>
      </c>
      <c r="Q16" s="812">
        <f t="shared" si="1"/>
        <v>0</v>
      </c>
      <c r="R16" s="812">
        <f t="shared" si="2"/>
        <v>0</v>
      </c>
      <c r="S16" s="805" t="str">
        <f>IF(AND('Meal Sign In-Data Entry'!P16='CG-3123'!AR203,'Meal Sign In-Data Entry'!Q16='CG-3123'!AS203,'Meal Sign In-Data Entry'!A16='CG-3123'!AL203),IF(AND(P16=0,Q16=0),"","Y"),"N")</f>
        <v/>
      </c>
    </row>
    <row r="17" spans="1:19" x14ac:dyDescent="0.2">
      <c r="A17" s="1414">
        <f t="shared" ref="A17" si="4">A14+1</f>
        <v>43590</v>
      </c>
      <c r="B17" s="796" t="s">
        <v>156</v>
      </c>
      <c r="C17" s="851"/>
      <c r="D17" s="852"/>
      <c r="E17" s="852"/>
      <c r="F17" s="852"/>
      <c r="G17" s="853"/>
      <c r="H17" s="852"/>
      <c r="I17" s="852"/>
      <c r="J17" s="852"/>
      <c r="K17" s="852"/>
      <c r="L17" s="852"/>
      <c r="M17" s="852"/>
      <c r="N17" s="852"/>
      <c r="O17" s="853"/>
      <c r="P17" s="812">
        <f t="shared" si="0"/>
        <v>0</v>
      </c>
      <c r="Q17" s="812">
        <f t="shared" si="1"/>
        <v>0</v>
      </c>
      <c r="R17" s="812">
        <f t="shared" si="2"/>
        <v>0</v>
      </c>
      <c r="S17" s="805" t="str">
        <f>IF(AND('Meal Sign In-Data Entry'!P17='CG-3123'!AR204,'Meal Sign In-Data Entry'!Q17='CG-3123'!AS204,'Meal Sign In-Data Entry'!A17='CG-3123'!AL204),IF(AND(P17=0,Q17=0),"","Y"),"N")</f>
        <v/>
      </c>
    </row>
    <row r="18" spans="1:19" x14ac:dyDescent="0.2">
      <c r="A18" s="1414"/>
      <c r="B18" s="796" t="s">
        <v>158</v>
      </c>
      <c r="C18" s="851"/>
      <c r="D18" s="852"/>
      <c r="E18" s="852"/>
      <c r="F18" s="852"/>
      <c r="G18" s="853"/>
      <c r="H18" s="852"/>
      <c r="I18" s="852"/>
      <c r="J18" s="852"/>
      <c r="K18" s="852"/>
      <c r="L18" s="852"/>
      <c r="M18" s="852"/>
      <c r="N18" s="852"/>
      <c r="O18" s="853"/>
      <c r="P18" s="812">
        <f t="shared" si="0"/>
        <v>0</v>
      </c>
      <c r="Q18" s="812">
        <f t="shared" si="1"/>
        <v>0</v>
      </c>
      <c r="R18" s="812">
        <f t="shared" si="2"/>
        <v>0</v>
      </c>
      <c r="S18" s="805" t="str">
        <f>IF(AND('Meal Sign In-Data Entry'!P18='CG-3123'!AR205,'Meal Sign In-Data Entry'!Q18='CG-3123'!AS205,'Meal Sign In-Data Entry'!A18='CG-3123'!AL205),IF(AND(P18=0,Q18=0),"","Y"),"N")</f>
        <v/>
      </c>
    </row>
    <row r="19" spans="1:19" x14ac:dyDescent="0.2">
      <c r="A19" s="1414"/>
      <c r="B19" s="796" t="s">
        <v>252</v>
      </c>
      <c r="C19" s="851"/>
      <c r="D19" s="852"/>
      <c r="E19" s="852"/>
      <c r="F19" s="852"/>
      <c r="G19" s="853"/>
      <c r="H19" s="852"/>
      <c r="I19" s="852"/>
      <c r="J19" s="852"/>
      <c r="K19" s="852"/>
      <c r="L19" s="852"/>
      <c r="M19" s="852"/>
      <c r="N19" s="852"/>
      <c r="O19" s="853"/>
      <c r="P19" s="812">
        <f t="shared" si="0"/>
        <v>0</v>
      </c>
      <c r="Q19" s="812">
        <f t="shared" si="1"/>
        <v>0</v>
      </c>
      <c r="R19" s="812">
        <f t="shared" si="2"/>
        <v>0</v>
      </c>
      <c r="S19" s="805" t="str">
        <f>IF(AND('Meal Sign In-Data Entry'!P19='CG-3123'!AR206,'Meal Sign In-Data Entry'!Q19='CG-3123'!AS206,'Meal Sign In-Data Entry'!A19='CG-3123'!AL206),IF(AND(P19=0,Q19=0),"","Y"),"N")</f>
        <v/>
      </c>
    </row>
    <row r="20" spans="1:19" x14ac:dyDescent="0.2">
      <c r="A20" s="1414">
        <f t="shared" ref="A20" si="5">A17+1</f>
        <v>43591</v>
      </c>
      <c r="B20" s="796" t="s">
        <v>156</v>
      </c>
      <c r="C20" s="851"/>
      <c r="D20" s="852"/>
      <c r="E20" s="852"/>
      <c r="F20" s="852"/>
      <c r="G20" s="853"/>
      <c r="H20" s="852"/>
      <c r="I20" s="852"/>
      <c r="J20" s="852"/>
      <c r="K20" s="852"/>
      <c r="L20" s="852"/>
      <c r="M20" s="852"/>
      <c r="N20" s="852"/>
      <c r="O20" s="853"/>
      <c r="P20" s="812">
        <f t="shared" si="0"/>
        <v>0</v>
      </c>
      <c r="Q20" s="812">
        <f t="shared" si="1"/>
        <v>0</v>
      </c>
      <c r="R20" s="812">
        <f t="shared" si="2"/>
        <v>0</v>
      </c>
      <c r="S20" s="805" t="str">
        <f>IF(AND('Meal Sign In-Data Entry'!P20='CG-3123'!AR207,'Meal Sign In-Data Entry'!Q20='CG-3123'!AS207,'Meal Sign In-Data Entry'!A20='CG-3123'!AL207),IF(AND(P20=0,Q20=0),"","Y"),"N")</f>
        <v/>
      </c>
    </row>
    <row r="21" spans="1:19" x14ac:dyDescent="0.2">
      <c r="A21" s="1414"/>
      <c r="B21" s="796" t="s">
        <v>158</v>
      </c>
      <c r="C21" s="851"/>
      <c r="D21" s="852"/>
      <c r="E21" s="852"/>
      <c r="F21" s="852"/>
      <c r="G21" s="853"/>
      <c r="H21" s="852"/>
      <c r="I21" s="852"/>
      <c r="J21" s="852"/>
      <c r="K21" s="852"/>
      <c r="L21" s="852"/>
      <c r="M21" s="852"/>
      <c r="N21" s="852"/>
      <c r="O21" s="853"/>
      <c r="P21" s="812">
        <f t="shared" si="0"/>
        <v>0</v>
      </c>
      <c r="Q21" s="812">
        <f t="shared" si="1"/>
        <v>0</v>
      </c>
      <c r="R21" s="812">
        <f t="shared" si="2"/>
        <v>0</v>
      </c>
      <c r="S21" s="805" t="str">
        <f>IF(AND('Meal Sign In-Data Entry'!P21='CG-3123'!AR208,'Meal Sign In-Data Entry'!Q21='CG-3123'!AS208,'Meal Sign In-Data Entry'!A21='CG-3123'!AL208),IF(AND(P21=0,Q21=0),"","Y"),"N")</f>
        <v/>
      </c>
    </row>
    <row r="22" spans="1:19" x14ac:dyDescent="0.2">
      <c r="A22" s="1414"/>
      <c r="B22" s="796" t="s">
        <v>252</v>
      </c>
      <c r="C22" s="851"/>
      <c r="D22" s="852"/>
      <c r="E22" s="852"/>
      <c r="F22" s="852"/>
      <c r="G22" s="853"/>
      <c r="H22" s="852"/>
      <c r="I22" s="852"/>
      <c r="J22" s="852"/>
      <c r="K22" s="852"/>
      <c r="L22" s="852"/>
      <c r="M22" s="852"/>
      <c r="N22" s="852"/>
      <c r="O22" s="853"/>
      <c r="P22" s="812">
        <f t="shared" si="0"/>
        <v>0</v>
      </c>
      <c r="Q22" s="812">
        <f t="shared" si="1"/>
        <v>0</v>
      </c>
      <c r="R22" s="812">
        <f t="shared" si="2"/>
        <v>0</v>
      </c>
      <c r="S22" s="805" t="str">
        <f>IF(AND('Meal Sign In-Data Entry'!P22='CG-3123'!AR209,'Meal Sign In-Data Entry'!Q22='CG-3123'!AS209,'Meal Sign In-Data Entry'!A22='CG-3123'!AL209),IF(AND(P22=0,Q22=0),"","Y"),"N")</f>
        <v/>
      </c>
    </row>
    <row r="23" spans="1:19" x14ac:dyDescent="0.2">
      <c r="A23" s="1414">
        <f t="shared" ref="A23" si="6">A20+1</f>
        <v>43592</v>
      </c>
      <c r="B23" s="796" t="s">
        <v>156</v>
      </c>
      <c r="C23" s="851"/>
      <c r="D23" s="852"/>
      <c r="E23" s="852"/>
      <c r="F23" s="852"/>
      <c r="G23" s="853"/>
      <c r="H23" s="852"/>
      <c r="I23" s="852"/>
      <c r="J23" s="852"/>
      <c r="K23" s="852"/>
      <c r="L23" s="852"/>
      <c r="M23" s="852"/>
      <c r="N23" s="852"/>
      <c r="O23" s="853"/>
      <c r="P23" s="812">
        <f t="shared" si="0"/>
        <v>0</v>
      </c>
      <c r="Q23" s="812">
        <f t="shared" si="1"/>
        <v>0</v>
      </c>
      <c r="R23" s="812">
        <f t="shared" si="2"/>
        <v>0</v>
      </c>
      <c r="S23" s="805" t="str">
        <f>IF(AND('Meal Sign In-Data Entry'!P23='CG-3123'!AR210,'Meal Sign In-Data Entry'!Q23='CG-3123'!AS210,'Meal Sign In-Data Entry'!A23='CG-3123'!AL210),IF(AND(P23=0,Q23=0),"","Y"),"N")</f>
        <v/>
      </c>
    </row>
    <row r="24" spans="1:19" x14ac:dyDescent="0.2">
      <c r="A24" s="1414"/>
      <c r="B24" s="796" t="s">
        <v>158</v>
      </c>
      <c r="C24" s="851"/>
      <c r="D24" s="852"/>
      <c r="E24" s="852"/>
      <c r="F24" s="852"/>
      <c r="G24" s="853"/>
      <c r="H24" s="852"/>
      <c r="I24" s="852"/>
      <c r="J24" s="852"/>
      <c r="K24" s="852"/>
      <c r="L24" s="852"/>
      <c r="M24" s="852"/>
      <c r="N24" s="852"/>
      <c r="O24" s="853"/>
      <c r="P24" s="812">
        <f t="shared" si="0"/>
        <v>0</v>
      </c>
      <c r="Q24" s="812">
        <f t="shared" si="1"/>
        <v>0</v>
      </c>
      <c r="R24" s="812">
        <f t="shared" si="2"/>
        <v>0</v>
      </c>
      <c r="S24" s="805" t="str">
        <f>IF(AND('Meal Sign In-Data Entry'!P24='CG-3123'!AR211,'Meal Sign In-Data Entry'!Q24='CG-3123'!AS211,'Meal Sign In-Data Entry'!A24='CG-3123'!AL211),IF(AND(P24=0,Q24=0),"","Y"),"N")</f>
        <v/>
      </c>
    </row>
    <row r="25" spans="1:19" x14ac:dyDescent="0.2">
      <c r="A25" s="1414"/>
      <c r="B25" s="796" t="s">
        <v>252</v>
      </c>
      <c r="C25" s="851"/>
      <c r="D25" s="852"/>
      <c r="E25" s="852"/>
      <c r="F25" s="852"/>
      <c r="G25" s="853"/>
      <c r="H25" s="852"/>
      <c r="I25" s="852"/>
      <c r="J25" s="852"/>
      <c r="K25" s="852"/>
      <c r="L25" s="852"/>
      <c r="M25" s="852"/>
      <c r="N25" s="852"/>
      <c r="O25" s="853"/>
      <c r="P25" s="812">
        <f t="shared" si="0"/>
        <v>0</v>
      </c>
      <c r="Q25" s="812">
        <f t="shared" si="1"/>
        <v>0</v>
      </c>
      <c r="R25" s="812">
        <f t="shared" si="2"/>
        <v>0</v>
      </c>
      <c r="S25" s="805" t="str">
        <f>IF(AND('Meal Sign In-Data Entry'!P25='CG-3123'!AR212,'Meal Sign In-Data Entry'!Q25='CG-3123'!AS212,'Meal Sign In-Data Entry'!A25='CG-3123'!AL212),IF(AND(P25=0,Q25=0),"","Y"),"N")</f>
        <v/>
      </c>
    </row>
    <row r="26" spans="1:19" x14ac:dyDescent="0.2">
      <c r="A26" s="1414">
        <f t="shared" ref="A26" si="7">A23+1</f>
        <v>43593</v>
      </c>
      <c r="B26" s="796" t="s">
        <v>156</v>
      </c>
      <c r="C26" s="851"/>
      <c r="D26" s="852"/>
      <c r="E26" s="852"/>
      <c r="F26" s="852"/>
      <c r="G26" s="853"/>
      <c r="H26" s="852"/>
      <c r="I26" s="852"/>
      <c r="J26" s="852"/>
      <c r="K26" s="852"/>
      <c r="L26" s="852"/>
      <c r="M26" s="852"/>
      <c r="N26" s="852"/>
      <c r="O26" s="853"/>
      <c r="P26" s="812">
        <f t="shared" si="0"/>
        <v>0</v>
      </c>
      <c r="Q26" s="812">
        <f t="shared" si="1"/>
        <v>0</v>
      </c>
      <c r="R26" s="812">
        <f t="shared" si="2"/>
        <v>0</v>
      </c>
      <c r="S26" s="805" t="str">
        <f>IF(AND('Meal Sign In-Data Entry'!P26='CG-3123'!AR213,'Meal Sign In-Data Entry'!Q26='CG-3123'!AS213,'Meal Sign In-Data Entry'!A26='CG-3123'!AL213),IF(AND(P26=0,Q26=0),"","Y"),"N")</f>
        <v/>
      </c>
    </row>
    <row r="27" spans="1:19" x14ac:dyDescent="0.2">
      <c r="A27" s="1414"/>
      <c r="B27" s="796" t="s">
        <v>158</v>
      </c>
      <c r="C27" s="851"/>
      <c r="D27" s="852"/>
      <c r="E27" s="852"/>
      <c r="F27" s="852"/>
      <c r="G27" s="853"/>
      <c r="H27" s="852"/>
      <c r="I27" s="852"/>
      <c r="J27" s="852"/>
      <c r="K27" s="852"/>
      <c r="L27" s="852"/>
      <c r="M27" s="852"/>
      <c r="N27" s="852"/>
      <c r="O27" s="853"/>
      <c r="P27" s="812">
        <f t="shared" si="0"/>
        <v>0</v>
      </c>
      <c r="Q27" s="812">
        <f t="shared" si="1"/>
        <v>0</v>
      </c>
      <c r="R27" s="812">
        <f t="shared" si="2"/>
        <v>0</v>
      </c>
      <c r="S27" s="805" t="str">
        <f>IF(AND('Meal Sign In-Data Entry'!P27='CG-3123'!AR214,'Meal Sign In-Data Entry'!Q27='CG-3123'!AS214,'Meal Sign In-Data Entry'!A27='CG-3123'!AL214),IF(AND(P27=0,Q27=0),"","Y"),"N")</f>
        <v/>
      </c>
    </row>
    <row r="28" spans="1:19" x14ac:dyDescent="0.2">
      <c r="A28" s="1414"/>
      <c r="B28" s="796" t="s">
        <v>252</v>
      </c>
      <c r="C28" s="851"/>
      <c r="D28" s="852"/>
      <c r="E28" s="852"/>
      <c r="F28" s="852"/>
      <c r="G28" s="853"/>
      <c r="H28" s="852"/>
      <c r="I28" s="852"/>
      <c r="J28" s="852"/>
      <c r="K28" s="852"/>
      <c r="L28" s="852"/>
      <c r="M28" s="852"/>
      <c r="N28" s="852"/>
      <c r="O28" s="853"/>
      <c r="P28" s="812">
        <f t="shared" si="0"/>
        <v>0</v>
      </c>
      <c r="Q28" s="812">
        <f t="shared" si="1"/>
        <v>0</v>
      </c>
      <c r="R28" s="812">
        <f t="shared" si="2"/>
        <v>0</v>
      </c>
      <c r="S28" s="805" t="str">
        <f>IF(AND('Meal Sign In-Data Entry'!P28='CG-3123'!AR215,'Meal Sign In-Data Entry'!Q28='CG-3123'!AS215,'Meal Sign In-Data Entry'!A28='CG-3123'!AL215),IF(AND(P28=0,Q28=0),"","Y"),"N")</f>
        <v/>
      </c>
    </row>
    <row r="29" spans="1:19" x14ac:dyDescent="0.2">
      <c r="A29" s="1414">
        <f t="shared" ref="A29:A89" si="8">A26+1</f>
        <v>43594</v>
      </c>
      <c r="B29" s="796" t="s">
        <v>156</v>
      </c>
      <c r="C29" s="851"/>
      <c r="D29" s="852"/>
      <c r="E29" s="852"/>
      <c r="F29" s="852"/>
      <c r="G29" s="853"/>
      <c r="H29" s="852"/>
      <c r="I29" s="852"/>
      <c r="J29" s="852"/>
      <c r="K29" s="852"/>
      <c r="L29" s="852"/>
      <c r="M29" s="852"/>
      <c r="N29" s="852"/>
      <c r="O29" s="853"/>
      <c r="P29" s="812">
        <f t="shared" si="0"/>
        <v>0</v>
      </c>
      <c r="Q29" s="812">
        <f t="shared" si="1"/>
        <v>0</v>
      </c>
      <c r="R29" s="812">
        <f t="shared" si="2"/>
        <v>0</v>
      </c>
      <c r="S29" s="805" t="str">
        <f>IF(AND('Meal Sign In-Data Entry'!P29='CG-3123'!AR216,'Meal Sign In-Data Entry'!Q29='CG-3123'!AS216,'Meal Sign In-Data Entry'!A29='CG-3123'!AL216),IF(AND(P29=0,Q29=0),"","Y"),"N")</f>
        <v/>
      </c>
    </row>
    <row r="30" spans="1:19" x14ac:dyDescent="0.2">
      <c r="A30" s="1414"/>
      <c r="B30" s="796" t="s">
        <v>158</v>
      </c>
      <c r="C30" s="851"/>
      <c r="D30" s="852"/>
      <c r="E30" s="852"/>
      <c r="F30" s="852"/>
      <c r="G30" s="853"/>
      <c r="H30" s="852"/>
      <c r="I30" s="852"/>
      <c r="J30" s="852"/>
      <c r="K30" s="852"/>
      <c r="L30" s="852"/>
      <c r="M30" s="852"/>
      <c r="N30" s="852"/>
      <c r="O30" s="853"/>
      <c r="P30" s="812">
        <f t="shared" si="0"/>
        <v>0</v>
      </c>
      <c r="Q30" s="812">
        <f t="shared" si="1"/>
        <v>0</v>
      </c>
      <c r="R30" s="812">
        <f t="shared" si="2"/>
        <v>0</v>
      </c>
      <c r="S30" s="805" t="str">
        <f>IF(AND('Meal Sign In-Data Entry'!P30='CG-3123'!AR217,'Meal Sign In-Data Entry'!Q30='CG-3123'!AS217,'Meal Sign In-Data Entry'!A30='CG-3123'!AL217),IF(AND(P30=0,Q30=0),"","Y"),"N")</f>
        <v/>
      </c>
    </row>
    <row r="31" spans="1:19" x14ac:dyDescent="0.2">
      <c r="A31" s="1414"/>
      <c r="B31" s="796" t="s">
        <v>252</v>
      </c>
      <c r="C31" s="851"/>
      <c r="D31" s="852"/>
      <c r="E31" s="852"/>
      <c r="F31" s="852"/>
      <c r="G31" s="853"/>
      <c r="H31" s="852"/>
      <c r="I31" s="852"/>
      <c r="J31" s="852"/>
      <c r="K31" s="852"/>
      <c r="L31" s="852"/>
      <c r="M31" s="852"/>
      <c r="N31" s="852"/>
      <c r="O31" s="853"/>
      <c r="P31" s="812">
        <f t="shared" si="0"/>
        <v>0</v>
      </c>
      <c r="Q31" s="812">
        <f t="shared" si="1"/>
        <v>0</v>
      </c>
      <c r="R31" s="812">
        <f t="shared" si="2"/>
        <v>0</v>
      </c>
      <c r="S31" s="805" t="str">
        <f>IF(AND('Meal Sign In-Data Entry'!P31='CG-3123'!AR218,'Meal Sign In-Data Entry'!Q31='CG-3123'!AS218,'Meal Sign In-Data Entry'!A31='CG-3123'!AL218),IF(AND(P31=0,Q31=0),"","Y"),"N")</f>
        <v/>
      </c>
    </row>
    <row r="32" spans="1:19" x14ac:dyDescent="0.2">
      <c r="A32" s="1414">
        <f t="shared" ref="A32:A92" si="9">A29+1</f>
        <v>43595</v>
      </c>
      <c r="B32" s="796" t="s">
        <v>156</v>
      </c>
      <c r="C32" s="851"/>
      <c r="D32" s="852"/>
      <c r="E32" s="852"/>
      <c r="F32" s="852"/>
      <c r="G32" s="853"/>
      <c r="H32" s="852"/>
      <c r="I32" s="852"/>
      <c r="J32" s="852"/>
      <c r="K32" s="852"/>
      <c r="L32" s="852"/>
      <c r="M32" s="852"/>
      <c r="N32" s="852"/>
      <c r="O32" s="853"/>
      <c r="P32" s="812">
        <f t="shared" si="0"/>
        <v>0</v>
      </c>
      <c r="Q32" s="812">
        <f t="shared" si="1"/>
        <v>0</v>
      </c>
      <c r="R32" s="812">
        <f t="shared" si="2"/>
        <v>0</v>
      </c>
      <c r="S32" s="805" t="str">
        <f>IF(AND('Meal Sign In-Data Entry'!P32='CG-3123'!AR219,'Meal Sign In-Data Entry'!Q32='CG-3123'!AS219,'Meal Sign In-Data Entry'!A32='CG-3123'!AL219),IF(AND(P32=0,Q32=0),"","Y"),"N")</f>
        <v/>
      </c>
    </row>
    <row r="33" spans="1:19" x14ac:dyDescent="0.2">
      <c r="A33" s="1414"/>
      <c r="B33" s="796" t="s">
        <v>158</v>
      </c>
      <c r="C33" s="851"/>
      <c r="D33" s="852"/>
      <c r="E33" s="852"/>
      <c r="F33" s="852"/>
      <c r="G33" s="853"/>
      <c r="H33" s="852"/>
      <c r="I33" s="852"/>
      <c r="J33" s="852"/>
      <c r="K33" s="852"/>
      <c r="L33" s="852"/>
      <c r="M33" s="852"/>
      <c r="N33" s="852"/>
      <c r="O33" s="853"/>
      <c r="P33" s="812">
        <f t="shared" si="0"/>
        <v>0</v>
      </c>
      <c r="Q33" s="812">
        <f t="shared" si="1"/>
        <v>0</v>
      </c>
      <c r="R33" s="812">
        <f t="shared" si="2"/>
        <v>0</v>
      </c>
      <c r="S33" s="805" t="str">
        <f>IF(AND('Meal Sign In-Data Entry'!P33='CG-3123'!AR220,'Meal Sign In-Data Entry'!Q33='CG-3123'!AS220,'Meal Sign In-Data Entry'!A33='CG-3123'!AL220),IF(AND(P33=0,Q33=0),"","Y"),"N")</f>
        <v/>
      </c>
    </row>
    <row r="34" spans="1:19" x14ac:dyDescent="0.2">
      <c r="A34" s="1414"/>
      <c r="B34" s="796" t="s">
        <v>252</v>
      </c>
      <c r="C34" s="851"/>
      <c r="D34" s="852"/>
      <c r="E34" s="852"/>
      <c r="F34" s="852"/>
      <c r="G34" s="853"/>
      <c r="H34" s="852"/>
      <c r="I34" s="852"/>
      <c r="J34" s="852"/>
      <c r="K34" s="852"/>
      <c r="L34" s="852"/>
      <c r="M34" s="852"/>
      <c r="N34" s="852"/>
      <c r="O34" s="853"/>
      <c r="P34" s="812">
        <f t="shared" si="0"/>
        <v>0</v>
      </c>
      <c r="Q34" s="812">
        <f t="shared" si="1"/>
        <v>0</v>
      </c>
      <c r="R34" s="812">
        <f t="shared" si="2"/>
        <v>0</v>
      </c>
      <c r="S34" s="805" t="str">
        <f>IF(AND('Meal Sign In-Data Entry'!P34='CG-3123'!AR221,'Meal Sign In-Data Entry'!Q34='CG-3123'!AS221,'Meal Sign In-Data Entry'!A34='CG-3123'!AL221),IF(AND(P34=0,Q34=0),"","Y"),"N")</f>
        <v/>
      </c>
    </row>
    <row r="35" spans="1:19" x14ac:dyDescent="0.2">
      <c r="A35" s="1414">
        <f t="shared" ref="A35:A95" si="10">A32+1</f>
        <v>43596</v>
      </c>
      <c r="B35" s="796" t="s">
        <v>156</v>
      </c>
      <c r="C35" s="851"/>
      <c r="D35" s="852"/>
      <c r="E35" s="852"/>
      <c r="F35" s="852"/>
      <c r="G35" s="853"/>
      <c r="H35" s="852"/>
      <c r="I35" s="852"/>
      <c r="J35" s="852"/>
      <c r="K35" s="852"/>
      <c r="L35" s="852"/>
      <c r="M35" s="852"/>
      <c r="N35" s="852"/>
      <c r="O35" s="853"/>
      <c r="P35" s="812">
        <f t="shared" si="0"/>
        <v>0</v>
      </c>
      <c r="Q35" s="812">
        <f t="shared" si="1"/>
        <v>0</v>
      </c>
      <c r="R35" s="812">
        <f t="shared" si="2"/>
        <v>0</v>
      </c>
      <c r="S35" s="805" t="str">
        <f>IF(AND('Meal Sign In-Data Entry'!P35='CG-3123'!AR222,'Meal Sign In-Data Entry'!Q35='CG-3123'!AS222,'Meal Sign In-Data Entry'!A35='CG-3123'!AL222),IF(AND(P35=0,Q35=0),"","Y"),"N")</f>
        <v/>
      </c>
    </row>
    <row r="36" spans="1:19" x14ac:dyDescent="0.2">
      <c r="A36" s="1414"/>
      <c r="B36" s="796" t="s">
        <v>158</v>
      </c>
      <c r="C36" s="851"/>
      <c r="D36" s="852"/>
      <c r="E36" s="852"/>
      <c r="F36" s="852"/>
      <c r="G36" s="853"/>
      <c r="H36" s="852"/>
      <c r="I36" s="852"/>
      <c r="J36" s="852"/>
      <c r="K36" s="852"/>
      <c r="L36" s="852"/>
      <c r="M36" s="852"/>
      <c r="N36" s="852"/>
      <c r="O36" s="853"/>
      <c r="P36" s="812">
        <f t="shared" si="0"/>
        <v>0</v>
      </c>
      <c r="Q36" s="812">
        <f t="shared" si="1"/>
        <v>0</v>
      </c>
      <c r="R36" s="812">
        <f t="shared" si="2"/>
        <v>0</v>
      </c>
      <c r="S36" s="805" t="str">
        <f>IF(AND('Meal Sign In-Data Entry'!P36='CG-3123'!AR223,'Meal Sign In-Data Entry'!Q36='CG-3123'!AS223,'Meal Sign In-Data Entry'!A36='CG-3123'!AL223),IF(AND(P36=0,Q36=0),"","Y"),"N")</f>
        <v/>
      </c>
    </row>
    <row r="37" spans="1:19" x14ac:dyDescent="0.2">
      <c r="A37" s="1414"/>
      <c r="B37" s="796" t="s">
        <v>252</v>
      </c>
      <c r="C37" s="851"/>
      <c r="D37" s="852"/>
      <c r="E37" s="852"/>
      <c r="F37" s="852"/>
      <c r="G37" s="853"/>
      <c r="H37" s="852"/>
      <c r="I37" s="852"/>
      <c r="J37" s="852"/>
      <c r="K37" s="852"/>
      <c r="L37" s="852"/>
      <c r="M37" s="852"/>
      <c r="N37" s="852"/>
      <c r="O37" s="853"/>
      <c r="P37" s="812">
        <f t="shared" ref="P37:P68" si="11">SUM(C37:G37)</f>
        <v>0</v>
      </c>
      <c r="Q37" s="812">
        <f t="shared" ref="Q37:Q68" si="12">SUM(H37:O37)</f>
        <v>0</v>
      </c>
      <c r="R37" s="812">
        <f t="shared" si="2"/>
        <v>0</v>
      </c>
      <c r="S37" s="805" t="str">
        <f>IF(AND('Meal Sign In-Data Entry'!P37='CG-3123'!AR224,'Meal Sign In-Data Entry'!Q37='CG-3123'!AS224,'Meal Sign In-Data Entry'!A37='CG-3123'!AL224),IF(AND(P37=0,Q37=0),"","Y"),"N")</f>
        <v/>
      </c>
    </row>
    <row r="38" spans="1:19" x14ac:dyDescent="0.2">
      <c r="A38" s="1414">
        <f t="shared" ref="A38" si="13">A35+1</f>
        <v>43597</v>
      </c>
      <c r="B38" s="796" t="s">
        <v>156</v>
      </c>
      <c r="C38" s="851"/>
      <c r="D38" s="852"/>
      <c r="E38" s="852"/>
      <c r="F38" s="852"/>
      <c r="G38" s="853"/>
      <c r="H38" s="852"/>
      <c r="I38" s="852"/>
      <c r="J38" s="852"/>
      <c r="K38" s="852"/>
      <c r="L38" s="852"/>
      <c r="M38" s="852"/>
      <c r="N38" s="852"/>
      <c r="O38" s="853"/>
      <c r="P38" s="812">
        <f t="shared" si="11"/>
        <v>0</v>
      </c>
      <c r="Q38" s="812">
        <f t="shared" si="12"/>
        <v>0</v>
      </c>
      <c r="R38" s="812">
        <f t="shared" si="2"/>
        <v>0</v>
      </c>
      <c r="S38" s="805" t="str">
        <f>IF(AND('Meal Sign In-Data Entry'!P38='CG-3123'!AR225,'Meal Sign In-Data Entry'!Q38='CG-3123'!AS225,'Meal Sign In-Data Entry'!A38='CG-3123'!AL225),IF(AND(P38=0,Q38=0),"","Y"),"N")</f>
        <v/>
      </c>
    </row>
    <row r="39" spans="1:19" x14ac:dyDescent="0.2">
      <c r="A39" s="1414"/>
      <c r="B39" s="796" t="s">
        <v>158</v>
      </c>
      <c r="C39" s="851"/>
      <c r="D39" s="852"/>
      <c r="E39" s="852"/>
      <c r="F39" s="852"/>
      <c r="G39" s="853"/>
      <c r="H39" s="852"/>
      <c r="I39" s="852"/>
      <c r="J39" s="852"/>
      <c r="K39" s="852"/>
      <c r="L39" s="852"/>
      <c r="M39" s="852"/>
      <c r="N39" s="852"/>
      <c r="O39" s="853"/>
      <c r="P39" s="812">
        <f t="shared" si="11"/>
        <v>0</v>
      </c>
      <c r="Q39" s="812">
        <f t="shared" si="12"/>
        <v>0</v>
      </c>
      <c r="R39" s="812">
        <f t="shared" si="2"/>
        <v>0</v>
      </c>
      <c r="S39" s="805" t="str">
        <f>IF(AND('Meal Sign In-Data Entry'!P39='CG-3123'!AR226,'Meal Sign In-Data Entry'!Q39='CG-3123'!AS226,'Meal Sign In-Data Entry'!A39='CG-3123'!AL226),IF(AND(P39=0,Q39=0),"","Y"),"N")</f>
        <v/>
      </c>
    </row>
    <row r="40" spans="1:19" x14ac:dyDescent="0.2">
      <c r="A40" s="1414"/>
      <c r="B40" s="796" t="s">
        <v>252</v>
      </c>
      <c r="C40" s="851"/>
      <c r="D40" s="852"/>
      <c r="E40" s="852"/>
      <c r="F40" s="852"/>
      <c r="G40" s="853"/>
      <c r="H40" s="852"/>
      <c r="I40" s="852"/>
      <c r="J40" s="852"/>
      <c r="K40" s="852"/>
      <c r="L40" s="852"/>
      <c r="M40" s="852"/>
      <c r="N40" s="852"/>
      <c r="O40" s="853"/>
      <c r="P40" s="812">
        <f t="shared" si="11"/>
        <v>0</v>
      </c>
      <c r="Q40" s="812">
        <f t="shared" si="12"/>
        <v>0</v>
      </c>
      <c r="R40" s="812">
        <f t="shared" si="2"/>
        <v>0</v>
      </c>
      <c r="S40" s="805" t="str">
        <f>IF(AND('Meal Sign In-Data Entry'!P40='CG-3123'!AR227,'Meal Sign In-Data Entry'!Q40='CG-3123'!AS227,'Meal Sign In-Data Entry'!A40='CG-3123'!AL227),IF(AND(P40=0,Q40=0),"","Y"),"N")</f>
        <v/>
      </c>
    </row>
    <row r="41" spans="1:19" x14ac:dyDescent="0.2">
      <c r="A41" s="1414">
        <f t="shared" ref="A41" si="14">A38+1</f>
        <v>43598</v>
      </c>
      <c r="B41" s="796" t="s">
        <v>156</v>
      </c>
      <c r="C41" s="851"/>
      <c r="D41" s="852"/>
      <c r="E41" s="852"/>
      <c r="F41" s="852"/>
      <c r="G41" s="853"/>
      <c r="H41" s="852"/>
      <c r="I41" s="852"/>
      <c r="J41" s="852"/>
      <c r="K41" s="852"/>
      <c r="L41" s="852"/>
      <c r="M41" s="852"/>
      <c r="N41" s="852"/>
      <c r="O41" s="853"/>
      <c r="P41" s="812">
        <f t="shared" si="11"/>
        <v>0</v>
      </c>
      <c r="Q41" s="812">
        <f t="shared" si="12"/>
        <v>0</v>
      </c>
      <c r="R41" s="812">
        <f t="shared" si="2"/>
        <v>0</v>
      </c>
      <c r="S41" s="805" t="str">
        <f>IF(AND('Meal Sign In-Data Entry'!P41='CG-3123'!AR228,'Meal Sign In-Data Entry'!Q41='CG-3123'!AS228,'Meal Sign In-Data Entry'!A41='CG-3123'!AL228),IF(AND(P41=0,Q41=0),"","Y"),"N")</f>
        <v/>
      </c>
    </row>
    <row r="42" spans="1:19" x14ac:dyDescent="0.2">
      <c r="A42" s="1414"/>
      <c r="B42" s="796" t="s">
        <v>158</v>
      </c>
      <c r="C42" s="851"/>
      <c r="D42" s="852"/>
      <c r="E42" s="852"/>
      <c r="F42" s="852"/>
      <c r="G42" s="853"/>
      <c r="H42" s="852"/>
      <c r="I42" s="852"/>
      <c r="J42" s="852"/>
      <c r="K42" s="852"/>
      <c r="L42" s="852"/>
      <c r="M42" s="852"/>
      <c r="N42" s="852"/>
      <c r="O42" s="853"/>
      <c r="P42" s="812">
        <f t="shared" si="11"/>
        <v>0</v>
      </c>
      <c r="Q42" s="812">
        <f t="shared" si="12"/>
        <v>0</v>
      </c>
      <c r="R42" s="812">
        <f t="shared" si="2"/>
        <v>0</v>
      </c>
      <c r="S42" s="805" t="str">
        <f>IF(AND('Meal Sign In-Data Entry'!P42='CG-3123'!AR229,'Meal Sign In-Data Entry'!Q42='CG-3123'!AS229,'Meal Sign In-Data Entry'!A42='CG-3123'!AL229),IF(AND(P42=0,Q42=0),"","Y"),"N")</f>
        <v/>
      </c>
    </row>
    <row r="43" spans="1:19" x14ac:dyDescent="0.2">
      <c r="A43" s="1414"/>
      <c r="B43" s="796" t="s">
        <v>252</v>
      </c>
      <c r="C43" s="851"/>
      <c r="D43" s="852"/>
      <c r="E43" s="852"/>
      <c r="F43" s="852"/>
      <c r="G43" s="853"/>
      <c r="H43" s="852"/>
      <c r="I43" s="852"/>
      <c r="J43" s="852"/>
      <c r="K43" s="852"/>
      <c r="L43" s="852"/>
      <c r="M43" s="852"/>
      <c r="N43" s="852"/>
      <c r="O43" s="853"/>
      <c r="P43" s="812">
        <f t="shared" si="11"/>
        <v>0</v>
      </c>
      <c r="Q43" s="812">
        <f t="shared" si="12"/>
        <v>0</v>
      </c>
      <c r="R43" s="812">
        <f t="shared" si="2"/>
        <v>0</v>
      </c>
      <c r="S43" s="805" t="str">
        <f>IF(AND('Meal Sign In-Data Entry'!P43='CG-3123'!AR230,'Meal Sign In-Data Entry'!Q43='CG-3123'!AS230,'Meal Sign In-Data Entry'!A43='CG-3123'!AL230),IF(AND(P43=0,Q43=0),"","Y"),"N")</f>
        <v/>
      </c>
    </row>
    <row r="44" spans="1:19" x14ac:dyDescent="0.2">
      <c r="A44" s="1414">
        <f t="shared" si="8"/>
        <v>43599</v>
      </c>
      <c r="B44" s="796" t="s">
        <v>156</v>
      </c>
      <c r="C44" s="851"/>
      <c r="D44" s="852"/>
      <c r="E44" s="852"/>
      <c r="F44" s="852"/>
      <c r="G44" s="853"/>
      <c r="H44" s="852"/>
      <c r="I44" s="852"/>
      <c r="J44" s="852"/>
      <c r="K44" s="852"/>
      <c r="L44" s="852"/>
      <c r="M44" s="852"/>
      <c r="N44" s="852"/>
      <c r="O44" s="853"/>
      <c r="P44" s="812">
        <f t="shared" si="11"/>
        <v>0</v>
      </c>
      <c r="Q44" s="812">
        <f t="shared" si="12"/>
        <v>0</v>
      </c>
      <c r="R44" s="812">
        <f t="shared" si="2"/>
        <v>0</v>
      </c>
      <c r="S44" s="805" t="str">
        <f>IF(AND('Meal Sign In-Data Entry'!P44='CG-3123'!AR231,'Meal Sign In-Data Entry'!Q44='CG-3123'!AS231,'Meal Sign In-Data Entry'!A44='CG-3123'!AL231),IF(AND(P44=0,Q44=0),"","Y"),"N")</f>
        <v/>
      </c>
    </row>
    <row r="45" spans="1:19" x14ac:dyDescent="0.2">
      <c r="A45" s="1414"/>
      <c r="B45" s="796" t="s">
        <v>158</v>
      </c>
      <c r="C45" s="851"/>
      <c r="D45" s="852"/>
      <c r="E45" s="852"/>
      <c r="F45" s="852"/>
      <c r="G45" s="853"/>
      <c r="H45" s="852"/>
      <c r="I45" s="852"/>
      <c r="J45" s="852"/>
      <c r="K45" s="852"/>
      <c r="L45" s="852"/>
      <c r="M45" s="852"/>
      <c r="N45" s="852"/>
      <c r="O45" s="853"/>
      <c r="P45" s="812">
        <f t="shared" si="11"/>
        <v>0</v>
      </c>
      <c r="Q45" s="812">
        <f t="shared" si="12"/>
        <v>0</v>
      </c>
      <c r="R45" s="812">
        <f t="shared" si="2"/>
        <v>0</v>
      </c>
      <c r="S45" s="805" t="str">
        <f>IF(AND('Meal Sign In-Data Entry'!P45='CG-3123'!AR232,'Meal Sign In-Data Entry'!Q45='CG-3123'!AS232,'Meal Sign In-Data Entry'!A45='CG-3123'!AL232),IF(AND(P45=0,Q45=0),"","Y"),"N")</f>
        <v/>
      </c>
    </row>
    <row r="46" spans="1:19" x14ac:dyDescent="0.2">
      <c r="A46" s="1414"/>
      <c r="B46" s="796" t="s">
        <v>252</v>
      </c>
      <c r="C46" s="851"/>
      <c r="D46" s="852"/>
      <c r="E46" s="852"/>
      <c r="F46" s="852"/>
      <c r="G46" s="853"/>
      <c r="H46" s="852"/>
      <c r="I46" s="852"/>
      <c r="J46" s="852"/>
      <c r="K46" s="852"/>
      <c r="L46" s="852"/>
      <c r="M46" s="852"/>
      <c r="N46" s="852"/>
      <c r="O46" s="853"/>
      <c r="P46" s="812">
        <f t="shared" si="11"/>
        <v>0</v>
      </c>
      <c r="Q46" s="812">
        <f t="shared" si="12"/>
        <v>0</v>
      </c>
      <c r="R46" s="812">
        <f t="shared" si="2"/>
        <v>0</v>
      </c>
      <c r="S46" s="805" t="str">
        <f>IF(AND('Meal Sign In-Data Entry'!P46='CG-3123'!AR233,'Meal Sign In-Data Entry'!Q46='CG-3123'!AS233,'Meal Sign In-Data Entry'!A46='CG-3123'!AL233),IF(AND(P46=0,Q46=0),"","Y"),"N")</f>
        <v/>
      </c>
    </row>
    <row r="47" spans="1:19" x14ac:dyDescent="0.2">
      <c r="A47" s="1414">
        <f t="shared" si="9"/>
        <v>43600</v>
      </c>
      <c r="B47" s="796" t="s">
        <v>156</v>
      </c>
      <c r="C47" s="851"/>
      <c r="D47" s="852"/>
      <c r="E47" s="852"/>
      <c r="F47" s="852"/>
      <c r="G47" s="853"/>
      <c r="H47" s="852"/>
      <c r="I47" s="852"/>
      <c r="J47" s="852"/>
      <c r="K47" s="852"/>
      <c r="L47" s="852"/>
      <c r="M47" s="852"/>
      <c r="N47" s="852"/>
      <c r="O47" s="853"/>
      <c r="P47" s="812">
        <f t="shared" si="11"/>
        <v>0</v>
      </c>
      <c r="Q47" s="812">
        <f t="shared" si="12"/>
        <v>0</v>
      </c>
      <c r="R47" s="812">
        <f t="shared" si="2"/>
        <v>0</v>
      </c>
      <c r="S47" s="805" t="str">
        <f>IF(AND('Meal Sign In-Data Entry'!P47='CG-3123'!AR234,'Meal Sign In-Data Entry'!Q47='CG-3123'!AS234,'Meal Sign In-Data Entry'!A47='CG-3123'!AL234),IF(AND(P47=0,Q47=0),"","Y"),"N")</f>
        <v/>
      </c>
    </row>
    <row r="48" spans="1:19" x14ac:dyDescent="0.2">
      <c r="A48" s="1414"/>
      <c r="B48" s="796" t="s">
        <v>158</v>
      </c>
      <c r="C48" s="851"/>
      <c r="D48" s="852"/>
      <c r="E48" s="852"/>
      <c r="F48" s="852"/>
      <c r="G48" s="853"/>
      <c r="H48" s="852"/>
      <c r="I48" s="852"/>
      <c r="J48" s="852"/>
      <c r="K48" s="852"/>
      <c r="L48" s="852"/>
      <c r="M48" s="852"/>
      <c r="N48" s="852"/>
      <c r="O48" s="853"/>
      <c r="P48" s="812">
        <f t="shared" si="11"/>
        <v>0</v>
      </c>
      <c r="Q48" s="812">
        <f t="shared" si="12"/>
        <v>0</v>
      </c>
      <c r="R48" s="812">
        <f t="shared" si="2"/>
        <v>0</v>
      </c>
      <c r="S48" s="805" t="str">
        <f>IF(AND('Meal Sign In-Data Entry'!P48='CG-3123'!AR235,'Meal Sign In-Data Entry'!Q48='CG-3123'!AS235,'Meal Sign In-Data Entry'!A48='CG-3123'!AL235),IF(AND(P48=0,Q48=0),"","Y"),"N")</f>
        <v/>
      </c>
    </row>
    <row r="49" spans="1:19" x14ac:dyDescent="0.2">
      <c r="A49" s="1414"/>
      <c r="B49" s="796" t="s">
        <v>252</v>
      </c>
      <c r="C49" s="851"/>
      <c r="D49" s="852"/>
      <c r="E49" s="852"/>
      <c r="F49" s="852"/>
      <c r="G49" s="853"/>
      <c r="H49" s="852"/>
      <c r="I49" s="852"/>
      <c r="J49" s="852"/>
      <c r="K49" s="852"/>
      <c r="L49" s="852"/>
      <c r="M49" s="852"/>
      <c r="N49" s="852"/>
      <c r="O49" s="853"/>
      <c r="P49" s="812">
        <f t="shared" si="11"/>
        <v>0</v>
      </c>
      <c r="Q49" s="812">
        <f t="shared" si="12"/>
        <v>0</v>
      </c>
      <c r="R49" s="812">
        <f t="shared" si="2"/>
        <v>0</v>
      </c>
      <c r="S49" s="805" t="str">
        <f>IF(AND('Meal Sign In-Data Entry'!P49='CG-3123'!AR236,'Meal Sign In-Data Entry'!Q49='CG-3123'!AS236,'Meal Sign In-Data Entry'!A49='CG-3123'!AL236),IF(AND(P49=0,Q49=0),"","Y"),"N")</f>
        <v/>
      </c>
    </row>
    <row r="50" spans="1:19" x14ac:dyDescent="0.2">
      <c r="A50" s="1414">
        <f t="shared" si="10"/>
        <v>43601</v>
      </c>
      <c r="B50" s="796" t="s">
        <v>156</v>
      </c>
      <c r="C50" s="851"/>
      <c r="D50" s="852"/>
      <c r="E50" s="852"/>
      <c r="F50" s="852"/>
      <c r="G50" s="853"/>
      <c r="H50" s="852"/>
      <c r="I50" s="852"/>
      <c r="J50" s="852"/>
      <c r="K50" s="852"/>
      <c r="L50" s="852"/>
      <c r="M50" s="852"/>
      <c r="N50" s="852"/>
      <c r="O50" s="853"/>
      <c r="P50" s="812">
        <f t="shared" si="11"/>
        <v>0</v>
      </c>
      <c r="Q50" s="812">
        <f t="shared" si="12"/>
        <v>0</v>
      </c>
      <c r="R50" s="812">
        <f t="shared" si="2"/>
        <v>0</v>
      </c>
      <c r="S50" s="805" t="str">
        <f>IF(AND('Meal Sign In-Data Entry'!P50='CG-3123'!AR237,'Meal Sign In-Data Entry'!Q50='CG-3123'!AS237,'Meal Sign In-Data Entry'!A50='CG-3123'!AL237),IF(AND(P50=0,Q50=0),"","Y"),"N")</f>
        <v/>
      </c>
    </row>
    <row r="51" spans="1:19" x14ac:dyDescent="0.2">
      <c r="A51" s="1414"/>
      <c r="B51" s="796" t="s">
        <v>158</v>
      </c>
      <c r="C51" s="851"/>
      <c r="D51" s="852"/>
      <c r="E51" s="852"/>
      <c r="F51" s="852"/>
      <c r="G51" s="853"/>
      <c r="H51" s="852"/>
      <c r="I51" s="852"/>
      <c r="J51" s="852"/>
      <c r="K51" s="852"/>
      <c r="L51" s="852"/>
      <c r="M51" s="852"/>
      <c r="N51" s="852"/>
      <c r="O51" s="853"/>
      <c r="P51" s="812">
        <f t="shared" si="11"/>
        <v>0</v>
      </c>
      <c r="Q51" s="812">
        <f t="shared" si="12"/>
        <v>0</v>
      </c>
      <c r="R51" s="812">
        <f t="shared" si="2"/>
        <v>0</v>
      </c>
      <c r="S51" s="805" t="str">
        <f>IF(AND('Meal Sign In-Data Entry'!P51='CG-3123'!AR238,'Meal Sign In-Data Entry'!Q51='CG-3123'!AS238,'Meal Sign In-Data Entry'!A51='CG-3123'!AL238),IF(AND(P51=0,Q51=0),"","Y"),"N")</f>
        <v/>
      </c>
    </row>
    <row r="52" spans="1:19" x14ac:dyDescent="0.2">
      <c r="A52" s="1414"/>
      <c r="B52" s="796" t="s">
        <v>252</v>
      </c>
      <c r="C52" s="851"/>
      <c r="D52" s="852"/>
      <c r="E52" s="852"/>
      <c r="F52" s="852"/>
      <c r="G52" s="853"/>
      <c r="H52" s="852"/>
      <c r="I52" s="852"/>
      <c r="J52" s="852"/>
      <c r="K52" s="852"/>
      <c r="L52" s="852"/>
      <c r="M52" s="852"/>
      <c r="N52" s="852"/>
      <c r="O52" s="853"/>
      <c r="P52" s="812">
        <f t="shared" si="11"/>
        <v>0</v>
      </c>
      <c r="Q52" s="812">
        <f t="shared" si="12"/>
        <v>0</v>
      </c>
      <c r="R52" s="812">
        <f t="shared" si="2"/>
        <v>0</v>
      </c>
      <c r="S52" s="805" t="str">
        <f>IF(AND('Meal Sign In-Data Entry'!P52='CG-3123'!AR239,'Meal Sign In-Data Entry'!Q52='CG-3123'!AS239,'Meal Sign In-Data Entry'!A52='CG-3123'!AL239),IF(AND(P52=0,Q52=0),"","Y"),"N")</f>
        <v/>
      </c>
    </row>
    <row r="53" spans="1:19" x14ac:dyDescent="0.2">
      <c r="A53" s="1414">
        <f t="shared" ref="A53" si="15">A50+1</f>
        <v>43602</v>
      </c>
      <c r="B53" s="796" t="s">
        <v>156</v>
      </c>
      <c r="C53" s="851"/>
      <c r="D53" s="852"/>
      <c r="E53" s="852"/>
      <c r="F53" s="852"/>
      <c r="G53" s="853"/>
      <c r="H53" s="852"/>
      <c r="I53" s="852"/>
      <c r="J53" s="852"/>
      <c r="K53" s="852"/>
      <c r="L53" s="852"/>
      <c r="M53" s="852"/>
      <c r="N53" s="852"/>
      <c r="O53" s="853"/>
      <c r="P53" s="812">
        <f t="shared" si="11"/>
        <v>0</v>
      </c>
      <c r="Q53" s="812">
        <f t="shared" si="12"/>
        <v>0</v>
      </c>
      <c r="R53" s="812">
        <f t="shared" si="2"/>
        <v>0</v>
      </c>
      <c r="S53" s="805" t="str">
        <f>IF(AND('Meal Sign In-Data Entry'!P53='CG-3123'!AR240,'Meal Sign In-Data Entry'!Q53='CG-3123'!AS240,'Meal Sign In-Data Entry'!A53='CG-3123'!AL240),IF(AND(P53=0,Q53=0),"","Y"),"N")</f>
        <v/>
      </c>
    </row>
    <row r="54" spans="1:19" x14ac:dyDescent="0.2">
      <c r="A54" s="1414"/>
      <c r="B54" s="796" t="s">
        <v>158</v>
      </c>
      <c r="C54" s="851"/>
      <c r="D54" s="852"/>
      <c r="E54" s="852"/>
      <c r="F54" s="852"/>
      <c r="G54" s="853"/>
      <c r="H54" s="852"/>
      <c r="I54" s="852"/>
      <c r="J54" s="852"/>
      <c r="K54" s="852"/>
      <c r="L54" s="852"/>
      <c r="M54" s="852"/>
      <c r="N54" s="852"/>
      <c r="O54" s="853"/>
      <c r="P54" s="812">
        <f t="shared" si="11"/>
        <v>0</v>
      </c>
      <c r="Q54" s="812">
        <f t="shared" si="12"/>
        <v>0</v>
      </c>
      <c r="R54" s="812">
        <f t="shared" si="2"/>
        <v>0</v>
      </c>
      <c r="S54" s="805" t="str">
        <f>IF(AND('Meal Sign In-Data Entry'!P54='CG-3123'!AR241,'Meal Sign In-Data Entry'!Q54='CG-3123'!AS241,'Meal Sign In-Data Entry'!A54='CG-3123'!AL241),IF(AND(P54=0,Q54=0),"","Y"),"N")</f>
        <v/>
      </c>
    </row>
    <row r="55" spans="1:19" x14ac:dyDescent="0.2">
      <c r="A55" s="1414"/>
      <c r="B55" s="796" t="s">
        <v>252</v>
      </c>
      <c r="C55" s="851"/>
      <c r="D55" s="852"/>
      <c r="E55" s="852"/>
      <c r="F55" s="852"/>
      <c r="G55" s="853"/>
      <c r="H55" s="852"/>
      <c r="I55" s="852"/>
      <c r="J55" s="852"/>
      <c r="K55" s="852"/>
      <c r="L55" s="852"/>
      <c r="M55" s="852"/>
      <c r="N55" s="852"/>
      <c r="O55" s="853"/>
      <c r="P55" s="812">
        <f t="shared" si="11"/>
        <v>0</v>
      </c>
      <c r="Q55" s="812">
        <f t="shared" si="12"/>
        <v>0</v>
      </c>
      <c r="R55" s="812">
        <f t="shared" si="2"/>
        <v>0</v>
      </c>
      <c r="S55" s="805" t="str">
        <f>IF(AND('Meal Sign In-Data Entry'!P55='CG-3123'!AR242,'Meal Sign In-Data Entry'!Q55='CG-3123'!AS242,'Meal Sign In-Data Entry'!A55='CG-3123'!AL242),IF(AND(P55=0,Q55=0),"","Y"),"N")</f>
        <v/>
      </c>
    </row>
    <row r="56" spans="1:19" x14ac:dyDescent="0.2">
      <c r="A56" s="1414">
        <f t="shared" ref="A56" si="16">A53+1</f>
        <v>43603</v>
      </c>
      <c r="B56" s="796" t="s">
        <v>156</v>
      </c>
      <c r="C56" s="851"/>
      <c r="D56" s="852"/>
      <c r="E56" s="852"/>
      <c r="F56" s="852"/>
      <c r="G56" s="853"/>
      <c r="H56" s="852"/>
      <c r="I56" s="852"/>
      <c r="J56" s="852"/>
      <c r="K56" s="852"/>
      <c r="L56" s="852"/>
      <c r="M56" s="852"/>
      <c r="N56" s="852"/>
      <c r="O56" s="853"/>
      <c r="P56" s="812">
        <f t="shared" si="11"/>
        <v>0</v>
      </c>
      <c r="Q56" s="812">
        <f t="shared" si="12"/>
        <v>0</v>
      </c>
      <c r="R56" s="812">
        <f t="shared" si="2"/>
        <v>0</v>
      </c>
      <c r="S56" s="805" t="str">
        <f>IF(AND('Meal Sign In-Data Entry'!P56='CG-3123'!AR243,'Meal Sign In-Data Entry'!Q56='CG-3123'!AS243,'Meal Sign In-Data Entry'!A56='CG-3123'!AL243),IF(AND(P56=0,Q56=0),"","Y"),"N")</f>
        <v/>
      </c>
    </row>
    <row r="57" spans="1:19" x14ac:dyDescent="0.2">
      <c r="A57" s="1414"/>
      <c r="B57" s="796" t="s">
        <v>158</v>
      </c>
      <c r="C57" s="851"/>
      <c r="D57" s="852"/>
      <c r="E57" s="852"/>
      <c r="F57" s="852"/>
      <c r="G57" s="853"/>
      <c r="H57" s="852"/>
      <c r="I57" s="852"/>
      <c r="J57" s="852"/>
      <c r="K57" s="852"/>
      <c r="L57" s="852"/>
      <c r="M57" s="852"/>
      <c r="N57" s="852"/>
      <c r="O57" s="853"/>
      <c r="P57" s="812">
        <f t="shared" si="11"/>
        <v>0</v>
      </c>
      <c r="Q57" s="812">
        <f t="shared" si="12"/>
        <v>0</v>
      </c>
      <c r="R57" s="812">
        <f t="shared" si="2"/>
        <v>0</v>
      </c>
      <c r="S57" s="805" t="str">
        <f>IF(AND('Meal Sign In-Data Entry'!P57='CG-3123'!AR244,'Meal Sign In-Data Entry'!Q57='CG-3123'!AS244,'Meal Sign In-Data Entry'!A57='CG-3123'!AL244),IF(AND(P57=0,Q57=0),"","Y"),"N")</f>
        <v/>
      </c>
    </row>
    <row r="58" spans="1:19" x14ac:dyDescent="0.2">
      <c r="A58" s="1414"/>
      <c r="B58" s="796" t="s">
        <v>252</v>
      </c>
      <c r="C58" s="851"/>
      <c r="D58" s="852"/>
      <c r="E58" s="852"/>
      <c r="F58" s="852"/>
      <c r="G58" s="853"/>
      <c r="H58" s="852"/>
      <c r="I58" s="852"/>
      <c r="J58" s="852"/>
      <c r="K58" s="852"/>
      <c r="L58" s="852"/>
      <c r="M58" s="852"/>
      <c r="N58" s="852"/>
      <c r="O58" s="853"/>
      <c r="P58" s="812">
        <f t="shared" si="11"/>
        <v>0</v>
      </c>
      <c r="Q58" s="812">
        <f t="shared" si="12"/>
        <v>0</v>
      </c>
      <c r="R58" s="812">
        <f t="shared" si="2"/>
        <v>0</v>
      </c>
      <c r="S58" s="805" t="str">
        <f>IF(AND('Meal Sign In-Data Entry'!P58='CG-3123'!AR245,'Meal Sign In-Data Entry'!Q58='CG-3123'!AS245,'Meal Sign In-Data Entry'!A58='CG-3123'!AL245),IF(AND(P58=0,Q58=0),"","Y"),"N")</f>
        <v/>
      </c>
    </row>
    <row r="59" spans="1:19" x14ac:dyDescent="0.2">
      <c r="A59" s="1414">
        <f t="shared" si="8"/>
        <v>43604</v>
      </c>
      <c r="B59" s="796" t="s">
        <v>156</v>
      </c>
      <c r="C59" s="851"/>
      <c r="D59" s="852"/>
      <c r="E59" s="852"/>
      <c r="F59" s="852"/>
      <c r="G59" s="853"/>
      <c r="H59" s="852"/>
      <c r="I59" s="852"/>
      <c r="J59" s="852"/>
      <c r="K59" s="852"/>
      <c r="L59" s="852"/>
      <c r="M59" s="852"/>
      <c r="N59" s="852"/>
      <c r="O59" s="853"/>
      <c r="P59" s="812">
        <f t="shared" si="11"/>
        <v>0</v>
      </c>
      <c r="Q59" s="812">
        <f t="shared" si="12"/>
        <v>0</v>
      </c>
      <c r="R59" s="812">
        <f t="shared" si="2"/>
        <v>0</v>
      </c>
      <c r="S59" s="805" t="str">
        <f>IF(AND('Meal Sign In-Data Entry'!P59='CG-3123'!AR246,'Meal Sign In-Data Entry'!Q59='CG-3123'!AS246,'Meal Sign In-Data Entry'!A59='CG-3123'!AL246),IF(AND(P59=0,Q59=0),"","Y"),"N")</f>
        <v/>
      </c>
    </row>
    <row r="60" spans="1:19" x14ac:dyDescent="0.2">
      <c r="A60" s="1414"/>
      <c r="B60" s="796" t="s">
        <v>158</v>
      </c>
      <c r="C60" s="851"/>
      <c r="D60" s="852"/>
      <c r="E60" s="852"/>
      <c r="F60" s="852"/>
      <c r="G60" s="853"/>
      <c r="H60" s="852"/>
      <c r="I60" s="852"/>
      <c r="J60" s="852"/>
      <c r="K60" s="852"/>
      <c r="L60" s="852"/>
      <c r="M60" s="852"/>
      <c r="N60" s="852"/>
      <c r="O60" s="853"/>
      <c r="P60" s="812">
        <f t="shared" si="11"/>
        <v>0</v>
      </c>
      <c r="Q60" s="812">
        <f t="shared" si="12"/>
        <v>0</v>
      </c>
      <c r="R60" s="812">
        <f t="shared" si="2"/>
        <v>0</v>
      </c>
      <c r="S60" s="805" t="str">
        <f>IF(AND('Meal Sign In-Data Entry'!P60='CG-3123'!AR247,'Meal Sign In-Data Entry'!Q60='CG-3123'!AS247,'Meal Sign In-Data Entry'!A60='CG-3123'!AL247),IF(AND(P60=0,Q60=0),"","Y"),"N")</f>
        <v/>
      </c>
    </row>
    <row r="61" spans="1:19" x14ac:dyDescent="0.2">
      <c r="A61" s="1414"/>
      <c r="B61" s="796" t="s">
        <v>252</v>
      </c>
      <c r="C61" s="851"/>
      <c r="D61" s="852"/>
      <c r="E61" s="852"/>
      <c r="F61" s="852"/>
      <c r="G61" s="853"/>
      <c r="H61" s="852"/>
      <c r="I61" s="852"/>
      <c r="J61" s="852"/>
      <c r="K61" s="852"/>
      <c r="L61" s="852"/>
      <c r="M61" s="852"/>
      <c r="N61" s="852"/>
      <c r="O61" s="853"/>
      <c r="P61" s="812">
        <f t="shared" si="11"/>
        <v>0</v>
      </c>
      <c r="Q61" s="812">
        <f t="shared" si="12"/>
        <v>0</v>
      </c>
      <c r="R61" s="812">
        <f t="shared" si="2"/>
        <v>0</v>
      </c>
      <c r="S61" s="805" t="str">
        <f>IF(AND('Meal Sign In-Data Entry'!P61='CG-3123'!AR248,'Meal Sign In-Data Entry'!Q61='CG-3123'!AS248,'Meal Sign In-Data Entry'!A61='CG-3123'!AL248),IF(AND(P61=0,Q61=0),"","Y"),"N")</f>
        <v/>
      </c>
    </row>
    <row r="62" spans="1:19" x14ac:dyDescent="0.2">
      <c r="A62" s="1414">
        <f t="shared" si="9"/>
        <v>43605</v>
      </c>
      <c r="B62" s="796" t="s">
        <v>156</v>
      </c>
      <c r="C62" s="851"/>
      <c r="D62" s="852"/>
      <c r="E62" s="852"/>
      <c r="F62" s="852"/>
      <c r="G62" s="853"/>
      <c r="H62" s="852"/>
      <c r="I62" s="852"/>
      <c r="J62" s="852"/>
      <c r="K62" s="852"/>
      <c r="L62" s="852"/>
      <c r="M62" s="852"/>
      <c r="N62" s="852"/>
      <c r="O62" s="853"/>
      <c r="P62" s="812">
        <f t="shared" si="11"/>
        <v>0</v>
      </c>
      <c r="Q62" s="812">
        <f t="shared" si="12"/>
        <v>0</v>
      </c>
      <c r="R62" s="812">
        <f t="shared" si="2"/>
        <v>0</v>
      </c>
      <c r="S62" s="805" t="str">
        <f>IF(AND('Meal Sign In-Data Entry'!P62='CG-3123'!AR249,'Meal Sign In-Data Entry'!Q62='CG-3123'!AS249,'Meal Sign In-Data Entry'!A62='CG-3123'!AL249),IF(AND(P62=0,Q62=0),"","Y"),"N")</f>
        <v/>
      </c>
    </row>
    <row r="63" spans="1:19" x14ac:dyDescent="0.2">
      <c r="A63" s="1414"/>
      <c r="B63" s="796" t="s">
        <v>158</v>
      </c>
      <c r="C63" s="851"/>
      <c r="D63" s="852"/>
      <c r="E63" s="852"/>
      <c r="F63" s="852"/>
      <c r="G63" s="853"/>
      <c r="H63" s="852"/>
      <c r="I63" s="852"/>
      <c r="J63" s="852"/>
      <c r="K63" s="852"/>
      <c r="L63" s="852"/>
      <c r="M63" s="852"/>
      <c r="N63" s="852"/>
      <c r="O63" s="853"/>
      <c r="P63" s="812">
        <f t="shared" si="11"/>
        <v>0</v>
      </c>
      <c r="Q63" s="812">
        <f t="shared" si="12"/>
        <v>0</v>
      </c>
      <c r="R63" s="812">
        <f t="shared" si="2"/>
        <v>0</v>
      </c>
      <c r="S63" s="805" t="str">
        <f>IF(AND('Meal Sign In-Data Entry'!P63='CG-3123'!AR250,'Meal Sign In-Data Entry'!Q63='CG-3123'!AS250,'Meal Sign In-Data Entry'!A63='CG-3123'!AL250),IF(AND(P63=0,Q63=0),"","Y"),"N")</f>
        <v/>
      </c>
    </row>
    <row r="64" spans="1:19" x14ac:dyDescent="0.2">
      <c r="A64" s="1414"/>
      <c r="B64" s="796" t="s">
        <v>252</v>
      </c>
      <c r="C64" s="851"/>
      <c r="D64" s="852"/>
      <c r="E64" s="852"/>
      <c r="F64" s="852"/>
      <c r="G64" s="853"/>
      <c r="H64" s="852"/>
      <c r="I64" s="852"/>
      <c r="J64" s="852"/>
      <c r="K64" s="852"/>
      <c r="L64" s="852"/>
      <c r="M64" s="852"/>
      <c r="N64" s="852"/>
      <c r="O64" s="853"/>
      <c r="P64" s="812">
        <f t="shared" si="11"/>
        <v>0</v>
      </c>
      <c r="Q64" s="812">
        <f t="shared" si="12"/>
        <v>0</v>
      </c>
      <c r="R64" s="812">
        <f t="shared" si="2"/>
        <v>0</v>
      </c>
      <c r="S64" s="805" t="str">
        <f>IF(AND('Meal Sign In-Data Entry'!P64='CG-3123'!AR251,'Meal Sign In-Data Entry'!Q64='CG-3123'!AS251,'Meal Sign In-Data Entry'!A64='CG-3123'!AL251),IF(AND(P64=0,Q64=0),"","Y"),"N")</f>
        <v/>
      </c>
    </row>
    <row r="65" spans="1:19" x14ac:dyDescent="0.2">
      <c r="A65" s="1414">
        <f t="shared" si="10"/>
        <v>43606</v>
      </c>
      <c r="B65" s="796" t="s">
        <v>156</v>
      </c>
      <c r="C65" s="851"/>
      <c r="D65" s="852"/>
      <c r="E65" s="852"/>
      <c r="F65" s="852"/>
      <c r="G65" s="853"/>
      <c r="H65" s="852"/>
      <c r="I65" s="852"/>
      <c r="J65" s="852"/>
      <c r="K65" s="852"/>
      <c r="L65" s="852"/>
      <c r="M65" s="852"/>
      <c r="N65" s="852"/>
      <c r="O65" s="853"/>
      <c r="P65" s="812">
        <f t="shared" si="11"/>
        <v>0</v>
      </c>
      <c r="Q65" s="812">
        <f t="shared" si="12"/>
        <v>0</v>
      </c>
      <c r="R65" s="812">
        <f t="shared" si="2"/>
        <v>0</v>
      </c>
      <c r="S65" s="805" t="str">
        <f>IF(AND('Meal Sign In-Data Entry'!P65='CG-3123'!AR252,'Meal Sign In-Data Entry'!Q65='CG-3123'!AS252,'Meal Sign In-Data Entry'!A65='CG-3123'!AL252),IF(AND(P65=0,Q65=0),"","Y"),"N")</f>
        <v/>
      </c>
    </row>
    <row r="66" spans="1:19" x14ac:dyDescent="0.2">
      <c r="A66" s="1414"/>
      <c r="B66" s="796" t="s">
        <v>158</v>
      </c>
      <c r="C66" s="851"/>
      <c r="D66" s="852"/>
      <c r="E66" s="852"/>
      <c r="F66" s="852"/>
      <c r="G66" s="853"/>
      <c r="H66" s="852"/>
      <c r="I66" s="852"/>
      <c r="J66" s="852"/>
      <c r="K66" s="852"/>
      <c r="L66" s="852"/>
      <c r="M66" s="852"/>
      <c r="N66" s="852"/>
      <c r="O66" s="853"/>
      <c r="P66" s="812">
        <f t="shared" si="11"/>
        <v>0</v>
      </c>
      <c r="Q66" s="812">
        <f t="shared" si="12"/>
        <v>0</v>
      </c>
      <c r="R66" s="812">
        <f t="shared" si="2"/>
        <v>0</v>
      </c>
      <c r="S66" s="805" t="str">
        <f>IF(AND('Meal Sign In-Data Entry'!P66='CG-3123'!AR253,'Meal Sign In-Data Entry'!Q66='CG-3123'!AS253,'Meal Sign In-Data Entry'!A66='CG-3123'!AL253),IF(AND(P66=0,Q66=0),"","Y"),"N")</f>
        <v/>
      </c>
    </row>
    <row r="67" spans="1:19" x14ac:dyDescent="0.2">
      <c r="A67" s="1414"/>
      <c r="B67" s="796" t="s">
        <v>252</v>
      </c>
      <c r="C67" s="851"/>
      <c r="D67" s="852"/>
      <c r="E67" s="852"/>
      <c r="F67" s="852"/>
      <c r="G67" s="853"/>
      <c r="H67" s="852"/>
      <c r="I67" s="852"/>
      <c r="J67" s="852"/>
      <c r="K67" s="852"/>
      <c r="L67" s="852"/>
      <c r="M67" s="852"/>
      <c r="N67" s="852"/>
      <c r="O67" s="853"/>
      <c r="P67" s="812">
        <f t="shared" si="11"/>
        <v>0</v>
      </c>
      <c r="Q67" s="812">
        <f t="shared" si="12"/>
        <v>0</v>
      </c>
      <c r="R67" s="812">
        <f t="shared" si="2"/>
        <v>0</v>
      </c>
      <c r="S67" s="805" t="str">
        <f>IF(AND('Meal Sign In-Data Entry'!P67='CG-3123'!AR254,'Meal Sign In-Data Entry'!Q67='CG-3123'!AS254,'Meal Sign In-Data Entry'!A67='CG-3123'!AL254),IF(AND(P67=0,Q67=0),"","Y"),"N")</f>
        <v/>
      </c>
    </row>
    <row r="68" spans="1:19" x14ac:dyDescent="0.2">
      <c r="A68" s="1414">
        <f t="shared" ref="A68" si="17">A65+1</f>
        <v>43607</v>
      </c>
      <c r="B68" s="796" t="s">
        <v>156</v>
      </c>
      <c r="C68" s="851"/>
      <c r="D68" s="852"/>
      <c r="E68" s="852"/>
      <c r="F68" s="852"/>
      <c r="G68" s="853"/>
      <c r="H68" s="852"/>
      <c r="I68" s="852"/>
      <c r="J68" s="852"/>
      <c r="K68" s="852"/>
      <c r="L68" s="852"/>
      <c r="M68" s="852"/>
      <c r="N68" s="852"/>
      <c r="O68" s="853"/>
      <c r="P68" s="812">
        <f t="shared" si="11"/>
        <v>0</v>
      </c>
      <c r="Q68" s="812">
        <f t="shared" si="12"/>
        <v>0</v>
      </c>
      <c r="R68" s="812">
        <f t="shared" si="2"/>
        <v>0</v>
      </c>
      <c r="S68" s="805" t="str">
        <f>IF(AND('Meal Sign In-Data Entry'!P68='CG-3123'!AR255,'Meal Sign In-Data Entry'!Q68='CG-3123'!AS255,'Meal Sign In-Data Entry'!A68='CG-3123'!AL255),IF(AND(P68=0,Q68=0),"","Y"),"N")</f>
        <v/>
      </c>
    </row>
    <row r="69" spans="1:19" x14ac:dyDescent="0.2">
      <c r="A69" s="1414"/>
      <c r="B69" s="796" t="s">
        <v>158</v>
      </c>
      <c r="C69" s="851"/>
      <c r="D69" s="852"/>
      <c r="E69" s="852"/>
      <c r="F69" s="852"/>
      <c r="G69" s="853"/>
      <c r="H69" s="852"/>
      <c r="I69" s="852"/>
      <c r="J69" s="852"/>
      <c r="K69" s="852"/>
      <c r="L69" s="852"/>
      <c r="M69" s="852"/>
      <c r="N69" s="852"/>
      <c r="O69" s="853"/>
      <c r="P69" s="812">
        <f t="shared" ref="P69:P97" si="18">SUM(C69:G69)</f>
        <v>0</v>
      </c>
      <c r="Q69" s="812">
        <f t="shared" ref="Q69:Q97" si="19">SUM(H69:O69)</f>
        <v>0</v>
      </c>
      <c r="R69" s="812">
        <f t="shared" si="2"/>
        <v>0</v>
      </c>
      <c r="S69" s="805" t="str">
        <f>IF(AND('Meal Sign In-Data Entry'!P69='CG-3123'!AR256,'Meal Sign In-Data Entry'!Q69='CG-3123'!AS256,'Meal Sign In-Data Entry'!A69='CG-3123'!AL256),IF(AND(P69=0,Q69=0),"","Y"),"N")</f>
        <v/>
      </c>
    </row>
    <row r="70" spans="1:19" x14ac:dyDescent="0.2">
      <c r="A70" s="1414"/>
      <c r="B70" s="796" t="s">
        <v>252</v>
      </c>
      <c r="C70" s="851"/>
      <c r="D70" s="852"/>
      <c r="E70" s="852"/>
      <c r="F70" s="852"/>
      <c r="G70" s="853"/>
      <c r="H70" s="852"/>
      <c r="I70" s="852"/>
      <c r="J70" s="852"/>
      <c r="K70" s="852"/>
      <c r="L70" s="852"/>
      <c r="M70" s="852"/>
      <c r="N70" s="852"/>
      <c r="O70" s="853"/>
      <c r="P70" s="812">
        <f t="shared" si="18"/>
        <v>0</v>
      </c>
      <c r="Q70" s="812">
        <f t="shared" si="19"/>
        <v>0</v>
      </c>
      <c r="R70" s="812">
        <f t="shared" ref="R70:R97" si="20">P70+Q70</f>
        <v>0</v>
      </c>
      <c r="S70" s="805" t="str">
        <f>IF(AND('Meal Sign In-Data Entry'!P70='CG-3123'!AR257,'Meal Sign In-Data Entry'!Q70='CG-3123'!AS257,'Meal Sign In-Data Entry'!A70='CG-3123'!AL257),IF(AND(P70=0,Q70=0),"","Y"),"N")</f>
        <v/>
      </c>
    </row>
    <row r="71" spans="1:19" x14ac:dyDescent="0.2">
      <c r="A71" s="1414">
        <f t="shared" ref="A71" si="21">A68+1</f>
        <v>43608</v>
      </c>
      <c r="B71" s="796" t="s">
        <v>156</v>
      </c>
      <c r="C71" s="851"/>
      <c r="D71" s="852"/>
      <c r="E71" s="852"/>
      <c r="F71" s="852"/>
      <c r="G71" s="853"/>
      <c r="H71" s="852"/>
      <c r="I71" s="852"/>
      <c r="J71" s="852"/>
      <c r="K71" s="852"/>
      <c r="L71" s="852"/>
      <c r="M71" s="852"/>
      <c r="N71" s="852"/>
      <c r="O71" s="853"/>
      <c r="P71" s="812">
        <f t="shared" si="18"/>
        <v>0</v>
      </c>
      <c r="Q71" s="812">
        <f t="shared" si="19"/>
        <v>0</v>
      </c>
      <c r="R71" s="812">
        <f t="shared" si="20"/>
        <v>0</v>
      </c>
      <c r="S71" s="805" t="str">
        <f>IF(AND('Meal Sign In-Data Entry'!P71='CG-3123'!AR258,'Meal Sign In-Data Entry'!Q71='CG-3123'!AS258,'Meal Sign In-Data Entry'!A71='CG-3123'!AL258),IF(AND(P71=0,Q71=0),"","Y"),"N")</f>
        <v/>
      </c>
    </row>
    <row r="72" spans="1:19" x14ac:dyDescent="0.2">
      <c r="A72" s="1414"/>
      <c r="B72" s="796" t="s">
        <v>158</v>
      </c>
      <c r="C72" s="851"/>
      <c r="D72" s="852"/>
      <c r="E72" s="852"/>
      <c r="F72" s="852"/>
      <c r="G72" s="853"/>
      <c r="H72" s="852"/>
      <c r="I72" s="852"/>
      <c r="J72" s="852"/>
      <c r="K72" s="852"/>
      <c r="L72" s="852"/>
      <c r="M72" s="852"/>
      <c r="N72" s="852"/>
      <c r="O72" s="853"/>
      <c r="P72" s="812">
        <f t="shared" si="18"/>
        <v>0</v>
      </c>
      <c r="Q72" s="812">
        <f t="shared" si="19"/>
        <v>0</v>
      </c>
      <c r="R72" s="812">
        <f t="shared" si="20"/>
        <v>0</v>
      </c>
      <c r="S72" s="805" t="str">
        <f>IF(AND('Meal Sign In-Data Entry'!P72='CG-3123'!AR259,'Meal Sign In-Data Entry'!Q72='CG-3123'!AS259,'Meal Sign In-Data Entry'!A72='CG-3123'!AL259),IF(AND(P72=0,Q72=0),"","Y"),"N")</f>
        <v/>
      </c>
    </row>
    <row r="73" spans="1:19" x14ac:dyDescent="0.2">
      <c r="A73" s="1414"/>
      <c r="B73" s="796" t="s">
        <v>252</v>
      </c>
      <c r="C73" s="851"/>
      <c r="D73" s="852"/>
      <c r="E73" s="852"/>
      <c r="F73" s="852"/>
      <c r="G73" s="853"/>
      <c r="H73" s="852"/>
      <c r="I73" s="852"/>
      <c r="J73" s="852"/>
      <c r="K73" s="852"/>
      <c r="L73" s="852"/>
      <c r="M73" s="852"/>
      <c r="N73" s="852"/>
      <c r="O73" s="853"/>
      <c r="P73" s="812">
        <f t="shared" si="18"/>
        <v>0</v>
      </c>
      <c r="Q73" s="812">
        <f t="shared" si="19"/>
        <v>0</v>
      </c>
      <c r="R73" s="812">
        <f t="shared" si="20"/>
        <v>0</v>
      </c>
      <c r="S73" s="805" t="str">
        <f>IF(AND('Meal Sign In-Data Entry'!P73='CG-3123'!AR260,'Meal Sign In-Data Entry'!Q73='CG-3123'!AS260,'Meal Sign In-Data Entry'!A73='CG-3123'!AL260),IF(AND(P73=0,Q73=0),"","Y"),"N")</f>
        <v/>
      </c>
    </row>
    <row r="74" spans="1:19" x14ac:dyDescent="0.2">
      <c r="A74" s="1414">
        <f t="shared" si="8"/>
        <v>43609</v>
      </c>
      <c r="B74" s="796" t="s">
        <v>156</v>
      </c>
      <c r="C74" s="851"/>
      <c r="D74" s="852"/>
      <c r="E74" s="852"/>
      <c r="F74" s="852"/>
      <c r="G74" s="853"/>
      <c r="H74" s="852"/>
      <c r="I74" s="852"/>
      <c r="J74" s="852"/>
      <c r="K74" s="852"/>
      <c r="L74" s="852"/>
      <c r="M74" s="852"/>
      <c r="N74" s="852"/>
      <c r="O74" s="853"/>
      <c r="P74" s="812">
        <f t="shared" si="18"/>
        <v>0</v>
      </c>
      <c r="Q74" s="812">
        <f t="shared" si="19"/>
        <v>0</v>
      </c>
      <c r="R74" s="812">
        <f t="shared" si="20"/>
        <v>0</v>
      </c>
      <c r="S74" s="805" t="str">
        <f>IF(AND('Meal Sign In-Data Entry'!P74='CG-3123'!AR261,'Meal Sign In-Data Entry'!Q74='CG-3123'!AS261,'Meal Sign In-Data Entry'!A74='CG-3123'!AL261),IF(AND(P74=0,Q74=0),"","Y"),"N")</f>
        <v/>
      </c>
    </row>
    <row r="75" spans="1:19" x14ac:dyDescent="0.2">
      <c r="A75" s="1414"/>
      <c r="B75" s="796" t="s">
        <v>158</v>
      </c>
      <c r="C75" s="851"/>
      <c r="D75" s="852"/>
      <c r="E75" s="852"/>
      <c r="F75" s="852"/>
      <c r="G75" s="853"/>
      <c r="H75" s="852"/>
      <c r="I75" s="852"/>
      <c r="J75" s="852"/>
      <c r="K75" s="852"/>
      <c r="L75" s="852"/>
      <c r="M75" s="852"/>
      <c r="N75" s="852"/>
      <c r="O75" s="853"/>
      <c r="P75" s="812">
        <f t="shared" si="18"/>
        <v>0</v>
      </c>
      <c r="Q75" s="812">
        <f t="shared" si="19"/>
        <v>0</v>
      </c>
      <c r="R75" s="812">
        <f t="shared" si="20"/>
        <v>0</v>
      </c>
      <c r="S75" s="805" t="str">
        <f>IF(AND('Meal Sign In-Data Entry'!P75='CG-3123'!AR262,'Meal Sign In-Data Entry'!Q75='CG-3123'!AS262,'Meal Sign In-Data Entry'!A75='CG-3123'!AL262),IF(AND(P75=0,Q75=0),"","Y"),"N")</f>
        <v/>
      </c>
    </row>
    <row r="76" spans="1:19" x14ac:dyDescent="0.2">
      <c r="A76" s="1414"/>
      <c r="B76" s="796" t="s">
        <v>252</v>
      </c>
      <c r="C76" s="851"/>
      <c r="D76" s="852"/>
      <c r="E76" s="852"/>
      <c r="F76" s="852"/>
      <c r="G76" s="853"/>
      <c r="H76" s="852"/>
      <c r="I76" s="852"/>
      <c r="J76" s="852"/>
      <c r="K76" s="852"/>
      <c r="L76" s="852"/>
      <c r="M76" s="852"/>
      <c r="N76" s="852"/>
      <c r="O76" s="853"/>
      <c r="P76" s="812">
        <f t="shared" si="18"/>
        <v>0</v>
      </c>
      <c r="Q76" s="812">
        <f t="shared" si="19"/>
        <v>0</v>
      </c>
      <c r="R76" s="812">
        <f t="shared" si="20"/>
        <v>0</v>
      </c>
      <c r="S76" s="805" t="str">
        <f>IF(AND('Meal Sign In-Data Entry'!P76='CG-3123'!AR263,'Meal Sign In-Data Entry'!Q76='CG-3123'!AS263,'Meal Sign In-Data Entry'!A76='CG-3123'!AL263),IF(AND(P76=0,Q76=0),"","Y"),"N")</f>
        <v/>
      </c>
    </row>
    <row r="77" spans="1:19" x14ac:dyDescent="0.2">
      <c r="A77" s="1414">
        <f t="shared" si="9"/>
        <v>43610</v>
      </c>
      <c r="B77" s="796" t="s">
        <v>156</v>
      </c>
      <c r="C77" s="851"/>
      <c r="D77" s="852"/>
      <c r="E77" s="852"/>
      <c r="F77" s="852"/>
      <c r="G77" s="853"/>
      <c r="H77" s="852"/>
      <c r="I77" s="852"/>
      <c r="J77" s="852"/>
      <c r="K77" s="852"/>
      <c r="L77" s="852"/>
      <c r="M77" s="852"/>
      <c r="N77" s="852"/>
      <c r="O77" s="853"/>
      <c r="P77" s="812">
        <f t="shared" si="18"/>
        <v>0</v>
      </c>
      <c r="Q77" s="812">
        <f t="shared" si="19"/>
        <v>0</v>
      </c>
      <c r="R77" s="812">
        <f t="shared" si="20"/>
        <v>0</v>
      </c>
      <c r="S77" s="805" t="str">
        <f>IF(AND('Meal Sign In-Data Entry'!P77='CG-3123'!AR264,'Meal Sign In-Data Entry'!Q77='CG-3123'!AS264,'Meal Sign In-Data Entry'!A77='CG-3123'!AL264),IF(AND(P77=0,Q77=0),"","Y"),"N")</f>
        <v/>
      </c>
    </row>
    <row r="78" spans="1:19" x14ac:dyDescent="0.2">
      <c r="A78" s="1414"/>
      <c r="B78" s="796" t="s">
        <v>158</v>
      </c>
      <c r="C78" s="851"/>
      <c r="D78" s="852"/>
      <c r="E78" s="852"/>
      <c r="F78" s="852"/>
      <c r="G78" s="853"/>
      <c r="H78" s="852"/>
      <c r="I78" s="852"/>
      <c r="J78" s="852"/>
      <c r="K78" s="852"/>
      <c r="L78" s="852"/>
      <c r="M78" s="852"/>
      <c r="N78" s="852"/>
      <c r="O78" s="853"/>
      <c r="P78" s="812">
        <f t="shared" si="18"/>
        <v>0</v>
      </c>
      <c r="Q78" s="812">
        <f t="shared" si="19"/>
        <v>0</v>
      </c>
      <c r="R78" s="812">
        <f t="shared" si="20"/>
        <v>0</v>
      </c>
      <c r="S78" s="805" t="str">
        <f>IF(AND('Meal Sign In-Data Entry'!P78='CG-3123'!AR265,'Meal Sign In-Data Entry'!Q78='CG-3123'!AS265,'Meal Sign In-Data Entry'!A78='CG-3123'!AL265),IF(AND(P78=0,Q78=0),"","Y"),"N")</f>
        <v/>
      </c>
    </row>
    <row r="79" spans="1:19" x14ac:dyDescent="0.2">
      <c r="A79" s="1414"/>
      <c r="B79" s="796" t="s">
        <v>252</v>
      </c>
      <c r="C79" s="851"/>
      <c r="D79" s="852"/>
      <c r="E79" s="852"/>
      <c r="F79" s="852"/>
      <c r="G79" s="853"/>
      <c r="H79" s="852"/>
      <c r="I79" s="852"/>
      <c r="J79" s="852"/>
      <c r="K79" s="852"/>
      <c r="L79" s="852"/>
      <c r="M79" s="852"/>
      <c r="N79" s="852"/>
      <c r="O79" s="853"/>
      <c r="P79" s="812">
        <f t="shared" si="18"/>
        <v>0</v>
      </c>
      <c r="Q79" s="812">
        <f t="shared" si="19"/>
        <v>0</v>
      </c>
      <c r="R79" s="812">
        <f t="shared" si="20"/>
        <v>0</v>
      </c>
      <c r="S79" s="805" t="str">
        <f>IF(AND('Meal Sign In-Data Entry'!P79='CG-3123'!AR266,'Meal Sign In-Data Entry'!Q79='CG-3123'!AS266,'Meal Sign In-Data Entry'!A79='CG-3123'!AL266),IF(AND(P79=0,Q79=0),"","Y"),"N")</f>
        <v/>
      </c>
    </row>
    <row r="80" spans="1:19" x14ac:dyDescent="0.2">
      <c r="A80" s="1414">
        <f t="shared" si="10"/>
        <v>43611</v>
      </c>
      <c r="B80" s="796" t="s">
        <v>156</v>
      </c>
      <c r="C80" s="851"/>
      <c r="D80" s="852"/>
      <c r="E80" s="852"/>
      <c r="F80" s="852"/>
      <c r="G80" s="853"/>
      <c r="H80" s="852"/>
      <c r="I80" s="852"/>
      <c r="J80" s="852"/>
      <c r="K80" s="852"/>
      <c r="L80" s="852"/>
      <c r="M80" s="852"/>
      <c r="N80" s="852"/>
      <c r="O80" s="853"/>
      <c r="P80" s="812">
        <f t="shared" si="18"/>
        <v>0</v>
      </c>
      <c r="Q80" s="812">
        <f t="shared" si="19"/>
        <v>0</v>
      </c>
      <c r="R80" s="812">
        <f t="shared" si="20"/>
        <v>0</v>
      </c>
      <c r="S80" s="805" t="str">
        <f>IF(AND('Meal Sign In-Data Entry'!P80='CG-3123'!AR267,'Meal Sign In-Data Entry'!Q80='CG-3123'!AS267,'Meal Sign In-Data Entry'!A80='CG-3123'!AL267),IF(AND(P80=0,Q80=0),"","Y"),"N")</f>
        <v/>
      </c>
    </row>
    <row r="81" spans="1:19" x14ac:dyDescent="0.2">
      <c r="A81" s="1414"/>
      <c r="B81" s="796" t="s">
        <v>158</v>
      </c>
      <c r="C81" s="851"/>
      <c r="D81" s="852"/>
      <c r="E81" s="852"/>
      <c r="F81" s="852"/>
      <c r="G81" s="853"/>
      <c r="H81" s="852"/>
      <c r="I81" s="852"/>
      <c r="J81" s="852"/>
      <c r="K81" s="852"/>
      <c r="L81" s="852"/>
      <c r="M81" s="852"/>
      <c r="N81" s="852"/>
      <c r="O81" s="853"/>
      <c r="P81" s="812">
        <f t="shared" si="18"/>
        <v>0</v>
      </c>
      <c r="Q81" s="812">
        <f t="shared" si="19"/>
        <v>0</v>
      </c>
      <c r="R81" s="812">
        <f t="shared" si="20"/>
        <v>0</v>
      </c>
      <c r="S81" s="805" t="str">
        <f>IF(AND('Meal Sign In-Data Entry'!P81='CG-3123'!AR268,'Meal Sign In-Data Entry'!Q81='CG-3123'!AS268,'Meal Sign In-Data Entry'!A81='CG-3123'!AL268),IF(AND(P81=0,Q81=0),"","Y"),"N")</f>
        <v/>
      </c>
    </row>
    <row r="82" spans="1:19" x14ac:dyDescent="0.2">
      <c r="A82" s="1414"/>
      <c r="B82" s="796" t="s">
        <v>252</v>
      </c>
      <c r="C82" s="851"/>
      <c r="D82" s="852"/>
      <c r="E82" s="852"/>
      <c r="F82" s="852"/>
      <c r="G82" s="853"/>
      <c r="H82" s="852"/>
      <c r="I82" s="852"/>
      <c r="J82" s="852"/>
      <c r="K82" s="852"/>
      <c r="L82" s="852"/>
      <c r="M82" s="852"/>
      <c r="N82" s="852"/>
      <c r="O82" s="853"/>
      <c r="P82" s="812">
        <f t="shared" si="18"/>
        <v>0</v>
      </c>
      <c r="Q82" s="812">
        <f t="shared" si="19"/>
        <v>0</v>
      </c>
      <c r="R82" s="812">
        <f t="shared" si="20"/>
        <v>0</v>
      </c>
      <c r="S82" s="805" t="str">
        <f>IF(AND('Meal Sign In-Data Entry'!P82='CG-3123'!AR269,'Meal Sign In-Data Entry'!Q82='CG-3123'!AS269,'Meal Sign In-Data Entry'!A82='CG-3123'!AL269),IF(AND(P82=0,Q82=0),"","Y"),"N")</f>
        <v/>
      </c>
    </row>
    <row r="83" spans="1:19" x14ac:dyDescent="0.2">
      <c r="A83" s="1414">
        <f t="shared" ref="A83" si="22">A80+1</f>
        <v>43612</v>
      </c>
      <c r="B83" s="796" t="s">
        <v>156</v>
      </c>
      <c r="C83" s="851"/>
      <c r="D83" s="852"/>
      <c r="E83" s="852"/>
      <c r="F83" s="852"/>
      <c r="G83" s="853"/>
      <c r="H83" s="852"/>
      <c r="I83" s="852"/>
      <c r="J83" s="852"/>
      <c r="K83" s="852"/>
      <c r="L83" s="852"/>
      <c r="M83" s="852"/>
      <c r="N83" s="852"/>
      <c r="O83" s="853"/>
      <c r="P83" s="812">
        <f t="shared" si="18"/>
        <v>0</v>
      </c>
      <c r="Q83" s="812">
        <f t="shared" si="19"/>
        <v>0</v>
      </c>
      <c r="R83" s="812">
        <f t="shared" si="20"/>
        <v>0</v>
      </c>
      <c r="S83" s="805" t="str">
        <f>IF(AND('Meal Sign In-Data Entry'!P83='CG-3123'!AR270,'Meal Sign In-Data Entry'!Q83='CG-3123'!AS270,'Meal Sign In-Data Entry'!A83='CG-3123'!AL270),IF(AND(P83=0,Q83=0),"","Y"),"N")</f>
        <v/>
      </c>
    </row>
    <row r="84" spans="1:19" x14ac:dyDescent="0.2">
      <c r="A84" s="1414"/>
      <c r="B84" s="796" t="s">
        <v>158</v>
      </c>
      <c r="C84" s="851"/>
      <c r="D84" s="852"/>
      <c r="E84" s="852"/>
      <c r="F84" s="852"/>
      <c r="G84" s="853"/>
      <c r="H84" s="852"/>
      <c r="I84" s="852"/>
      <c r="J84" s="852"/>
      <c r="K84" s="852"/>
      <c r="L84" s="852"/>
      <c r="M84" s="852"/>
      <c r="N84" s="852"/>
      <c r="O84" s="853"/>
      <c r="P84" s="812">
        <f t="shared" si="18"/>
        <v>0</v>
      </c>
      <c r="Q84" s="812">
        <f t="shared" si="19"/>
        <v>0</v>
      </c>
      <c r="R84" s="812">
        <f t="shared" si="20"/>
        <v>0</v>
      </c>
      <c r="S84" s="805" t="str">
        <f>IF(AND('Meal Sign In-Data Entry'!P84='CG-3123'!AR271,'Meal Sign In-Data Entry'!Q84='CG-3123'!AS271,'Meal Sign In-Data Entry'!A84='CG-3123'!AL271),IF(AND(P84=0,Q84=0),"","Y"),"N")</f>
        <v/>
      </c>
    </row>
    <row r="85" spans="1:19" x14ac:dyDescent="0.2">
      <c r="A85" s="1414"/>
      <c r="B85" s="796" t="s">
        <v>252</v>
      </c>
      <c r="C85" s="851"/>
      <c r="D85" s="852"/>
      <c r="E85" s="852"/>
      <c r="F85" s="852"/>
      <c r="G85" s="853"/>
      <c r="H85" s="852"/>
      <c r="I85" s="852"/>
      <c r="J85" s="852"/>
      <c r="K85" s="852"/>
      <c r="L85" s="852"/>
      <c r="M85" s="852"/>
      <c r="N85" s="852"/>
      <c r="O85" s="853"/>
      <c r="P85" s="812">
        <f t="shared" si="18"/>
        <v>0</v>
      </c>
      <c r="Q85" s="812">
        <f t="shared" si="19"/>
        <v>0</v>
      </c>
      <c r="R85" s="812">
        <f t="shared" si="20"/>
        <v>0</v>
      </c>
      <c r="S85" s="805" t="str">
        <f>IF(AND('Meal Sign In-Data Entry'!P85='CG-3123'!AR272,'Meal Sign In-Data Entry'!Q85='CG-3123'!AS272,'Meal Sign In-Data Entry'!A85='CG-3123'!AL272),IF(AND(P85=0,Q85=0),"","Y"),"N")</f>
        <v/>
      </c>
    </row>
    <row r="86" spans="1:19" x14ac:dyDescent="0.2">
      <c r="A86" s="1414">
        <f t="shared" ref="A86" si="23">A83+1</f>
        <v>43613</v>
      </c>
      <c r="B86" s="796" t="s">
        <v>156</v>
      </c>
      <c r="C86" s="851"/>
      <c r="D86" s="852"/>
      <c r="E86" s="852"/>
      <c r="F86" s="852"/>
      <c r="G86" s="853"/>
      <c r="H86" s="852"/>
      <c r="I86" s="852"/>
      <c r="J86" s="852"/>
      <c r="K86" s="852"/>
      <c r="L86" s="852"/>
      <c r="M86" s="852"/>
      <c r="N86" s="852"/>
      <c r="O86" s="853"/>
      <c r="P86" s="812">
        <f t="shared" si="18"/>
        <v>0</v>
      </c>
      <c r="Q86" s="812">
        <f t="shared" si="19"/>
        <v>0</v>
      </c>
      <c r="R86" s="812">
        <f t="shared" si="20"/>
        <v>0</v>
      </c>
      <c r="S86" s="805" t="str">
        <f>IF(AND('Meal Sign In-Data Entry'!P86='CG-3123'!AR273,'Meal Sign In-Data Entry'!Q86='CG-3123'!AS273,'Meal Sign In-Data Entry'!A86='CG-3123'!AL273),IF(AND(P86=0,Q86=0),"","Y"),"N")</f>
        <v/>
      </c>
    </row>
    <row r="87" spans="1:19" x14ac:dyDescent="0.2">
      <c r="A87" s="1414"/>
      <c r="B87" s="796" t="s">
        <v>158</v>
      </c>
      <c r="C87" s="851"/>
      <c r="D87" s="852"/>
      <c r="E87" s="852"/>
      <c r="F87" s="852"/>
      <c r="G87" s="853"/>
      <c r="H87" s="852"/>
      <c r="I87" s="852"/>
      <c r="J87" s="852"/>
      <c r="K87" s="852"/>
      <c r="L87" s="852"/>
      <c r="M87" s="852"/>
      <c r="N87" s="852"/>
      <c r="O87" s="853"/>
      <c r="P87" s="812">
        <f t="shared" si="18"/>
        <v>0</v>
      </c>
      <c r="Q87" s="812">
        <f t="shared" si="19"/>
        <v>0</v>
      </c>
      <c r="R87" s="812">
        <f t="shared" si="20"/>
        <v>0</v>
      </c>
      <c r="S87" s="805" t="str">
        <f>IF(AND('Meal Sign In-Data Entry'!P87='CG-3123'!AR274,'Meal Sign In-Data Entry'!Q87='CG-3123'!AS274,'Meal Sign In-Data Entry'!A87='CG-3123'!AL274),IF(AND(P87=0,Q87=0),"","Y"),"N")</f>
        <v/>
      </c>
    </row>
    <row r="88" spans="1:19" x14ac:dyDescent="0.2">
      <c r="A88" s="1414"/>
      <c r="B88" s="796" t="s">
        <v>252</v>
      </c>
      <c r="C88" s="851"/>
      <c r="D88" s="852"/>
      <c r="E88" s="852"/>
      <c r="F88" s="852"/>
      <c r="G88" s="853"/>
      <c r="H88" s="852"/>
      <c r="I88" s="852"/>
      <c r="J88" s="852"/>
      <c r="K88" s="852"/>
      <c r="L88" s="852"/>
      <c r="M88" s="852"/>
      <c r="N88" s="852"/>
      <c r="O88" s="853"/>
      <c r="P88" s="812">
        <f t="shared" si="18"/>
        <v>0</v>
      </c>
      <c r="Q88" s="812">
        <f t="shared" si="19"/>
        <v>0</v>
      </c>
      <c r="R88" s="812">
        <f t="shared" si="20"/>
        <v>0</v>
      </c>
      <c r="S88" s="805" t="str">
        <f>IF(AND('Meal Sign In-Data Entry'!P88='CG-3123'!AR275,'Meal Sign In-Data Entry'!Q88='CG-3123'!AS275,'Meal Sign In-Data Entry'!A88='CG-3123'!AL275),IF(AND(P88=0,Q88=0),"","Y"),"N")</f>
        <v/>
      </c>
    </row>
    <row r="89" spans="1:19" x14ac:dyDescent="0.2">
      <c r="A89" s="1414">
        <f t="shared" si="8"/>
        <v>43614</v>
      </c>
      <c r="B89" s="796" t="s">
        <v>156</v>
      </c>
      <c r="C89" s="851"/>
      <c r="D89" s="852"/>
      <c r="E89" s="852"/>
      <c r="F89" s="852"/>
      <c r="G89" s="853"/>
      <c r="H89" s="852"/>
      <c r="I89" s="852"/>
      <c r="J89" s="852"/>
      <c r="K89" s="852"/>
      <c r="L89" s="852"/>
      <c r="M89" s="852"/>
      <c r="N89" s="852"/>
      <c r="O89" s="853"/>
      <c r="P89" s="812">
        <f t="shared" si="18"/>
        <v>0</v>
      </c>
      <c r="Q89" s="812">
        <f t="shared" si="19"/>
        <v>0</v>
      </c>
      <c r="R89" s="812">
        <f t="shared" si="20"/>
        <v>0</v>
      </c>
      <c r="S89" s="805" t="str">
        <f>IF(AND('Meal Sign In-Data Entry'!P89='CG-3123'!AR276,'Meal Sign In-Data Entry'!Q89='CG-3123'!AS276,'Meal Sign In-Data Entry'!A89='CG-3123'!AL276),IF(AND(P89=0,Q89=0),"","Y"),"N")</f>
        <v/>
      </c>
    </row>
    <row r="90" spans="1:19" x14ac:dyDescent="0.2">
      <c r="A90" s="1414"/>
      <c r="B90" s="796" t="s">
        <v>158</v>
      </c>
      <c r="C90" s="851"/>
      <c r="D90" s="852"/>
      <c r="E90" s="852"/>
      <c r="F90" s="852"/>
      <c r="G90" s="853"/>
      <c r="H90" s="852"/>
      <c r="I90" s="852"/>
      <c r="J90" s="852"/>
      <c r="K90" s="852"/>
      <c r="L90" s="852"/>
      <c r="M90" s="852"/>
      <c r="N90" s="852"/>
      <c r="O90" s="853"/>
      <c r="P90" s="812">
        <f t="shared" si="18"/>
        <v>0</v>
      </c>
      <c r="Q90" s="812">
        <f t="shared" si="19"/>
        <v>0</v>
      </c>
      <c r="R90" s="812">
        <f t="shared" si="20"/>
        <v>0</v>
      </c>
      <c r="S90" s="805" t="str">
        <f>IF(AND('Meal Sign In-Data Entry'!P90='CG-3123'!AR277,'Meal Sign In-Data Entry'!Q90='CG-3123'!AS277,'Meal Sign In-Data Entry'!A90='CG-3123'!AL277),IF(AND(P90=0,Q90=0),"","Y"),"N")</f>
        <v/>
      </c>
    </row>
    <row r="91" spans="1:19" x14ac:dyDescent="0.2">
      <c r="A91" s="1414"/>
      <c r="B91" s="796" t="s">
        <v>252</v>
      </c>
      <c r="C91" s="851"/>
      <c r="D91" s="852"/>
      <c r="E91" s="852"/>
      <c r="F91" s="852"/>
      <c r="G91" s="853"/>
      <c r="H91" s="852"/>
      <c r="I91" s="852"/>
      <c r="J91" s="852"/>
      <c r="K91" s="852"/>
      <c r="L91" s="852"/>
      <c r="M91" s="852"/>
      <c r="N91" s="852"/>
      <c r="O91" s="853"/>
      <c r="P91" s="812">
        <f t="shared" si="18"/>
        <v>0</v>
      </c>
      <c r="Q91" s="812">
        <f t="shared" si="19"/>
        <v>0</v>
      </c>
      <c r="R91" s="812">
        <f t="shared" si="20"/>
        <v>0</v>
      </c>
      <c r="S91" s="805" t="str">
        <f>IF(AND('Meal Sign In-Data Entry'!P91='CG-3123'!AR278,'Meal Sign In-Data Entry'!Q91='CG-3123'!AS278,'Meal Sign In-Data Entry'!A91='CG-3123'!AL278),IF(AND(P91=0,Q91=0),"","Y"),"N")</f>
        <v/>
      </c>
    </row>
    <row r="92" spans="1:19" x14ac:dyDescent="0.2">
      <c r="A92" s="1414">
        <f t="shared" si="9"/>
        <v>43615</v>
      </c>
      <c r="B92" s="796" t="s">
        <v>156</v>
      </c>
      <c r="C92" s="851"/>
      <c r="D92" s="852"/>
      <c r="E92" s="852"/>
      <c r="F92" s="852"/>
      <c r="G92" s="853"/>
      <c r="H92" s="852"/>
      <c r="I92" s="852"/>
      <c r="J92" s="852"/>
      <c r="K92" s="852"/>
      <c r="L92" s="852"/>
      <c r="M92" s="852"/>
      <c r="N92" s="852"/>
      <c r="O92" s="853"/>
      <c r="P92" s="812">
        <f t="shared" si="18"/>
        <v>0</v>
      </c>
      <c r="Q92" s="812">
        <f t="shared" si="19"/>
        <v>0</v>
      </c>
      <c r="R92" s="812">
        <f t="shared" si="20"/>
        <v>0</v>
      </c>
      <c r="S92" s="805" t="str">
        <f>IF(AND('Meal Sign In-Data Entry'!P92='CG-3123'!AR279,'Meal Sign In-Data Entry'!Q92='CG-3123'!AS279,'Meal Sign In-Data Entry'!A92='CG-3123'!AL279),IF(AND(P92=0,Q92=0),"","Y"),"N")</f>
        <v/>
      </c>
    </row>
    <row r="93" spans="1:19" x14ac:dyDescent="0.2">
      <c r="A93" s="1414"/>
      <c r="B93" s="796" t="s">
        <v>158</v>
      </c>
      <c r="C93" s="851"/>
      <c r="D93" s="852"/>
      <c r="E93" s="852"/>
      <c r="F93" s="852"/>
      <c r="G93" s="853"/>
      <c r="H93" s="852"/>
      <c r="I93" s="852"/>
      <c r="J93" s="852"/>
      <c r="K93" s="852"/>
      <c r="L93" s="852"/>
      <c r="M93" s="852"/>
      <c r="N93" s="852"/>
      <c r="O93" s="853"/>
      <c r="P93" s="812">
        <f t="shared" si="18"/>
        <v>0</v>
      </c>
      <c r="Q93" s="812">
        <f t="shared" si="19"/>
        <v>0</v>
      </c>
      <c r="R93" s="812">
        <f t="shared" si="20"/>
        <v>0</v>
      </c>
      <c r="S93" s="805" t="str">
        <f>IF(AND('Meal Sign In-Data Entry'!P93='CG-3123'!AR280,'Meal Sign In-Data Entry'!Q93='CG-3123'!AS280,'Meal Sign In-Data Entry'!A93='CG-3123'!AL280),IF(AND(P93=0,Q93=0),"","Y"),"N")</f>
        <v/>
      </c>
    </row>
    <row r="94" spans="1:19" x14ac:dyDescent="0.2">
      <c r="A94" s="1414"/>
      <c r="B94" s="796" t="s">
        <v>252</v>
      </c>
      <c r="C94" s="851"/>
      <c r="D94" s="852"/>
      <c r="E94" s="852"/>
      <c r="F94" s="852"/>
      <c r="G94" s="853"/>
      <c r="H94" s="852"/>
      <c r="I94" s="852"/>
      <c r="J94" s="852"/>
      <c r="K94" s="852"/>
      <c r="L94" s="852"/>
      <c r="M94" s="852"/>
      <c r="N94" s="852"/>
      <c r="O94" s="853"/>
      <c r="P94" s="812">
        <f t="shared" si="18"/>
        <v>0</v>
      </c>
      <c r="Q94" s="812">
        <f t="shared" si="19"/>
        <v>0</v>
      </c>
      <c r="R94" s="812">
        <f t="shared" si="20"/>
        <v>0</v>
      </c>
      <c r="S94" s="805" t="str">
        <f>IF(AND('Meal Sign In-Data Entry'!P94='CG-3123'!AR281,'Meal Sign In-Data Entry'!Q94='CG-3123'!AS281,'Meal Sign In-Data Entry'!A94='CG-3123'!AL281),IF(AND(P94=0,Q94=0),"","Y"),"N")</f>
        <v/>
      </c>
    </row>
    <row r="95" spans="1:19" x14ac:dyDescent="0.2">
      <c r="A95" s="1414">
        <f t="shared" si="10"/>
        <v>43616</v>
      </c>
      <c r="B95" s="796" t="s">
        <v>156</v>
      </c>
      <c r="C95" s="851"/>
      <c r="D95" s="852"/>
      <c r="E95" s="852"/>
      <c r="F95" s="852"/>
      <c r="G95" s="853"/>
      <c r="H95" s="852"/>
      <c r="I95" s="852"/>
      <c r="J95" s="852"/>
      <c r="K95" s="852"/>
      <c r="L95" s="852"/>
      <c r="M95" s="852"/>
      <c r="N95" s="852"/>
      <c r="O95" s="853"/>
      <c r="P95" s="812">
        <f t="shared" si="18"/>
        <v>0</v>
      </c>
      <c r="Q95" s="812">
        <f t="shared" si="19"/>
        <v>0</v>
      </c>
      <c r="R95" s="812">
        <f t="shared" si="20"/>
        <v>0</v>
      </c>
      <c r="S95" s="805" t="str">
        <f>IF(AND('Meal Sign In-Data Entry'!P95='CG-3123'!AR282,'Meal Sign In-Data Entry'!Q95='CG-3123'!AS282,'Meal Sign In-Data Entry'!A95='CG-3123'!AL282),IF(AND(P95=0,Q95=0),"","Y"),"N")</f>
        <v/>
      </c>
    </row>
    <row r="96" spans="1:19" x14ac:dyDescent="0.2">
      <c r="A96" s="1414"/>
      <c r="B96" s="796" t="s">
        <v>158</v>
      </c>
      <c r="C96" s="851"/>
      <c r="D96" s="852"/>
      <c r="E96" s="852"/>
      <c r="F96" s="852"/>
      <c r="G96" s="853"/>
      <c r="H96" s="852"/>
      <c r="I96" s="852"/>
      <c r="J96" s="852"/>
      <c r="K96" s="852"/>
      <c r="L96" s="852"/>
      <c r="M96" s="852"/>
      <c r="N96" s="852"/>
      <c r="O96" s="853"/>
      <c r="P96" s="812">
        <f t="shared" si="18"/>
        <v>0</v>
      </c>
      <c r="Q96" s="812">
        <f t="shared" si="19"/>
        <v>0</v>
      </c>
      <c r="R96" s="812">
        <f t="shared" si="20"/>
        <v>0</v>
      </c>
      <c r="S96" s="805" t="str">
        <f>IF(AND('Meal Sign In-Data Entry'!P96='CG-3123'!AR283,'Meal Sign In-Data Entry'!Q96='CG-3123'!AS283,'Meal Sign In-Data Entry'!A96='CG-3123'!AL283),IF(AND(P96=0,Q96=0),"","Y"),"N")</f>
        <v/>
      </c>
    </row>
    <row r="97" spans="1:19" ht="13.5" thickBot="1" x14ac:dyDescent="0.25">
      <c r="A97" s="1425"/>
      <c r="B97" s="797" t="s">
        <v>252</v>
      </c>
      <c r="C97" s="854"/>
      <c r="D97" s="855"/>
      <c r="E97" s="855"/>
      <c r="F97" s="855"/>
      <c r="G97" s="856"/>
      <c r="H97" s="855"/>
      <c r="I97" s="855"/>
      <c r="J97" s="855"/>
      <c r="K97" s="855"/>
      <c r="L97" s="855"/>
      <c r="M97" s="855"/>
      <c r="N97" s="855"/>
      <c r="O97" s="856"/>
      <c r="P97" s="812">
        <f t="shared" si="18"/>
        <v>0</v>
      </c>
      <c r="Q97" s="813">
        <f t="shared" si="19"/>
        <v>0</v>
      </c>
      <c r="R97" s="813">
        <f t="shared" si="20"/>
        <v>0</v>
      </c>
      <c r="S97" s="805" t="str">
        <f>IF(AND('Meal Sign In-Data Entry'!P97='CG-3123'!AR284,'Meal Sign In-Data Entry'!Q97='CG-3123'!AS284,'Meal Sign In-Data Entry'!A97='CG-3123'!AL284),IF(AND(P97=0,Q97=0),"","Y"),"N")</f>
        <v/>
      </c>
    </row>
    <row r="98" spans="1:19" ht="13.5" thickBot="1" x14ac:dyDescent="0.25">
      <c r="A98" s="897"/>
      <c r="B98" s="804" t="s">
        <v>529</v>
      </c>
      <c r="C98" s="814">
        <f t="array" ref="C98">SUM(IF(B5:B97="Breakfast",C5:C97,0))</f>
        <v>0</v>
      </c>
      <c r="D98" s="815">
        <f t="array" ref="D98">SUM(IF(B5:B97="Breakfast",D5:D97,0))</f>
        <v>0</v>
      </c>
      <c r="E98" s="815">
        <f t="array" ref="E98">SUM(IF(B5:B97="Breakfast",E5:E97,0))</f>
        <v>0</v>
      </c>
      <c r="F98" s="815">
        <f t="array" ref="F98">SUM(IF(B5:B97="Breakfast",F5:F97,0))</f>
        <v>0</v>
      </c>
      <c r="G98" s="817">
        <f t="array" ref="G98">SUM(IF(B5:B97="Breakfast",G5:G97,0))</f>
        <v>0</v>
      </c>
      <c r="H98" s="815">
        <f t="array" ref="H98">SUM(IF(B5:B97="Breakfast",H5:H97,0))</f>
        <v>0</v>
      </c>
      <c r="I98" s="815">
        <f t="array" ref="I98">SUM(IF(B5:B97="Breakfast",I5:I97,0))</f>
        <v>0</v>
      </c>
      <c r="J98" s="815">
        <f t="array" ref="J98">SUM(IF(B5:B97="Breakfast",J5:J97,0))</f>
        <v>0</v>
      </c>
      <c r="K98" s="815">
        <f t="array" ref="K98">SUM(IF(B5:B97="Breakfast",K5:K97,0))</f>
        <v>0</v>
      </c>
      <c r="L98" s="815">
        <f t="array" ref="L98">SUM(IF(B5:B97="Breakfast",L5:L97,0))</f>
        <v>0</v>
      </c>
      <c r="M98" s="815">
        <f t="array" ref="M98">SUM(IF(B5:B97="Breakfast",M5:M97,0))</f>
        <v>0</v>
      </c>
      <c r="N98" s="815">
        <f t="array" ref="N98">SUM(IF(B5:B97="Breakfast",N5:N97,0))</f>
        <v>0</v>
      </c>
      <c r="O98" s="818">
        <f t="array" ref="O98">SUM(IF(B5:B97="Breakfast",O5:O97,0))</f>
        <v>0</v>
      </c>
      <c r="P98" s="814">
        <f t="array" ref="P98">SUM(IF(B5:B97="Breakfast",P5:P97,0))</f>
        <v>0</v>
      </c>
      <c r="Q98" s="815">
        <f t="array" ref="Q98">SUM(IF(B5:B97="Breakfast",Q5:Q97,0))</f>
        <v>0</v>
      </c>
      <c r="R98" s="816">
        <f t="array" ref="R98">SUM(IF(B5:B97="Breakfast",R5:R97,0))</f>
        <v>0</v>
      </c>
      <c r="S98" s="898"/>
    </row>
    <row r="99" spans="1:19" ht="13.5" thickBot="1" x14ac:dyDescent="0.25">
      <c r="A99" s="897"/>
      <c r="B99" s="804" t="s">
        <v>530</v>
      </c>
      <c r="C99" s="814">
        <f t="array" ref="C99">SUM(IF(B5:B97="Lunch",C5:C97,0))</f>
        <v>2</v>
      </c>
      <c r="D99" s="815">
        <f t="array" ref="D99">SUM(IF(B5:B97="Lunch",D5:D97,0))</f>
        <v>0</v>
      </c>
      <c r="E99" s="815">
        <f t="array" ref="E99">SUM(IF(B5:B97="Lunch",E5:E97,0))</f>
        <v>0</v>
      </c>
      <c r="F99" s="815">
        <f t="array" ref="F99">SUM(IF(B5:B97="Lunch",F5:F97,0))</f>
        <v>0</v>
      </c>
      <c r="G99" s="817">
        <f t="array" ref="G99">SUM(IF(B5:B97="Lunch",G5:G97,0))</f>
        <v>0</v>
      </c>
      <c r="H99" s="815">
        <f t="array" ref="H99">SUM(IF(B5:B97="Lunch",H5:H97,0))</f>
        <v>0</v>
      </c>
      <c r="I99" s="815">
        <f t="array" ref="I99">SUM(IF(B5:B97="Lunch",I5:I97,0))</f>
        <v>0</v>
      </c>
      <c r="J99" s="815">
        <f t="array" ref="J99">SUM(IF(B5:B97="Lunch",J5:J97,0))</f>
        <v>0</v>
      </c>
      <c r="K99" s="815">
        <f t="array" ref="K99">SUM(IF(B5:B97="Lunch",K5:K97,0))</f>
        <v>0</v>
      </c>
      <c r="L99" s="815">
        <f t="array" ref="L99">SUM(IF(B5:B97="Lunch",L5:L97,0))</f>
        <v>0</v>
      </c>
      <c r="M99" s="815">
        <f t="array" ref="M99">SUM(IF(B5:B97="Lunch",M5:M97,0))</f>
        <v>0</v>
      </c>
      <c r="N99" s="815">
        <f t="array" ref="N99">SUM(IF(B5:B97="Lunch",N5:N97,0))</f>
        <v>0</v>
      </c>
      <c r="O99" s="818">
        <f t="array" ref="O99">SUM(IF(B5:B97="Lunch",O5:O97,0))</f>
        <v>0</v>
      </c>
      <c r="P99" s="814">
        <f t="array" ref="P99">SUM(IF(B5:B97="Lunch",P5:P97,0))</f>
        <v>2</v>
      </c>
      <c r="Q99" s="815">
        <f t="array" ref="Q99">SUM(IF(B5:B97="Lunch",Q5:Q97,0))</f>
        <v>0</v>
      </c>
      <c r="R99" s="816">
        <f t="array" ref="R99">SUM(IF(B5:B97="Lunch",R5:R97,0))</f>
        <v>2</v>
      </c>
      <c r="S99" s="898"/>
    </row>
    <row r="100" spans="1:19" ht="13.5" thickBot="1" x14ac:dyDescent="0.25">
      <c r="A100" s="897"/>
      <c r="B100" s="804" t="s">
        <v>531</v>
      </c>
      <c r="C100" s="814">
        <f t="array" ref="C100">SUM(IF(B5:B97="Dinner",C5:C97,0))</f>
        <v>0</v>
      </c>
      <c r="D100" s="815">
        <f t="array" ref="D100">SUM(IF(B5:B97="Dinner",D5:D97,0))</f>
        <v>0</v>
      </c>
      <c r="E100" s="815">
        <f t="array" ref="E100">SUM(IF(B5:B97="Dinner",E5:E97,0))</f>
        <v>0</v>
      </c>
      <c r="F100" s="815">
        <f t="array" ref="F100">SUM(IF(B5:B97="Dinner",F5:F97,0))</f>
        <v>0</v>
      </c>
      <c r="G100" s="817">
        <f t="array" ref="G100">SUM(IF(B5:B97="Dinner",G5:G97,0))</f>
        <v>0</v>
      </c>
      <c r="H100" s="815">
        <f t="array" ref="H100">SUM(IF(B5:B97="Dinner",H5:H97,0))</f>
        <v>0</v>
      </c>
      <c r="I100" s="815">
        <f t="array" ref="I100">SUM(IF(B5:B97="Dinner",I5:I97,0))</f>
        <v>0</v>
      </c>
      <c r="J100" s="815">
        <f t="array" ref="J100">SUM(IF(B5:B97="Dinner",J5:J97,0))</f>
        <v>0</v>
      </c>
      <c r="K100" s="815">
        <f t="array" ref="K100">SUM(IF(B5:B97="Dinner",K5:K97,0))</f>
        <v>0</v>
      </c>
      <c r="L100" s="815">
        <f t="array" ref="L100">SUM(IF(B5:B97="Dinner",L5:L97,0))</f>
        <v>0</v>
      </c>
      <c r="M100" s="815">
        <f t="array" ref="M100">SUM(IF(B5:B97="Dinner",M5:M97,0))</f>
        <v>0</v>
      </c>
      <c r="N100" s="815">
        <f t="array" ref="N100">SUM(IF(B5:B97="Dinner",N5:N97,0))</f>
        <v>0</v>
      </c>
      <c r="O100" s="818">
        <f t="array" ref="O100">SUM(IF(B5:B97="Dinner",O5:O97,0))</f>
        <v>0</v>
      </c>
      <c r="P100" s="814">
        <f t="array" ref="P100">SUM(IF(B5:B97="Dinner",P5:P97,0))</f>
        <v>0</v>
      </c>
      <c r="Q100" s="815">
        <f t="array" ref="Q100">SUM(IF(B5:B97="Dinner",Q5:Q97,0))</f>
        <v>0</v>
      </c>
      <c r="R100" s="816">
        <f t="array" ref="R100">SUM(IF(B5:B97="Dinner",R5:R97,0))</f>
        <v>0</v>
      </c>
      <c r="S100" s="898"/>
    </row>
    <row r="101" spans="1:19" ht="13.5" thickBot="1" x14ac:dyDescent="0.25">
      <c r="B101" s="804" t="s">
        <v>441</v>
      </c>
      <c r="C101" s="814">
        <f>SUM(C5:C97)</f>
        <v>2</v>
      </c>
      <c r="D101" s="815">
        <f t="shared" ref="D101:Q101" si="24">SUM(D5:D97)</f>
        <v>0</v>
      </c>
      <c r="E101" s="815">
        <f>SUM(E5:E97)</f>
        <v>0</v>
      </c>
      <c r="F101" s="815">
        <f t="shared" si="24"/>
        <v>0</v>
      </c>
      <c r="G101" s="817">
        <f t="shared" si="24"/>
        <v>0</v>
      </c>
      <c r="H101" s="815">
        <f t="shared" si="24"/>
        <v>0</v>
      </c>
      <c r="I101" s="815">
        <f t="shared" si="24"/>
        <v>0</v>
      </c>
      <c r="J101" s="815">
        <f t="shared" si="24"/>
        <v>0</v>
      </c>
      <c r="K101" s="815">
        <f t="shared" si="24"/>
        <v>0</v>
      </c>
      <c r="L101" s="815">
        <f t="shared" si="24"/>
        <v>0</v>
      </c>
      <c r="M101" s="815">
        <f>SUM(M5:M97)</f>
        <v>0</v>
      </c>
      <c r="N101" s="815">
        <f t="shared" si="24"/>
        <v>0</v>
      </c>
      <c r="O101" s="818">
        <f t="shared" si="24"/>
        <v>0</v>
      </c>
      <c r="P101" s="814">
        <f t="shared" si="24"/>
        <v>2</v>
      </c>
      <c r="Q101" s="815">
        <f t="shared" si="24"/>
        <v>0</v>
      </c>
      <c r="R101" s="816">
        <f>SUM(R5:R97)</f>
        <v>2</v>
      </c>
    </row>
    <row r="104" spans="1:19" x14ac:dyDescent="0.2">
      <c r="A104"/>
    </row>
  </sheetData>
  <sheetProtection algorithmName="SHA-512" hashValue="a7xjciiiwGjnwqvVt+RJqrKUkIpesvQLb1ujLcgioaixzSPKRUrF/mL8/9/IOtrqazigZQMzI59NKHGGpBXnHQ==" saltValue="NfQPgyoDx62yIkfSXlsS2w==" spinCount="100000" sheet="1" objects="1" scenarios="1"/>
  <mergeCells count="38">
    <mergeCell ref="A95:A97"/>
    <mergeCell ref="P3:R3"/>
    <mergeCell ref="Q1:S2"/>
    <mergeCell ref="D1:P2"/>
    <mergeCell ref="A77:A79"/>
    <mergeCell ref="A80:A82"/>
    <mergeCell ref="A83:A85"/>
    <mergeCell ref="A86:A88"/>
    <mergeCell ref="A89:A91"/>
    <mergeCell ref="A92:A94"/>
    <mergeCell ref="A59:A61"/>
    <mergeCell ref="A62:A64"/>
    <mergeCell ref="A65:A67"/>
    <mergeCell ref="A68:A70"/>
    <mergeCell ref="A71:A73"/>
    <mergeCell ref="A74:A76"/>
    <mergeCell ref="A56:A58"/>
    <mergeCell ref="A23:A25"/>
    <mergeCell ref="A26:A28"/>
    <mergeCell ref="A29:A31"/>
    <mergeCell ref="A32:A34"/>
    <mergeCell ref="A35:A37"/>
    <mergeCell ref="A38:A40"/>
    <mergeCell ref="A41:A43"/>
    <mergeCell ref="A44:A46"/>
    <mergeCell ref="A47:A49"/>
    <mergeCell ref="A50:A52"/>
    <mergeCell ref="A53:A55"/>
    <mergeCell ref="H3:O3"/>
    <mergeCell ref="A20:A22"/>
    <mergeCell ref="A1:C1"/>
    <mergeCell ref="A2:C2"/>
    <mergeCell ref="A5:A7"/>
    <mergeCell ref="A8:A10"/>
    <mergeCell ref="A11:A13"/>
    <mergeCell ref="A14:A16"/>
    <mergeCell ref="A17:A19"/>
    <mergeCell ref="C3:G3"/>
  </mergeCells>
  <conditionalFormatting sqref="S5:S100">
    <cfRule type="cellIs" dxfId="1" priority="1" operator="equal">
      <formula>"Y"</formula>
    </cfRule>
    <cfRule type="cellIs" dxfId="0" priority="2" operator="equal">
      <formula>"N"</formula>
    </cfRule>
  </conditionalFormatting>
  <dataValidations count="18">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G90:H97 N90:O97">
      <formula1>IFERROR(G90:U108,)</formula1>
    </dataValidation>
    <dataValidation type="custom" allowBlank="1" showInputMessage="1" showErrorMessage="1" sqref="N85:O89">
      <formula1>IFERROR(N85:Y103,)</formula1>
    </dataValidation>
    <dataValidation type="custom" allowBlank="1" showInputMessage="1" showErrorMessage="1" sqref="G85:H89 E85:F97">
      <formula1>IFERROR(E85:R103,)</formula1>
    </dataValidation>
    <dataValidation type="custom" allowBlank="1" showInputMessage="1" showErrorMessage="1" sqref="N8:O9 G14:H84 G8:H9 N14:O84">
      <formula1>IFERROR(G8:U102,)</formula1>
    </dataValidation>
    <dataValidation type="custom" allowBlank="1" showInputMessage="1" showErrorMessage="1" sqref="N10:O13">
      <formula1>IFERROR(N10:Y104,)</formula1>
    </dataValidation>
    <dataValidation type="custom" allowBlank="1" showInputMessage="1" showErrorMessage="1" sqref="G10:H13 E8:F84">
      <formula1>IFERROR(E8:R102,)</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I90:M97">
      <formula1>IFERROR(I90:X108,)</formula1>
    </dataValidation>
    <dataValidation type="custom" allowBlank="1" showInputMessage="1" showErrorMessage="1" sqref="I85:M89 C85:D97">
      <formula1>IFERROR(C85:O103,)</formula1>
    </dataValidation>
    <dataValidation type="custom" allowBlank="1" showInputMessage="1" showErrorMessage="1" sqref="I8:M9 I14:M84">
      <formula1>IFERROR(I8:X102,)</formula1>
    </dataValidation>
    <dataValidation type="custom" allowBlank="1" showInputMessage="1" showErrorMessage="1" sqref="I10:M13 C8:D84">
      <formula1>IFERROR(C8:O102,)</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s>
  <pageMargins left="0.7" right="0.7" top="0.75" bottom="0.75" header="0.3" footer="0.3"/>
  <pageSetup scale="59" fitToHeight="6" orientation="landscape" r:id="rId1"/>
  <ignoredErrors>
    <ignoredError sqref="Q36" formulaRange="1"/>
  </ignoredErrors>
  <drawing r:id="rId2"/>
  <legacyDrawing r:id="rId3"/>
  <mc:AlternateContent xmlns:mc="http://schemas.openxmlformats.org/markup-compatibility/2006">
    <mc:Choice Requires="x14">
      <controls>
        <mc:AlternateContent xmlns:mc="http://schemas.openxmlformats.org/markup-compatibility/2006">
          <mc:Choice Requires="x14">
            <control shapeId="15363" r:id="rId4" name="Button 3">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401"/>
  <sheetViews>
    <sheetView view="pageBreakPreview" zoomScale="60" zoomScaleNormal="100" workbookViewId="0"/>
  </sheetViews>
  <sheetFormatPr defaultRowHeight="12.75" x14ac:dyDescent="0.2"/>
  <cols>
    <col min="1" max="1" width="116.140625" bestFit="1" customWidth="1"/>
  </cols>
  <sheetData>
    <row r="1" spans="1:1" ht="25.5" x14ac:dyDescent="0.2">
      <c r="A1" s="819" t="s">
        <v>266</v>
      </c>
    </row>
    <row r="2" spans="1:1" ht="18.75" x14ac:dyDescent="0.2">
      <c r="A2" s="908" t="s">
        <v>537</v>
      </c>
    </row>
    <row r="3" spans="1:1" x14ac:dyDescent="0.2">
      <c r="A3" t="s">
        <v>267</v>
      </c>
    </row>
    <row r="4" spans="1:1" x14ac:dyDescent="0.2">
      <c r="A4" t="s">
        <v>539</v>
      </c>
    </row>
    <row r="5" spans="1:1" x14ac:dyDescent="0.2">
      <c r="A5" t="s">
        <v>540</v>
      </c>
    </row>
    <row r="6" spans="1:1" x14ac:dyDescent="0.2">
      <c r="A6" t="s">
        <v>541</v>
      </c>
    </row>
    <row r="7" spans="1:1" x14ac:dyDescent="0.2">
      <c r="A7" t="s">
        <v>542</v>
      </c>
    </row>
    <row r="8" spans="1:1" x14ac:dyDescent="0.2">
      <c r="A8" t="s">
        <v>543</v>
      </c>
    </row>
    <row r="9" spans="1:1" x14ac:dyDescent="0.2">
      <c r="A9" t="s">
        <v>544</v>
      </c>
    </row>
    <row r="10" spans="1:1" x14ac:dyDescent="0.2">
      <c r="A10" t="s">
        <v>545</v>
      </c>
    </row>
    <row r="11" spans="1:1" x14ac:dyDescent="0.2">
      <c r="A11" t="s">
        <v>546</v>
      </c>
    </row>
    <row r="12" spans="1:1" x14ac:dyDescent="0.2">
      <c r="A12" t="s">
        <v>547</v>
      </c>
    </row>
    <row r="13" spans="1:1" x14ac:dyDescent="0.2">
      <c r="A13" t="s">
        <v>548</v>
      </c>
    </row>
    <row r="14" spans="1:1" x14ac:dyDescent="0.2">
      <c r="A14" t="s">
        <v>549</v>
      </c>
    </row>
    <row r="15" spans="1:1" x14ac:dyDescent="0.2">
      <c r="A15" t="s">
        <v>550</v>
      </c>
    </row>
    <row r="16" spans="1:1" x14ac:dyDescent="0.2">
      <c r="A16" t="s">
        <v>551</v>
      </c>
    </row>
    <row r="17" spans="1:1" x14ac:dyDescent="0.2">
      <c r="A17" t="s">
        <v>552</v>
      </c>
    </row>
    <row r="18" spans="1:1" x14ac:dyDescent="0.2">
      <c r="A18" t="s">
        <v>553</v>
      </c>
    </row>
    <row r="19" spans="1:1" x14ac:dyDescent="0.2">
      <c r="A19" t="s">
        <v>554</v>
      </c>
    </row>
    <row r="20" spans="1:1" x14ac:dyDescent="0.2">
      <c r="A20" t="s">
        <v>555</v>
      </c>
    </row>
    <row r="21" spans="1:1" x14ac:dyDescent="0.2">
      <c r="A21" t="s">
        <v>556</v>
      </c>
    </row>
    <row r="22" spans="1:1" x14ac:dyDescent="0.2">
      <c r="A22" t="s">
        <v>557</v>
      </c>
    </row>
    <row r="23" spans="1:1" x14ac:dyDescent="0.2">
      <c r="A23" t="s">
        <v>558</v>
      </c>
    </row>
    <row r="24" spans="1:1" x14ac:dyDescent="0.2">
      <c r="A24" t="s">
        <v>559</v>
      </c>
    </row>
    <row r="25" spans="1:1" x14ac:dyDescent="0.2">
      <c r="A25" t="s">
        <v>560</v>
      </c>
    </row>
    <row r="26" spans="1:1" x14ac:dyDescent="0.2">
      <c r="A26" t="s">
        <v>561</v>
      </c>
    </row>
    <row r="27" spans="1:1" x14ac:dyDescent="0.2">
      <c r="A27" t="s">
        <v>562</v>
      </c>
    </row>
    <row r="28" spans="1:1" x14ac:dyDescent="0.2">
      <c r="A28" t="s">
        <v>563</v>
      </c>
    </row>
    <row r="29" spans="1:1" x14ac:dyDescent="0.2">
      <c r="A29" t="s">
        <v>564</v>
      </c>
    </row>
    <row r="30" spans="1:1" x14ac:dyDescent="0.2">
      <c r="A30" t="s">
        <v>565</v>
      </c>
    </row>
    <row r="31" spans="1:1" x14ac:dyDescent="0.2">
      <c r="A31" t="s">
        <v>566</v>
      </c>
    </row>
    <row r="32" spans="1:1" x14ac:dyDescent="0.2">
      <c r="A32" t="s">
        <v>567</v>
      </c>
    </row>
    <row r="33" spans="1:1" x14ac:dyDescent="0.2">
      <c r="A33" t="s">
        <v>568</v>
      </c>
    </row>
    <row r="34" spans="1:1" x14ac:dyDescent="0.2">
      <c r="A34" t="s">
        <v>569</v>
      </c>
    </row>
    <row r="35" spans="1:1" x14ac:dyDescent="0.2">
      <c r="A35" t="s">
        <v>570</v>
      </c>
    </row>
    <row r="36" spans="1:1" x14ac:dyDescent="0.2">
      <c r="A36" t="s">
        <v>571</v>
      </c>
    </row>
    <row r="37" spans="1:1" x14ac:dyDescent="0.2">
      <c r="A37" t="s">
        <v>572</v>
      </c>
    </row>
    <row r="38" spans="1:1" x14ac:dyDescent="0.2">
      <c r="A38" t="s">
        <v>573</v>
      </c>
    </row>
    <row r="39" spans="1:1" x14ac:dyDescent="0.2">
      <c r="A39" t="s">
        <v>574</v>
      </c>
    </row>
    <row r="40" spans="1:1" x14ac:dyDescent="0.2">
      <c r="A40" t="s">
        <v>575</v>
      </c>
    </row>
    <row r="41" spans="1:1" x14ac:dyDescent="0.2">
      <c r="A41" t="s">
        <v>552</v>
      </c>
    </row>
    <row r="42" spans="1:1" x14ac:dyDescent="0.2">
      <c r="A42" t="s">
        <v>553</v>
      </c>
    </row>
    <row r="43" spans="1:1" x14ac:dyDescent="0.2">
      <c r="A43" t="s">
        <v>554</v>
      </c>
    </row>
    <row r="44" spans="1:1" x14ac:dyDescent="0.2">
      <c r="A44" t="s">
        <v>555</v>
      </c>
    </row>
    <row r="45" spans="1:1" x14ac:dyDescent="0.2">
      <c r="A45" t="s">
        <v>556</v>
      </c>
    </row>
    <row r="46" spans="1:1" x14ac:dyDescent="0.2">
      <c r="A46" t="s">
        <v>557</v>
      </c>
    </row>
    <row r="47" spans="1:1" x14ac:dyDescent="0.2">
      <c r="A47" t="s">
        <v>558</v>
      </c>
    </row>
    <row r="48" spans="1:1" x14ac:dyDescent="0.2">
      <c r="A48" t="s">
        <v>559</v>
      </c>
    </row>
    <row r="49" spans="1:1" x14ac:dyDescent="0.2">
      <c r="A49" t="s">
        <v>560</v>
      </c>
    </row>
    <row r="50" spans="1:1" x14ac:dyDescent="0.2">
      <c r="A50" t="s">
        <v>561</v>
      </c>
    </row>
    <row r="51" spans="1:1" x14ac:dyDescent="0.2">
      <c r="A51" t="s">
        <v>562</v>
      </c>
    </row>
    <row r="52" spans="1:1" x14ac:dyDescent="0.2">
      <c r="A52" t="s">
        <v>563</v>
      </c>
    </row>
    <row r="53" spans="1:1" x14ac:dyDescent="0.2">
      <c r="A53" t="s">
        <v>564</v>
      </c>
    </row>
    <row r="54" spans="1:1" x14ac:dyDescent="0.2">
      <c r="A54" t="s">
        <v>576</v>
      </c>
    </row>
    <row r="55" spans="1:1" x14ac:dyDescent="0.2">
      <c r="A55" t="s">
        <v>577</v>
      </c>
    </row>
    <row r="56" spans="1:1" x14ac:dyDescent="0.2">
      <c r="A56" t="s">
        <v>567</v>
      </c>
    </row>
    <row r="57" spans="1:1" x14ac:dyDescent="0.2">
      <c r="A57" t="s">
        <v>568</v>
      </c>
    </row>
    <row r="58" spans="1:1" x14ac:dyDescent="0.2">
      <c r="A58" t="s">
        <v>569</v>
      </c>
    </row>
    <row r="59" spans="1:1" x14ac:dyDescent="0.2">
      <c r="A59" t="s">
        <v>570</v>
      </c>
    </row>
    <row r="60" spans="1:1" x14ac:dyDescent="0.2">
      <c r="A60" t="s">
        <v>571</v>
      </c>
    </row>
    <row r="61" spans="1:1" x14ac:dyDescent="0.2">
      <c r="A61" t="s">
        <v>578</v>
      </c>
    </row>
    <row r="62" spans="1:1" x14ac:dyDescent="0.2">
      <c r="A62" t="s">
        <v>579</v>
      </c>
    </row>
    <row r="63" spans="1:1" x14ac:dyDescent="0.2">
      <c r="A63" t="s">
        <v>572</v>
      </c>
    </row>
    <row r="64" spans="1:1" x14ac:dyDescent="0.2">
      <c r="A64" t="s">
        <v>573</v>
      </c>
    </row>
    <row r="65" spans="1:1" x14ac:dyDescent="0.2">
      <c r="A65" t="s">
        <v>574</v>
      </c>
    </row>
    <row r="66" spans="1:1" x14ac:dyDescent="0.2">
      <c r="A66" t="s">
        <v>575</v>
      </c>
    </row>
    <row r="67" spans="1:1" x14ac:dyDescent="0.2">
      <c r="A67" t="s">
        <v>552</v>
      </c>
    </row>
    <row r="68" spans="1:1" x14ac:dyDescent="0.2">
      <c r="A68" t="s">
        <v>553</v>
      </c>
    </row>
    <row r="69" spans="1:1" x14ac:dyDescent="0.2">
      <c r="A69" t="s">
        <v>554</v>
      </c>
    </row>
    <row r="70" spans="1:1" x14ac:dyDescent="0.2">
      <c r="A70" t="s">
        <v>555</v>
      </c>
    </row>
    <row r="71" spans="1:1" x14ac:dyDescent="0.2">
      <c r="A71" t="s">
        <v>556</v>
      </c>
    </row>
    <row r="72" spans="1:1" x14ac:dyDescent="0.2">
      <c r="A72" t="s">
        <v>557</v>
      </c>
    </row>
    <row r="73" spans="1:1" x14ac:dyDescent="0.2">
      <c r="A73" t="s">
        <v>558</v>
      </c>
    </row>
    <row r="74" spans="1:1" x14ac:dyDescent="0.2">
      <c r="A74" t="s">
        <v>559</v>
      </c>
    </row>
    <row r="75" spans="1:1" x14ac:dyDescent="0.2">
      <c r="A75" t="s">
        <v>560</v>
      </c>
    </row>
    <row r="76" spans="1:1" x14ac:dyDescent="0.2">
      <c r="A76" t="s">
        <v>561</v>
      </c>
    </row>
    <row r="77" spans="1:1" x14ac:dyDescent="0.2">
      <c r="A77" t="s">
        <v>562</v>
      </c>
    </row>
    <row r="78" spans="1:1" x14ac:dyDescent="0.2">
      <c r="A78" t="s">
        <v>563</v>
      </c>
    </row>
    <row r="79" spans="1:1" x14ac:dyDescent="0.2">
      <c r="A79" t="s">
        <v>564</v>
      </c>
    </row>
    <row r="80" spans="1:1" x14ac:dyDescent="0.2">
      <c r="A80" t="s">
        <v>576</v>
      </c>
    </row>
    <row r="81" spans="1:1" x14ac:dyDescent="0.2">
      <c r="A81" t="s">
        <v>577</v>
      </c>
    </row>
    <row r="82" spans="1:1" x14ac:dyDescent="0.2">
      <c r="A82" t="s">
        <v>567</v>
      </c>
    </row>
    <row r="83" spans="1:1" x14ac:dyDescent="0.2">
      <c r="A83" t="s">
        <v>568</v>
      </c>
    </row>
    <row r="84" spans="1:1" x14ac:dyDescent="0.2">
      <c r="A84" t="s">
        <v>569</v>
      </c>
    </row>
    <row r="85" spans="1:1" x14ac:dyDescent="0.2">
      <c r="A85" t="s">
        <v>570</v>
      </c>
    </row>
    <row r="86" spans="1:1" x14ac:dyDescent="0.2">
      <c r="A86" t="s">
        <v>571</v>
      </c>
    </row>
    <row r="87" spans="1:1" x14ac:dyDescent="0.2">
      <c r="A87" t="s">
        <v>578</v>
      </c>
    </row>
    <row r="88" spans="1:1" x14ac:dyDescent="0.2">
      <c r="A88" t="s">
        <v>579</v>
      </c>
    </row>
    <row r="89" spans="1:1" x14ac:dyDescent="0.2">
      <c r="A89" t="s">
        <v>572</v>
      </c>
    </row>
    <row r="90" spans="1:1" x14ac:dyDescent="0.2">
      <c r="A90" t="s">
        <v>573</v>
      </c>
    </row>
    <row r="91" spans="1:1" x14ac:dyDescent="0.2">
      <c r="A91" t="s">
        <v>574</v>
      </c>
    </row>
    <row r="92" spans="1:1" x14ac:dyDescent="0.2">
      <c r="A92" t="s">
        <v>575</v>
      </c>
    </row>
    <row r="93" spans="1:1" x14ac:dyDescent="0.2">
      <c r="A93" t="s">
        <v>552</v>
      </c>
    </row>
    <row r="94" spans="1:1" x14ac:dyDescent="0.2">
      <c r="A94" t="s">
        <v>553</v>
      </c>
    </row>
    <row r="95" spans="1:1" x14ac:dyDescent="0.2">
      <c r="A95" t="s">
        <v>554</v>
      </c>
    </row>
    <row r="96" spans="1:1" x14ac:dyDescent="0.2">
      <c r="A96" t="s">
        <v>555</v>
      </c>
    </row>
    <row r="97" spans="1:1" x14ac:dyDescent="0.2">
      <c r="A97" t="s">
        <v>556</v>
      </c>
    </row>
    <row r="98" spans="1:1" x14ac:dyDescent="0.2">
      <c r="A98" t="s">
        <v>557</v>
      </c>
    </row>
    <row r="99" spans="1:1" x14ac:dyDescent="0.2">
      <c r="A99" t="s">
        <v>558</v>
      </c>
    </row>
    <row r="100" spans="1:1" x14ac:dyDescent="0.2">
      <c r="A100" t="s">
        <v>559</v>
      </c>
    </row>
    <row r="101" spans="1:1" x14ac:dyDescent="0.2">
      <c r="A101" t="s">
        <v>560</v>
      </c>
    </row>
    <row r="102" spans="1:1" x14ac:dyDescent="0.2">
      <c r="A102" t="s">
        <v>561</v>
      </c>
    </row>
    <row r="103" spans="1:1" x14ac:dyDescent="0.2">
      <c r="A103" t="s">
        <v>562</v>
      </c>
    </row>
    <row r="104" spans="1:1" x14ac:dyDescent="0.2">
      <c r="A104" t="s">
        <v>563</v>
      </c>
    </row>
    <row r="105" spans="1:1" x14ac:dyDescent="0.2">
      <c r="A105" t="s">
        <v>564</v>
      </c>
    </row>
    <row r="106" spans="1:1" x14ac:dyDescent="0.2">
      <c r="A106" t="s">
        <v>576</v>
      </c>
    </row>
    <row r="107" spans="1:1" x14ac:dyDescent="0.2">
      <c r="A107" t="s">
        <v>577</v>
      </c>
    </row>
    <row r="108" spans="1:1" x14ac:dyDescent="0.2">
      <c r="A108" t="s">
        <v>567</v>
      </c>
    </row>
    <row r="109" spans="1:1" x14ac:dyDescent="0.2">
      <c r="A109" t="s">
        <v>568</v>
      </c>
    </row>
    <row r="110" spans="1:1" x14ac:dyDescent="0.2">
      <c r="A110" t="s">
        <v>569</v>
      </c>
    </row>
    <row r="111" spans="1:1" x14ac:dyDescent="0.2">
      <c r="A111" t="s">
        <v>570</v>
      </c>
    </row>
    <row r="112" spans="1:1" x14ac:dyDescent="0.2">
      <c r="A112" t="s">
        <v>571</v>
      </c>
    </row>
    <row r="113" spans="1:1" x14ac:dyDescent="0.2">
      <c r="A113" t="s">
        <v>578</v>
      </c>
    </row>
    <row r="114" spans="1:1" x14ac:dyDescent="0.2">
      <c r="A114" t="s">
        <v>579</v>
      </c>
    </row>
    <row r="115" spans="1:1" x14ac:dyDescent="0.2">
      <c r="A115" t="s">
        <v>572</v>
      </c>
    </row>
    <row r="116" spans="1:1" x14ac:dyDescent="0.2">
      <c r="A116" t="s">
        <v>573</v>
      </c>
    </row>
    <row r="117" spans="1:1" x14ac:dyDescent="0.2">
      <c r="A117" t="s">
        <v>574</v>
      </c>
    </row>
    <row r="118" spans="1:1" x14ac:dyDescent="0.2">
      <c r="A118" t="s">
        <v>575</v>
      </c>
    </row>
    <row r="119" spans="1:1" x14ac:dyDescent="0.2">
      <c r="A119" t="s">
        <v>552</v>
      </c>
    </row>
    <row r="120" spans="1:1" x14ac:dyDescent="0.2">
      <c r="A120" t="s">
        <v>553</v>
      </c>
    </row>
    <row r="121" spans="1:1" x14ac:dyDescent="0.2">
      <c r="A121" t="s">
        <v>554</v>
      </c>
    </row>
    <row r="122" spans="1:1" x14ac:dyDescent="0.2">
      <c r="A122" t="s">
        <v>555</v>
      </c>
    </row>
    <row r="123" spans="1:1" x14ac:dyDescent="0.2">
      <c r="A123" t="s">
        <v>556</v>
      </c>
    </row>
    <row r="124" spans="1:1" x14ac:dyDescent="0.2">
      <c r="A124" t="s">
        <v>557</v>
      </c>
    </row>
    <row r="125" spans="1:1" x14ac:dyDescent="0.2">
      <c r="A125" t="s">
        <v>558</v>
      </c>
    </row>
    <row r="126" spans="1:1" x14ac:dyDescent="0.2">
      <c r="A126" t="s">
        <v>559</v>
      </c>
    </row>
    <row r="127" spans="1:1" x14ac:dyDescent="0.2">
      <c r="A127" t="s">
        <v>560</v>
      </c>
    </row>
    <row r="128" spans="1:1" x14ac:dyDescent="0.2">
      <c r="A128" t="s">
        <v>561</v>
      </c>
    </row>
    <row r="129" spans="1:1" x14ac:dyDescent="0.2">
      <c r="A129" t="s">
        <v>562</v>
      </c>
    </row>
    <row r="130" spans="1:1" x14ac:dyDescent="0.2">
      <c r="A130" t="s">
        <v>563</v>
      </c>
    </row>
    <row r="131" spans="1:1" x14ac:dyDescent="0.2">
      <c r="A131" t="s">
        <v>564</v>
      </c>
    </row>
    <row r="132" spans="1:1" x14ac:dyDescent="0.2">
      <c r="A132" t="s">
        <v>576</v>
      </c>
    </row>
    <row r="133" spans="1:1" x14ac:dyDescent="0.2">
      <c r="A133" t="s">
        <v>577</v>
      </c>
    </row>
    <row r="134" spans="1:1" x14ac:dyDescent="0.2">
      <c r="A134" t="s">
        <v>567</v>
      </c>
    </row>
    <row r="135" spans="1:1" x14ac:dyDescent="0.2">
      <c r="A135" t="s">
        <v>568</v>
      </c>
    </row>
    <row r="136" spans="1:1" x14ac:dyDescent="0.2">
      <c r="A136" t="s">
        <v>569</v>
      </c>
    </row>
    <row r="137" spans="1:1" x14ac:dyDescent="0.2">
      <c r="A137" t="s">
        <v>570</v>
      </c>
    </row>
    <row r="138" spans="1:1" x14ac:dyDescent="0.2">
      <c r="A138" t="s">
        <v>571</v>
      </c>
    </row>
    <row r="139" spans="1:1" x14ac:dyDescent="0.2">
      <c r="A139" t="s">
        <v>578</v>
      </c>
    </row>
    <row r="140" spans="1:1" x14ac:dyDescent="0.2">
      <c r="A140" t="s">
        <v>579</v>
      </c>
    </row>
    <row r="141" spans="1:1" x14ac:dyDescent="0.2">
      <c r="A141" t="s">
        <v>572</v>
      </c>
    </row>
    <row r="142" spans="1:1" x14ac:dyDescent="0.2">
      <c r="A142" t="s">
        <v>573</v>
      </c>
    </row>
    <row r="143" spans="1:1" x14ac:dyDescent="0.2">
      <c r="A143" t="s">
        <v>574</v>
      </c>
    </row>
    <row r="144" spans="1:1" x14ac:dyDescent="0.2">
      <c r="A144" t="s">
        <v>575</v>
      </c>
    </row>
    <row r="145" spans="1:1" x14ac:dyDescent="0.2">
      <c r="A145" t="s">
        <v>552</v>
      </c>
    </row>
    <row r="146" spans="1:1" x14ac:dyDescent="0.2">
      <c r="A146" t="s">
        <v>553</v>
      </c>
    </row>
    <row r="147" spans="1:1" x14ac:dyDescent="0.2">
      <c r="A147" t="s">
        <v>554</v>
      </c>
    </row>
    <row r="148" spans="1:1" x14ac:dyDescent="0.2">
      <c r="A148" t="s">
        <v>555</v>
      </c>
    </row>
    <row r="149" spans="1:1" x14ac:dyDescent="0.2">
      <c r="A149" t="s">
        <v>556</v>
      </c>
    </row>
    <row r="150" spans="1:1" x14ac:dyDescent="0.2">
      <c r="A150" t="s">
        <v>557</v>
      </c>
    </row>
    <row r="151" spans="1:1" x14ac:dyDescent="0.2">
      <c r="A151" t="s">
        <v>558</v>
      </c>
    </row>
    <row r="152" spans="1:1" x14ac:dyDescent="0.2">
      <c r="A152" t="s">
        <v>559</v>
      </c>
    </row>
    <row r="153" spans="1:1" x14ac:dyDescent="0.2">
      <c r="A153" t="s">
        <v>560</v>
      </c>
    </row>
    <row r="154" spans="1:1" x14ac:dyDescent="0.2">
      <c r="A154" t="s">
        <v>561</v>
      </c>
    </row>
    <row r="155" spans="1:1" x14ac:dyDescent="0.2">
      <c r="A155" t="s">
        <v>562</v>
      </c>
    </row>
    <row r="156" spans="1:1" x14ac:dyDescent="0.2">
      <c r="A156" t="s">
        <v>563</v>
      </c>
    </row>
    <row r="157" spans="1:1" x14ac:dyDescent="0.2">
      <c r="A157" t="s">
        <v>564</v>
      </c>
    </row>
    <row r="158" spans="1:1" x14ac:dyDescent="0.2">
      <c r="A158" t="s">
        <v>576</v>
      </c>
    </row>
    <row r="159" spans="1:1" x14ac:dyDescent="0.2">
      <c r="A159" t="s">
        <v>577</v>
      </c>
    </row>
    <row r="160" spans="1:1" x14ac:dyDescent="0.2">
      <c r="A160" t="s">
        <v>567</v>
      </c>
    </row>
    <row r="161" spans="1:1" x14ac:dyDescent="0.2">
      <c r="A161" t="s">
        <v>568</v>
      </c>
    </row>
    <row r="162" spans="1:1" x14ac:dyDescent="0.2">
      <c r="A162" t="s">
        <v>569</v>
      </c>
    </row>
    <row r="163" spans="1:1" x14ac:dyDescent="0.2">
      <c r="A163" t="s">
        <v>570</v>
      </c>
    </row>
    <row r="164" spans="1:1" x14ac:dyDescent="0.2">
      <c r="A164" t="s">
        <v>571</v>
      </c>
    </row>
    <row r="165" spans="1:1" x14ac:dyDescent="0.2">
      <c r="A165" t="s">
        <v>578</v>
      </c>
    </row>
    <row r="166" spans="1:1" x14ac:dyDescent="0.2">
      <c r="A166" t="s">
        <v>579</v>
      </c>
    </row>
    <row r="167" spans="1:1" x14ac:dyDescent="0.2">
      <c r="A167" t="s">
        <v>572</v>
      </c>
    </row>
    <row r="168" spans="1:1" x14ac:dyDescent="0.2">
      <c r="A168" t="s">
        <v>573</v>
      </c>
    </row>
    <row r="169" spans="1:1" x14ac:dyDescent="0.2">
      <c r="A169" t="s">
        <v>574</v>
      </c>
    </row>
    <row r="170" spans="1:1" x14ac:dyDescent="0.2">
      <c r="A170" t="s">
        <v>575</v>
      </c>
    </row>
    <row r="171" spans="1:1" x14ac:dyDescent="0.2">
      <c r="A171" t="s">
        <v>552</v>
      </c>
    </row>
    <row r="172" spans="1:1" x14ac:dyDescent="0.2">
      <c r="A172" t="s">
        <v>553</v>
      </c>
    </row>
    <row r="173" spans="1:1" x14ac:dyDescent="0.2">
      <c r="A173" t="s">
        <v>554</v>
      </c>
    </row>
    <row r="174" spans="1:1" x14ac:dyDescent="0.2">
      <c r="A174" t="s">
        <v>555</v>
      </c>
    </row>
    <row r="175" spans="1:1" x14ac:dyDescent="0.2">
      <c r="A175" t="s">
        <v>556</v>
      </c>
    </row>
    <row r="176" spans="1:1" x14ac:dyDescent="0.2">
      <c r="A176" t="s">
        <v>557</v>
      </c>
    </row>
    <row r="177" spans="1:1" x14ac:dyDescent="0.2">
      <c r="A177" t="s">
        <v>558</v>
      </c>
    </row>
    <row r="178" spans="1:1" x14ac:dyDescent="0.2">
      <c r="A178" t="s">
        <v>559</v>
      </c>
    </row>
    <row r="179" spans="1:1" x14ac:dyDescent="0.2">
      <c r="A179" t="s">
        <v>560</v>
      </c>
    </row>
    <row r="180" spans="1:1" x14ac:dyDescent="0.2">
      <c r="A180" t="s">
        <v>561</v>
      </c>
    </row>
    <row r="181" spans="1:1" x14ac:dyDescent="0.2">
      <c r="A181" t="s">
        <v>562</v>
      </c>
    </row>
    <row r="182" spans="1:1" x14ac:dyDescent="0.2">
      <c r="A182" t="s">
        <v>563</v>
      </c>
    </row>
    <row r="183" spans="1:1" x14ac:dyDescent="0.2">
      <c r="A183" t="s">
        <v>564</v>
      </c>
    </row>
    <row r="184" spans="1:1" x14ac:dyDescent="0.2">
      <c r="A184" t="s">
        <v>576</v>
      </c>
    </row>
    <row r="185" spans="1:1" x14ac:dyDescent="0.2">
      <c r="A185" t="s">
        <v>577</v>
      </c>
    </row>
    <row r="186" spans="1:1" x14ac:dyDescent="0.2">
      <c r="A186" t="s">
        <v>567</v>
      </c>
    </row>
    <row r="187" spans="1:1" x14ac:dyDescent="0.2">
      <c r="A187" t="s">
        <v>568</v>
      </c>
    </row>
    <row r="188" spans="1:1" x14ac:dyDescent="0.2">
      <c r="A188" t="s">
        <v>569</v>
      </c>
    </row>
    <row r="189" spans="1:1" x14ac:dyDescent="0.2">
      <c r="A189" t="s">
        <v>570</v>
      </c>
    </row>
    <row r="190" spans="1:1" x14ac:dyDescent="0.2">
      <c r="A190" t="s">
        <v>571</v>
      </c>
    </row>
    <row r="191" spans="1:1" x14ac:dyDescent="0.2">
      <c r="A191" t="s">
        <v>578</v>
      </c>
    </row>
    <row r="192" spans="1:1" x14ac:dyDescent="0.2">
      <c r="A192" t="s">
        <v>579</v>
      </c>
    </row>
    <row r="193" spans="1:1" x14ac:dyDescent="0.2">
      <c r="A193" t="s">
        <v>572</v>
      </c>
    </row>
    <row r="194" spans="1:1" x14ac:dyDescent="0.2">
      <c r="A194" t="s">
        <v>573</v>
      </c>
    </row>
    <row r="195" spans="1:1" x14ac:dyDescent="0.2">
      <c r="A195" t="s">
        <v>574</v>
      </c>
    </row>
    <row r="196" spans="1:1" x14ac:dyDescent="0.2">
      <c r="A196" t="s">
        <v>575</v>
      </c>
    </row>
    <row r="197" spans="1:1" x14ac:dyDescent="0.2">
      <c r="A197" t="s">
        <v>552</v>
      </c>
    </row>
    <row r="198" spans="1:1" x14ac:dyDescent="0.2">
      <c r="A198" t="s">
        <v>553</v>
      </c>
    </row>
    <row r="199" spans="1:1" x14ac:dyDescent="0.2">
      <c r="A199" t="s">
        <v>554</v>
      </c>
    </row>
    <row r="200" spans="1:1" x14ac:dyDescent="0.2">
      <c r="A200" t="s">
        <v>555</v>
      </c>
    </row>
    <row r="201" spans="1:1" x14ac:dyDescent="0.2">
      <c r="A201" t="s">
        <v>556</v>
      </c>
    </row>
    <row r="202" spans="1:1" x14ac:dyDescent="0.2">
      <c r="A202" t="s">
        <v>557</v>
      </c>
    </row>
    <row r="203" spans="1:1" x14ac:dyDescent="0.2">
      <c r="A203" t="s">
        <v>558</v>
      </c>
    </row>
    <row r="204" spans="1:1" x14ac:dyDescent="0.2">
      <c r="A204" t="s">
        <v>559</v>
      </c>
    </row>
    <row r="205" spans="1:1" x14ac:dyDescent="0.2">
      <c r="A205" t="s">
        <v>560</v>
      </c>
    </row>
    <row r="206" spans="1:1" x14ac:dyDescent="0.2">
      <c r="A206" t="s">
        <v>561</v>
      </c>
    </row>
    <row r="207" spans="1:1" x14ac:dyDescent="0.2">
      <c r="A207" t="s">
        <v>562</v>
      </c>
    </row>
    <row r="208" spans="1:1" x14ac:dyDescent="0.2">
      <c r="A208" t="s">
        <v>563</v>
      </c>
    </row>
    <row r="209" spans="1:1" x14ac:dyDescent="0.2">
      <c r="A209" t="s">
        <v>564</v>
      </c>
    </row>
    <row r="210" spans="1:1" x14ac:dyDescent="0.2">
      <c r="A210" t="s">
        <v>576</v>
      </c>
    </row>
    <row r="211" spans="1:1" x14ac:dyDescent="0.2">
      <c r="A211" t="s">
        <v>577</v>
      </c>
    </row>
    <row r="212" spans="1:1" x14ac:dyDescent="0.2">
      <c r="A212" t="s">
        <v>567</v>
      </c>
    </row>
    <row r="213" spans="1:1" x14ac:dyDescent="0.2">
      <c r="A213" t="s">
        <v>568</v>
      </c>
    </row>
    <row r="214" spans="1:1" x14ac:dyDescent="0.2">
      <c r="A214" t="s">
        <v>569</v>
      </c>
    </row>
    <row r="215" spans="1:1" x14ac:dyDescent="0.2">
      <c r="A215" t="s">
        <v>570</v>
      </c>
    </row>
    <row r="216" spans="1:1" x14ac:dyDescent="0.2">
      <c r="A216" t="s">
        <v>571</v>
      </c>
    </row>
    <row r="217" spans="1:1" x14ac:dyDescent="0.2">
      <c r="A217" t="s">
        <v>578</v>
      </c>
    </row>
    <row r="218" spans="1:1" x14ac:dyDescent="0.2">
      <c r="A218" t="s">
        <v>579</v>
      </c>
    </row>
    <row r="219" spans="1:1" x14ac:dyDescent="0.2">
      <c r="A219" t="s">
        <v>572</v>
      </c>
    </row>
    <row r="220" spans="1:1" x14ac:dyDescent="0.2">
      <c r="A220" t="s">
        <v>573</v>
      </c>
    </row>
    <row r="221" spans="1:1" x14ac:dyDescent="0.2">
      <c r="A221" t="s">
        <v>574</v>
      </c>
    </row>
    <row r="222" spans="1:1" x14ac:dyDescent="0.2">
      <c r="A222" t="s">
        <v>575</v>
      </c>
    </row>
    <row r="223" spans="1:1" x14ac:dyDescent="0.2">
      <c r="A223" t="s">
        <v>552</v>
      </c>
    </row>
    <row r="224" spans="1:1" x14ac:dyDescent="0.2">
      <c r="A224" t="s">
        <v>553</v>
      </c>
    </row>
    <row r="225" spans="1:1" x14ac:dyDescent="0.2">
      <c r="A225" t="s">
        <v>554</v>
      </c>
    </row>
    <row r="226" spans="1:1" x14ac:dyDescent="0.2">
      <c r="A226" t="s">
        <v>555</v>
      </c>
    </row>
    <row r="227" spans="1:1" x14ac:dyDescent="0.2">
      <c r="A227" t="s">
        <v>556</v>
      </c>
    </row>
    <row r="228" spans="1:1" x14ac:dyDescent="0.2">
      <c r="A228" t="s">
        <v>557</v>
      </c>
    </row>
    <row r="229" spans="1:1" x14ac:dyDescent="0.2">
      <c r="A229" t="s">
        <v>558</v>
      </c>
    </row>
    <row r="230" spans="1:1" x14ac:dyDescent="0.2">
      <c r="A230" t="s">
        <v>559</v>
      </c>
    </row>
    <row r="231" spans="1:1" x14ac:dyDescent="0.2">
      <c r="A231" t="s">
        <v>560</v>
      </c>
    </row>
    <row r="232" spans="1:1" x14ac:dyDescent="0.2">
      <c r="A232" t="s">
        <v>561</v>
      </c>
    </row>
    <row r="233" spans="1:1" x14ac:dyDescent="0.2">
      <c r="A233" t="s">
        <v>562</v>
      </c>
    </row>
    <row r="234" spans="1:1" x14ac:dyDescent="0.2">
      <c r="A234" t="s">
        <v>563</v>
      </c>
    </row>
    <row r="235" spans="1:1" x14ac:dyDescent="0.2">
      <c r="A235" t="s">
        <v>564</v>
      </c>
    </row>
    <row r="236" spans="1:1" x14ac:dyDescent="0.2">
      <c r="A236" t="s">
        <v>576</v>
      </c>
    </row>
    <row r="237" spans="1:1" x14ac:dyDescent="0.2">
      <c r="A237" t="s">
        <v>577</v>
      </c>
    </row>
    <row r="238" spans="1:1" x14ac:dyDescent="0.2">
      <c r="A238" t="s">
        <v>567</v>
      </c>
    </row>
    <row r="239" spans="1:1" x14ac:dyDescent="0.2">
      <c r="A239" t="s">
        <v>568</v>
      </c>
    </row>
    <row r="240" spans="1:1" x14ac:dyDescent="0.2">
      <c r="A240" t="s">
        <v>569</v>
      </c>
    </row>
    <row r="241" spans="1:1" x14ac:dyDescent="0.2">
      <c r="A241" t="s">
        <v>570</v>
      </c>
    </row>
    <row r="242" spans="1:1" x14ac:dyDescent="0.2">
      <c r="A242" t="s">
        <v>571</v>
      </c>
    </row>
    <row r="243" spans="1:1" x14ac:dyDescent="0.2">
      <c r="A243" t="s">
        <v>578</v>
      </c>
    </row>
    <row r="244" spans="1:1" x14ac:dyDescent="0.2">
      <c r="A244" t="s">
        <v>579</v>
      </c>
    </row>
    <row r="245" spans="1:1" x14ac:dyDescent="0.2">
      <c r="A245" t="s">
        <v>572</v>
      </c>
    </row>
    <row r="246" spans="1:1" x14ac:dyDescent="0.2">
      <c r="A246" t="s">
        <v>573</v>
      </c>
    </row>
    <row r="247" spans="1:1" x14ac:dyDescent="0.2">
      <c r="A247" t="s">
        <v>574</v>
      </c>
    </row>
    <row r="248" spans="1:1" x14ac:dyDescent="0.2">
      <c r="A248" t="s">
        <v>575</v>
      </c>
    </row>
    <row r="249" spans="1:1" x14ac:dyDescent="0.2">
      <c r="A249" t="s">
        <v>552</v>
      </c>
    </row>
    <row r="250" spans="1:1" x14ac:dyDescent="0.2">
      <c r="A250" t="s">
        <v>553</v>
      </c>
    </row>
    <row r="251" spans="1:1" x14ac:dyDescent="0.2">
      <c r="A251" t="s">
        <v>554</v>
      </c>
    </row>
    <row r="252" spans="1:1" x14ac:dyDescent="0.2">
      <c r="A252" t="s">
        <v>555</v>
      </c>
    </row>
    <row r="253" spans="1:1" x14ac:dyDescent="0.2">
      <c r="A253" t="s">
        <v>556</v>
      </c>
    </row>
    <row r="254" spans="1:1" x14ac:dyDescent="0.2">
      <c r="A254" t="s">
        <v>557</v>
      </c>
    </row>
    <row r="255" spans="1:1" x14ac:dyDescent="0.2">
      <c r="A255" t="s">
        <v>558</v>
      </c>
    </row>
    <row r="256" spans="1:1" x14ac:dyDescent="0.2">
      <c r="A256" t="s">
        <v>559</v>
      </c>
    </row>
    <row r="257" spans="1:1" x14ac:dyDescent="0.2">
      <c r="A257" t="s">
        <v>560</v>
      </c>
    </row>
    <row r="258" spans="1:1" x14ac:dyDescent="0.2">
      <c r="A258" t="s">
        <v>561</v>
      </c>
    </row>
    <row r="259" spans="1:1" x14ac:dyDescent="0.2">
      <c r="A259" t="s">
        <v>562</v>
      </c>
    </row>
    <row r="260" spans="1:1" x14ac:dyDescent="0.2">
      <c r="A260" t="s">
        <v>563</v>
      </c>
    </row>
    <row r="261" spans="1:1" x14ac:dyDescent="0.2">
      <c r="A261" t="s">
        <v>564</v>
      </c>
    </row>
    <row r="262" spans="1:1" x14ac:dyDescent="0.2">
      <c r="A262" t="s">
        <v>576</v>
      </c>
    </row>
    <row r="263" spans="1:1" x14ac:dyDescent="0.2">
      <c r="A263" t="s">
        <v>577</v>
      </c>
    </row>
    <row r="264" spans="1:1" x14ac:dyDescent="0.2">
      <c r="A264" t="s">
        <v>567</v>
      </c>
    </row>
    <row r="265" spans="1:1" x14ac:dyDescent="0.2">
      <c r="A265" t="s">
        <v>568</v>
      </c>
    </row>
    <row r="266" spans="1:1" x14ac:dyDescent="0.2">
      <c r="A266" t="s">
        <v>569</v>
      </c>
    </row>
    <row r="267" spans="1:1" x14ac:dyDescent="0.2">
      <c r="A267" t="s">
        <v>570</v>
      </c>
    </row>
    <row r="268" spans="1:1" x14ac:dyDescent="0.2">
      <c r="A268" t="s">
        <v>571</v>
      </c>
    </row>
    <row r="269" spans="1:1" x14ac:dyDescent="0.2">
      <c r="A269" t="s">
        <v>578</v>
      </c>
    </row>
    <row r="270" spans="1:1" x14ac:dyDescent="0.2">
      <c r="A270" t="s">
        <v>579</v>
      </c>
    </row>
    <row r="271" spans="1:1" x14ac:dyDescent="0.2">
      <c r="A271" t="s">
        <v>572</v>
      </c>
    </row>
    <row r="272" spans="1:1" x14ac:dyDescent="0.2">
      <c r="A272" t="s">
        <v>573</v>
      </c>
    </row>
    <row r="273" spans="1:1" x14ac:dyDescent="0.2">
      <c r="A273" t="s">
        <v>574</v>
      </c>
    </row>
    <row r="274" spans="1:1" x14ac:dyDescent="0.2">
      <c r="A274" t="s">
        <v>575</v>
      </c>
    </row>
    <row r="275" spans="1:1" x14ac:dyDescent="0.2">
      <c r="A275" t="s">
        <v>552</v>
      </c>
    </row>
    <row r="276" spans="1:1" x14ac:dyDescent="0.2">
      <c r="A276" t="s">
        <v>553</v>
      </c>
    </row>
    <row r="277" spans="1:1" x14ac:dyDescent="0.2">
      <c r="A277" t="s">
        <v>554</v>
      </c>
    </row>
    <row r="278" spans="1:1" x14ac:dyDescent="0.2">
      <c r="A278" t="s">
        <v>555</v>
      </c>
    </row>
    <row r="279" spans="1:1" x14ac:dyDescent="0.2">
      <c r="A279" t="s">
        <v>556</v>
      </c>
    </row>
    <row r="280" spans="1:1" x14ac:dyDescent="0.2">
      <c r="A280" t="s">
        <v>557</v>
      </c>
    </row>
    <row r="281" spans="1:1" x14ac:dyDescent="0.2">
      <c r="A281" t="s">
        <v>558</v>
      </c>
    </row>
    <row r="282" spans="1:1" x14ac:dyDescent="0.2">
      <c r="A282" t="s">
        <v>559</v>
      </c>
    </row>
    <row r="283" spans="1:1" x14ac:dyDescent="0.2">
      <c r="A283" t="s">
        <v>560</v>
      </c>
    </row>
    <row r="284" spans="1:1" x14ac:dyDescent="0.2">
      <c r="A284" t="s">
        <v>561</v>
      </c>
    </row>
    <row r="285" spans="1:1" x14ac:dyDescent="0.2">
      <c r="A285" t="s">
        <v>562</v>
      </c>
    </row>
    <row r="286" spans="1:1" x14ac:dyDescent="0.2">
      <c r="A286" t="s">
        <v>563</v>
      </c>
    </row>
    <row r="287" spans="1:1" x14ac:dyDescent="0.2">
      <c r="A287" t="s">
        <v>564</v>
      </c>
    </row>
    <row r="288" spans="1:1" x14ac:dyDescent="0.2">
      <c r="A288" t="s">
        <v>576</v>
      </c>
    </row>
    <row r="289" spans="1:1" x14ac:dyDescent="0.2">
      <c r="A289" t="s">
        <v>577</v>
      </c>
    </row>
    <row r="290" spans="1:1" x14ac:dyDescent="0.2">
      <c r="A290" t="s">
        <v>567</v>
      </c>
    </row>
    <row r="291" spans="1:1" x14ac:dyDescent="0.2">
      <c r="A291" t="s">
        <v>568</v>
      </c>
    </row>
    <row r="292" spans="1:1" x14ac:dyDescent="0.2">
      <c r="A292" t="s">
        <v>569</v>
      </c>
    </row>
    <row r="293" spans="1:1" x14ac:dyDescent="0.2">
      <c r="A293" t="s">
        <v>570</v>
      </c>
    </row>
    <row r="294" spans="1:1" x14ac:dyDescent="0.2">
      <c r="A294" t="s">
        <v>571</v>
      </c>
    </row>
    <row r="295" spans="1:1" x14ac:dyDescent="0.2">
      <c r="A295" t="s">
        <v>578</v>
      </c>
    </row>
    <row r="296" spans="1:1" x14ac:dyDescent="0.2">
      <c r="A296" t="s">
        <v>579</v>
      </c>
    </row>
    <row r="297" spans="1:1" x14ac:dyDescent="0.2">
      <c r="A297" t="s">
        <v>572</v>
      </c>
    </row>
    <row r="298" spans="1:1" x14ac:dyDescent="0.2">
      <c r="A298" t="s">
        <v>573</v>
      </c>
    </row>
    <row r="299" spans="1:1" x14ac:dyDescent="0.2">
      <c r="A299" t="s">
        <v>574</v>
      </c>
    </row>
    <row r="300" spans="1:1" x14ac:dyDescent="0.2">
      <c r="A300" t="s">
        <v>575</v>
      </c>
    </row>
    <row r="301" spans="1:1" x14ac:dyDescent="0.2">
      <c r="A301" t="s">
        <v>552</v>
      </c>
    </row>
    <row r="302" spans="1:1" x14ac:dyDescent="0.2">
      <c r="A302" t="s">
        <v>553</v>
      </c>
    </row>
    <row r="303" spans="1:1" x14ac:dyDescent="0.2">
      <c r="A303" t="s">
        <v>554</v>
      </c>
    </row>
    <row r="304" spans="1:1" x14ac:dyDescent="0.2">
      <c r="A304" t="s">
        <v>555</v>
      </c>
    </row>
    <row r="305" spans="1:1" x14ac:dyDescent="0.2">
      <c r="A305" t="s">
        <v>556</v>
      </c>
    </row>
    <row r="306" spans="1:1" x14ac:dyDescent="0.2">
      <c r="A306" t="s">
        <v>557</v>
      </c>
    </row>
    <row r="307" spans="1:1" x14ac:dyDescent="0.2">
      <c r="A307" t="s">
        <v>558</v>
      </c>
    </row>
    <row r="308" spans="1:1" x14ac:dyDescent="0.2">
      <c r="A308" t="s">
        <v>559</v>
      </c>
    </row>
    <row r="309" spans="1:1" x14ac:dyDescent="0.2">
      <c r="A309" t="s">
        <v>560</v>
      </c>
    </row>
    <row r="310" spans="1:1" x14ac:dyDescent="0.2">
      <c r="A310" t="s">
        <v>561</v>
      </c>
    </row>
    <row r="311" spans="1:1" x14ac:dyDescent="0.2">
      <c r="A311" t="s">
        <v>562</v>
      </c>
    </row>
    <row r="312" spans="1:1" x14ac:dyDescent="0.2">
      <c r="A312" t="s">
        <v>563</v>
      </c>
    </row>
    <row r="313" spans="1:1" x14ac:dyDescent="0.2">
      <c r="A313" t="s">
        <v>564</v>
      </c>
    </row>
    <row r="314" spans="1:1" x14ac:dyDescent="0.2">
      <c r="A314" t="s">
        <v>576</v>
      </c>
    </row>
    <row r="315" spans="1:1" x14ac:dyDescent="0.2">
      <c r="A315" t="s">
        <v>577</v>
      </c>
    </row>
    <row r="316" spans="1:1" x14ac:dyDescent="0.2">
      <c r="A316" t="s">
        <v>567</v>
      </c>
    </row>
    <row r="317" spans="1:1" x14ac:dyDescent="0.2">
      <c r="A317" t="s">
        <v>568</v>
      </c>
    </row>
    <row r="318" spans="1:1" x14ac:dyDescent="0.2">
      <c r="A318" t="s">
        <v>569</v>
      </c>
    </row>
    <row r="319" spans="1:1" x14ac:dyDescent="0.2">
      <c r="A319" t="s">
        <v>570</v>
      </c>
    </row>
    <row r="320" spans="1:1" x14ac:dyDescent="0.2">
      <c r="A320" t="s">
        <v>571</v>
      </c>
    </row>
    <row r="321" spans="1:1" x14ac:dyDescent="0.2">
      <c r="A321" t="s">
        <v>578</v>
      </c>
    </row>
    <row r="322" spans="1:1" x14ac:dyDescent="0.2">
      <c r="A322" t="s">
        <v>579</v>
      </c>
    </row>
    <row r="323" spans="1:1" x14ac:dyDescent="0.2">
      <c r="A323" t="s">
        <v>572</v>
      </c>
    </row>
    <row r="324" spans="1:1" x14ac:dyDescent="0.2">
      <c r="A324" t="s">
        <v>573</v>
      </c>
    </row>
    <row r="325" spans="1:1" x14ac:dyDescent="0.2">
      <c r="A325" t="s">
        <v>574</v>
      </c>
    </row>
    <row r="326" spans="1:1" x14ac:dyDescent="0.2">
      <c r="A326" t="s">
        <v>575</v>
      </c>
    </row>
    <row r="327" spans="1:1" x14ac:dyDescent="0.2">
      <c r="A327" t="s">
        <v>552</v>
      </c>
    </row>
    <row r="328" spans="1:1" x14ac:dyDescent="0.2">
      <c r="A328" t="s">
        <v>553</v>
      </c>
    </row>
    <row r="329" spans="1:1" x14ac:dyDescent="0.2">
      <c r="A329" t="s">
        <v>554</v>
      </c>
    </row>
    <row r="330" spans="1:1" x14ac:dyDescent="0.2">
      <c r="A330" t="s">
        <v>555</v>
      </c>
    </row>
    <row r="331" spans="1:1" x14ac:dyDescent="0.2">
      <c r="A331" t="s">
        <v>556</v>
      </c>
    </row>
    <row r="332" spans="1:1" x14ac:dyDescent="0.2">
      <c r="A332" t="s">
        <v>557</v>
      </c>
    </row>
    <row r="333" spans="1:1" x14ac:dyDescent="0.2">
      <c r="A333" t="s">
        <v>558</v>
      </c>
    </row>
    <row r="334" spans="1:1" x14ac:dyDescent="0.2">
      <c r="A334" t="s">
        <v>559</v>
      </c>
    </row>
    <row r="335" spans="1:1" x14ac:dyDescent="0.2">
      <c r="A335" t="s">
        <v>560</v>
      </c>
    </row>
    <row r="336" spans="1:1" x14ac:dyDescent="0.2">
      <c r="A336" t="s">
        <v>561</v>
      </c>
    </row>
    <row r="337" spans="1:1" x14ac:dyDescent="0.2">
      <c r="A337" t="s">
        <v>562</v>
      </c>
    </row>
    <row r="338" spans="1:1" x14ac:dyDescent="0.2">
      <c r="A338" t="s">
        <v>563</v>
      </c>
    </row>
    <row r="339" spans="1:1" x14ac:dyDescent="0.2">
      <c r="A339" t="s">
        <v>564</v>
      </c>
    </row>
    <row r="340" spans="1:1" x14ac:dyDescent="0.2">
      <c r="A340" t="s">
        <v>576</v>
      </c>
    </row>
    <row r="341" spans="1:1" x14ac:dyDescent="0.2">
      <c r="A341" t="s">
        <v>577</v>
      </c>
    </row>
    <row r="342" spans="1:1" x14ac:dyDescent="0.2">
      <c r="A342" t="s">
        <v>567</v>
      </c>
    </row>
    <row r="343" spans="1:1" x14ac:dyDescent="0.2">
      <c r="A343" t="s">
        <v>568</v>
      </c>
    </row>
    <row r="344" spans="1:1" x14ac:dyDescent="0.2">
      <c r="A344" t="s">
        <v>569</v>
      </c>
    </row>
    <row r="345" spans="1:1" x14ac:dyDescent="0.2">
      <c r="A345" t="s">
        <v>570</v>
      </c>
    </row>
    <row r="346" spans="1:1" x14ac:dyDescent="0.2">
      <c r="A346" t="s">
        <v>571</v>
      </c>
    </row>
    <row r="347" spans="1:1" x14ac:dyDescent="0.2">
      <c r="A347" t="s">
        <v>578</v>
      </c>
    </row>
    <row r="348" spans="1:1" x14ac:dyDescent="0.2">
      <c r="A348" t="s">
        <v>579</v>
      </c>
    </row>
    <row r="349" spans="1:1" x14ac:dyDescent="0.2">
      <c r="A349" t="s">
        <v>572</v>
      </c>
    </row>
    <row r="350" spans="1:1" x14ac:dyDescent="0.2">
      <c r="A350" t="s">
        <v>573</v>
      </c>
    </row>
    <row r="351" spans="1:1" x14ac:dyDescent="0.2">
      <c r="A351" t="s">
        <v>574</v>
      </c>
    </row>
    <row r="352" spans="1:1" x14ac:dyDescent="0.2">
      <c r="A352" t="s">
        <v>575</v>
      </c>
    </row>
    <row r="353" spans="1:1" x14ac:dyDescent="0.2">
      <c r="A353" t="s">
        <v>552</v>
      </c>
    </row>
    <row r="354" spans="1:1" x14ac:dyDescent="0.2">
      <c r="A354" t="s">
        <v>553</v>
      </c>
    </row>
    <row r="355" spans="1:1" x14ac:dyDescent="0.2">
      <c r="A355" t="s">
        <v>554</v>
      </c>
    </row>
    <row r="356" spans="1:1" x14ac:dyDescent="0.2">
      <c r="A356" t="s">
        <v>555</v>
      </c>
    </row>
    <row r="357" spans="1:1" x14ac:dyDescent="0.2">
      <c r="A357" t="s">
        <v>556</v>
      </c>
    </row>
    <row r="358" spans="1:1" x14ac:dyDescent="0.2">
      <c r="A358" t="s">
        <v>557</v>
      </c>
    </row>
    <row r="359" spans="1:1" x14ac:dyDescent="0.2">
      <c r="A359" t="s">
        <v>558</v>
      </c>
    </row>
    <row r="360" spans="1:1" x14ac:dyDescent="0.2">
      <c r="A360" t="s">
        <v>559</v>
      </c>
    </row>
    <row r="361" spans="1:1" x14ac:dyDescent="0.2">
      <c r="A361" t="s">
        <v>560</v>
      </c>
    </row>
    <row r="362" spans="1:1" x14ac:dyDescent="0.2">
      <c r="A362" t="s">
        <v>561</v>
      </c>
    </row>
    <row r="363" spans="1:1" x14ac:dyDescent="0.2">
      <c r="A363" t="s">
        <v>562</v>
      </c>
    </row>
    <row r="364" spans="1:1" x14ac:dyDescent="0.2">
      <c r="A364" t="s">
        <v>563</v>
      </c>
    </row>
    <row r="365" spans="1:1" x14ac:dyDescent="0.2">
      <c r="A365" t="s">
        <v>564</v>
      </c>
    </row>
    <row r="366" spans="1:1" x14ac:dyDescent="0.2">
      <c r="A366" t="s">
        <v>576</v>
      </c>
    </row>
    <row r="367" spans="1:1" x14ac:dyDescent="0.2">
      <c r="A367" t="s">
        <v>577</v>
      </c>
    </row>
    <row r="368" spans="1:1" x14ac:dyDescent="0.2">
      <c r="A368" t="s">
        <v>567</v>
      </c>
    </row>
    <row r="369" spans="1:1" x14ac:dyDescent="0.2">
      <c r="A369" t="s">
        <v>568</v>
      </c>
    </row>
    <row r="370" spans="1:1" x14ac:dyDescent="0.2">
      <c r="A370" t="s">
        <v>569</v>
      </c>
    </row>
    <row r="371" spans="1:1" x14ac:dyDescent="0.2">
      <c r="A371" t="s">
        <v>570</v>
      </c>
    </row>
    <row r="372" spans="1:1" x14ac:dyDescent="0.2">
      <c r="A372" t="s">
        <v>571</v>
      </c>
    </row>
    <row r="373" spans="1:1" x14ac:dyDescent="0.2">
      <c r="A373" t="s">
        <v>578</v>
      </c>
    </row>
    <row r="374" spans="1:1" x14ac:dyDescent="0.2">
      <c r="A374" t="s">
        <v>579</v>
      </c>
    </row>
    <row r="375" spans="1:1" x14ac:dyDescent="0.2">
      <c r="A375" t="s">
        <v>572</v>
      </c>
    </row>
    <row r="376" spans="1:1" x14ac:dyDescent="0.2">
      <c r="A376" t="s">
        <v>573</v>
      </c>
    </row>
    <row r="377" spans="1:1" x14ac:dyDescent="0.2">
      <c r="A377" t="s">
        <v>574</v>
      </c>
    </row>
    <row r="378" spans="1:1" x14ac:dyDescent="0.2">
      <c r="A378" t="s">
        <v>575</v>
      </c>
    </row>
    <row r="379" spans="1:1" x14ac:dyDescent="0.2">
      <c r="A379" t="s">
        <v>552</v>
      </c>
    </row>
    <row r="380" spans="1:1" x14ac:dyDescent="0.2">
      <c r="A380" t="s">
        <v>553</v>
      </c>
    </row>
    <row r="381" spans="1:1" x14ac:dyDescent="0.2">
      <c r="A381" t="s">
        <v>554</v>
      </c>
    </row>
    <row r="382" spans="1:1" x14ac:dyDescent="0.2">
      <c r="A382" t="s">
        <v>555</v>
      </c>
    </row>
    <row r="383" spans="1:1" x14ac:dyDescent="0.2">
      <c r="A383" t="s">
        <v>556</v>
      </c>
    </row>
    <row r="384" spans="1:1" x14ac:dyDescent="0.2">
      <c r="A384" t="s">
        <v>557</v>
      </c>
    </row>
    <row r="385" spans="1:1" x14ac:dyDescent="0.2">
      <c r="A385" t="s">
        <v>558</v>
      </c>
    </row>
    <row r="386" spans="1:1" x14ac:dyDescent="0.2">
      <c r="A386" t="s">
        <v>559</v>
      </c>
    </row>
    <row r="387" spans="1:1" x14ac:dyDescent="0.2">
      <c r="A387" t="s">
        <v>560</v>
      </c>
    </row>
    <row r="388" spans="1:1" x14ac:dyDescent="0.2">
      <c r="A388" t="s">
        <v>561</v>
      </c>
    </row>
    <row r="389" spans="1:1" x14ac:dyDescent="0.2">
      <c r="A389" t="s">
        <v>562</v>
      </c>
    </row>
    <row r="390" spans="1:1" x14ac:dyDescent="0.2">
      <c r="A390" t="s">
        <v>563</v>
      </c>
    </row>
    <row r="391" spans="1:1" x14ac:dyDescent="0.2">
      <c r="A391" t="s">
        <v>564</v>
      </c>
    </row>
    <row r="392" spans="1:1" x14ac:dyDescent="0.2">
      <c r="A392" t="s">
        <v>576</v>
      </c>
    </row>
    <row r="393" spans="1:1" x14ac:dyDescent="0.2">
      <c r="A393" t="s">
        <v>577</v>
      </c>
    </row>
    <row r="394" spans="1:1" x14ac:dyDescent="0.2">
      <c r="A394" t="s">
        <v>567</v>
      </c>
    </row>
    <row r="395" spans="1:1" x14ac:dyDescent="0.2">
      <c r="A395" t="s">
        <v>568</v>
      </c>
    </row>
    <row r="396" spans="1:1" x14ac:dyDescent="0.2">
      <c r="A396" t="s">
        <v>569</v>
      </c>
    </row>
    <row r="397" spans="1:1" x14ac:dyDescent="0.2">
      <c r="A397" t="s">
        <v>570</v>
      </c>
    </row>
    <row r="398" spans="1:1" x14ac:dyDescent="0.2">
      <c r="A398" t="s">
        <v>571</v>
      </c>
    </row>
    <row r="399" spans="1:1" x14ac:dyDescent="0.2">
      <c r="A399" t="s">
        <v>578</v>
      </c>
    </row>
    <row r="400" spans="1:1" x14ac:dyDescent="0.2">
      <c r="A400" t="s">
        <v>579</v>
      </c>
    </row>
    <row r="401" spans="1:1" x14ac:dyDescent="0.2">
      <c r="A401" t="s">
        <v>580</v>
      </c>
    </row>
  </sheetData>
  <pageMargins left="0.7" right="0.7" top="0.75" bottom="0.75" header="0.3" footer="0.3"/>
  <pageSetup scale="56" fitToHeight="6"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 ma:contentTypeID="0x01010072D79565C87A42489981C664E40346DB" ma:contentTypeVersion="1" ma:contentTypeDescription="Create a new document." ma:contentTypeScope="" ma:versionID="c177687987868aad18747b87d373a0cc">
  <xsd:schema xmlns:xsd="http://www.w3.org/2001/XMLSchema" xmlns:xs="http://www.w3.org/2001/XMLSchema" xmlns:p="http://schemas.microsoft.com/office/2006/metadata/properties" xmlns:ns2="b9d87d8e-2e07-46b2-92a5-8b8b5755d768" xmlns:ns3="e0984440-7a45-4087-81ea-1e5ebf810dd5" targetNamespace="http://schemas.microsoft.com/office/2006/metadata/properties" ma:root="true" ma:fieldsID="f1c4160bd6d24909a33b169e9d3253f2" ns2:_="" ns3:_="">
    <xsd:import namespace="b9d87d8e-2e07-46b2-92a5-8b8b5755d768"/>
    <xsd:import namespace="e0984440-7a45-4087-81ea-1e5ebf810dd5"/>
    <xsd:element name="properties">
      <xsd:complexType>
        <xsd:sequence>
          <xsd:element name="documentManagement">
            <xsd:complexType>
              <xsd:all>
                <xsd:element ref="ns2:_dlc_DocId" minOccurs="0"/>
                <xsd:element ref="ns2:_dlc_DocIdUrl" minOccurs="0"/>
                <xsd:element ref="ns2:_dlc_DocIdPersistId" minOccurs="0"/>
                <xsd:element ref="ns3:Position"/>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e0984440-7a45-4087-81ea-1e5ebf810dd5" elementFormDefault="qualified">
    <xsd:import namespace="http://schemas.microsoft.com/office/2006/documentManagement/types"/>
    <xsd:import namespace="http://schemas.microsoft.com/office/infopath/2007/PartnerControls"/>
    <xsd:element name="Position" ma:index="11" ma:displayName="Position" ma:default="FSO-PVA" ma:format="Dropdown" ma:internalName="Position">
      <xsd:simpleType>
        <xsd:restriction base="dms:Choice">
          <xsd:enumeration value="FSO-PVA"/>
          <xsd:enumeration value="FSO-PI"/>
          <xsd:enumeration value="Both"/>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DC3HDHFYPPD6-123-81</_dlc_DocId>
    <_dlc_DocIdUrl xmlns="b9d87d8e-2e07-46b2-92a5-8b8b5755d768">
      <Url>https://cg.portal.uscg.mil/communities/erats/CS/_layouts/DocIdRedir.aspx?ID=DC3HDHFYPPD6-123-81</Url>
      <Description>DC3HDHFYPPD6-123-81</Description>
    </_dlc_DocIdUrl>
    <Position xmlns="e0984440-7a45-4087-81ea-1e5ebf810dd5">FSO-PI</Position>
  </documentManagement>
</p:properties>
</file>

<file path=customXml/itemProps1.xml><?xml version="1.0" encoding="utf-8"?>
<ds:datastoreItem xmlns:ds="http://schemas.openxmlformats.org/officeDocument/2006/customXml" ds:itemID="{A315FD28-AAF5-4C27-B8D4-123BF157388D}">
  <ds:schemaRefs>
    <ds:schemaRef ds:uri="http://schemas.microsoft.com/sharepoint/v3/contenttype/forms"/>
  </ds:schemaRefs>
</ds:datastoreItem>
</file>

<file path=customXml/itemProps2.xml><?xml version="1.0" encoding="utf-8"?>
<ds:datastoreItem xmlns:ds="http://schemas.openxmlformats.org/officeDocument/2006/customXml" ds:itemID="{A8C2635E-3C30-4B7C-84B2-942F808222A8}">
  <ds:schemaRefs>
    <ds:schemaRef ds:uri="http://schemas.microsoft.com/sharepoint/events"/>
  </ds:schemaRefs>
</ds:datastoreItem>
</file>

<file path=customXml/itemProps3.xml><?xml version="1.0" encoding="utf-8"?>
<ds:datastoreItem xmlns:ds="http://schemas.openxmlformats.org/officeDocument/2006/customXml" ds:itemID="{83945661-65AF-4AF1-94ED-9429703DE5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e0984440-7a45-4087-81ea-1e5ebf810d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1279A69-F6DB-47BD-8358-8070570DCBBA}">
  <ds:schemaRefs>
    <ds:schemaRef ds:uri="http://purl.org/dc/terms/"/>
    <ds:schemaRef ds:uri="e0984440-7a45-4087-81ea-1e5ebf810dd5"/>
    <ds:schemaRef ds:uri="http://schemas.microsoft.com/office/2006/documentManagement/types"/>
    <ds:schemaRef ds:uri="http://schemas.microsoft.com/office/2006/metadata/properties"/>
    <ds:schemaRef ds:uri="http://purl.org/dc/elements/1.1/"/>
    <ds:schemaRef ds:uri="b9d87d8e-2e07-46b2-92a5-8b8b5755d768"/>
    <ds:schemaRef ds:uri="http://schemas.openxmlformats.org/package/2006/metadata/core-properties"/>
    <ds:schemaRef ds:uri="http://schemas.microsoft.com/office/infopath/2007/PartnerControl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64</vt:i4>
      </vt:variant>
    </vt:vector>
  </HeadingPairs>
  <TitlesOfParts>
    <vt:vector size="79" baseType="lpstr">
      <vt:lpstr>Menu</vt:lpstr>
      <vt:lpstr>FAQ</vt:lpstr>
      <vt:lpstr>CG-2576</vt:lpstr>
      <vt:lpstr>CG-3123</vt:lpstr>
      <vt:lpstr>CG-3471</vt:lpstr>
      <vt:lpstr>CG-2581</vt:lpstr>
      <vt:lpstr>CG-3469</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cg3469pg1</vt:lpstr>
      <vt:lpstr>cg3469pg2</vt:lpstr>
      <vt:lpstr>cg3469pg3</vt:lpstr>
      <vt:lpstr>cg3469pg4</vt:lpstr>
      <vt:lpstr>cg3469pg5</vt:lpstr>
      <vt:lpstr>cg3469pg6</vt:lpstr>
      <vt:lpstr>cg3469pg7</vt:lpstr>
      <vt:lpstr>Daily</vt:lpstr>
      <vt:lpstr>DESTITUTE</vt:lpstr>
      <vt:lpstr>IDT</vt:lpstr>
      <vt:lpstr>issue1</vt:lpstr>
      <vt:lpstr>issue10</vt:lpstr>
      <vt:lpstr>issue11</vt:lpstr>
      <vt:lpstr>issue12</vt:lpstr>
      <vt:lpstr>issue13</vt:lpstr>
      <vt:lpstr>issue14</vt:lpstr>
      <vt:lpstr>issue15</vt:lpstr>
      <vt:lpstr>issue16</vt:lpstr>
      <vt:lpstr>issue17</vt:lpstr>
      <vt:lpstr>issue18</vt:lpstr>
      <vt:lpstr>issue19</vt:lpstr>
      <vt:lpstr>issue2</vt:lpstr>
      <vt:lpstr>issue20</vt:lpstr>
      <vt:lpstr>issue21</vt:lpstr>
      <vt:lpstr>issue22</vt:lpstr>
      <vt:lpstr>issue23</vt:lpstr>
      <vt:lpstr>issue24</vt:lpstr>
      <vt:lpstr>issue25</vt:lpstr>
      <vt:lpstr>issue26</vt:lpstr>
      <vt:lpstr>issue27</vt:lpstr>
      <vt:lpstr>issue28</vt:lpstr>
      <vt:lpstr>issue29</vt:lpstr>
      <vt:lpstr>issue3</vt:lpstr>
      <vt:lpstr>issue30</vt:lpstr>
      <vt:lpstr>issue31</vt:lpstr>
      <vt:lpstr>issue4</vt:lpstr>
      <vt:lpstr>issue5</vt:lpstr>
      <vt:lpstr>issue6</vt:lpstr>
      <vt:lpstr>issue7</vt:lpstr>
      <vt:lpstr>issue8</vt:lpstr>
      <vt:lpstr>issue9</vt:lpstr>
      <vt:lpstr>'Cash Log'!Print_Area</vt:lpstr>
      <vt:lpstr>'CG-2576'!Print_Area</vt:lpstr>
      <vt:lpstr>'CG-2576 Detail'!Print_Area</vt:lpstr>
      <vt:lpstr>'CG-2581'!Print_Area</vt:lpstr>
      <vt:lpstr>'CG-2581 Sale of Stores'!Print_Area</vt:lpstr>
      <vt:lpstr>'CG-2581 Transfer of Stores'!Print_Area</vt:lpstr>
      <vt:lpstr>'CG-3123'!Print_Area</vt:lpstr>
      <vt:lpstr>'CG-3469'!Print_Area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T d</dc:creator>
  <cp:lastModifiedBy>Gregory</cp:lastModifiedBy>
  <cp:lastPrinted>2018-09-06T13:59:58Z</cp:lastPrinted>
  <dcterms:created xsi:type="dcterms:W3CDTF">1998-12-05T13:40:23Z</dcterms:created>
  <dcterms:modified xsi:type="dcterms:W3CDTF">2020-05-15T17:37:49Z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0x01010072D79565C87A42489981C664E40346DB</vt:lpwstr>
  </property>
  <property fmtid="{D5CDD505-2E9C-101B-9397-08002B2CF9AE}" pid="3" name="_dlc_DocIdItemGuid">
    <vt:lpwstr>4fa7e03f-3047-4010-b5f5-fde7ff3472d5</vt:lpwstr>
  </property>
  <property fmtid="{D5CDD505-2E9C-101B-9397-08002B2CF9AE}" pid="4" name="Order">
    <vt:r8>6700</vt:r8>
  </property>
</Properties>
</file>