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2\CAPSTONE\5. MAY 2019 CAPSTONE\"/>
    </mc:Choice>
  </mc:AlternateContent>
  <bookViews>
    <workbookView xWindow="0" yWindow="0" windowWidth="28800" windowHeight="12300" firstSheet="6" activeTab="9"/>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s="1"/>
  <c r="J100" i="217" a="1"/>
  <c r="J100" i="217" s="1"/>
  <c r="I100" i="217" a="1"/>
  <c r="I100" i="217" s="1"/>
  <c r="H100" i="217" a="1"/>
  <c r="H100" i="217" s="1"/>
  <c r="G100" i="217" a="1"/>
  <c r="G100" i="217"/>
  <c r="F100" i="217" a="1"/>
  <c r="F100" i="217" s="1"/>
  <c r="E100" i="217" a="1"/>
  <c r="E100" i="217" s="1"/>
  <c r="C100" i="217" a="1"/>
  <c r="C100" i="217" s="1"/>
  <c r="D100" i="217" a="1"/>
  <c r="D100" i="217" s="1"/>
  <c r="O99" i="217" a="1"/>
  <c r="O99" i="217" s="1"/>
  <c r="N99" i="217" a="1"/>
  <c r="N99" i="217"/>
  <c r="M99" i="217" a="1"/>
  <c r="M99" i="217" s="1"/>
  <c r="L99" i="217" a="1"/>
  <c r="L99" i="217" s="1"/>
  <c r="K99" i="217" a="1"/>
  <c r="K99" i="217"/>
  <c r="J99" i="217" a="1"/>
  <c r="J99" i="217" s="1"/>
  <c r="I99" i="217" a="1"/>
  <c r="I99" i="217" s="1"/>
  <c r="H99" i="217" a="1"/>
  <c r="H99" i="217" s="1"/>
  <c r="G99" i="217" a="1"/>
  <c r="G99" i="217" s="1"/>
  <c r="F99" i="217" a="1"/>
  <c r="F99" i="217" s="1"/>
  <c r="E99" i="217" a="1"/>
  <c r="E99" i="217" s="1"/>
  <c r="D99" i="217" a="1"/>
  <c r="D99" i="217"/>
  <c r="O98" i="217" a="1"/>
  <c r="O98" i="217" s="1"/>
  <c r="N98" i="217" a="1"/>
  <c r="N98" i="217" s="1"/>
  <c r="M98" i="217" a="1"/>
  <c r="M98" i="217" s="1"/>
  <c r="L98" i="217" a="1"/>
  <c r="L98" i="217"/>
  <c r="K98" i="217" a="1"/>
  <c r="K98" i="217" s="1"/>
  <c r="J98" i="217" a="1"/>
  <c r="J98" i="217" s="1"/>
  <c r="I98" i="217" a="1"/>
  <c r="I98" i="217"/>
  <c r="H98" i="217" a="1"/>
  <c r="H98" i="217" s="1"/>
  <c r="G98" i="217" a="1"/>
  <c r="G98" i="217" s="1"/>
  <c r="F98" i="217" a="1"/>
  <c r="F98" i="217"/>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G14" i="3" l="1"/>
  <c r="J14" i="3"/>
  <c r="AM76" i="3"/>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S240" i="3" s="1"/>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S10" i="217" s="1"/>
  <c r="AN194" i="3"/>
  <c r="AN193" i="3"/>
  <c r="AO192" i="3"/>
  <c r="AO193" i="3"/>
  <c r="AO194" i="3"/>
  <c r="AO195" i="3"/>
  <c r="AO196" i="3"/>
  <c r="AO197" i="3"/>
  <c r="AS197" i="3" s="1"/>
  <c r="AN198" i="3"/>
  <c r="AO198" i="3"/>
  <c r="AS198" i="3" s="1"/>
  <c r="AN199" i="3"/>
  <c r="AR199" i="3" s="1"/>
  <c r="AO199" i="3"/>
  <c r="AS199" i="3" s="1"/>
  <c r="AN200" i="3"/>
  <c r="AR200" i="3" s="1"/>
  <c r="AO200" i="3"/>
  <c r="AN201" i="3"/>
  <c r="AO201" i="3"/>
  <c r="AS201" i="3" s="1"/>
  <c r="AN202" i="3"/>
  <c r="AO202" i="3"/>
  <c r="AS202" i="3" s="1"/>
  <c r="AN203" i="3"/>
  <c r="AR203" i="3" s="1"/>
  <c r="AO203" i="3"/>
  <c r="AS203" i="3" s="1"/>
  <c r="AN204" i="3"/>
  <c r="AO204" i="3"/>
  <c r="AN205" i="3"/>
  <c r="AO205" i="3"/>
  <c r="AN206" i="3"/>
  <c r="AO206" i="3"/>
  <c r="AN207" i="3"/>
  <c r="AO207" i="3"/>
  <c r="AS207" i="3" s="1"/>
  <c r="AN208" i="3"/>
  <c r="AR208" i="3" s="1"/>
  <c r="AO208" i="3"/>
  <c r="AN209" i="3"/>
  <c r="AO209" i="3"/>
  <c r="AS209" i="3" s="1"/>
  <c r="AN210" i="3"/>
  <c r="AO210" i="3"/>
  <c r="AS210" i="3" s="1"/>
  <c r="AN211" i="3"/>
  <c r="AR211" i="3" s="1"/>
  <c r="AO211" i="3"/>
  <c r="AN212" i="3"/>
  <c r="AR212" i="3" s="1"/>
  <c r="AO212" i="3"/>
  <c r="AN213" i="3"/>
  <c r="AO213" i="3"/>
  <c r="AS213" i="3" s="1"/>
  <c r="AN214" i="3"/>
  <c r="AO214" i="3"/>
  <c r="AS214" i="3" s="1"/>
  <c r="AN215" i="3"/>
  <c r="AR215" i="3" s="1"/>
  <c r="AO215" i="3"/>
  <c r="AS215" i="3" s="1"/>
  <c r="AN216" i="3"/>
  <c r="AR216" i="3" s="1"/>
  <c r="AO216" i="3"/>
  <c r="AN217" i="3"/>
  <c r="AO217" i="3"/>
  <c r="AS217" i="3" s="1"/>
  <c r="AN218" i="3"/>
  <c r="AO218" i="3"/>
  <c r="AS218" i="3" s="1"/>
  <c r="AN219" i="3"/>
  <c r="AR219" i="3" s="1"/>
  <c r="AO219" i="3"/>
  <c r="AS219" i="3" s="1"/>
  <c r="AN220" i="3"/>
  <c r="AO220" i="3"/>
  <c r="AN221" i="3"/>
  <c r="AO221" i="3"/>
  <c r="AN222" i="3"/>
  <c r="AO222" i="3"/>
  <c r="AN223" i="3"/>
  <c r="AO223" i="3"/>
  <c r="AS223" i="3" s="1"/>
  <c r="AN224" i="3"/>
  <c r="AR224" i="3" s="1"/>
  <c r="AO224" i="3"/>
  <c r="AN225" i="3"/>
  <c r="AO225" i="3"/>
  <c r="AS225" i="3" s="1"/>
  <c r="AN226" i="3"/>
  <c r="AO226" i="3"/>
  <c r="AS226" i="3" s="1"/>
  <c r="AN227" i="3"/>
  <c r="AR227" i="3" s="1"/>
  <c r="AO227" i="3"/>
  <c r="AN228" i="3"/>
  <c r="AR228" i="3" s="1"/>
  <c r="AO228" i="3"/>
  <c r="AN229" i="3"/>
  <c r="AO229" i="3"/>
  <c r="AS229" i="3" s="1"/>
  <c r="AN230" i="3"/>
  <c r="AO230" i="3"/>
  <c r="AS230" i="3" s="1"/>
  <c r="AN231" i="3"/>
  <c r="AR231" i="3" s="1"/>
  <c r="AO231" i="3"/>
  <c r="AS231" i="3" s="1"/>
  <c r="AN232" i="3"/>
  <c r="AR232" i="3" s="1"/>
  <c r="AO232" i="3"/>
  <c r="AN233" i="3"/>
  <c r="AO233" i="3"/>
  <c r="AS233" i="3" s="1"/>
  <c r="AN234" i="3"/>
  <c r="AO234" i="3"/>
  <c r="AS234" i="3" s="1"/>
  <c r="AN235" i="3"/>
  <c r="AO235" i="3"/>
  <c r="AS235" i="3" s="1"/>
  <c r="AN236" i="3"/>
  <c r="AO236" i="3"/>
  <c r="AN237" i="3"/>
  <c r="AO237" i="3"/>
  <c r="AN238" i="3"/>
  <c r="AO238" i="3"/>
  <c r="AN239" i="3"/>
  <c r="AR239" i="3" s="1"/>
  <c r="AO239" i="3"/>
  <c r="AN240" i="3"/>
  <c r="AR240" i="3" s="1"/>
  <c r="AO240" i="3"/>
  <c r="AN241" i="3"/>
  <c r="AO241" i="3"/>
  <c r="AN242" i="3"/>
  <c r="AO242" i="3"/>
  <c r="AN243" i="3"/>
  <c r="AR243" i="3" s="1"/>
  <c r="AO243" i="3"/>
  <c r="AS243" i="3" s="1"/>
  <c r="AN244" i="3"/>
  <c r="AR244" i="3" s="1"/>
  <c r="AO244" i="3"/>
  <c r="AN245" i="3"/>
  <c r="AO245" i="3"/>
  <c r="AS245" i="3" s="1"/>
  <c r="AN246" i="3"/>
  <c r="AO246" i="3"/>
  <c r="AS246" i="3" s="1"/>
  <c r="AN247" i="3"/>
  <c r="AR247" i="3" s="1"/>
  <c r="AO247" i="3"/>
  <c r="AS247" i="3" s="1"/>
  <c r="AN248" i="3"/>
  <c r="AR248" i="3" s="1"/>
  <c r="AO248" i="3"/>
  <c r="AN249" i="3"/>
  <c r="AO249" i="3"/>
  <c r="AS249" i="3" s="1"/>
  <c r="AN250" i="3"/>
  <c r="AO250" i="3"/>
  <c r="AS250" i="3" s="1"/>
  <c r="AN251" i="3"/>
  <c r="AR251" i="3" s="1"/>
  <c r="AO251" i="3"/>
  <c r="AS251" i="3" s="1"/>
  <c r="AN252" i="3"/>
  <c r="AO252" i="3"/>
  <c r="AN253" i="3"/>
  <c r="AO253" i="3"/>
  <c r="AN254" i="3"/>
  <c r="AO254" i="3"/>
  <c r="AN255" i="3"/>
  <c r="AO255" i="3"/>
  <c r="AS255" i="3" s="1"/>
  <c r="AN256" i="3"/>
  <c r="AR256" i="3" s="1"/>
  <c r="AO256" i="3"/>
  <c r="AN257" i="3"/>
  <c r="AO257" i="3"/>
  <c r="AS257" i="3" s="1"/>
  <c r="AN258" i="3"/>
  <c r="AO258" i="3"/>
  <c r="AS258" i="3" s="1"/>
  <c r="AN259" i="3"/>
  <c r="AR259" i="3" s="1"/>
  <c r="AO259" i="3"/>
  <c r="AS259" i="3" s="1"/>
  <c r="AN260" i="3"/>
  <c r="AR260" i="3" s="1"/>
  <c r="AO260" i="3"/>
  <c r="AN261" i="3"/>
  <c r="AO261" i="3"/>
  <c r="AS261" i="3" s="1"/>
  <c r="AN262" i="3"/>
  <c r="AO262" i="3"/>
  <c r="AS262" i="3" s="1"/>
  <c r="AN263" i="3"/>
  <c r="AR263" i="3" s="1"/>
  <c r="AO263" i="3"/>
  <c r="AS263" i="3" s="1"/>
  <c r="AN264" i="3"/>
  <c r="AR264" i="3" s="1"/>
  <c r="AO264" i="3"/>
  <c r="AN265" i="3"/>
  <c r="AO265" i="3"/>
  <c r="AS265" i="3" s="1"/>
  <c r="AN266" i="3"/>
  <c r="AO266" i="3"/>
  <c r="AS266" i="3" s="1"/>
  <c r="AN267" i="3"/>
  <c r="AR267" i="3" s="1"/>
  <c r="AO267" i="3"/>
  <c r="AS267" i="3" s="1"/>
  <c r="AN268" i="3"/>
  <c r="AO268" i="3"/>
  <c r="AN269" i="3"/>
  <c r="AO269" i="3"/>
  <c r="AN270" i="3"/>
  <c r="AO270" i="3"/>
  <c r="AN271" i="3"/>
  <c r="AR271" i="3" s="1"/>
  <c r="AO271" i="3"/>
  <c r="AS271" i="3" s="1"/>
  <c r="AN272" i="3"/>
  <c r="AR272" i="3" s="1"/>
  <c r="AO272" i="3"/>
  <c r="AN273" i="3"/>
  <c r="AO273" i="3"/>
  <c r="AS273" i="3" s="1"/>
  <c r="AN274" i="3"/>
  <c r="AO274" i="3"/>
  <c r="AS274" i="3" s="1"/>
  <c r="AN275" i="3"/>
  <c r="AR275" i="3" s="1"/>
  <c r="AO275" i="3"/>
  <c r="AS275" i="3" s="1"/>
  <c r="AN276" i="3"/>
  <c r="AR276" i="3" s="1"/>
  <c r="AO276" i="3"/>
  <c r="AN277" i="3"/>
  <c r="AO277" i="3"/>
  <c r="AS277" i="3" s="1"/>
  <c r="AN278" i="3"/>
  <c r="AO278" i="3"/>
  <c r="AS278" i="3" s="1"/>
  <c r="AN279" i="3"/>
  <c r="AR279" i="3" s="1"/>
  <c r="AO279" i="3"/>
  <c r="AS279" i="3" s="1"/>
  <c r="AN280" i="3"/>
  <c r="AR280" i="3" s="1"/>
  <c r="AO280" i="3"/>
  <c r="AN281" i="3"/>
  <c r="AO281" i="3"/>
  <c r="AS281" i="3" s="1"/>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R255" i="3" l="1"/>
  <c r="AR235" i="3"/>
  <c r="AR223" i="3"/>
  <c r="AR207" i="3"/>
  <c r="AS270" i="3"/>
  <c r="AS254" i="3"/>
  <c r="AS222" i="3"/>
  <c r="AS206" i="3"/>
  <c r="AS269" i="3"/>
  <c r="AS253" i="3"/>
  <c r="AS221" i="3"/>
  <c r="AS205" i="3"/>
  <c r="AS195" i="3"/>
  <c r="AR268" i="3"/>
  <c r="S81" i="217" s="1"/>
  <c r="AR252" i="3"/>
  <c r="AV26" i="3" s="1"/>
  <c r="AR236" i="3"/>
  <c r="S49" i="217" s="1"/>
  <c r="AR220" i="3"/>
  <c r="AR204" i="3"/>
  <c r="AS227" i="3"/>
  <c r="S40" i="217" s="1"/>
  <c r="AS211" i="3"/>
  <c r="AV71" i="3"/>
  <c r="AV67" i="3"/>
  <c r="AV63" i="3"/>
  <c r="AV51" i="3"/>
  <c r="AV47" i="3"/>
  <c r="S88" i="217"/>
  <c r="AR273" i="3"/>
  <c r="S76" i="217"/>
  <c r="AR261" i="3"/>
  <c r="AV27" i="3"/>
  <c r="S64" i="217"/>
  <c r="AR249" i="3"/>
  <c r="AR237" i="3"/>
  <c r="AR233" i="3"/>
  <c r="S46" i="217" s="1"/>
  <c r="AR229" i="3"/>
  <c r="S42" i="217" s="1"/>
  <c r="S36" i="217"/>
  <c r="S28" i="217"/>
  <c r="AR213" i="3"/>
  <c r="AR209" i="3"/>
  <c r="S22" i="217" s="1"/>
  <c r="S16" i="217"/>
  <c r="S12" i="217"/>
  <c r="AS196" i="3"/>
  <c r="S9" i="217" s="1"/>
  <c r="AS284" i="3"/>
  <c r="S97" i="217" s="1"/>
  <c r="AS280" i="3"/>
  <c r="AV73" i="3" s="1"/>
  <c r="AS276" i="3"/>
  <c r="AV72" i="3" s="1"/>
  <c r="AS272" i="3"/>
  <c r="AV70" i="3" s="1"/>
  <c r="AS268" i="3"/>
  <c r="AS264" i="3"/>
  <c r="AV68" i="3" s="1"/>
  <c r="AS260" i="3"/>
  <c r="AV66" i="3"/>
  <c r="AS256" i="3"/>
  <c r="AV65" i="3" s="1"/>
  <c r="AS252" i="3"/>
  <c r="AV64" i="3" s="1"/>
  <c r="AS248" i="3"/>
  <c r="S61" i="217" s="1"/>
  <c r="AV62" i="3"/>
  <c r="AS244" i="3"/>
  <c r="AV61" i="3" s="1"/>
  <c r="AS236" i="3"/>
  <c r="AV58" i="3"/>
  <c r="AS232" i="3"/>
  <c r="S45" i="217" s="1"/>
  <c r="AS228" i="3"/>
  <c r="AV56" i="3" s="1"/>
  <c r="AS224" i="3"/>
  <c r="S37" i="217" s="1"/>
  <c r="AV54" i="3"/>
  <c r="AS220" i="3"/>
  <c r="AS216" i="3"/>
  <c r="AV52" i="3" s="1"/>
  <c r="AS212" i="3"/>
  <c r="S25" i="217" s="1"/>
  <c r="AV50" i="3"/>
  <c r="AS208" i="3"/>
  <c r="AV49" i="3" s="1"/>
  <c r="AS204" i="3"/>
  <c r="AV48" i="3" s="1"/>
  <c r="AS200" i="3"/>
  <c r="AV46" i="3"/>
  <c r="AV7" i="3"/>
  <c r="AS238" i="3"/>
  <c r="AS242" i="3"/>
  <c r="S55" i="217" s="1"/>
  <c r="AS282" i="3"/>
  <c r="AR277" i="3"/>
  <c r="S90" i="217" s="1"/>
  <c r="S84" i="217"/>
  <c r="AR269" i="3"/>
  <c r="S82" i="217" s="1"/>
  <c r="AR265" i="3"/>
  <c r="S78" i="217" s="1"/>
  <c r="S72" i="217"/>
  <c r="AR257" i="3"/>
  <c r="S70" i="217" s="1"/>
  <c r="AR253" i="3"/>
  <c r="S66" i="217" s="1"/>
  <c r="S60" i="217"/>
  <c r="AR245" i="3"/>
  <c r="S58" i="217" s="1"/>
  <c r="AR241" i="3"/>
  <c r="S48" i="217"/>
  <c r="AR225" i="3"/>
  <c r="AR221" i="3"/>
  <c r="S34" i="217" s="1"/>
  <c r="AR217" i="3"/>
  <c r="S30" i="217" s="1"/>
  <c r="S24" i="217"/>
  <c r="AR205" i="3"/>
  <c r="S18" i="217" s="1"/>
  <c r="AR201" i="3"/>
  <c r="AS237" i="3"/>
  <c r="AS241" i="3"/>
  <c r="AR282" i="3"/>
  <c r="AR278" i="3"/>
  <c r="S91" i="217" s="1"/>
  <c r="AR274" i="3"/>
  <c r="S87" i="217" s="1"/>
  <c r="AR270" i="3"/>
  <c r="AR266" i="3"/>
  <c r="S79" i="217" s="1"/>
  <c r="AR262" i="3"/>
  <c r="S75" i="217" s="1"/>
  <c r="S73" i="217"/>
  <c r="AR258" i="3"/>
  <c r="S69" i="217"/>
  <c r="AR254" i="3"/>
  <c r="S67" i="217" s="1"/>
  <c r="AR250" i="3"/>
  <c r="S63" i="217" s="1"/>
  <c r="AR246" i="3"/>
  <c r="AR242" i="3"/>
  <c r="AV22" i="3" s="1"/>
  <c r="AR238" i="3"/>
  <c r="AR234" i="3"/>
  <c r="AR230" i="3"/>
  <c r="S43" i="217" s="1"/>
  <c r="AV18" i="3"/>
  <c r="AR226" i="3"/>
  <c r="S39" i="217" s="1"/>
  <c r="AR222" i="3"/>
  <c r="AR218" i="3"/>
  <c r="S31" i="217" s="1"/>
  <c r="AV14" i="3"/>
  <c r="AR214" i="3"/>
  <c r="S27" i="217" s="1"/>
  <c r="AR210" i="3"/>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AV30" i="3" l="1"/>
  <c r="AV19" i="3"/>
  <c r="AV31" i="3"/>
  <c r="S85" i="217"/>
  <c r="AV55" i="3"/>
  <c r="S93" i="217"/>
  <c r="S21" i="217"/>
  <c r="S54" i="217"/>
  <c r="AV69" i="3"/>
  <c r="AV23" i="3"/>
  <c r="AV45" i="3"/>
  <c r="S57" i="217"/>
  <c r="AV53"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Z234" i="3" s="1"/>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AT36" i="3"/>
  <c r="AI36" i="3"/>
  <c r="AI81" i="3" s="1"/>
  <c r="AH36" i="3"/>
  <c r="AH81" i="3" s="1"/>
  <c r="AG36" i="3"/>
  <c r="AG81" i="3" s="1"/>
  <c r="AE36" i="3"/>
  <c r="AE121" i="3" s="1"/>
  <c r="AU35" i="3"/>
  <c r="Y379" i="3" s="1"/>
  <c r="AT35" i="3"/>
  <c r="Z248" i="3" s="1"/>
  <c r="Y380" i="3" l="1"/>
  <c r="AD40" i="3"/>
  <c r="Z249" i="3"/>
  <c r="AD12" i="3"/>
  <c r="Z221" i="3"/>
  <c r="BF45" i="3"/>
  <c r="BF46" i="3" s="1"/>
  <c r="S29" i="3"/>
  <c r="S30" i="3"/>
  <c r="S28" i="3"/>
  <c r="D30" i="3"/>
  <c r="D29" i="3"/>
  <c r="D28" i="3"/>
  <c r="AL261" i="3"/>
  <c r="S71" i="217"/>
  <c r="AX45" i="3"/>
  <c r="G30" i="3"/>
  <c r="G28" i="3"/>
  <c r="G29"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AL264" i="3" l="1"/>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7" i="3" l="1"/>
  <c r="Z246" i="3"/>
  <c r="AD38" i="3"/>
  <c r="Z247"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5" i="3" l="1"/>
  <c r="Z244" i="3"/>
  <c r="AD36" i="3"/>
  <c r="Z245"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2" i="3" l="1"/>
  <c r="Z241" i="3"/>
  <c r="AD31" i="3"/>
  <c r="Z240"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8" i="3" l="1"/>
  <c r="Z237" i="3"/>
  <c r="AD27" i="3"/>
  <c r="Z236"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4" i="3" l="1"/>
  <c r="Z233" i="3"/>
  <c r="AD23" i="3"/>
  <c r="Z232"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2" i="3" l="1"/>
  <c r="Z231" i="3"/>
  <c r="AD21" i="3"/>
  <c r="Z230"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7" i="3" l="1"/>
  <c r="Z226" i="3"/>
  <c r="AD18" i="3"/>
  <c r="Z227"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5" i="3" l="1"/>
  <c r="Z224" i="3"/>
  <c r="AD16" i="3"/>
  <c r="Z225"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0" i="3" l="1"/>
  <c r="Z219" i="3"/>
  <c r="AD13" i="3"/>
  <c r="Z222" i="3"/>
  <c r="AI127" i="3"/>
  <c r="AD14" i="3"/>
  <c r="Z223" i="3"/>
  <c r="P28" i="3"/>
  <c r="P30" i="3"/>
  <c r="P29"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E55" i="3"/>
  <c r="AI55" i="3"/>
  <c r="AA219" i="3"/>
  <c r="AH55" i="3"/>
  <c r="AH87" i="3" s="1"/>
  <c r="AT38" i="3"/>
  <c r="AU38" i="3"/>
  <c r="V94" i="3" s="1"/>
  <c r="AD95" i="3"/>
  <c r="AK10" i="3"/>
  <c r="AX46" i="3" s="1"/>
  <c r="AG87" i="3" l="1"/>
  <c r="AD58" i="3"/>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M28" i="3"/>
  <c r="M30" i="3"/>
  <c r="M29" i="3"/>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X94" i="3" s="1"/>
  <c r="AX95" i="3" s="1"/>
  <c r="AX96" i="3" s="1"/>
  <c r="AX97" i="3" s="1"/>
  <c r="AX98" i="3" s="1"/>
  <c r="AX99" i="3" s="1"/>
  <c r="AX100" i="3" s="1"/>
  <c r="AX101" i="3" s="1"/>
  <c r="AX102" i="3" s="1"/>
  <c r="AX103" i="3" s="1"/>
  <c r="AX104" i="3" s="1"/>
  <c r="AX105" i="3" s="1"/>
  <c r="AX106" i="3" s="1"/>
  <c r="AX107" i="3" s="1"/>
  <c r="AX108" i="3" s="1"/>
  <c r="AX109" i="3" s="1"/>
  <c r="AX110" i="3" s="1"/>
  <c r="AX111" i="3" s="1"/>
  <c r="AX112" i="3" s="1"/>
  <c r="AL129" i="3"/>
  <c r="O28" i="3"/>
  <c r="O30" i="3"/>
  <c r="Z22" i="3"/>
  <c r="AL17" i="3"/>
  <c r="AL55" i="3" s="1"/>
  <c r="AL93" i="3" s="1"/>
  <c r="AL131" i="3" s="1"/>
  <c r="O29" i="3" l="1"/>
  <c r="O34" i="3" s="1"/>
  <c r="Z23" i="3"/>
  <c r="AL18" i="3"/>
  <c r="AL56" i="3" s="1"/>
  <c r="AL94" i="3" s="1"/>
  <c r="AL132" i="3" s="1"/>
  <c r="Z24" i="3" l="1"/>
  <c r="AL19" i="3"/>
  <c r="AL57" i="3" s="1"/>
  <c r="AL95" i="3" s="1"/>
  <c r="AL133" i="3" s="1"/>
  <c r="Z25" i="3" l="1"/>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R30" i="3" l="1"/>
  <c r="R28" i="3"/>
  <c r="R29" i="3"/>
  <c r="Z39" i="3"/>
  <c r="AL34" i="3"/>
  <c r="AL72" i="3" s="1"/>
  <c r="AL110" i="3" s="1"/>
  <c r="AL148" i="3" s="1"/>
  <c r="R34" i="3" l="1"/>
  <c r="Z40" i="3"/>
  <c r="AL35" i="3"/>
  <c r="AL73" i="3" s="1"/>
  <c r="AL111" i="3" s="1"/>
  <c r="AL149" i="3" s="1"/>
  <c r="AL36" i="3" l="1"/>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I29" i="3" l="1"/>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I34" i="3" l="1"/>
  <c r="U28" i="3"/>
  <c r="U30" i="3"/>
  <c r="U29" i="3"/>
  <c r="BO75" i="18"/>
  <c r="BO114" i="18" s="1"/>
  <c r="U34" i="3" l="1"/>
</calcChain>
</file>

<file path=xl/sharedStrings.xml><?xml version="1.0" encoding="utf-8"?>
<sst xmlns="http://schemas.openxmlformats.org/spreadsheetml/2006/main" count="2847" uniqueCount="593">
  <si>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</si>
  <si>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</si>
  <si>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</si>
  <si>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</si>
  <si>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</si>
  <si>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</si>
  <si>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</si>
  <si>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</si>
  <si>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</si>
  <si>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</si>
  <si>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</si>
  <si>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</si>
  <si>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</si>
  <si>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</si>
  <si>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</si>
  <si>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</si>
  <si>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</si>
  <si>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</si>
  <si>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</si>
  <si>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</si>
  <si>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</si>
  <si>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</si>
  <si>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</si>
  <si>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</si>
  <si>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</si>
  <si>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</si>
  <si>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</si>
  <si>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</si>
  <si>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</si>
  <si>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</si>
  <si>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</si>
  <si>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</si>
  <si>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</si>
  <si>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</si>
  <si>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</si>
  <si>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</si>
  <si>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</si>
  <si>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</si>
  <si>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</si>
  <si>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</si>
  <si>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</si>
  <si>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</si>
  <si>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</si>
  <si>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</si>
  <si>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</si>
  <si>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</si>
  <si>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</si>
  <si>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</si>
  <si>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</si>
  <si>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</si>
  <si>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</si>
  <si>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</si>
  <si>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</si>
  <si>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</si>
  <si>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</si>
  <si>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</si>
  <si>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</si>
  <si>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</si>
  <si>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</si>
  <si>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</si>
  <si>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</si>
  <si>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</si>
  <si>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</si>
  <si>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</si>
  <si>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</si>
  <si>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</si>
  <si>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</si>
  <si>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</si>
  <si>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</si>
  <si>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</si>
  <si>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</si>
  <si>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</si>
  <si>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</si>
  <si>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</si>
  <si>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</si>
  <si>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</si>
  <si>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</si>
  <si>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</si>
  <si>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</si>
  <si>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</si>
  <si>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</si>
  <si>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</si>
  <si>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</si>
  <si>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</si>
  <si>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</si>
  <si>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</si>
  <si>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</si>
  <si>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</si>
  <si>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</si>
  <si>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</si>
  <si>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</si>
  <si>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</si>
  <si>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</si>
  <si>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</si>
  <si>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</si>
  <si>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</si>
  <si>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</si>
  <si>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</si>
  <si>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</si>
  <si>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</si>
  <si>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</si>
  <si>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</si>
  <si>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</si>
  <si>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</si>
  <si>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</si>
  <si>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</si>
  <si>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</si>
  <si>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</si>
  <si>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</si>
  <si>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</si>
  <si>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</si>
  <si>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</si>
  <si>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</si>
  <si>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</si>
  <si>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</si>
  <si>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</si>
  <si>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</si>
  <si>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</si>
  <si>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</si>
  <si>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</si>
  <si>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</si>
  <si>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</si>
  <si>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</si>
  <si>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</si>
  <si>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</si>
  <si>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</si>
  <si>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</si>
  <si>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</si>
  <si>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</si>
  <si>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</si>
  <si>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</si>
  <si>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</si>
  <si>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</si>
  <si>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</si>
  <si>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</si>
  <si>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</si>
  <si>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</si>
  <si>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</si>
  <si>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</si>
  <si>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</si>
  <si>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</si>
  <si>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</si>
  <si>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</si>
  <si>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</si>
  <si>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</si>
  <si>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</si>
  <si>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</si>
  <si>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</si>
  <si>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</si>
  <si>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</si>
  <si>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</si>
  <si>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</si>
  <si>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</si>
  <si>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</si>
  <si>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</si>
  <si>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</si>
  <si>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</si>
  <si>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</si>
  <si>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</si>
  <si>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</si>
  <si>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</si>
  <si>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</si>
  <si>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</si>
  <si>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</si>
  <si>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</si>
  <si>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</si>
  <si>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</si>
  <si>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</si>
  <si>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</si>
  <si>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</si>
  <si>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</si>
  <si>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</si>
  <si>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</si>
  <si>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</si>
  <si>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</si>
  <si>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</si>
  <si>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</si>
  <si>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</si>
  <si>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</si>
  <si>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</si>
  <si>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</si>
  <si>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</si>
  <si>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</si>
  <si>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</si>
  <si>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</si>
  <si>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</si>
  <si>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</si>
  <si>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</si>
  <si>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</si>
  <si>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</si>
  <si>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</si>
  <si>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</si>
  <si>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</si>
  <si>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</si>
  <si>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</si>
  <si>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</si>
  <si>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</si>
  <si>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</si>
  <si>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</si>
  <si>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</si>
  <si>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</si>
  <si>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</si>
  <si>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</si>
  <si>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</si>
  <si>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</si>
  <si>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</si>
  <si>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</si>
  <si>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</si>
  <si>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</si>
  <si>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</si>
  <si>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</si>
  <si>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</si>
  <si>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</si>
  <si>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</si>
  <si>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</si>
  <si>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</si>
  <si>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</si>
  <si>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</si>
  <si>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</si>
  <si>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</si>
  <si>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</si>
  <si>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</si>
  <si>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</si>
  <si>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</si>
  <si>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</si>
  <si>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</si>
  <si>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</si>
  <si>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</si>
  <si>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</si>
  <si>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</si>
  <si>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</si>
  <si>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</si>
  <si>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</si>
  <si>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</si>
  <si>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</si>
  <si>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</si>
  <si>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</si>
  <si>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</si>
  <si>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</si>
  <si>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</si>
  <si>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</si>
  <si>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</si>
  <si>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</si>
  <si>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</si>
  <si>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</si>
  <si>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</si>
  <si>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</si>
  <si>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</si>
  <si>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</si>
  <si>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</si>
  <si>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</si>
  <si>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</si>
  <si>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</si>
  <si>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</si>
  <si>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</si>
  <si>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</si>
  <si>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</si>
  <si>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</si>
  <si>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</si>
  <si>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</si>
  <si>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</si>
  <si>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</si>
  <si>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</si>
  <si>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</si>
  <si>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</si>
  <si>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</si>
  <si>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</si>
  <si>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</si>
  <si>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</si>
  <si>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</si>
  <si>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</si>
  <si>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</si>
  <si>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</si>
  <si>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</si>
  <si>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</si>
  <si>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</si>
  <si>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</si>
  <si>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</si>
  <si>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</si>
  <si>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</si>
  <si>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</si>
  <si>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</si>
  <si>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</si>
  <si>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</si>
  <si>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</si>
  <si>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</si>
  <si>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</si>
  <si>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</si>
  <si>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</si>
  <si>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</si>
  <si>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</si>
  <si>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</si>
  <si>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</si>
  <si>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</si>
  <si>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</si>
  <si>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</si>
  <si>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</si>
  <si>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</si>
  <si>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</si>
  <si>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</si>
  <si>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</si>
  <si>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</si>
  <si>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</si>
  <si>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</si>
  <si>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</si>
  <si>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</si>
  <si>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</si>
  <si>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</si>
  <si>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</si>
  <si>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</si>
  <si>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</si>
  <si>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</si>
  <si>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</si>
  <si>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</si>
  <si>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</si>
  <si>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</si>
  <si>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</si>
  <si>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</si>
  <si>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</si>
  <si>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</si>
  <si>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</si>
  <si>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</si>
  <si>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</si>
  <si>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</si>
  <si>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</si>
  <si>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</si>
  <si>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</si>
  <si>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</si>
  <si>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</si>
  <si>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</si>
  <si>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</si>
  <si>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</si>
  <si>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</si>
  <si>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</si>
  <si>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</si>
  <si>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</si>
  <si>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</si>
  <si>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</si>
  <si>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</si>
  <si>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</si>
  <si>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</si>
  <si>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</si>
  <si>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</si>
  <si>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</si>
  <si>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</si>
  <si>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</si>
  <si>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</si>
  <si>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</si>
  <si>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</si>
  <si>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</si>
  <si>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</si>
  <si>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</si>
  <si>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</si>
  <si>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</si>
  <si>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</si>
  <si>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</si>
  <si>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</si>
  <si>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</si>
  <si>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</si>
  <si>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</si>
  <si>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</si>
  <si>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</si>
  <si>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</si>
  <si>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</si>
  <si>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</si>
  <si>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</si>
  <si>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</si>
  <si>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</si>
  <si>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</si>
  <si>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</si>
  <si>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</si>
  <si>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</si>
  <si>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</si>
  <si>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</si>
  <si>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</si>
  <si>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</si>
  <si>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</si>
  <si>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</si>
  <si>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</si>
  <si>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</si>
  <si>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</si>
  <si>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</si>
  <si>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</si>
  <si>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</si>
  <si>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</si>
  <si>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</si>
  <si>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</si>
  <si>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</si>
  <si>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</si>
  <si>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</si>
  <si>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</si>
  <si>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</si>
  <si>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</si>
  <si>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</si>
  <si>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</si>
  <si>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</si>
  <si>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</si>
  <si>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</si>
  <si>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</si>
  <si>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</si>
  <si>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</si>
  <si>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</si>
  <si>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</si>
  <si>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</si>
  <si>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</si>
  <si>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</si>
  <si>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</si>
  <si>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</si>
  <si>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</si>
  <si>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</si>
  <si>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</si>
  <si>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</si>
  <si>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</si>
  <si>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</si>
  <si>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</si>
  <si>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</si>
  <si>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</si>
  <si>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</si>
  <si>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</si>
  <si>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</si>
  <si>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</si>
  <si>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</si>
  <si>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</si>
  <si>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</si>
  <si>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</si>
  <si>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</si>
  <si>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</si>
  <si>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</si>
  <si>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</si>
  <si>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</si>
  <si>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</si>
  <si>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</si>
  <si>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</si>
  <si>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</si>
  <si>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</si>
  <si>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</si>
  <si>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</si>
  <si>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</si>
  <si>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</si>
  <si>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</si>
  <si>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</si>
  <si>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</si>
  <si>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</si>
  <si>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</si>
  <si>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</si>
  <si>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</si>
  <si>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</si>
  <si>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</si>
  <si>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</si>
  <si>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</si>
  <si>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</si>
  <si>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</si>
  <si>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</si>
  <si>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</si>
  <si>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</si>
  <si>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</si>
  <si>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</si>
  <si>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</si>
  <si>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</si>
  <si>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</si>
  <si>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</si>
  <si>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</si>
  <si>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</si>
  <si>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</si>
  <si>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</si>
  <si>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</si>
  <si>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</si>
  <si>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</si>
  <si>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</si>
  <si>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</si>
  <si>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</si>
  <si>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</si>
  <si>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</si>
  <si>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</si>
  <si>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</si>
  <si>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</si>
  <si>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</si>
  <si>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</si>
  <si>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</si>
  <si>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</si>
  <si>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</si>
  <si>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</si>
  <si>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</si>
  <si>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</si>
  <si>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</si>
  <si>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</si>
  <si>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</si>
  <si>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</si>
  <si>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</si>
  <si>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</si>
  <si>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</si>
  <si>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</si>
  <si>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Fax: (###) ###-####</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</si>
  <si>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</si>
  <si>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</si>
  <si>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</si>
  <si>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</si>
  <si>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</si>
  <si>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</si>
  <si>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</si>
  <si>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</si>
  <si>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</si>
  <si>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</si>
  <si>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</si>
  <si>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</si>
  <si>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</si>
  <si>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</si>
  <si>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</si>
  <si>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</si>
  <si>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</si>
  <si>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</si>
  <si>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</si>
  <si>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</si>
  <si>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</si>
  <si>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</si>
  <si>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</si>
  <si>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</si>
  <si>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</si>
  <si>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</si>
  <si>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</si>
  <si>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</si>
  <si>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</si>
  <si>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</si>
  <si>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</si>
  <si>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</si>
  <si>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</si>
  <si>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</si>
  <si>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</si>
  <si>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</si>
  <si>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</si>
  <si>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</si>
  <si>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</si>
  <si>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</si>
  <si>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</si>
  <si>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</si>
  <si>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</si>
  <si>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</si>
  <si>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</si>
  <si>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</si>
  <si>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</si>
  <si>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</si>
  <si>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</si>
  <si>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</si>
  <si>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</si>
  <si>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</si>
  <si>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</si>
  <si>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</si>
  <si>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</si>
  <si>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</si>
  <si>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</si>
  <si>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</si>
  <si>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USCGC BUSTED</t>
  </si>
  <si>
    <t>07-13908</t>
  </si>
  <si>
    <t>111 Coast Guard Way</t>
  </si>
  <si>
    <t>Petaluma, CA, 94952</t>
  </si>
  <si>
    <t>Phone: (707) 123-4567</t>
  </si>
  <si>
    <t>Email: gregory.j.logan@uscg.mil</t>
  </si>
  <si>
    <t>CS2 Gregory Logan</t>
  </si>
  <si>
    <t>TRADER JOE'S</t>
  </si>
  <si>
    <t>GEORGE MICHAELS</t>
  </si>
  <si>
    <t>503</t>
  </si>
  <si>
    <t>008</t>
  </si>
  <si>
    <t>130</t>
  </si>
  <si>
    <t>131</t>
  </si>
  <si>
    <t>LT RATHERS CHOW BILL</t>
  </si>
  <si>
    <t>CHANGE OF COMMAND</t>
  </si>
  <si>
    <t>LT MICHAELS SHOW BILL</t>
  </si>
  <si>
    <t>LTJG GUMP CHOW BILL</t>
  </si>
  <si>
    <t>TRANSMITTAL</t>
  </si>
  <si>
    <t>SAFEWAY</t>
  </si>
  <si>
    <t>WHOLE FOODS</t>
  </si>
  <si>
    <t>USCGC YOURWELCOME</t>
  </si>
  <si>
    <t>TS 11-May-19</t>
  </si>
  <si>
    <t>CASH AND CARRY</t>
  </si>
  <si>
    <t>GG MEAT COMPANY</t>
  </si>
  <si>
    <t>OGD223432</t>
  </si>
  <si>
    <t>THE FISH MARKET</t>
  </si>
  <si>
    <t>32199676B1290001</t>
  </si>
  <si>
    <t>32199676B1300001</t>
  </si>
  <si>
    <t>32199676B1330001</t>
  </si>
  <si>
    <t>32199676B1330002</t>
  </si>
  <si>
    <t>32199676B1400001</t>
  </si>
  <si>
    <t>32199676B1410001</t>
  </si>
  <si>
    <t>32199676B1430001</t>
  </si>
  <si>
    <t>32199676B1470001</t>
  </si>
  <si>
    <t>32199676B1480001</t>
  </si>
  <si>
    <t>32199676B1510001</t>
  </si>
  <si>
    <t>32199676B1230001</t>
  </si>
  <si>
    <t>GJL</t>
  </si>
  <si>
    <t>DAN T. RATHERS</t>
  </si>
  <si>
    <t>FOREST A. GUMP</t>
  </si>
  <si>
    <t>19. CADET</t>
  </si>
  <si>
    <t>CDT KNOWITALL present on board for entire month of MAY 2019
Line 15 - 443 SIK Rations claimed
Line 18 - 28.8 Meals sold
Line 19 - Cadet SIK 31 Rations Claimed
Received TS from USCGC YOURWELCOME 11-May-19 for $20.98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</si>
</sst>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0" fillId="0" borderId="0" applyFont="0" applyFill="0" applyBorder="0" applyAlignment="0" applyProtection="0"/>
    <xf numFmtId="0" fontId="8" fillId="0" borderId="0"/>
    <xf numFmtId="0" fontId="62" fillId="0" borderId="0" applyNumberFormat="0" applyFill="0" applyBorder="0" applyAlignment="0" applyProtection="0"/>
    <xf numFmtId="0" fontId="7" fillId="0" borderId="0"/>
    <xf numFmtId="0" fontId="14" fillId="0" borderId="0"/>
    <xf numFmtId="0" fontId="79"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2">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5"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5" fillId="0" borderId="24" xfId="4" applyFont="1" applyBorder="1" applyAlignment="1" applyProtection="1">
      <alignment horizontal="center" vertical="center"/>
      <protection locked="0"/>
    </xf>
    <xf numFmtId="2" fontId="45" fillId="0" borderId="24" xfId="4" applyNumberFormat="1" applyFont="1" applyBorder="1" applyAlignment="1" applyProtection="1">
      <alignment vertical="center"/>
      <protection locked="0"/>
    </xf>
    <xf numFmtId="0" fontId="44" fillId="0" borderId="1" xfId="4" applyFont="1" applyBorder="1" applyAlignment="1" applyProtection="1">
      <alignment vertical="center"/>
    </xf>
    <xf numFmtId="2" fontId="45" fillId="0" borderId="5" xfId="4" applyNumberFormat="1" applyFont="1" applyBorder="1" applyAlignment="1" applyProtection="1">
      <alignment vertical="center"/>
      <protection locked="0"/>
    </xf>
    <xf numFmtId="0" fontId="50"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0" fillId="0" borderId="3" xfId="4" applyNumberFormat="1" applyFont="1" applyBorder="1" applyAlignment="1" applyProtection="1">
      <alignment horizontal="left" vertical="center"/>
    </xf>
    <xf numFmtId="1" fontId="50"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49"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0"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8" fillId="0" borderId="0" xfId="6" applyFont="1" applyAlignment="1" applyProtection="1">
      <alignment vertical="center"/>
      <protection locked="0"/>
    </xf>
    <xf numFmtId="164" fontId="30" fillId="0" borderId="0" xfId="6" applyFont="1" applyAlignment="1" applyProtection="1">
      <alignment horizontal="center" vertical="center"/>
    </xf>
    <xf numFmtId="164" fontId="38" fillId="0" borderId="0" xfId="6" applyFont="1" applyAlignment="1" applyProtection="1">
      <alignment vertical="center"/>
    </xf>
    <xf numFmtId="164" fontId="39"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0"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3" fillId="8" borderId="0" xfId="3" applyFont="1" applyFill="1" applyBorder="1" applyAlignment="1">
      <alignment horizontal="center" vertical="center"/>
    </xf>
    <xf numFmtId="0" fontId="54"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4" fillId="8" borderId="8" xfId="3" applyFont="1" applyFill="1" applyBorder="1" applyAlignment="1">
      <alignment vertical="center"/>
    </xf>
    <xf numFmtId="0" fontId="54"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4" fillId="3" borderId="12" xfId="3" applyFont="1" applyFill="1" applyBorder="1" applyAlignment="1">
      <alignment vertical="center"/>
    </xf>
    <xf numFmtId="0" fontId="9" fillId="3" borderId="13" xfId="3" applyFill="1" applyBorder="1" applyAlignment="1">
      <alignment vertical="center"/>
    </xf>
    <xf numFmtId="0" fontId="54" fillId="0" borderId="42" xfId="3" applyFont="1" applyBorder="1" applyAlignment="1">
      <alignment vertical="center"/>
    </xf>
    <xf numFmtId="0" fontId="54" fillId="0" borderId="42" xfId="3" applyFont="1" applyFill="1" applyBorder="1" applyAlignment="1">
      <alignment vertical="center"/>
    </xf>
    <xf numFmtId="15" fontId="58" fillId="8" borderId="64" xfId="3" applyNumberFormat="1" applyFont="1" applyFill="1" applyBorder="1" applyAlignment="1" applyProtection="1">
      <alignment vertical="center"/>
      <protection locked="0"/>
    </xf>
    <xf numFmtId="171" fontId="58"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8" fillId="8" borderId="31" xfId="3" applyNumberFormat="1" applyFont="1" applyFill="1" applyBorder="1" applyAlignment="1" applyProtection="1">
      <alignment horizontal="center" vertical="center"/>
      <protection locked="0"/>
    </xf>
    <xf numFmtId="15" fontId="58" fillId="8" borderId="66" xfId="3" applyNumberFormat="1" applyFont="1" applyFill="1" applyBorder="1" applyAlignment="1" applyProtection="1">
      <alignment vertical="center"/>
      <protection locked="0"/>
    </xf>
    <xf numFmtId="171" fontId="58" fillId="8" borderId="39" xfId="3" applyNumberFormat="1" applyFont="1" applyFill="1" applyBorder="1" applyAlignment="1" applyProtection="1">
      <alignment vertical="center"/>
      <protection locked="0"/>
    </xf>
    <xf numFmtId="171" fontId="58"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8" fillId="8" borderId="67" xfId="3" applyNumberFormat="1" applyFont="1" applyFill="1" applyBorder="1" applyAlignment="1" applyProtection="1">
      <alignment horizontal="center" vertical="center"/>
      <protection locked="0"/>
    </xf>
    <xf numFmtId="15" fontId="58" fillId="8" borderId="68" xfId="3" applyNumberFormat="1" applyFont="1" applyFill="1" applyBorder="1" applyAlignment="1" applyProtection="1">
      <alignment vertical="center"/>
      <protection locked="0"/>
    </xf>
    <xf numFmtId="171" fontId="58"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8"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4" fillId="8" borderId="6" xfId="3" applyNumberFormat="1" applyFont="1" applyFill="1" applyBorder="1" applyAlignment="1">
      <alignment vertical="center"/>
    </xf>
    <xf numFmtId="4" fontId="54" fillId="8" borderId="7" xfId="3" applyNumberFormat="1" applyFont="1" applyFill="1" applyBorder="1" applyAlignment="1">
      <alignment vertical="center"/>
    </xf>
    <xf numFmtId="4" fontId="55" fillId="8" borderId="27" xfId="3" applyNumberFormat="1" applyFont="1" applyFill="1" applyBorder="1" applyAlignment="1">
      <alignment vertical="center"/>
    </xf>
    <xf numFmtId="4" fontId="9" fillId="8" borderId="27" xfId="3" applyNumberFormat="1" applyFill="1" applyBorder="1" applyAlignment="1">
      <alignment vertical="center"/>
    </xf>
    <xf numFmtId="0" fontId="54" fillId="8" borderId="7" xfId="3" applyFont="1" applyFill="1" applyBorder="1" applyAlignment="1">
      <alignment vertical="center"/>
    </xf>
    <xf numFmtId="0" fontId="54" fillId="8" borderId="0" xfId="3" applyFont="1" applyFill="1" applyBorder="1" applyAlignment="1">
      <alignment vertical="center"/>
    </xf>
    <xf numFmtId="4" fontId="54" fillId="8" borderId="0" xfId="3" applyNumberFormat="1" applyFont="1" applyFill="1" applyBorder="1" applyAlignment="1">
      <alignment vertical="center"/>
    </xf>
    <xf numFmtId="4" fontId="54" fillId="8" borderId="3" xfId="3" applyNumberFormat="1" applyFont="1" applyFill="1" applyBorder="1" applyAlignment="1">
      <alignment vertical="center"/>
    </xf>
    <xf numFmtId="4" fontId="55" fillId="8" borderId="30" xfId="3" applyNumberFormat="1" applyFont="1" applyFill="1" applyBorder="1" applyAlignment="1">
      <alignment vertical="center"/>
    </xf>
    <xf numFmtId="4" fontId="9" fillId="8" borderId="30" xfId="3" applyNumberFormat="1" applyFill="1" applyBorder="1" applyAlignment="1">
      <alignment vertical="center"/>
    </xf>
    <xf numFmtId="0" fontId="54" fillId="8" borderId="1" xfId="3" applyFont="1" applyFill="1" applyBorder="1" applyAlignment="1">
      <alignment vertical="center"/>
    </xf>
    <xf numFmtId="4" fontId="54" fillId="8" borderId="1" xfId="3" applyNumberFormat="1" applyFont="1" applyFill="1" applyBorder="1" applyAlignment="1">
      <alignment vertical="center"/>
    </xf>
    <xf numFmtId="4" fontId="54" fillId="8" borderId="5" xfId="3" applyNumberFormat="1" applyFont="1" applyFill="1" applyBorder="1" applyAlignment="1">
      <alignment vertical="center"/>
    </xf>
    <xf numFmtId="4" fontId="55"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4" fillId="9" borderId="1" xfId="3" applyFont="1" applyFill="1" applyBorder="1" applyAlignment="1">
      <alignment vertical="center"/>
    </xf>
    <xf numFmtId="4" fontId="54" fillId="9" borderId="1" xfId="3" applyNumberFormat="1" applyFont="1" applyFill="1" applyBorder="1" applyAlignment="1">
      <alignment vertical="center"/>
    </xf>
    <xf numFmtId="4" fontId="54" fillId="9" borderId="12" xfId="3" applyNumberFormat="1" applyFont="1" applyFill="1" applyBorder="1" applyAlignment="1">
      <alignment vertical="center"/>
    </xf>
    <xf numFmtId="4" fontId="55"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4" fillId="8" borderId="55" xfId="3" applyFont="1" applyFill="1" applyBorder="1" applyAlignment="1">
      <alignment vertical="center"/>
    </xf>
    <xf numFmtId="4" fontId="54" fillId="8" borderId="55" xfId="3" applyNumberFormat="1" applyFont="1" applyFill="1" applyBorder="1" applyAlignment="1">
      <alignment vertical="center"/>
    </xf>
    <xf numFmtId="171" fontId="58"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6"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8" fillId="0" borderId="0" xfId="0" applyFont="1" applyBorder="1" applyAlignment="1" applyProtection="1">
      <alignment horizontal="left" vertical="center"/>
    </xf>
    <xf numFmtId="0" fontId="48" fillId="0" borderId="39" xfId="0" applyFont="1" applyBorder="1" applyAlignment="1" applyProtection="1">
      <alignment horizontal="center" vertical="center" wrapText="1"/>
    </xf>
    <xf numFmtId="0" fontId="48" fillId="0" borderId="39" xfId="0" applyFont="1" applyBorder="1" applyAlignment="1" applyProtection="1">
      <alignment horizontal="center" vertical="center"/>
    </xf>
    <xf numFmtId="0" fontId="64" fillId="0" borderId="66" xfId="0" applyFont="1" applyBorder="1" applyAlignment="1" applyProtection="1">
      <alignment horizontal="right" vertical="center"/>
    </xf>
    <xf numFmtId="0" fontId="64" fillId="0" borderId="68" xfId="0" applyFont="1" applyFill="1" applyBorder="1" applyAlignment="1" applyProtection="1">
      <alignment horizontal="right" vertical="center"/>
    </xf>
    <xf numFmtId="0" fontId="9" fillId="0" borderId="0" xfId="0" applyFont="1" applyProtection="1"/>
    <xf numFmtId="173" fontId="65" fillId="0" borderId="67" xfId="0" applyNumberFormat="1" applyFont="1" applyFill="1" applyBorder="1" applyAlignment="1" applyProtection="1">
      <alignment horizontal="left" vertical="center"/>
      <protection locked="0"/>
    </xf>
    <xf numFmtId="0" fontId="65" fillId="0" borderId="67" xfId="0" applyFont="1" applyFill="1" applyBorder="1" applyAlignment="1" applyProtection="1">
      <alignment horizontal="left" vertical="center"/>
      <protection locked="0"/>
    </xf>
    <xf numFmtId="164" fontId="66" fillId="0" borderId="59" xfId="6" applyFont="1" applyFill="1" applyBorder="1" applyAlignment="1" applyProtection="1">
      <alignment vertical="center"/>
      <protection locked="0"/>
    </xf>
    <xf numFmtId="0" fontId="48" fillId="0" borderId="67" xfId="0" applyFont="1" applyBorder="1" applyAlignment="1" applyProtection="1">
      <alignment vertical="center" wrapText="1"/>
    </xf>
    <xf numFmtId="0" fontId="48" fillId="0" borderId="67" xfId="0" applyFont="1" applyBorder="1" applyAlignment="1" applyProtection="1">
      <alignment horizontal="left" vertical="center"/>
    </xf>
    <xf numFmtId="0" fontId="48" fillId="0" borderId="67" xfId="0" applyFont="1" applyBorder="1" applyAlignment="1" applyProtection="1">
      <alignment horizontal="left" vertical="center" wrapText="1"/>
    </xf>
    <xf numFmtId="164" fontId="39" fillId="4" borderId="70" xfId="6" applyFont="1" applyFill="1" applyBorder="1" applyAlignment="1" applyProtection="1">
      <alignment horizontal="center" vertical="center"/>
    </xf>
    <xf numFmtId="164" fontId="39"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0" fillId="0" borderId="64" xfId="0" applyFont="1" applyBorder="1" applyAlignment="1" applyProtection="1">
      <alignment horizontal="center"/>
    </xf>
    <xf numFmtId="0" fontId="70" fillId="0" borderId="65" xfId="0" applyFont="1" applyBorder="1" applyAlignment="1" applyProtection="1">
      <alignment horizontal="center"/>
    </xf>
    <xf numFmtId="0" fontId="70" fillId="0" borderId="31" xfId="0" applyFont="1" applyBorder="1" applyAlignment="1" applyProtection="1">
      <alignment horizontal="center"/>
    </xf>
    <xf numFmtId="0" fontId="64" fillId="0" borderId="64" xfId="0" applyFont="1" applyBorder="1" applyAlignment="1" applyProtection="1">
      <alignment horizontal="right" vertical="center"/>
    </xf>
    <xf numFmtId="0" fontId="65" fillId="0" borderId="31" xfId="0" applyFont="1" applyFill="1" applyBorder="1" applyAlignment="1" applyProtection="1">
      <alignment horizontal="left" vertical="center"/>
      <protection locked="0"/>
    </xf>
    <xf numFmtId="0" fontId="61" fillId="0" borderId="24" xfId="13" applyFont="1" applyBorder="1" applyAlignment="1">
      <alignment horizontal="center" vertical="top"/>
    </xf>
    <xf numFmtId="0" fontId="61" fillId="0" borderId="69" xfId="13" applyFont="1" applyBorder="1" applyAlignment="1">
      <alignment horizontal="center" vertical="top"/>
    </xf>
    <xf numFmtId="0" fontId="61"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5" fillId="0" borderId="0" xfId="16" applyFont="1" applyProtection="1"/>
    <xf numFmtId="0" fontId="45" fillId="0" borderId="0" xfId="16" applyFont="1" applyAlignment="1" applyProtection="1">
      <alignment horizontal="center"/>
    </xf>
    <xf numFmtId="2" fontId="45" fillId="0" borderId="0" xfId="16" applyNumberFormat="1" applyFont="1" applyProtection="1"/>
    <xf numFmtId="7" fontId="46" fillId="0" borderId="0" xfId="16" applyNumberFormat="1" applyFont="1" applyBorder="1" applyProtection="1"/>
    <xf numFmtId="2" fontId="14" fillId="0" borderId="0" xfId="16" applyNumberFormat="1" applyFont="1" applyProtection="1"/>
    <xf numFmtId="0" fontId="45" fillId="0" borderId="0" xfId="16" applyNumberFormat="1" applyFont="1" applyBorder="1" applyAlignment="1" applyProtection="1">
      <alignment horizontal="left"/>
    </xf>
    <xf numFmtId="0" fontId="45"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4" fillId="0" borderId="6" xfId="0" applyFont="1" applyBorder="1" applyProtection="1"/>
    <xf numFmtId="0" fontId="75" fillId="0" borderId="6" xfId="16" applyFont="1" applyBorder="1" applyProtection="1"/>
    <xf numFmtId="0" fontId="73" fillId="0" borderId="0" xfId="0" applyFont="1" applyBorder="1" applyProtection="1"/>
    <xf numFmtId="0" fontId="75" fillId="0" borderId="0" xfId="16" applyFont="1" applyBorder="1" applyProtection="1"/>
    <xf numFmtId="0" fontId="45" fillId="0" borderId="70" xfId="16" applyFont="1" applyBorder="1" applyProtection="1">
      <protection locked="0"/>
    </xf>
    <xf numFmtId="0" fontId="45" fillId="0" borderId="69" xfId="16" applyFont="1" applyBorder="1" applyProtection="1">
      <protection locked="0"/>
    </xf>
    <xf numFmtId="0" fontId="45" fillId="0" borderId="70" xfId="16" applyNumberFormat="1" applyFont="1" applyBorder="1" applyAlignment="1" applyProtection="1">
      <alignment horizontal="center" vertical="center"/>
      <protection locked="0"/>
    </xf>
    <xf numFmtId="0" fontId="45" fillId="0" borderId="71" xfId="16" applyNumberFormat="1" applyFont="1" applyBorder="1" applyAlignment="1" applyProtection="1">
      <alignment horizontal="center" vertical="center"/>
      <protection locked="0"/>
    </xf>
    <xf numFmtId="0" fontId="45" fillId="0" borderId="71" xfId="16" applyFont="1" applyBorder="1" applyAlignment="1" applyProtection="1">
      <alignment horizontal="center" vertical="center"/>
      <protection locked="0"/>
    </xf>
    <xf numFmtId="171" fontId="45" fillId="0" borderId="70" xfId="16" applyNumberFormat="1" applyFont="1" applyBorder="1" applyAlignment="1" applyProtection="1">
      <alignment horizontal="right" vertical="center"/>
      <protection locked="0"/>
    </xf>
    <xf numFmtId="171" fontId="45" fillId="0" borderId="71" xfId="16" applyNumberFormat="1" applyFont="1" applyBorder="1" applyAlignment="1" applyProtection="1">
      <alignment horizontal="right" vertical="center"/>
      <protection locked="0"/>
    </xf>
    <xf numFmtId="15" fontId="77" fillId="0" borderId="67" xfId="16" quotePrefix="1" applyNumberFormat="1" applyFont="1" applyBorder="1" applyAlignment="1" applyProtection="1">
      <alignment horizontal="center"/>
      <protection locked="0"/>
    </xf>
    <xf numFmtId="0" fontId="73" fillId="0" borderId="29" xfId="16" applyFont="1" applyBorder="1" applyAlignment="1" applyProtection="1">
      <alignment vertical="top"/>
      <protection locked="0"/>
    </xf>
    <xf numFmtId="0" fontId="73" fillId="0" borderId="46" xfId="16" applyFont="1" applyBorder="1" applyProtection="1">
      <protection locked="0"/>
    </xf>
    <xf numFmtId="0" fontId="73" fillId="0" borderId="63" xfId="16" applyFont="1" applyBorder="1" applyProtection="1">
      <protection locked="0"/>
    </xf>
    <xf numFmtId="0" fontId="73" fillId="0" borderId="46" xfId="16" applyFont="1" applyBorder="1" applyAlignment="1" applyProtection="1">
      <alignment vertical="top"/>
      <protection locked="0"/>
    </xf>
    <xf numFmtId="0" fontId="63" fillId="0" borderId="66" xfId="14" applyFont="1" applyBorder="1" applyAlignment="1" applyProtection="1">
      <alignment horizontal="center" vertical="center"/>
    </xf>
    <xf numFmtId="0" fontId="63" fillId="0" borderId="68" xfId="14" applyFont="1" applyBorder="1" applyAlignment="1" applyProtection="1">
      <alignment horizontal="center" vertical="center"/>
    </xf>
    <xf numFmtId="0" fontId="63"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8" fillId="0" borderId="0" xfId="16" applyFont="1" applyBorder="1" applyProtection="1"/>
    <xf numFmtId="0" fontId="46" fillId="0" borderId="0" xfId="16" applyFont="1" applyBorder="1" applyProtection="1"/>
    <xf numFmtId="0" fontId="45" fillId="0" borderId="0" xfId="16" applyFont="1" applyBorder="1" applyProtection="1"/>
    <xf numFmtId="0" fontId="46" fillId="0" borderId="0" xfId="16" applyFont="1" applyBorder="1" applyAlignment="1" applyProtection="1">
      <alignment horizontal="left"/>
    </xf>
    <xf numFmtId="0" fontId="46" fillId="0" borderId="0" xfId="17" applyFont="1" applyBorder="1" applyAlignment="1" applyProtection="1">
      <alignment horizontal="left"/>
    </xf>
    <xf numFmtId="49" fontId="45" fillId="0" borderId="0" xfId="16" applyNumberFormat="1" applyFont="1" applyBorder="1" applyAlignment="1" applyProtection="1">
      <alignment horizontal="left"/>
    </xf>
    <xf numFmtId="0" fontId="46" fillId="0" borderId="0" xfId="16" applyFont="1" applyBorder="1" applyAlignment="1" applyProtection="1">
      <alignment horizontal="center"/>
    </xf>
    <xf numFmtId="17" fontId="45" fillId="0" borderId="0" xfId="16" applyNumberFormat="1" applyFont="1" applyBorder="1" applyProtection="1"/>
    <xf numFmtId="49" fontId="46" fillId="0" borderId="0" xfId="16" applyNumberFormat="1" applyFont="1" applyBorder="1" applyAlignment="1" applyProtection="1">
      <alignment horizontal="left"/>
    </xf>
    <xf numFmtId="17" fontId="46" fillId="0" borderId="0" xfId="16" applyNumberFormat="1" applyFont="1" applyBorder="1" applyProtection="1"/>
    <xf numFmtId="0" fontId="46" fillId="0" borderId="0" xfId="16" quotePrefix="1" applyFont="1" applyBorder="1" applyProtection="1"/>
    <xf numFmtId="16" fontId="45" fillId="0" borderId="0" xfId="16" applyNumberFormat="1" applyFont="1" applyBorder="1" applyProtection="1"/>
    <xf numFmtId="0" fontId="72" fillId="0" borderId="8" xfId="16" applyFont="1" applyBorder="1" applyProtection="1"/>
    <xf numFmtId="0" fontId="72" fillId="0" borderId="6" xfId="16" applyFont="1" applyBorder="1" applyProtection="1"/>
    <xf numFmtId="0" fontId="14" fillId="0" borderId="6" xfId="16" applyFont="1" applyBorder="1" applyProtection="1"/>
    <xf numFmtId="0" fontId="72" fillId="0" borderId="10" xfId="16" applyFont="1" applyBorder="1" applyProtection="1"/>
    <xf numFmtId="0" fontId="72" fillId="0" borderId="0" xfId="16" applyFont="1" applyBorder="1" applyProtection="1"/>
    <xf numFmtId="0" fontId="76" fillId="0" borderId="10" xfId="16" applyFont="1" applyBorder="1" applyProtection="1"/>
    <xf numFmtId="0" fontId="76" fillId="0" borderId="0" xfId="16" applyFont="1" applyBorder="1" applyProtection="1"/>
    <xf numFmtId="0" fontId="73" fillId="0" borderId="0" xfId="16" applyFont="1" applyBorder="1" applyAlignment="1" applyProtection="1">
      <alignment vertical="top"/>
    </xf>
    <xf numFmtId="0" fontId="73"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8" fillId="0" borderId="0" xfId="16" quotePrefix="1" applyFont="1" applyBorder="1" applyProtection="1"/>
    <xf numFmtId="0" fontId="48" fillId="0" borderId="3" xfId="16" applyFont="1" applyBorder="1" applyProtection="1"/>
    <xf numFmtId="0" fontId="46" fillId="0" borderId="3" xfId="16" quotePrefix="1" applyFont="1" applyBorder="1" applyAlignment="1" applyProtection="1">
      <alignment horizontal="left"/>
    </xf>
    <xf numFmtId="0" fontId="47" fillId="0" borderId="10" xfId="16" applyFont="1" applyBorder="1" applyProtection="1"/>
    <xf numFmtId="0" fontId="78" fillId="0" borderId="0" xfId="16" applyFont="1" applyBorder="1" applyProtection="1"/>
    <xf numFmtId="0" fontId="48" fillId="0" borderId="10" xfId="16" applyFont="1" applyBorder="1" applyProtection="1"/>
    <xf numFmtId="15" fontId="48" fillId="0" borderId="0" xfId="16" applyNumberFormat="1" applyFont="1" applyBorder="1" applyProtection="1"/>
    <xf numFmtId="0" fontId="46" fillId="0" borderId="10" xfId="16" applyFont="1" applyBorder="1" applyProtection="1"/>
    <xf numFmtId="0" fontId="46" fillId="0" borderId="3" xfId="16" applyFont="1" applyBorder="1" applyProtection="1"/>
    <xf numFmtId="49" fontId="45" fillId="0" borderId="3" xfId="16" applyNumberFormat="1" applyFont="1" applyBorder="1" applyAlignment="1" applyProtection="1">
      <alignment horizontal="left"/>
    </xf>
    <xf numFmtId="0" fontId="46" fillId="0" borderId="10" xfId="16" applyFont="1" applyBorder="1" applyAlignment="1" applyProtection="1">
      <alignment horizontal="left"/>
    </xf>
    <xf numFmtId="17" fontId="44" fillId="0" borderId="10" xfId="16" applyNumberFormat="1" applyFont="1" applyBorder="1" applyProtection="1"/>
    <xf numFmtId="0" fontId="45" fillId="0" borderId="0" xfId="16" applyFont="1" applyBorder="1" applyAlignment="1" applyProtection="1">
      <alignment horizontal="center"/>
    </xf>
    <xf numFmtId="2" fontId="45" fillId="0" borderId="0" xfId="16" applyNumberFormat="1" applyFont="1" applyBorder="1" applyProtection="1"/>
    <xf numFmtId="7" fontId="46" fillId="0" borderId="3" xfId="16" applyNumberFormat="1" applyFont="1" applyBorder="1" applyProtection="1"/>
    <xf numFmtId="0" fontId="44" fillId="0" borderId="10" xfId="16" applyFont="1" applyBorder="1" applyProtection="1"/>
    <xf numFmtId="0" fontId="46" fillId="0" borderId="3" xfId="16" applyNumberFormat="1" applyFont="1" applyBorder="1" applyProtection="1"/>
    <xf numFmtId="0" fontId="45" fillId="0" borderId="10" xfId="16" applyFont="1" applyBorder="1" applyProtection="1"/>
    <xf numFmtId="0" fontId="45" fillId="0" borderId="0" xfId="16" quotePrefix="1" applyFont="1" applyBorder="1" applyProtection="1"/>
    <xf numFmtId="49" fontId="46" fillId="0" borderId="10" xfId="16" applyNumberFormat="1" applyFont="1" applyBorder="1" applyAlignment="1" applyProtection="1">
      <alignment horizontal="left"/>
    </xf>
    <xf numFmtId="0" fontId="81" fillId="0" borderId="0" xfId="16" applyFont="1" applyBorder="1" applyProtection="1"/>
    <xf numFmtId="171" fontId="46" fillId="0" borderId="0" xfId="16" applyNumberFormat="1" applyFont="1" applyBorder="1" applyAlignment="1" applyProtection="1">
      <alignment horizontal="right" vertical="center"/>
    </xf>
    <xf numFmtId="0" fontId="45" fillId="0" borderId="10" xfId="16" applyNumberFormat="1" applyFont="1" applyBorder="1" applyAlignment="1" applyProtection="1">
      <alignment horizontal="left"/>
    </xf>
    <xf numFmtId="0" fontId="45" fillId="0" borderId="0" xfId="16" applyFont="1" applyBorder="1" applyAlignment="1" applyProtection="1">
      <alignment horizontal="left"/>
    </xf>
    <xf numFmtId="2" fontId="45"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2" fontId="46" fillId="0" borderId="0" xfId="16" applyNumberFormat="1" applyFont="1" applyBorder="1" applyAlignment="1" applyProtection="1">
      <alignment horizontal="right" vertical="center"/>
    </xf>
    <xf numFmtId="0" fontId="46" fillId="0" borderId="10" xfId="16" quotePrefix="1" applyNumberFormat="1" applyFont="1" applyBorder="1" applyAlignment="1" applyProtection="1">
      <alignment horizontal="left"/>
    </xf>
    <xf numFmtId="16" fontId="46" fillId="0" borderId="0" xfId="16" applyNumberFormat="1" applyFont="1" applyBorder="1" applyAlignment="1" applyProtection="1">
      <alignment horizontal="center" vertical="center"/>
    </xf>
    <xf numFmtId="16" fontId="46" fillId="0" borderId="0" xfId="16" applyNumberFormat="1" applyFont="1" applyBorder="1" applyProtection="1"/>
    <xf numFmtId="0" fontId="46" fillId="0" borderId="0" xfId="16" applyFont="1" applyBorder="1" applyAlignment="1" applyProtection="1">
      <alignment horizontal="center" vertical="center"/>
    </xf>
    <xf numFmtId="49" fontId="46" fillId="0" borderId="0" xfId="16" applyNumberFormat="1" applyFont="1" applyBorder="1" applyAlignment="1" applyProtection="1">
      <alignment horizontal="center"/>
    </xf>
    <xf numFmtId="17" fontId="45" fillId="0" borderId="10" xfId="16" applyNumberFormat="1" applyFont="1" applyBorder="1" applyAlignment="1" applyProtection="1">
      <alignment horizontal="left"/>
    </xf>
    <xf numFmtId="0" fontId="45" fillId="0" borderId="9" xfId="16" applyNumberFormat="1" applyFont="1" applyBorder="1" applyAlignment="1" applyProtection="1">
      <alignment horizontal="left"/>
    </xf>
    <xf numFmtId="49" fontId="45" fillId="0" borderId="1" xfId="16" applyNumberFormat="1" applyFont="1" applyBorder="1" applyAlignment="1" applyProtection="1">
      <alignment horizontal="left"/>
    </xf>
    <xf numFmtId="0" fontId="45" fillId="0" borderId="1" xfId="16" applyFont="1" applyBorder="1" applyProtection="1"/>
    <xf numFmtId="49" fontId="46" fillId="0" borderId="1" xfId="16" applyNumberFormat="1" applyFont="1" applyBorder="1" applyAlignment="1" applyProtection="1">
      <alignment horizontal="center"/>
    </xf>
    <xf numFmtId="171" fontId="46" fillId="0" borderId="1" xfId="16" applyNumberFormat="1" applyFont="1" applyBorder="1" applyProtection="1"/>
    <xf numFmtId="0" fontId="14" fillId="0" borderId="1" xfId="16" applyFont="1" applyBorder="1" applyProtection="1"/>
    <xf numFmtId="0" fontId="46" fillId="0" borderId="1" xfId="16" applyFont="1" applyBorder="1" applyProtection="1"/>
    <xf numFmtId="171" fontId="46" fillId="0" borderId="1" xfId="16" applyNumberFormat="1" applyFont="1" applyBorder="1" applyAlignment="1" applyProtection="1">
      <alignment horizontal="right" vertical="center"/>
    </xf>
    <xf numFmtId="7" fontId="46" fillId="0" borderId="5" xfId="16" applyNumberFormat="1" applyFont="1" applyBorder="1" applyProtection="1"/>
    <xf numFmtId="0" fontId="45" fillId="0" borderId="39" xfId="16" applyFont="1" applyBorder="1" applyProtection="1"/>
    <xf numFmtId="171" fontId="45" fillId="0" borderId="39" xfId="16" applyNumberFormat="1" applyFont="1" applyBorder="1" applyAlignment="1" applyProtection="1">
      <alignment horizontal="right" vertical="center"/>
      <protection locked="0"/>
    </xf>
    <xf numFmtId="8" fontId="45" fillId="0" borderId="39" xfId="16" applyNumberFormat="1" applyFont="1" applyBorder="1" applyProtection="1"/>
    <xf numFmtId="171" fontId="45" fillId="0" borderId="74" xfId="16" applyNumberFormat="1" applyFont="1" applyBorder="1" applyAlignment="1" applyProtection="1">
      <alignment horizontal="right" vertical="center"/>
      <protection locked="0"/>
    </xf>
    <xf numFmtId="0" fontId="45" fillId="0" borderId="40" xfId="16" applyFont="1" applyBorder="1" applyProtection="1"/>
    <xf numFmtId="0" fontId="45" fillId="0" borderId="74" xfId="16" applyFont="1" applyBorder="1" applyAlignment="1" applyProtection="1">
      <alignment horizontal="center" vertical="center"/>
      <protection locked="0"/>
    </xf>
    <xf numFmtId="0" fontId="45" fillId="0" borderId="75" xfId="16" applyFont="1" applyBorder="1" applyProtection="1"/>
    <xf numFmtId="0" fontId="45" fillId="4" borderId="40" xfId="16" applyNumberFormat="1" applyFont="1" applyFill="1" applyBorder="1" applyAlignment="1" applyProtection="1">
      <alignment horizontal="left"/>
    </xf>
    <xf numFmtId="49" fontId="45" fillId="4" borderId="40" xfId="16" applyNumberFormat="1" applyFont="1" applyFill="1" applyBorder="1" applyAlignment="1" applyProtection="1">
      <alignment horizontal="left"/>
    </xf>
    <xf numFmtId="0" fontId="45" fillId="4" borderId="0" xfId="16" applyNumberFormat="1" applyFont="1" applyFill="1" applyBorder="1" applyAlignment="1" applyProtection="1">
      <alignment horizontal="left"/>
    </xf>
    <xf numFmtId="49" fontId="45" fillId="4" borderId="0" xfId="16" applyNumberFormat="1" applyFont="1" applyFill="1" applyBorder="1" applyAlignment="1" applyProtection="1">
      <alignment horizontal="left"/>
    </xf>
    <xf numFmtId="0" fontId="45" fillId="4" borderId="0" xfId="16" applyFont="1" applyFill="1" applyBorder="1" applyAlignment="1" applyProtection="1">
      <alignment horizontal="left"/>
    </xf>
    <xf numFmtId="49" fontId="45" fillId="4" borderId="0" xfId="16" applyNumberFormat="1" applyFont="1" applyFill="1" applyBorder="1" applyAlignment="1" applyProtection="1">
      <alignment horizontal="center"/>
    </xf>
    <xf numFmtId="0" fontId="45" fillId="4" borderId="75" xfId="16" applyFont="1" applyFill="1" applyBorder="1" applyAlignment="1" applyProtection="1">
      <alignment horizontal="left"/>
    </xf>
    <xf numFmtId="49" fontId="45" fillId="4" borderId="75" xfId="16" applyNumberFormat="1" applyFont="1" applyFill="1" applyBorder="1" applyAlignment="1" applyProtection="1">
      <alignment horizontal="center"/>
    </xf>
    <xf numFmtId="49" fontId="45" fillId="4" borderId="40" xfId="16" applyNumberFormat="1" applyFont="1" applyFill="1" applyBorder="1" applyAlignment="1" applyProtection="1">
      <alignment horizontal="center"/>
    </xf>
    <xf numFmtId="171" fontId="45" fillId="4" borderId="0" xfId="16" applyNumberFormat="1" applyFont="1" applyFill="1" applyBorder="1" applyProtection="1"/>
    <xf numFmtId="171" fontId="45" fillId="4" borderId="75" xfId="16" applyNumberFormat="1" applyFont="1" applyFill="1" applyBorder="1" applyProtection="1"/>
    <xf numFmtId="0" fontId="44" fillId="0" borderId="2" xfId="16" applyFont="1" applyBorder="1" applyProtection="1"/>
    <xf numFmtId="2" fontId="44" fillId="0" borderId="2" xfId="16" applyNumberFormat="1" applyFont="1" applyBorder="1" applyProtection="1"/>
    <xf numFmtId="0" fontId="44" fillId="0" borderId="2" xfId="16" applyFont="1" applyBorder="1" applyAlignment="1" applyProtection="1"/>
    <xf numFmtId="49" fontId="45" fillId="4" borderId="70" xfId="16" applyNumberFormat="1" applyFont="1" applyFill="1" applyBorder="1" applyAlignment="1" applyProtection="1">
      <alignment vertical="center"/>
    </xf>
    <xf numFmtId="49" fontId="45" fillId="4" borderId="71" xfId="16" applyNumberFormat="1" applyFont="1" applyFill="1" applyBorder="1" applyAlignment="1" applyProtection="1">
      <alignment vertical="center"/>
    </xf>
    <xf numFmtId="2" fontId="83" fillId="0" borderId="45" xfId="12" applyNumberFormat="1" applyFont="1" applyBorder="1" applyAlignment="1" applyProtection="1">
      <alignment vertical="center"/>
      <protection locked="0"/>
    </xf>
    <xf numFmtId="2" fontId="83" fillId="0" borderId="35" xfId="12" applyNumberFormat="1" applyFont="1" applyBorder="1" applyAlignment="1" applyProtection="1">
      <alignment vertical="center"/>
      <protection locked="0"/>
    </xf>
    <xf numFmtId="2" fontId="83"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3"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4" fillId="0" borderId="23" xfId="4" applyFont="1" applyBorder="1" applyAlignment="1" applyProtection="1">
      <alignment vertical="center"/>
    </xf>
    <xf numFmtId="2" fontId="46"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6" fillId="0" borderId="1" xfId="4" applyFont="1" applyBorder="1" applyAlignment="1" applyProtection="1">
      <alignment vertical="center"/>
    </xf>
    <xf numFmtId="2" fontId="46"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7" fillId="0" borderId="0" xfId="4" quotePrefix="1" applyFont="1" applyBorder="1" applyAlignment="1" applyProtection="1">
      <alignment horizontal="left" vertical="center"/>
    </xf>
    <xf numFmtId="0" fontId="48" fillId="0" borderId="3" xfId="4" applyFont="1" applyBorder="1" applyAlignment="1" applyProtection="1">
      <alignment vertical="center"/>
    </xf>
    <xf numFmtId="0" fontId="47"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7" fillId="0" borderId="0" xfId="4" applyNumberFormat="1" applyFont="1" applyBorder="1" applyAlignment="1" applyProtection="1">
      <alignment horizontal="right" vertical="center"/>
    </xf>
    <xf numFmtId="170" fontId="47"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6" fillId="0" borderId="42" xfId="3" applyFont="1" applyBorder="1" applyAlignment="1" applyProtection="1">
      <alignment horizontal="center" vertical="center"/>
      <protection locked="0"/>
    </xf>
    <xf numFmtId="0" fontId="87" fillId="0" borderId="0" xfId="3" applyFont="1" applyAlignment="1" applyProtection="1">
      <alignment horizontal="center" vertical="center"/>
    </xf>
    <xf numFmtId="174" fontId="64"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4" fillId="10" borderId="17" xfId="3" applyFont="1" applyFill="1" applyBorder="1" applyAlignment="1" applyProtection="1">
      <alignment horizontal="center" vertical="center"/>
    </xf>
    <xf numFmtId="0" fontId="64" fillId="10" borderId="35" xfId="3" applyFont="1" applyFill="1" applyBorder="1" applyAlignment="1" applyProtection="1">
      <alignment horizontal="center" vertical="center"/>
    </xf>
    <xf numFmtId="0" fontId="64"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8" fillId="0" borderId="62" xfId="0" applyFont="1" applyFill="1" applyBorder="1" applyAlignment="1" applyProtection="1">
      <alignment horizontal="center" vertical="center"/>
    </xf>
    <xf numFmtId="0" fontId="48"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8" fillId="0" borderId="64" xfId="3" applyNumberFormat="1" applyFont="1" applyBorder="1" applyProtection="1">
      <protection locked="0"/>
    </xf>
    <xf numFmtId="1" fontId="58" fillId="0" borderId="65" xfId="3" applyNumberFormat="1" applyFont="1" applyBorder="1" applyProtection="1">
      <protection locked="0"/>
    </xf>
    <xf numFmtId="1" fontId="58" fillId="0" borderId="31" xfId="3" applyNumberFormat="1" applyFont="1" applyBorder="1" applyProtection="1">
      <protection locked="0"/>
    </xf>
    <xf numFmtId="1" fontId="58"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8" fillId="0" borderId="66" xfId="3" applyNumberFormat="1" applyFont="1" applyBorder="1" applyProtection="1">
      <protection locked="0"/>
    </xf>
    <xf numFmtId="1" fontId="58" fillId="0" borderId="39" xfId="3" applyNumberFormat="1" applyFont="1" applyBorder="1" applyProtection="1">
      <protection locked="0"/>
    </xf>
    <xf numFmtId="1" fontId="58" fillId="0" borderId="67" xfId="3" applyNumberFormat="1" applyFont="1" applyBorder="1" applyProtection="1">
      <protection locked="0"/>
    </xf>
    <xf numFmtId="1" fontId="58"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8" fillId="0" borderId="68" xfId="3" applyNumberFormat="1" applyFont="1" applyBorder="1" applyProtection="1">
      <protection locked="0"/>
    </xf>
    <xf numFmtId="1" fontId="58" fillId="0" borderId="62" xfId="3" applyNumberFormat="1" applyFont="1" applyBorder="1" applyProtection="1">
      <protection locked="0"/>
    </xf>
    <xf numFmtId="1" fontId="58" fillId="0" borderId="59" xfId="3" applyNumberFormat="1" applyFont="1" applyBorder="1" applyProtection="1">
      <protection locked="0"/>
    </xf>
    <xf numFmtId="1" fontId="58"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5" fillId="0" borderId="70" xfId="16" applyNumberFormat="1" applyFont="1" applyBorder="1" applyAlignment="1" applyProtection="1">
      <alignment horizontal="center" vertical="center"/>
      <protection locked="0"/>
    </xf>
    <xf numFmtId="1" fontId="45" fillId="0" borderId="71" xfId="16" applyNumberFormat="1" applyFont="1" applyBorder="1" applyAlignment="1" applyProtection="1">
      <alignment horizontal="center" vertical="center"/>
      <protection locked="0"/>
    </xf>
    <xf numFmtId="1" fontId="45"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59"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4"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7" fillId="0" borderId="0" xfId="4" applyFont="1" applyBorder="1" applyAlignment="1" applyProtection="1">
      <alignment horizontal="right" vertical="center"/>
    </xf>
    <xf numFmtId="1" fontId="50"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2"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3" fillId="0" borderId="0" xfId="0" applyFont="1" applyAlignment="1">
      <alignment horizontal="center" vertical="center"/>
    </xf>
    <xf numFmtId="170" fontId="82" fillId="0" borderId="55" xfId="5" applyNumberFormat="1" applyFont="1" applyFill="1" applyBorder="1" applyAlignment="1" applyProtection="1">
      <alignment vertical="center" wrapText="1"/>
      <protection locked="0"/>
    </xf>
    <xf numFmtId="44" fontId="91" fillId="0" borderId="55" xfId="5" applyNumberFormat="1" applyFont="1" applyFill="1" applyBorder="1" applyAlignment="1" applyProtection="1">
      <alignment vertical="center"/>
      <protection locked="0"/>
    </xf>
    <xf numFmtId="170" fontId="82" fillId="0" borderId="44" xfId="5" applyNumberFormat="1" applyFont="1" applyFill="1" applyBorder="1" applyAlignment="1" applyProtection="1">
      <alignment vertical="center" wrapText="1"/>
      <protection locked="0"/>
    </xf>
    <xf numFmtId="44" fontId="91" fillId="0" borderId="44" xfId="5" applyNumberFormat="1" applyFont="1" applyFill="1" applyBorder="1" applyAlignment="1" applyProtection="1">
      <alignment vertical="center"/>
      <protection locked="0"/>
    </xf>
    <xf numFmtId="170" fontId="82" fillId="0" borderId="56" xfId="5" applyNumberFormat="1" applyFont="1" applyFill="1" applyBorder="1" applyAlignment="1" applyProtection="1">
      <alignment vertical="center" wrapText="1"/>
      <protection locked="0"/>
    </xf>
    <xf numFmtId="44" fontId="91" fillId="0" borderId="56" xfId="5" applyNumberFormat="1" applyFont="1" applyFill="1" applyBorder="1" applyAlignment="1" applyProtection="1">
      <alignment vertical="center"/>
      <protection locked="0"/>
    </xf>
    <xf numFmtId="0" fontId="45" fillId="0" borderId="0" xfId="16" applyFont="1" applyBorder="1" applyAlignment="1" applyProtection="1">
      <alignment horizontal="right"/>
      <protection locked="0"/>
    </xf>
    <xf numFmtId="49" fontId="45"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7" fillId="0" borderId="72" xfId="0" applyFont="1" applyBorder="1" applyAlignment="1" applyProtection="1">
      <alignment horizontal="center" vertical="center"/>
    </xf>
    <xf numFmtId="0" fontId="47" fillId="0" borderId="73" xfId="0" applyFont="1" applyBorder="1" applyAlignment="1" applyProtection="1">
      <alignment horizontal="center" vertical="center"/>
    </xf>
    <xf numFmtId="0" fontId="47"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4" fillId="0" borderId="7" xfId="0" applyFont="1" applyBorder="1" applyAlignment="1">
      <alignment horizontal="center" vertical="center"/>
    </xf>
    <xf numFmtId="0" fontId="71" fillId="0" borderId="11" xfId="13" applyFont="1" applyBorder="1" applyAlignment="1">
      <alignment horizontal="center" vertical="top"/>
    </xf>
    <xf numFmtId="0" fontId="71" fillId="0" borderId="12" xfId="13" applyFont="1" applyBorder="1" applyAlignment="1">
      <alignment horizontal="center" vertical="top"/>
    </xf>
    <xf numFmtId="0" fontId="71" fillId="0" borderId="13" xfId="13" applyFont="1" applyBorder="1" applyAlignment="1">
      <alignment horizontal="center" vertical="top"/>
    </xf>
    <xf numFmtId="0" fontId="59" fillId="0" borderId="45" xfId="5" applyFont="1" applyFill="1" applyBorder="1" applyAlignment="1" applyProtection="1">
      <alignment vertical="center"/>
      <protection locked="0"/>
    </xf>
    <xf numFmtId="0" fontId="59" fillId="0" borderId="35" xfId="5" applyFont="1" applyFill="1" applyBorder="1" applyAlignment="1" applyProtection="1">
      <alignment vertical="center"/>
      <protection locked="0"/>
    </xf>
    <xf numFmtId="0" fontId="59" fillId="0" borderId="47" xfId="5" applyFont="1" applyFill="1" applyBorder="1" applyAlignment="1" applyProtection="1">
      <alignment vertical="center"/>
      <protection locked="0"/>
    </xf>
    <xf numFmtId="0" fontId="59" fillId="0" borderId="57" xfId="5" applyFont="1" applyFill="1" applyBorder="1" applyAlignment="1" applyProtection="1">
      <alignment vertical="center"/>
      <protection locked="0"/>
    </xf>
    <xf numFmtId="0" fontId="59" fillId="0" borderId="48" xfId="5" applyFont="1" applyFill="1" applyBorder="1" applyAlignment="1" applyProtection="1">
      <alignment vertical="center"/>
      <protection locked="0"/>
    </xf>
    <xf numFmtId="0" fontId="59"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59" fillId="0" borderId="16" xfId="5" applyFont="1" applyFill="1" applyBorder="1" applyAlignment="1" applyProtection="1">
      <alignment vertical="center"/>
      <protection locked="0"/>
    </xf>
    <xf numFmtId="0" fontId="59" fillId="0" borderId="28" xfId="5" applyFont="1" applyFill="1" applyBorder="1" applyAlignment="1" applyProtection="1">
      <alignment vertical="center"/>
      <protection locked="0"/>
    </xf>
    <xf numFmtId="0" fontId="59" fillId="0" borderId="18" xfId="5" applyFont="1" applyFill="1"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0" fontId="11" fillId="0" borderId="8" xfId="5" applyFont="1" applyBorder="1" applyAlignment="1" applyProtection="1">
      <alignment horizontal="center"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5" fillId="0" borderId="34" xfId="5" applyFont="1" applyBorder="1" applyAlignment="1" applyProtection="1">
      <alignment vertical="center"/>
      <protection locked="0"/>
    </xf>
    <xf numFmtId="0" fontId="0" fillId="0" borderId="36" xfId="0" applyBorder="1" applyAlignment="1" applyProtection="1">
      <alignment vertical="center"/>
      <protection locked="0"/>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5" applyFont="1" applyBorder="1" applyAlignment="1" applyProtection="1">
      <alignment horizontal="left" vertical="center"/>
    </xf>
    <xf numFmtId="0" fontId="14" fillId="0" borderId="35" xfId="0" applyFont="1" applyBorder="1" applyAlignment="1" applyProtection="1">
      <alignment horizontal="left"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6" xfId="5" applyFont="1" applyBorder="1" applyAlignment="1" applyProtection="1">
      <alignment horizontal="left" vertical="center"/>
    </xf>
    <xf numFmtId="170" fontId="15" fillId="0" borderId="44" xfId="5" applyNumberFormat="1" applyFont="1" applyBorder="1" applyAlignment="1" applyProtection="1">
      <alignment horizontal="center" vertical="center"/>
      <protection locked="0"/>
    </xf>
    <xf numFmtId="0" fontId="15" fillId="0" borderId="57" xfId="5" applyFont="1" applyBorder="1" applyAlignment="1" applyProtection="1">
      <alignment vertical="center"/>
      <protection locked="0"/>
    </xf>
    <xf numFmtId="0" fontId="14" fillId="0" borderId="34" xfId="5" applyFont="1" applyBorder="1" applyAlignment="1" applyProtection="1">
      <alignment horizontal="left" vertical="center"/>
    </xf>
    <xf numFmtId="0" fontId="59" fillId="11" borderId="34" xfId="5" applyNumberFormat="1" applyFont="1" applyFill="1" applyBorder="1" applyAlignment="1" applyProtection="1">
      <alignment horizontal="left" vertical="center"/>
      <protection locked="0"/>
    </xf>
    <xf numFmtId="0" fontId="59" fillId="11" borderId="36" xfId="5" applyNumberFormat="1" applyFont="1" applyFill="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3" fillId="0" borderId="12" xfId="5" applyFont="1" applyBorder="1" applyAlignment="1" applyProtection="1">
      <alignment horizontal="left" vertical="center" wrapText="1"/>
    </xf>
    <xf numFmtId="0" fontId="13" fillId="0" borderId="13" xfId="5" applyFont="1" applyBorder="1" applyAlignment="1" applyProtection="1">
      <alignment horizontal="left" vertical="center" wrapText="1"/>
    </xf>
    <xf numFmtId="0" fontId="15" fillId="0" borderId="49" xfId="5" applyFont="1"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3" fillId="0" borderId="11" xfId="5" applyFont="1" applyBorder="1" applyAlignment="1" applyProtection="1">
      <alignment horizontal="left" vertical="center" wrapText="1"/>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168" fontId="14" fillId="0" borderId="0" xfId="6" applyNumberFormat="1" applyFont="1" applyBorder="1" applyAlignment="1" applyProtection="1">
      <alignment horizontal="center" vertical="center"/>
    </xf>
    <xf numFmtId="0" fontId="58" fillId="0" borderId="2" xfId="0" applyFont="1" applyBorder="1" applyAlignment="1" applyProtection="1">
      <alignment horizontal="center" vertical="top" wrapText="1"/>
    </xf>
    <xf numFmtId="0" fontId="58" fillId="0" borderId="24"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3" xfId="0" applyFont="1" applyBorder="1" applyAlignment="1" applyProtection="1">
      <alignment horizontal="left" vertical="top" wrapText="1"/>
      <protection locked="0"/>
    </xf>
    <xf numFmtId="0" fontId="58" fillId="0" borderId="10" xfId="0" applyFont="1" applyBorder="1" applyAlignment="1" applyProtection="1">
      <alignment horizontal="left" vertical="top" wrapText="1"/>
      <protection locked="0"/>
    </xf>
    <xf numFmtId="0" fontId="58" fillId="0" borderId="0" xfId="0" applyFont="1" applyBorder="1" applyAlignment="1" applyProtection="1">
      <alignment horizontal="left" vertical="top" wrapText="1"/>
      <protection locked="0"/>
    </xf>
    <xf numFmtId="0" fontId="58" fillId="0" borderId="9" xfId="0" applyFont="1" applyBorder="1" applyAlignment="1" applyProtection="1">
      <alignment horizontal="left" vertical="top" wrapText="1"/>
      <protection locked="0"/>
    </xf>
    <xf numFmtId="0" fontId="58" fillId="0" borderId="1" xfId="0" applyFont="1" applyBorder="1" applyAlignment="1" applyProtection="1">
      <alignment horizontal="left" vertical="top" wrapText="1"/>
      <protection locked="0"/>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3" fillId="0" borderId="34" xfId="6" applyNumberFormat="1" applyFont="1" applyBorder="1" applyAlignment="1" applyProtection="1">
      <alignment vertical="center"/>
    </xf>
    <xf numFmtId="164" fontId="20"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0" fontId="35" fillId="0" borderId="24" xfId="0"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3" xfId="0"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64" fontId="11" fillId="0" borderId="17" xfId="6"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43"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0" borderId="17" xfId="6" applyNumberFormat="1" applyFont="1" applyBorder="1" applyAlignment="1" applyProtection="1">
      <alignment vertical="center"/>
    </xf>
    <xf numFmtId="0" fontId="14" fillId="0" borderId="2" xfId="0" applyFont="1" applyBorder="1" applyAlignment="1" applyProtection="1">
      <alignment vertical="center"/>
    </xf>
    <xf numFmtId="164" fontId="11" fillId="4" borderId="14" xfId="6" applyFont="1" applyFill="1" applyBorder="1" applyAlignment="1" applyProtection="1">
      <alignment horizontal="center"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164" fontId="37" fillId="0" borderId="52" xfId="6" applyFont="1" applyBorder="1" applyAlignment="1" applyProtection="1">
      <alignment horizontal="center" vertical="center"/>
    </xf>
    <xf numFmtId="0" fontId="41" fillId="0" borderId="6" xfId="0" applyFont="1" applyBorder="1" applyAlignment="1" applyProtection="1">
      <alignment horizontal="center" vertical="center"/>
    </xf>
    <xf numFmtId="0" fontId="41" fillId="0" borderId="7" xfId="0" applyFont="1" applyBorder="1" applyAlignment="1" applyProtection="1">
      <alignment horizontal="center" vertical="center"/>
    </xf>
    <xf numFmtId="0" fontId="41" fillId="0" borderId="14" xfId="0" applyFont="1" applyBorder="1" applyAlignment="1" applyProtection="1">
      <alignment horizontal="center" vertical="center"/>
    </xf>
    <xf numFmtId="0" fontId="41" fillId="0" borderId="0" xfId="0" applyFont="1" applyBorder="1" applyAlignment="1" applyProtection="1">
      <alignment horizontal="center" vertical="center"/>
    </xf>
    <xf numFmtId="0" fontId="41" fillId="0" borderId="3" xfId="0" applyFont="1" applyBorder="1" applyAlignment="1" applyProtection="1">
      <alignment horizontal="center" vertical="center"/>
    </xf>
    <xf numFmtId="0" fontId="41" fillId="0" borderId="17" xfId="0" applyFont="1" applyBorder="1" applyAlignment="1" applyProtection="1">
      <alignment horizontal="center" vertical="center"/>
    </xf>
    <xf numFmtId="0" fontId="41" fillId="0" borderId="2" xfId="0" applyFont="1" applyBorder="1" applyAlignment="1" applyProtection="1">
      <alignment horizontal="center" vertical="center"/>
    </xf>
    <xf numFmtId="0" fontId="41"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0" fontId="22" fillId="0" borderId="8" xfId="5" applyFont="1" applyBorder="1" applyAlignment="1" applyProtection="1">
      <alignment vertical="center"/>
    </xf>
    <xf numFmtId="0" fontId="14" fillId="0" borderId="20" xfId="0" applyFont="1" applyBorder="1" applyAlignment="1" applyProtection="1">
      <alignment vertical="center"/>
    </xf>
    <xf numFmtId="0" fontId="14" fillId="0" borderId="14" xfId="0" applyFont="1" applyBorder="1" applyAlignment="1" applyProtection="1">
      <alignment horizontal="center" vertical="center"/>
    </xf>
    <xf numFmtId="0" fontId="14" fillId="0" borderId="17" xfId="0" applyFont="1" applyBorder="1" applyAlignment="1" applyProtection="1">
      <alignment horizontal="center" vertical="center"/>
    </xf>
    <xf numFmtId="164" fontId="13" fillId="0" borderId="35" xfId="6" applyNumberFormat="1"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164" fontId="11" fillId="0" borderId="2" xfId="6"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7" fillId="0" borderId="2" xfId="0" applyFont="1" applyBorder="1" applyAlignment="1" applyProtection="1">
      <alignment horizontal="center" vertical="center"/>
    </xf>
    <xf numFmtId="0" fontId="67" fillId="0" borderId="24" xfId="0" applyFont="1" applyBorder="1" applyAlignment="1" applyProtection="1">
      <alignment horizontal="center" vertical="center"/>
    </xf>
    <xf numFmtId="164" fontId="11" fillId="0" borderId="40" xfId="6" applyFont="1" applyBorder="1" applyAlignment="1" applyProtection="1">
      <alignment horizontal="center" vertical="center"/>
    </xf>
    <xf numFmtId="0" fontId="14" fillId="0" borderId="51" xfId="0"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0" xfId="6"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40" xfId="6" applyNumberFormat="1" applyFont="1" applyBorder="1" applyAlignment="1" applyProtection="1">
      <alignment vertical="center"/>
    </xf>
    <xf numFmtId="164" fontId="13" fillId="0" borderId="2" xfId="6" applyNumberFormat="1" applyFont="1" applyBorder="1" applyAlignment="1" applyProtection="1">
      <alignment vertical="center"/>
    </xf>
    <xf numFmtId="2" fontId="83" fillId="0" borderId="45" xfId="12" applyNumberFormat="1" applyFont="1" applyBorder="1" applyAlignment="1" applyProtection="1">
      <alignment horizontal="center" vertical="center"/>
      <protection locked="0"/>
    </xf>
    <xf numFmtId="2" fontId="83" fillId="0" borderId="35" xfId="12" applyNumberFormat="1" applyFont="1" applyBorder="1" applyAlignment="1" applyProtection="1">
      <alignment horizontal="center" vertical="center"/>
      <protection locked="0"/>
    </xf>
    <xf numFmtId="2" fontId="83" fillId="0" borderId="47"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2" fillId="0" borderId="8" xfId="0" applyFont="1" applyBorder="1" applyAlignment="1" applyProtection="1">
      <alignment horizontal="center" vertical="center"/>
      <protection locked="0"/>
    </xf>
    <xf numFmtId="0" fontId="82" fillId="0" borderId="6" xfId="0" applyFont="1" applyBorder="1" applyAlignment="1" applyProtection="1">
      <alignment horizontal="center" vertical="center"/>
      <protection locked="0"/>
    </xf>
    <xf numFmtId="0" fontId="82" fillId="0" borderId="7" xfId="0" applyFont="1" applyBorder="1" applyAlignment="1" applyProtection="1">
      <alignment horizontal="center" vertical="center"/>
      <protection locked="0"/>
    </xf>
    <xf numFmtId="0" fontId="82" fillId="0" borderId="9" xfId="0" applyFont="1" applyBorder="1" applyAlignment="1" applyProtection="1">
      <alignment horizontal="center" vertical="center"/>
      <protection locked="0"/>
    </xf>
    <xf numFmtId="0" fontId="82" fillId="0" borderId="1" xfId="0" applyFont="1" applyBorder="1" applyAlignment="1" applyProtection="1">
      <alignment horizontal="center" vertical="center"/>
      <protection locked="0"/>
    </xf>
    <xf numFmtId="0" fontId="82" fillId="0" borderId="5" xfId="0" applyFont="1" applyBorder="1" applyAlignment="1" applyProtection="1">
      <alignment horizontal="center" vertical="center"/>
      <protection locked="0"/>
    </xf>
    <xf numFmtId="2" fontId="83" fillId="0" borderId="16" xfId="12" applyNumberFormat="1" applyFont="1" applyBorder="1" applyAlignment="1" applyProtection="1">
      <alignment horizontal="center" vertical="center"/>
      <protection locked="0"/>
    </xf>
    <xf numFmtId="2" fontId="83" fillId="0" borderId="28" xfId="12" applyNumberFormat="1" applyFont="1" applyBorder="1" applyAlignment="1" applyProtection="1">
      <alignment horizontal="center" vertical="center"/>
      <protection locked="0"/>
    </xf>
    <xf numFmtId="2" fontId="83" fillId="0" borderId="18" xfId="12" applyNumberFormat="1" applyFont="1" applyBorder="1" applyAlignment="1" applyProtection="1">
      <alignment horizontal="center" vertical="center"/>
      <protection locked="0"/>
    </xf>
    <xf numFmtId="2" fontId="83" fillId="0" borderId="57" xfId="12" applyNumberFormat="1" applyFont="1" applyBorder="1" applyAlignment="1" applyProtection="1">
      <alignment horizontal="center" vertical="center"/>
      <protection locked="0"/>
    </xf>
    <xf numFmtId="2" fontId="83" fillId="0" borderId="48" xfId="12" applyNumberFormat="1" applyFont="1" applyBorder="1" applyAlignment="1" applyProtection="1">
      <alignment horizontal="center" vertical="center"/>
      <protection locked="0"/>
    </xf>
    <xf numFmtId="2" fontId="83" fillId="0" borderId="58" xfId="12" applyNumberFormat="1" applyFont="1" applyBorder="1" applyAlignment="1" applyProtection="1">
      <alignment horizontal="center" vertical="center"/>
      <protection locked="0"/>
    </xf>
    <xf numFmtId="2" fontId="59" fillId="0" borderId="11" xfId="12" applyNumberFormat="1" applyFont="1" applyBorder="1" applyAlignment="1" applyProtection="1">
      <alignment horizontal="center" vertical="center"/>
      <protection locked="0"/>
    </xf>
    <xf numFmtId="2" fontId="59" fillId="0" borderId="12" xfId="12" applyNumberFormat="1" applyFont="1" applyBorder="1" applyAlignment="1" applyProtection="1">
      <alignment horizontal="center" vertical="center"/>
      <protection locked="0"/>
    </xf>
    <xf numFmtId="2" fontId="59" fillId="0" borderId="13" xfId="12" applyNumberFormat="1" applyFont="1" applyBorder="1" applyAlignment="1" applyProtection="1">
      <alignment horizontal="center" vertical="center"/>
      <protection locked="0"/>
    </xf>
    <xf numFmtId="0" fontId="45" fillId="0" borderId="34" xfId="4" applyFont="1" applyBorder="1" applyAlignment="1" applyProtection="1">
      <alignment horizontal="left" vertical="center"/>
      <protection locked="0"/>
    </xf>
    <xf numFmtId="0" fontId="45" fillId="0" borderId="35" xfId="4" applyFont="1" applyBorder="1" applyAlignment="1" applyProtection="1">
      <alignment horizontal="left" vertical="center"/>
      <protection locked="0"/>
    </xf>
    <xf numFmtId="0" fontId="45" fillId="0" borderId="36" xfId="4" applyFont="1" applyBorder="1" applyAlignment="1" applyProtection="1">
      <alignment horizontal="left" vertical="center"/>
      <protection locked="0"/>
    </xf>
    <xf numFmtId="0" fontId="14" fillId="0" borderId="26" xfId="0" applyFont="1" applyBorder="1" applyAlignment="1" applyProtection="1">
      <alignment vertical="center"/>
    </xf>
    <xf numFmtId="166" fontId="42" fillId="0" borderId="19" xfId="4" applyNumberFormat="1" applyFont="1" applyBorder="1" applyAlignment="1" applyProtection="1">
      <alignment horizontal="left" vertical="center"/>
      <protection locked="0"/>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0" fontId="38" fillId="0" borderId="19" xfId="4" applyFont="1" applyBorder="1" applyAlignment="1" applyProtection="1">
      <alignment vertical="center"/>
      <protection locked="0"/>
    </xf>
    <xf numFmtId="0" fontId="0" fillId="0" borderId="4" xfId="0" applyBorder="1" applyAlignment="1" applyProtection="1">
      <alignment vertical="center"/>
    </xf>
    <xf numFmtId="0" fontId="42"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68" fillId="0" borderId="2" xfId="4" applyFont="1" applyBorder="1" applyAlignment="1" applyProtection="1">
      <alignment vertical="center"/>
    </xf>
    <xf numFmtId="0" fontId="67" fillId="0" borderId="2" xfId="0" applyFont="1" applyBorder="1" applyAlignment="1" applyProtection="1">
      <alignment vertical="center"/>
    </xf>
    <xf numFmtId="0" fontId="67" fillId="0" borderId="4" xfId="0" applyFont="1" applyBorder="1" applyAlignment="1" applyProtection="1">
      <alignment vertical="center"/>
    </xf>
    <xf numFmtId="0" fontId="68" fillId="0" borderId="19" xfId="4" applyFont="1" applyBorder="1" applyAlignment="1" applyProtection="1">
      <alignment vertical="center"/>
    </xf>
    <xf numFmtId="0" fontId="38" fillId="0" borderId="2" xfId="4" applyFont="1" applyBorder="1" applyAlignment="1" applyProtection="1">
      <alignment vertical="center"/>
      <protection locked="0"/>
    </xf>
    <xf numFmtId="0" fontId="42" fillId="0" borderId="1" xfId="4" applyFont="1" applyBorder="1" applyAlignment="1" applyProtection="1">
      <alignment vertical="center"/>
      <protection locked="0"/>
    </xf>
    <xf numFmtId="0" fontId="52"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8" fillId="0" borderId="19" xfId="4" applyFont="1" applyBorder="1" applyAlignment="1" applyProtection="1">
      <alignment horizontal="left" vertical="center"/>
    </xf>
    <xf numFmtId="166" fontId="51" fillId="0" borderId="19" xfId="4" applyNumberFormat="1" applyFont="1" applyBorder="1" applyAlignment="1" applyProtection="1">
      <alignment horizontal="left" vertical="center"/>
    </xf>
    <xf numFmtId="0" fontId="69" fillId="8" borderId="9" xfId="3" applyFont="1" applyFill="1" applyBorder="1" applyAlignment="1" applyProtection="1">
      <alignment horizontal="left" vertical="center"/>
    </xf>
    <xf numFmtId="0" fontId="69" fillId="8" borderId="1" xfId="3" applyFont="1" applyFill="1" applyBorder="1" applyAlignment="1" applyProtection="1">
      <alignment horizontal="left" vertical="center"/>
    </xf>
    <xf numFmtId="0" fontId="69" fillId="8" borderId="5" xfId="3" applyFont="1" applyFill="1" applyBorder="1" applyAlignment="1" applyProtection="1">
      <alignment horizontal="left" vertical="center"/>
    </xf>
    <xf numFmtId="0" fontId="67" fillId="0" borderId="5" xfId="0" applyFont="1" applyBorder="1" applyAlignment="1" applyProtection="1">
      <alignment horizontal="left" vertical="center"/>
    </xf>
    <xf numFmtId="17" fontId="69" fillId="8" borderId="9" xfId="3" applyNumberFormat="1" applyFont="1" applyFill="1" applyBorder="1" applyAlignment="1" applyProtection="1">
      <alignment horizontal="left" vertical="center"/>
    </xf>
    <xf numFmtId="0" fontId="67" fillId="0" borderId="1" xfId="0" applyFont="1" applyBorder="1" applyAlignment="1" applyProtection="1">
      <alignment horizontal="left" vertical="center"/>
    </xf>
    <xf numFmtId="0" fontId="58"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8" fillId="8" borderId="34" xfId="3" applyFont="1" applyFill="1" applyBorder="1" applyAlignment="1" applyProtection="1">
      <alignment vertical="center"/>
      <protection locked="0"/>
    </xf>
    <xf numFmtId="0" fontId="57" fillId="8" borderId="49" xfId="3" applyFont="1" applyFill="1" applyBorder="1" applyAlignment="1" applyProtection="1">
      <alignment vertical="center"/>
      <protection locked="0"/>
    </xf>
    <xf numFmtId="0" fontId="58" fillId="0" borderId="48" xfId="0" applyFont="1" applyBorder="1" applyAlignment="1" applyProtection="1">
      <alignment vertical="center"/>
      <protection locked="0"/>
    </xf>
    <xf numFmtId="0" fontId="58" fillId="0" borderId="50"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8" fillId="8" borderId="30" xfId="3" applyFont="1" applyFill="1" applyBorder="1" applyAlignment="1" applyProtection="1">
      <alignment vertical="center"/>
      <protection locked="0"/>
    </xf>
    <xf numFmtId="0" fontId="58" fillId="0" borderId="32" xfId="0" applyFont="1" applyBorder="1" applyAlignment="1" applyProtection="1">
      <alignment vertical="center"/>
      <protection locked="0"/>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49" fontId="45" fillId="0" borderId="34" xfId="16" applyNumberFormat="1" applyFont="1" applyBorder="1" applyAlignment="1" applyProtection="1">
      <alignment horizontal="center" vertical="center"/>
      <protection locked="0"/>
    </xf>
    <xf numFmtId="49" fontId="45" fillId="0" borderId="35" xfId="16" applyNumberFormat="1" applyFont="1" applyBorder="1" applyAlignment="1" applyProtection="1">
      <alignment horizontal="center" vertical="center"/>
      <protection locked="0"/>
    </xf>
    <xf numFmtId="0" fontId="80" fillId="0" borderId="36" xfId="16" applyFont="1" applyBorder="1" applyAlignment="1" applyProtection="1">
      <alignment horizontal="left" vertical="center"/>
      <protection locked="0"/>
    </xf>
    <xf numFmtId="0" fontId="80" fillId="0" borderId="39" xfId="16" applyFont="1" applyBorder="1" applyAlignment="1" applyProtection="1">
      <alignment horizontal="left" vertical="center"/>
      <protection locked="0"/>
    </xf>
    <xf numFmtId="0" fontId="46" fillId="0" borderId="0" xfId="17" applyFont="1" applyBorder="1" applyAlignment="1" applyProtection="1">
      <alignment horizontal="left"/>
    </xf>
    <xf numFmtId="0" fontId="46" fillId="0" borderId="0" xfId="16" applyFont="1" applyBorder="1" applyAlignment="1" applyProtection="1">
      <alignment horizontal="left"/>
    </xf>
    <xf numFmtId="15" fontId="46" fillId="0" borderId="0" xfId="16" applyNumberFormat="1" applyFont="1" applyBorder="1" applyAlignment="1" applyProtection="1">
      <alignment horizontal="left"/>
    </xf>
    <xf numFmtId="0" fontId="73" fillId="0" borderId="43" xfId="16" applyFont="1" applyBorder="1" applyAlignment="1" applyProtection="1">
      <alignment horizontal="left"/>
      <protection locked="0"/>
    </xf>
    <xf numFmtId="0" fontId="73" fillId="0" borderId="53" xfId="16" applyFont="1" applyBorder="1" applyAlignment="1" applyProtection="1">
      <alignment horizontal="left"/>
      <protection locked="0"/>
    </xf>
    <xf numFmtId="0" fontId="90" fillId="0" borderId="17" xfId="16" applyFont="1" applyBorder="1" applyAlignment="1" applyProtection="1">
      <alignment horizontal="left"/>
    </xf>
    <xf numFmtId="0" fontId="90" fillId="0" borderId="24" xfId="16" applyFont="1" applyBorder="1" applyAlignment="1" applyProtection="1">
      <alignment horizontal="left"/>
    </xf>
    <xf numFmtId="0" fontId="46" fillId="0" borderId="0" xfId="16" applyFont="1" applyBorder="1" applyAlignment="1" applyProtection="1">
      <alignment horizontal="left" vertical="center"/>
    </xf>
    <xf numFmtId="0" fontId="44" fillId="0" borderId="2" xfId="16" applyFont="1" applyBorder="1" applyAlignment="1" applyProtection="1">
      <alignment horizontal="center"/>
    </xf>
    <xf numFmtId="0" fontId="64" fillId="10" borderId="19" xfId="3" applyFont="1" applyFill="1" applyBorder="1" applyAlignment="1" applyProtection="1">
      <alignment horizontal="right" vertical="center"/>
    </xf>
    <xf numFmtId="0" fontId="64" fillId="10" borderId="2" xfId="3" applyFont="1" applyFill="1" applyBorder="1" applyAlignment="1" applyProtection="1">
      <alignment horizontal="right" vertical="center"/>
    </xf>
    <xf numFmtId="0" fontId="65" fillId="10" borderId="2" xfId="3" applyFont="1" applyFill="1" applyBorder="1" applyAlignment="1" applyProtection="1">
      <alignment horizontal="left" vertical="center"/>
      <protection locked="0"/>
    </xf>
    <xf numFmtId="0" fontId="65" fillId="10" borderId="4" xfId="3" applyFont="1" applyFill="1" applyBorder="1" applyAlignment="1" applyProtection="1">
      <alignment horizontal="left" vertical="center"/>
      <protection locked="0"/>
    </xf>
    <xf numFmtId="0" fontId="86" fillId="10" borderId="12" xfId="3" applyFont="1" applyFill="1" applyBorder="1" applyAlignment="1" applyProtection="1">
      <alignment horizontal="center" vertical="center"/>
      <protection locked="0"/>
    </xf>
    <xf numFmtId="0" fontId="86" fillId="10" borderId="13" xfId="3" applyFont="1" applyFill="1" applyBorder="1" applyAlignment="1" applyProtection="1">
      <alignment horizontal="center" vertical="center"/>
      <protection locked="0"/>
    </xf>
    <xf numFmtId="0" fontId="87" fillId="0" borderId="10" xfId="3" applyFont="1" applyBorder="1" applyAlignment="1" applyProtection="1">
      <alignment horizontal="right" vertical="center"/>
    </xf>
    <xf numFmtId="0" fontId="87" fillId="0" borderId="0" xfId="3" applyFont="1" applyAlignment="1" applyProtection="1">
      <alignment horizontal="right" vertical="center"/>
    </xf>
    <xf numFmtId="0" fontId="64" fillId="10" borderId="57" xfId="3" applyFont="1" applyFill="1" applyBorder="1" applyAlignment="1" applyProtection="1">
      <alignment horizontal="right" vertical="center"/>
    </xf>
    <xf numFmtId="0" fontId="64" fillId="10" borderId="48" xfId="3" applyFont="1" applyFill="1" applyBorder="1" applyAlignment="1" applyProtection="1">
      <alignment horizontal="right" vertical="center"/>
    </xf>
    <xf numFmtId="0" fontId="65" fillId="10" borderId="48" xfId="3" applyFont="1" applyFill="1" applyBorder="1" applyAlignment="1" applyProtection="1">
      <alignment horizontal="left" vertical="center"/>
      <protection locked="0"/>
    </xf>
    <xf numFmtId="0" fontId="65" fillId="10" borderId="58" xfId="3" applyFont="1" applyFill="1" applyBorder="1" applyAlignment="1" applyProtection="1">
      <alignment horizontal="left" vertical="center"/>
      <protection locked="0"/>
    </xf>
    <xf numFmtId="0" fontId="64" fillId="10" borderId="11" xfId="3" quotePrefix="1" applyFont="1" applyFill="1" applyBorder="1" applyAlignment="1" applyProtection="1">
      <alignment horizontal="center" vertical="center" wrapText="1"/>
    </xf>
    <xf numFmtId="0" fontId="64" fillId="10" borderId="12" xfId="3" quotePrefix="1" applyFont="1" applyFill="1" applyBorder="1" applyAlignment="1" applyProtection="1">
      <alignment horizontal="center" vertical="center" wrapText="1"/>
    </xf>
    <xf numFmtId="2" fontId="64" fillId="10" borderId="11" xfId="3" quotePrefix="1" applyNumberFormat="1" applyFont="1" applyFill="1" applyBorder="1" applyAlignment="1" applyProtection="1">
      <alignment horizontal="center" vertical="center" wrapText="1"/>
    </xf>
    <xf numFmtId="2" fontId="64" fillId="10" borderId="12" xfId="3" quotePrefix="1" applyNumberFormat="1" applyFont="1" applyFill="1" applyBorder="1" applyAlignment="1" applyProtection="1">
      <alignment horizontal="center" vertical="center" wrapText="1"/>
    </xf>
    <xf numFmtId="0" fontId="74" fillId="10" borderId="8" xfId="3" applyFont="1" applyFill="1" applyBorder="1" applyAlignment="1" applyProtection="1">
      <alignment horizontal="left" wrapText="1"/>
    </xf>
    <xf numFmtId="0" fontId="74" fillId="10" borderId="6" xfId="3" applyFont="1" applyFill="1" applyBorder="1" applyAlignment="1" applyProtection="1">
      <alignment horizontal="left"/>
    </xf>
    <xf numFmtId="0" fontId="74" fillId="10" borderId="20" xfId="3" applyFont="1" applyFill="1" applyBorder="1" applyAlignment="1" applyProtection="1">
      <alignment horizontal="left"/>
    </xf>
    <xf numFmtId="0" fontId="85" fillId="10" borderId="52" xfId="3" applyFont="1" applyFill="1" applyBorder="1" applyAlignment="1" applyProtection="1">
      <alignment horizontal="center" vertical="center"/>
    </xf>
    <xf numFmtId="0" fontId="85" fillId="10" borderId="6" xfId="3" applyFont="1" applyFill="1" applyBorder="1" applyAlignment="1" applyProtection="1">
      <alignment horizontal="center" vertical="center"/>
    </xf>
    <xf numFmtId="0" fontId="85" fillId="10" borderId="15" xfId="3" applyFont="1" applyFill="1" applyBorder="1" applyAlignment="1" applyProtection="1">
      <alignment horizontal="center" vertical="center"/>
    </xf>
    <xf numFmtId="0" fontId="85"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6" fillId="0" borderId="6" xfId="3" applyNumberFormat="1" applyFont="1" applyBorder="1" applyAlignment="1" applyProtection="1">
      <alignment horizontal="center" vertical="center"/>
      <protection locked="0"/>
    </xf>
    <xf numFmtId="173" fontId="86" fillId="0" borderId="7" xfId="3" applyNumberFormat="1" applyFont="1" applyBorder="1" applyAlignment="1" applyProtection="1">
      <alignment horizontal="center" vertical="center"/>
      <protection locked="0"/>
    </xf>
    <xf numFmtId="173" fontId="86" fillId="0" borderId="1" xfId="3" applyNumberFormat="1" applyFont="1" applyBorder="1" applyAlignment="1" applyProtection="1">
      <alignment horizontal="center" vertical="center"/>
      <protection locked="0"/>
    </xf>
    <xf numFmtId="173" fontId="86" fillId="0" borderId="5" xfId="3" applyNumberFormat="1" applyFont="1" applyBorder="1" applyAlignment="1" applyProtection="1">
      <alignment horizontal="center" vertical="center"/>
      <protection locked="0"/>
    </xf>
    <xf numFmtId="0" fontId="74" fillId="10" borderId="9" xfId="3" applyFont="1" applyFill="1" applyBorder="1" applyAlignment="1" applyProtection="1">
      <alignment horizontal="left" wrapText="1"/>
    </xf>
    <xf numFmtId="0" fontId="74" fillId="10" borderId="1" xfId="3" applyFont="1" applyFill="1" applyBorder="1" applyAlignment="1" applyProtection="1">
      <alignment horizontal="left"/>
    </xf>
    <xf numFmtId="0" fontId="74" fillId="10" borderId="26" xfId="3" applyFont="1" applyFill="1" applyBorder="1" applyAlignment="1" applyProtection="1">
      <alignment horizontal="left"/>
    </xf>
    <xf numFmtId="0" fontId="64" fillId="10" borderId="11" xfId="3" applyFont="1" applyFill="1" applyBorder="1" applyAlignment="1" applyProtection="1">
      <alignment horizontal="right" vertical="center"/>
    </xf>
    <xf numFmtId="0" fontId="64" fillId="10" borderId="12" xfId="3" applyFont="1" applyFill="1" applyBorder="1" applyAlignment="1" applyProtection="1">
      <alignment horizontal="right" vertical="center"/>
    </xf>
    <xf numFmtId="0" fontId="64" fillId="10" borderId="12" xfId="3" applyFont="1" applyFill="1" applyBorder="1" applyAlignment="1" applyProtection="1">
      <alignment horizontal="left" vertical="center"/>
    </xf>
    <xf numFmtId="0" fontId="64" fillId="10" borderId="13" xfId="3" applyFont="1" applyFill="1" applyBorder="1" applyAlignment="1" applyProtection="1">
      <alignment horizontal="left" vertical="center"/>
    </xf>
    <xf numFmtId="0" fontId="9" fillId="10" borderId="45" xfId="3" applyFill="1" applyBorder="1" applyAlignment="1" applyProtection="1">
      <alignment horizontal="center"/>
    </xf>
    <xf numFmtId="0" fontId="9" fillId="10" borderId="35" xfId="3" applyFill="1" applyBorder="1" applyAlignment="1" applyProtection="1">
      <alignment horizontal="center"/>
    </xf>
    <xf numFmtId="0" fontId="9" fillId="10" borderId="36" xfId="3" applyFill="1" applyBorder="1" applyAlignment="1" applyProtection="1">
      <alignment horizontal="center"/>
    </xf>
    <xf numFmtId="0" fontId="9" fillId="10" borderId="34" xfId="3" applyFill="1" applyBorder="1" applyAlignment="1" applyProtection="1">
      <alignment horizontal="center"/>
    </xf>
    <xf numFmtId="0" fontId="64" fillId="10" borderId="11" xfId="3" applyFont="1" applyFill="1" applyBorder="1" applyAlignment="1" applyProtection="1">
      <alignment horizontal="center" vertical="center"/>
    </xf>
    <xf numFmtId="0" fontId="64" fillId="10" borderId="12" xfId="3" applyFont="1" applyFill="1" applyBorder="1" applyAlignment="1" applyProtection="1">
      <alignment horizontal="center" vertical="center"/>
    </xf>
    <xf numFmtId="0" fontId="64"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4" fillId="10" borderId="0" xfId="3" applyFont="1" applyFill="1" applyBorder="1" applyAlignment="1" applyProtection="1">
      <alignment horizontal="right" vertical="center"/>
    </xf>
    <xf numFmtId="0" fontId="88" fillId="0" borderId="11" xfId="3" applyFont="1" applyBorder="1" applyAlignment="1" applyProtection="1">
      <alignment horizontal="center"/>
    </xf>
    <xf numFmtId="0" fontId="88" fillId="0" borderId="12" xfId="3" applyFont="1" applyBorder="1" applyAlignment="1" applyProtection="1">
      <alignment horizontal="center"/>
    </xf>
    <xf numFmtId="0" fontId="88" fillId="0" borderId="13" xfId="3" applyFont="1" applyBorder="1" applyAlignment="1" applyProtection="1">
      <alignment horizontal="center"/>
    </xf>
    <xf numFmtId="0" fontId="88" fillId="0" borderId="8" xfId="3" applyFont="1" applyBorder="1" applyAlignment="1" applyProtection="1">
      <alignment horizontal="center" vertical="center" wrapText="1"/>
    </xf>
    <xf numFmtId="0" fontId="88" fillId="0" borderId="20" xfId="3" applyFont="1" applyBorder="1" applyAlignment="1" applyProtection="1">
      <alignment horizontal="center" vertical="center" wrapText="1"/>
    </xf>
    <xf numFmtId="0" fontId="88" fillId="0" borderId="10" xfId="3" applyFont="1" applyBorder="1" applyAlignment="1" applyProtection="1">
      <alignment horizontal="center" vertical="center" wrapText="1"/>
    </xf>
    <xf numFmtId="0" fontId="88" fillId="0" borderId="22" xfId="3" applyFont="1" applyBorder="1" applyAlignment="1" applyProtection="1">
      <alignment horizontal="center" vertical="center" wrapText="1"/>
    </xf>
    <xf numFmtId="0" fontId="89" fillId="0" borderId="65" xfId="3" applyFont="1" applyBorder="1" applyAlignment="1" applyProtection="1">
      <alignment horizontal="right" vertical="center"/>
    </xf>
    <xf numFmtId="0" fontId="87" fillId="0" borderId="65" xfId="3" applyFont="1" applyBorder="1" applyAlignment="1" applyProtection="1">
      <alignment horizontal="left" vertical="center"/>
    </xf>
    <xf numFmtId="0" fontId="87" fillId="0" borderId="31" xfId="3" applyFont="1" applyBorder="1" applyAlignment="1" applyProtection="1">
      <alignment horizontal="left" vertical="center"/>
    </xf>
    <xf numFmtId="0" fontId="89" fillId="0" borderId="34" xfId="3" applyFont="1" applyBorder="1" applyAlignment="1" applyProtection="1">
      <alignment horizontal="right" vertical="center"/>
    </xf>
    <xf numFmtId="0" fontId="87" fillId="0" borderId="36" xfId="3" applyFont="1" applyBorder="1" applyAlignment="1" applyProtection="1">
      <alignment horizontal="right" vertical="center"/>
    </xf>
    <xf numFmtId="0" fontId="87" fillId="0" borderId="34" xfId="3" applyFont="1" applyBorder="1" applyAlignment="1" applyProtection="1">
      <alignment horizontal="left" vertical="center"/>
    </xf>
    <xf numFmtId="0" fontId="87" fillId="0" borderId="35" xfId="3" applyFont="1" applyBorder="1" applyAlignment="1" applyProtection="1">
      <alignment horizontal="left" vertical="center"/>
    </xf>
    <xf numFmtId="0" fontId="87" fillId="0" borderId="47" xfId="3" applyFont="1" applyBorder="1" applyAlignment="1" applyProtection="1">
      <alignment horizontal="left" vertical="center"/>
    </xf>
    <xf numFmtId="0" fontId="89" fillId="0" borderId="39" xfId="3" applyFont="1" applyBorder="1" applyAlignment="1" applyProtection="1">
      <alignment horizontal="right" vertical="center"/>
    </xf>
    <xf numFmtId="0" fontId="87" fillId="0" borderId="39" xfId="3" applyFont="1" applyBorder="1" applyAlignment="1" applyProtection="1">
      <alignment horizontal="left" vertical="center"/>
    </xf>
    <xf numFmtId="0" fontId="87" fillId="0" borderId="67" xfId="3" applyFont="1" applyBorder="1" applyAlignment="1" applyProtection="1">
      <alignment horizontal="left" vertical="center"/>
    </xf>
    <xf numFmtId="0" fontId="89" fillId="0" borderId="70" xfId="3" applyFont="1" applyBorder="1" applyAlignment="1" applyProtection="1">
      <alignment horizontal="right" vertical="center"/>
    </xf>
    <xf numFmtId="0" fontId="87" fillId="0" borderId="70" xfId="3" applyFont="1" applyBorder="1" applyAlignment="1" applyProtection="1">
      <alignment horizontal="left" vertical="center"/>
    </xf>
    <xf numFmtId="0" fontId="87" fillId="0" borderId="77" xfId="3" applyFont="1" applyBorder="1" applyAlignment="1" applyProtection="1">
      <alignment horizontal="left" vertical="center"/>
    </xf>
    <xf numFmtId="0" fontId="88" fillId="12" borderId="11" xfId="3" applyFont="1" applyFill="1" applyBorder="1" applyAlignment="1" applyProtection="1">
      <alignment horizontal="center" vertical="center" wrapText="1"/>
    </xf>
    <xf numFmtId="0" fontId="88" fillId="12" borderId="12" xfId="3" applyFont="1" applyFill="1" applyBorder="1" applyAlignment="1" applyProtection="1">
      <alignment horizontal="center" vertical="center" wrapText="1"/>
    </xf>
    <xf numFmtId="0" fontId="88" fillId="12" borderId="13" xfId="3" applyFont="1" applyFill="1" applyBorder="1" applyAlignment="1" applyProtection="1">
      <alignment horizontal="center" vertical="center" wrapText="1"/>
    </xf>
    <xf numFmtId="0" fontId="88" fillId="0" borderId="9" xfId="3" applyFont="1" applyBorder="1" applyAlignment="1" applyProtection="1">
      <alignment horizontal="center" vertical="center" wrapText="1"/>
    </xf>
    <xf numFmtId="0" fontId="88" fillId="0" borderId="26" xfId="3" applyFont="1" applyBorder="1" applyAlignment="1" applyProtection="1">
      <alignment horizontal="center" vertical="center" wrapText="1"/>
    </xf>
    <xf numFmtId="0" fontId="89" fillId="0" borderId="69" xfId="3" applyFont="1" applyBorder="1" applyAlignment="1" applyProtection="1">
      <alignment horizontal="right" vertical="center"/>
    </xf>
    <xf numFmtId="0" fontId="87" fillId="0" borderId="69" xfId="3" applyFont="1" applyBorder="1" applyAlignment="1" applyProtection="1">
      <alignment horizontal="left" vertical="center"/>
    </xf>
    <xf numFmtId="0" fontId="87" fillId="0" borderId="29" xfId="3" applyFont="1" applyBorder="1" applyAlignment="1" applyProtection="1">
      <alignment horizontal="left" vertical="center"/>
    </xf>
    <xf numFmtId="0" fontId="89" fillId="0" borderId="62" xfId="3" applyFont="1" applyBorder="1" applyAlignment="1" applyProtection="1">
      <alignment horizontal="right" vertical="center"/>
    </xf>
    <xf numFmtId="0" fontId="87" fillId="0" borderId="62" xfId="3" applyFont="1" applyBorder="1" applyAlignment="1" applyProtection="1">
      <alignment horizontal="left" vertical="center"/>
    </xf>
    <xf numFmtId="0" fontId="87" fillId="0" borderId="59" xfId="3" applyFont="1" applyBorder="1" applyAlignment="1" applyProtection="1">
      <alignment horizontal="left" vertical="center"/>
    </xf>
    <xf numFmtId="0" fontId="89" fillId="0" borderId="36" xfId="3" applyFont="1" applyBorder="1" applyAlignment="1" applyProtection="1">
      <alignment horizontal="right"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5" fillId="0" borderId="38" xfId="3" applyFont="1" applyBorder="1" applyAlignment="1">
      <alignment horizontal="center" vertical="center"/>
    </xf>
    <xf numFmtId="0" fontId="85" fillId="0" borderId="65" xfId="3" applyFont="1" applyBorder="1" applyAlignment="1">
      <alignment horizontal="center" vertical="center"/>
    </xf>
    <xf numFmtId="0" fontId="85" fillId="0" borderId="50" xfId="3" applyFont="1" applyBorder="1" applyAlignment="1">
      <alignment horizontal="center" vertical="center"/>
    </xf>
    <xf numFmtId="0" fontId="85" fillId="0" borderId="62" xfId="3" applyFont="1" applyBorder="1" applyAlignment="1">
      <alignment horizontal="center" vertical="center"/>
    </xf>
    <xf numFmtId="173" fontId="9" fillId="0" borderId="66" xfId="3" applyNumberFormat="1" applyBorder="1" applyAlignment="1">
      <alignment horizontal="center" vertical="center"/>
    </xf>
    <xf numFmtId="0" fontId="74" fillId="10" borderId="8" xfId="3" applyFont="1" applyFill="1" applyBorder="1" applyAlignment="1" applyProtection="1">
      <alignment horizontal="left" vertical="center" wrapText="1"/>
    </xf>
    <xf numFmtId="0" fontId="74" fillId="10" borderId="6" xfId="3" applyFont="1" applyFill="1" applyBorder="1" applyAlignment="1" applyProtection="1">
      <alignment horizontal="left" vertical="center" wrapText="1"/>
    </xf>
    <xf numFmtId="0" fontId="74" fillId="10" borderId="20" xfId="3" applyFont="1" applyFill="1" applyBorder="1" applyAlignment="1" applyProtection="1">
      <alignment horizontal="left" vertical="center" wrapText="1"/>
    </xf>
    <xf numFmtId="0" fontId="74" fillId="10" borderId="25" xfId="3" applyFont="1" applyFill="1" applyBorder="1" applyAlignment="1" applyProtection="1">
      <alignment horizontal="left" wrapText="1"/>
    </xf>
    <xf numFmtId="0" fontId="74"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xf numFmtId="2" fontId="64" fillId="10" borderId="11" xfId="3" quotePrefix="1" applyNumberFormat="1" applyFont="1" applyFill="1" applyBorder="1" applyAlignment="1" applyProtection="1">
      <alignment horizontal="center" vertical="center"/>
    </xf>
    <xf numFmtId="2" fontId="64" fillId="10" borderId="12" xfId="3" quotePrefix="1" applyNumberFormat="1" applyFont="1" applyFill="1" applyBorder="1" applyAlignment="1" applyProtection="1">
      <alignment horizontal="center" vertical="center"/>
    </xf>
    <xf numFmtId="2" fontId="64" fillId="10" borderId="13" xfId="3" quotePrefix="1" applyNumberFormat="1" applyFont="1" applyFill="1" applyBorder="1" applyAlignment="1" applyProtection="1">
      <alignment horizontal="center" vertical="center"/>
    </xf>
    <xf numFmtId="0" fontId="64" fillId="10" borderId="11" xfId="3" quotePrefix="1" applyFont="1" applyFill="1" applyBorder="1" applyAlignment="1" applyProtection="1">
      <alignment horizontal="center" vertical="center"/>
    </xf>
    <xf numFmtId="0" fontId="64" fillId="10" borderId="12" xfId="3" quotePrefix="1" applyFont="1" applyFill="1" applyBorder="1" applyAlignment="1" applyProtection="1">
      <alignment horizontal="center" vertical="center"/>
    </xf>
    <xf numFmtId="0" fontId="64" fillId="10" borderId="13" xfId="3" quotePrefix="1" applyFont="1" applyFill="1" applyBorder="1" applyAlignment="1" applyProtection="1">
      <alignment horizontal="center" vertical="center"/>
    </xf>
    <xf numFmtId="173" fontId="9" fillId="0" borderId="68" xfId="3" applyNumberFormat="1" applyBorder="1" applyAlignment="1">
      <alignment horizontal="center" vertical="center"/>
    </xf>
    <xf numFmtId="174" fontId="64" fillId="0" borderId="10" xfId="1" applyNumberFormat="1" applyFont="1" applyBorder="1" applyAlignment="1" applyProtection="1">
      <alignment horizontal="center" vertical="center"/>
    </xf>
    <xf numFmtId="174" fontId="64" fillId="0" borderId="0" xfId="1" applyNumberFormat="1" applyFont="1" applyBorder="1" applyAlignment="1" applyProtection="1">
      <alignment horizontal="center" vertical="center"/>
    </xf>
    <xf numFmtId="174" fontId="64" fillId="0" borderId="3" xfId="1" applyNumberFormat="1" applyFont="1" applyBorder="1" applyAlignment="1" applyProtection="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91.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61" Type="http://schemas.openxmlformats.org/officeDocument/2006/relationships/ctrlProp" Target="../ctrlProps/ctrlProp126.xml"/><Relationship Id="rId19" Type="http://schemas.openxmlformats.org/officeDocument/2006/relationships/ctrlProp" Target="../ctrlProps/ctrlProp8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10" Type="http://schemas.openxmlformats.org/officeDocument/2006/relationships/ctrlProp" Target="../ctrlProps/ctrlProp75.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3" Type="http://schemas.openxmlformats.org/officeDocument/2006/relationships/ctrlProp" Target="../ctrlProps/ctrlProp78.xml"/><Relationship Id="rId18" Type="http://schemas.openxmlformats.org/officeDocument/2006/relationships/ctrlProp" Target="../ctrlProps/ctrlProp83.xml"/><Relationship Id="rId39" Type="http://schemas.openxmlformats.org/officeDocument/2006/relationships/ctrlProp" Target="../ctrlProps/ctrlProp10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activeCell="A5" sqref="A5"/>
    </sheetView>
  </sheetViews>
  <sheetFormatPr defaultRowHeight="12.75" x14ac:dyDescent="0.2"/>
  <cols>
    <col min="1" max="1" width="30" style="189" bestFit="1" customWidth="1"/>
    <col min="2" max="2" width="31.5703125" style="189" bestFit="1" customWidth="1"/>
    <col min="3" max="3" width="38.7109375" style="189" bestFit="1" customWidth="1"/>
    <col min="4" max="4" width="9.140625" style="189"/>
    <col min="5" max="5" width="14.85546875" style="189" bestFit="1" customWidth="1"/>
    <col min="6" max="6" width="56.7109375" style="189" customWidth="1"/>
    <col min="7" max="16384" width="9.140625" style="189"/>
  </cols>
  <sheetData>
    <row r="1" spans="1:6" ht="30" customHeight="1" thickBot="1" x14ac:dyDescent="0.25">
      <c r="A1" s="740" t="s">
        <v>543</v>
      </c>
    </row>
    <row r="2" spans="1:6" ht="30" customHeight="1" thickBot="1" x14ac:dyDescent="0.25">
      <c r="A2" s="793" t="s">
        <v>309</v>
      </c>
      <c r="B2" s="794"/>
      <c r="C2" s="795"/>
      <c r="E2" s="796" t="s">
        <v>362</v>
      </c>
      <c r="F2" s="797"/>
    </row>
    <row r="3" spans="1:6" ht="30" customHeight="1" x14ac:dyDescent="0.3">
      <c r="A3" s="212" t="s">
        <v>310</v>
      </c>
      <c r="B3" s="213" t="s">
        <v>311</v>
      </c>
      <c r="C3" s="214" t="s">
        <v>312</v>
      </c>
      <c r="E3" s="215" t="s">
        <v>314</v>
      </c>
      <c r="F3" s="216" t="s">
        <v>551</v>
      </c>
    </row>
    <row r="4" spans="1:6" ht="30" customHeight="1" x14ac:dyDescent="0.2">
      <c r="A4" s="254" t="s">
        <v>313</v>
      </c>
      <c r="B4" s="192" t="s">
        <v>365</v>
      </c>
      <c r="C4" s="200" t="s">
        <v>366</v>
      </c>
      <c r="D4" s="196"/>
      <c r="E4" s="194" t="s">
        <v>316</v>
      </c>
      <c r="F4" s="198" t="s">
        <v>552</v>
      </c>
    </row>
    <row r="5" spans="1:6" ht="30" customHeight="1" x14ac:dyDescent="0.2">
      <c r="A5" s="254" t="s">
        <v>217</v>
      </c>
      <c r="B5" s="192" t="s">
        <v>315</v>
      </c>
      <c r="C5" s="200" t="s">
        <v>351</v>
      </c>
      <c r="E5" s="194" t="s">
        <v>319</v>
      </c>
      <c r="F5" s="197">
        <v>43586</v>
      </c>
    </row>
    <row r="6" spans="1:6" ht="30" customHeight="1" x14ac:dyDescent="0.2">
      <c r="A6" s="256" t="s">
        <v>317</v>
      </c>
      <c r="B6" s="193" t="s">
        <v>318</v>
      </c>
      <c r="C6" s="200" t="s">
        <v>360</v>
      </c>
      <c r="E6" s="194" t="s">
        <v>321</v>
      </c>
      <c r="F6" s="197">
        <v>43616</v>
      </c>
    </row>
    <row r="7" spans="1:6" ht="30" customHeight="1" thickBot="1" x14ac:dyDescent="0.25">
      <c r="A7" s="254" t="s">
        <v>212</v>
      </c>
      <c r="B7" s="193" t="s">
        <v>320</v>
      </c>
      <c r="C7" s="201" t="s">
        <v>361</v>
      </c>
      <c r="E7" s="195" t="s">
        <v>322</v>
      </c>
      <c r="F7" s="199" t="s">
        <v>228</v>
      </c>
    </row>
    <row r="8" spans="1:6" ht="30" customHeight="1" x14ac:dyDescent="0.2">
      <c r="A8" s="254" t="s">
        <v>323</v>
      </c>
      <c r="B8" s="192" t="s">
        <v>324</v>
      </c>
      <c r="C8" s="202" t="s">
        <v>363</v>
      </c>
    </row>
    <row r="9" spans="1:6" ht="30" customHeight="1" x14ac:dyDescent="0.2">
      <c r="A9" s="254" t="s">
        <v>325</v>
      </c>
      <c r="B9" s="192" t="s">
        <v>326</v>
      </c>
      <c r="C9" s="202" t="s">
        <v>364</v>
      </c>
      <c r="E9" s="190"/>
      <c r="F9" s="190"/>
    </row>
    <row r="10" spans="1:6" ht="30" customHeight="1" x14ac:dyDescent="0.2">
      <c r="A10" s="254" t="s">
        <v>327</v>
      </c>
      <c r="B10" s="193" t="s">
        <v>327</v>
      </c>
      <c r="C10" s="201" t="s">
        <v>352</v>
      </c>
      <c r="E10" s="190"/>
      <c r="F10" s="191"/>
    </row>
    <row r="11" spans="1:6" ht="30" customHeight="1" x14ac:dyDescent="0.2">
      <c r="A11" s="254" t="s">
        <v>328</v>
      </c>
      <c r="B11" s="193" t="s">
        <v>328</v>
      </c>
      <c r="C11" s="201" t="s">
        <v>353</v>
      </c>
      <c r="E11" s="190"/>
      <c r="F11" s="191"/>
    </row>
    <row r="12" spans="1:6" ht="30" customHeight="1" x14ac:dyDescent="0.2">
      <c r="A12" s="254" t="s">
        <v>392</v>
      </c>
      <c r="B12" s="193" t="s">
        <v>392</v>
      </c>
      <c r="C12" s="201" t="s">
        <v>423</v>
      </c>
    </row>
    <row r="13" spans="1:6" ht="30" customHeight="1" x14ac:dyDescent="0.2">
      <c r="A13" s="254" t="s">
        <v>418</v>
      </c>
      <c r="B13" s="193" t="s">
        <v>419</v>
      </c>
      <c r="C13" s="201" t="s">
        <v>422</v>
      </c>
    </row>
    <row r="14" spans="1:6" ht="30" customHeight="1" thickBot="1" x14ac:dyDescent="0.25">
      <c r="A14" s="255" t="s">
        <v>420</v>
      </c>
      <c r="B14" s="686" t="s">
        <v>420</v>
      </c>
      <c r="C14" s="687" t="s">
        <v>421</v>
      </c>
    </row>
  </sheetData>
  <sheetProtection algorithmName="SHA-512" hashValue="V80Abr1DKijEuIvzcvsQeyp2vILPjhMGhpeBMRBOpvU1qkgS37t5JAO7SISszDyxCQXEV7PiV5EBdJZ7buef/Q==" saltValue="Sy7q0zFuNvFWmso6joksBQ=="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3" customWidth="1"/>
    <col min="2" max="2" width="50.85546875" style="180" bestFit="1" customWidth="1"/>
    <col min="3" max="3" width="95.7109375" style="180" bestFit="1" customWidth="1"/>
    <col min="4" max="16384" width="9.140625" style="181"/>
  </cols>
  <sheetData>
    <row r="1" spans="1:3" ht="15.75" thickBot="1" x14ac:dyDescent="0.3">
      <c r="A1" s="741" t="s">
        <v>543</v>
      </c>
    </row>
    <row r="2" spans="1:3" ht="30.75" thickBot="1" x14ac:dyDescent="0.3">
      <c r="A2" s="798" t="s">
        <v>329</v>
      </c>
      <c r="B2" s="799"/>
      <c r="C2" s="800"/>
    </row>
    <row r="3" spans="1:3" x14ac:dyDescent="0.25">
      <c r="A3" s="217" t="s">
        <v>330</v>
      </c>
      <c r="B3" s="218" t="s">
        <v>313</v>
      </c>
      <c r="C3" s="219" t="s">
        <v>331</v>
      </c>
    </row>
    <row r="4" spans="1:3" ht="90.75" customHeight="1" x14ac:dyDescent="0.25">
      <c r="A4" s="184">
        <v>1</v>
      </c>
      <c r="B4" s="182" t="s">
        <v>332</v>
      </c>
      <c r="C4" s="185" t="s">
        <v>333</v>
      </c>
    </row>
    <row r="5" spans="1:3" ht="49.5" customHeight="1" x14ac:dyDescent="0.25">
      <c r="A5" s="184">
        <v>2</v>
      </c>
      <c r="B5" s="182" t="s">
        <v>334</v>
      </c>
      <c r="C5" s="185" t="s">
        <v>335</v>
      </c>
    </row>
    <row r="6" spans="1:3" ht="60.75" customHeight="1" x14ac:dyDescent="0.25">
      <c r="A6" s="184">
        <v>3</v>
      </c>
      <c r="B6" s="182" t="s">
        <v>336</v>
      </c>
      <c r="C6" s="185" t="s">
        <v>337</v>
      </c>
    </row>
    <row r="7" spans="1:3" ht="121.5" x14ac:dyDescent="0.25">
      <c r="A7" s="184">
        <v>4</v>
      </c>
      <c r="B7" s="182" t="s">
        <v>338</v>
      </c>
      <c r="C7" s="742" t="s">
        <v>446</v>
      </c>
    </row>
    <row r="8" spans="1:3" ht="168.75" customHeight="1" x14ac:dyDescent="0.25">
      <c r="A8" s="184">
        <v>5</v>
      </c>
      <c r="B8" s="182" t="s">
        <v>339</v>
      </c>
      <c r="C8" s="185" t="s">
        <v>340</v>
      </c>
    </row>
    <row r="9" spans="1:3" ht="63" customHeight="1" x14ac:dyDescent="0.25">
      <c r="A9" s="184">
        <v>6</v>
      </c>
      <c r="B9" s="182" t="s">
        <v>341</v>
      </c>
      <c r="C9" s="185" t="s">
        <v>342</v>
      </c>
    </row>
    <row r="10" spans="1:3" ht="92.25" customHeight="1" x14ac:dyDescent="0.25">
      <c r="A10" s="184">
        <v>7</v>
      </c>
      <c r="B10" s="182" t="s">
        <v>343</v>
      </c>
      <c r="C10" s="185" t="s">
        <v>344</v>
      </c>
    </row>
    <row r="11" spans="1:3" ht="64.5" customHeight="1" x14ac:dyDescent="0.25">
      <c r="A11" s="184">
        <v>8</v>
      </c>
      <c r="B11" s="182" t="s">
        <v>345</v>
      </c>
      <c r="C11" s="185" t="s">
        <v>346</v>
      </c>
    </row>
    <row r="12" spans="1:3" ht="52.5" customHeight="1" x14ac:dyDescent="0.25">
      <c r="A12" s="184">
        <v>9</v>
      </c>
      <c r="B12" s="182" t="s">
        <v>347</v>
      </c>
      <c r="C12" s="185" t="s">
        <v>348</v>
      </c>
    </row>
    <row r="13" spans="1:3" ht="141" customHeight="1" x14ac:dyDescent="0.25">
      <c r="A13" s="186">
        <v>10</v>
      </c>
      <c r="B13" s="187" t="s">
        <v>349</v>
      </c>
      <c r="C13" s="188" t="s">
        <v>350</v>
      </c>
    </row>
  </sheetData>
  <sheetProtection algorithmName="SHA-512" hashValue="ftLCP8mnTllCncKON/qM6wciEnO+ehBi4HuL6fRzyIu/2leQVIENCUKQoIM1HNfiBIMcfbiq5EUzt6Du5BXuCQ==" saltValue="ljipvTf3Y5C5tE503XAmBw=="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zoomScale="80" zoomScaleNormal="80" zoomScaleSheetLayoutView="80" workbookViewId="0">
      <selection activeCell="B30" sqref="B30"/>
    </sheetView>
  </sheetViews>
  <sheetFormatPr defaultRowHeight="12.75" x14ac:dyDescent="0.2"/>
  <cols>
    <col min="1" max="1" width="20.5703125" style="356" customWidth="1"/>
    <col min="2" max="2" width="10.42578125" style="356" customWidth="1"/>
    <col min="3" max="3" width="10.7109375" style="356" customWidth="1"/>
    <col min="4" max="4" width="17.140625" style="356" customWidth="1"/>
    <col min="5" max="5" width="17.28515625" style="356" customWidth="1"/>
    <col min="6" max="6" width="15.7109375" style="356" customWidth="1"/>
    <col min="7" max="7" width="2.85546875" style="356" customWidth="1"/>
    <col min="8" max="8" width="9.140625" style="356"/>
    <col min="9" max="9" width="3.140625" style="356" customWidth="1"/>
    <col min="10" max="11" width="5.85546875" style="356" customWidth="1"/>
    <col min="12" max="12" width="20.7109375" style="356" customWidth="1"/>
    <col min="13" max="13" width="12.140625" style="356" customWidth="1"/>
    <col min="14" max="14" width="15.7109375" style="356" customWidth="1"/>
    <col min="15" max="15" width="32.85546875" style="356" customWidth="1"/>
    <col min="16" max="16" width="9.85546875" style="356" customWidth="1"/>
    <col min="17" max="17" width="9.7109375" style="356" customWidth="1"/>
    <col min="18" max="18" width="9.140625" style="356" customWidth="1"/>
    <col min="19" max="19" width="18" style="356" customWidth="1"/>
    <col min="20" max="20" width="8.85546875" style="356" customWidth="1"/>
    <col min="21" max="21" width="9.7109375" style="356" customWidth="1"/>
    <col min="22" max="22" width="17.140625" style="356" customWidth="1"/>
    <col min="23" max="23" width="14.28515625" style="356" customWidth="1"/>
    <col min="24" max="24" width="3.7109375" style="356" customWidth="1"/>
    <col min="25" max="25" width="16.140625" style="356" customWidth="1"/>
    <col min="26" max="26" width="16.28515625" style="356" customWidth="1"/>
    <col min="27" max="27" width="15.7109375" style="356" customWidth="1"/>
    <col min="28" max="29" width="5.7109375" style="357" customWidth="1"/>
    <col min="30" max="30" width="21.5703125" style="356" customWidth="1"/>
    <col min="31" max="31" width="12" style="356" customWidth="1"/>
    <col min="32" max="32" width="14.7109375" style="356" customWidth="1"/>
    <col min="33" max="33" width="9.140625" style="356"/>
    <col min="34" max="34" width="12.85546875" style="356" customWidth="1"/>
    <col min="35" max="35" width="15.140625" style="356" customWidth="1"/>
    <col min="36" max="36" width="5.7109375" style="356" customWidth="1"/>
    <col min="37" max="37" width="28.42578125" style="356" customWidth="1"/>
    <col min="38" max="40" width="9.140625" style="356"/>
    <col min="41" max="41" width="15.7109375" style="356" customWidth="1"/>
    <col min="42" max="42" width="5.7109375" style="356" customWidth="1"/>
    <col min="43" max="44" width="5.7109375" style="357" customWidth="1"/>
    <col min="45" max="45" width="5.7109375" style="356" customWidth="1"/>
    <col min="46" max="46" width="28.42578125" style="356" customWidth="1"/>
    <col min="47" max="49" width="9.140625" style="356"/>
    <col min="50" max="50" width="15.7109375" style="356" customWidth="1"/>
    <col min="51" max="51" width="5.7109375" style="356" customWidth="1"/>
    <col min="52" max="52" width="28.42578125" style="356" customWidth="1"/>
    <col min="53" max="55" width="9.140625" style="356"/>
    <col min="56" max="56" width="15.7109375" style="356" customWidth="1"/>
    <col min="57" max="57" width="5.7109375" style="356" customWidth="1"/>
    <col min="58" max="59" width="5.7109375" style="357" customWidth="1"/>
    <col min="60" max="60" width="5.7109375" style="356" customWidth="1"/>
    <col min="61" max="61" width="16.42578125" style="356" customWidth="1"/>
    <col min="62" max="64" width="9.140625" style="356"/>
    <col min="65" max="65" width="15.7109375" style="356" customWidth="1"/>
    <col min="66" max="66" width="5.7109375" style="356" customWidth="1"/>
    <col min="67" max="67" width="16.42578125" style="356" customWidth="1"/>
    <col min="68" max="70" width="9.140625" style="356"/>
    <col min="71" max="71" width="15.7109375" style="356" customWidth="1"/>
    <col min="72" max="72" width="5.7109375" style="356" customWidth="1"/>
    <col min="73" max="73" width="5.7109375" style="357" customWidth="1"/>
    <col min="74" max="16384" width="9.140625" style="356"/>
  </cols>
  <sheetData>
    <row r="1" spans="1:72" ht="13.5" customHeight="1" thickBot="1" x14ac:dyDescent="0.25">
      <c r="A1" s="623" t="s">
        <v>0</v>
      </c>
      <c r="B1" s="351"/>
      <c r="C1" s="352"/>
      <c r="D1" s="905" t="s">
        <v>4</v>
      </c>
      <c r="E1" s="906"/>
      <c r="F1" s="906"/>
      <c r="G1" s="906"/>
      <c r="H1" s="906"/>
      <c r="I1" s="906"/>
      <c r="J1" s="906"/>
      <c r="K1" s="906"/>
      <c r="L1" s="907"/>
      <c r="M1" s="353" t="s">
        <v>1</v>
      </c>
      <c r="N1" s="354"/>
      <c r="O1" s="355" t="s">
        <v>544</v>
      </c>
    </row>
    <row r="2" spans="1:72" ht="13.5" customHeight="1" x14ac:dyDescent="0.2">
      <c r="A2" s="624" t="s">
        <v>237</v>
      </c>
      <c r="B2" s="358"/>
      <c r="C2" s="357"/>
      <c r="D2" s="908"/>
      <c r="E2" s="909"/>
      <c r="F2" s="909"/>
      <c r="G2" s="909"/>
      <c r="H2" s="909"/>
      <c r="I2" s="909"/>
      <c r="J2" s="909"/>
      <c r="K2" s="909"/>
      <c r="L2" s="910"/>
      <c r="M2" s="359"/>
      <c r="N2" s="360"/>
      <c r="O2" s="853" t="s">
        <v>2</v>
      </c>
      <c r="P2" s="871"/>
      <c r="Q2" s="871"/>
      <c r="R2" s="871"/>
      <c r="S2" s="872"/>
      <c r="T2" s="361"/>
      <c r="U2" s="352"/>
      <c r="V2" s="352"/>
      <c r="W2" s="362" t="s">
        <v>5</v>
      </c>
      <c r="X2" s="352"/>
      <c r="Y2" s="352"/>
      <c r="Z2" s="352"/>
      <c r="AA2" s="354"/>
      <c r="AD2" s="361"/>
      <c r="AE2" s="352"/>
      <c r="AF2" s="352"/>
      <c r="AG2" s="352"/>
      <c r="AH2" s="352"/>
      <c r="AI2" s="352"/>
      <c r="AJ2" s="352"/>
      <c r="AK2" s="352"/>
      <c r="AL2" s="352"/>
      <c r="AM2" s="352"/>
      <c r="AN2" s="352"/>
      <c r="AO2" s="352"/>
      <c r="AP2" s="354"/>
      <c r="AS2" s="361"/>
      <c r="AT2" s="352"/>
      <c r="AU2" s="352"/>
      <c r="AV2" s="352"/>
      <c r="AW2" s="352"/>
      <c r="AX2" s="352"/>
      <c r="AY2" s="352"/>
      <c r="AZ2" s="352"/>
      <c r="BA2" s="352"/>
      <c r="BB2" s="352"/>
      <c r="BC2" s="352"/>
      <c r="BD2" s="352"/>
      <c r="BE2" s="354"/>
      <c r="BH2" s="361"/>
      <c r="BI2" s="352"/>
      <c r="BJ2" s="352"/>
      <c r="BK2" s="352"/>
      <c r="BL2" s="352"/>
      <c r="BM2" s="352"/>
      <c r="BN2" s="352"/>
      <c r="BO2" s="352"/>
      <c r="BP2" s="352"/>
      <c r="BQ2" s="352"/>
      <c r="BR2" s="352"/>
      <c r="BS2" s="352"/>
      <c r="BT2" s="354"/>
    </row>
    <row r="3" spans="1:72" ht="13.5" customHeight="1" x14ac:dyDescent="0.2">
      <c r="A3" s="624" t="s">
        <v>3</v>
      </c>
      <c r="B3" s="358"/>
      <c r="C3" s="357"/>
      <c r="D3" s="908"/>
      <c r="E3" s="909"/>
      <c r="F3" s="909"/>
      <c r="G3" s="909"/>
      <c r="H3" s="909"/>
      <c r="I3" s="909"/>
      <c r="J3" s="909"/>
      <c r="K3" s="909"/>
      <c r="L3" s="910"/>
      <c r="M3" s="901" t="str">
        <f>Menu!F4</f>
        <v>07-13908</v>
      </c>
      <c r="N3" s="902"/>
      <c r="O3" s="847" t="s">
        <v>238</v>
      </c>
      <c r="P3" s="848"/>
      <c r="Q3" s="848"/>
      <c r="R3" s="848"/>
      <c r="S3" s="849"/>
      <c r="T3" s="363"/>
      <c r="U3" s="364" t="s">
        <v>13</v>
      </c>
      <c r="V3" s="614"/>
      <c r="W3" s="614"/>
      <c r="X3" s="614"/>
      <c r="Y3" s="365" t="s">
        <v>14</v>
      </c>
      <c r="Z3" s="614"/>
      <c r="AA3" s="366" t="s">
        <v>12</v>
      </c>
      <c r="AD3" s="879" t="s">
        <v>214</v>
      </c>
      <c r="AE3" s="880"/>
      <c r="AF3" s="880"/>
      <c r="AG3" s="880"/>
      <c r="AH3" s="367"/>
      <c r="AI3" s="357"/>
      <c r="AJ3" s="357"/>
      <c r="AK3" s="357"/>
      <c r="AL3" s="357"/>
      <c r="AM3" s="357"/>
      <c r="AN3" s="357"/>
      <c r="AO3" s="357"/>
      <c r="AP3" s="360"/>
      <c r="AS3" s="359"/>
      <c r="AT3" s="357"/>
      <c r="AU3" s="357"/>
      <c r="AV3" s="357"/>
      <c r="AW3" s="357"/>
      <c r="AX3" s="357"/>
      <c r="AY3" s="357"/>
      <c r="AZ3" s="357"/>
      <c r="BA3" s="357"/>
      <c r="BB3" s="357"/>
      <c r="BC3" s="357"/>
      <c r="BD3" s="357"/>
      <c r="BE3" s="360"/>
      <c r="BH3" s="359"/>
      <c r="BI3" s="357"/>
      <c r="BJ3" s="357"/>
      <c r="BK3" s="357"/>
      <c r="BL3" s="357"/>
      <c r="BM3" s="357"/>
      <c r="BN3" s="357"/>
      <c r="BO3" s="357"/>
      <c r="BP3" s="357"/>
      <c r="BQ3" s="357"/>
      <c r="BR3" s="357"/>
      <c r="BS3" s="357"/>
      <c r="BT3" s="360"/>
    </row>
    <row r="4" spans="1:72" ht="13.5" customHeight="1" thickBot="1" x14ac:dyDescent="0.25">
      <c r="A4" s="624" t="s">
        <v>545</v>
      </c>
      <c r="B4" s="358"/>
      <c r="C4" s="357"/>
      <c r="D4" s="908"/>
      <c r="E4" s="909"/>
      <c r="F4" s="909"/>
      <c r="G4" s="909"/>
      <c r="H4" s="909"/>
      <c r="I4" s="909"/>
      <c r="J4" s="909"/>
      <c r="K4" s="909"/>
      <c r="L4" s="910"/>
      <c r="M4" s="610"/>
      <c r="N4" s="625"/>
      <c r="O4" s="847"/>
      <c r="P4" s="848"/>
      <c r="Q4" s="848"/>
      <c r="R4" s="848"/>
      <c r="S4" s="849"/>
      <c r="T4" s="863" t="s">
        <v>571</v>
      </c>
      <c r="U4" s="864"/>
      <c r="V4" s="864"/>
      <c r="W4" s="864"/>
      <c r="X4" s="862"/>
      <c r="Y4" s="861" t="s">
        <v>572</v>
      </c>
      <c r="Z4" s="862"/>
      <c r="AA4" s="140">
        <v>20.98</v>
      </c>
      <c r="AD4" s="359"/>
      <c r="AE4" s="368"/>
      <c r="AF4" s="368"/>
      <c r="AG4" s="357"/>
      <c r="AH4" s="369"/>
      <c r="AI4" s="357"/>
      <c r="AJ4" s="357"/>
      <c r="AK4" s="357"/>
      <c r="AL4" s="357"/>
      <c r="AM4" s="357"/>
      <c r="AN4" s="357"/>
      <c r="AO4" s="357"/>
      <c r="AP4" s="360"/>
      <c r="AS4" s="359"/>
      <c r="AT4" s="357"/>
      <c r="AU4" s="357"/>
      <c r="AV4" s="357"/>
      <c r="AW4" s="357"/>
      <c r="AX4" s="357"/>
      <c r="AY4" s="357"/>
      <c r="AZ4" s="357"/>
      <c r="BA4" s="357"/>
      <c r="BB4" s="357"/>
      <c r="BC4" s="357"/>
      <c r="BD4" s="357"/>
      <c r="BE4" s="360"/>
      <c r="BH4" s="359"/>
      <c r="BI4" s="357"/>
      <c r="BJ4" s="357"/>
      <c r="BK4" s="357"/>
      <c r="BL4" s="357"/>
      <c r="BM4" s="357"/>
      <c r="BN4" s="357"/>
      <c r="BO4" s="357"/>
      <c r="BP4" s="357"/>
      <c r="BQ4" s="357"/>
      <c r="BR4" s="357"/>
      <c r="BS4" s="357"/>
      <c r="BT4" s="360"/>
    </row>
    <row r="5" spans="1:72" ht="13.5" customHeight="1" thickBot="1" x14ac:dyDescent="0.25">
      <c r="A5" s="624" t="s">
        <v>244</v>
      </c>
      <c r="B5" s="358"/>
      <c r="C5" s="357"/>
      <c r="D5" s="911"/>
      <c r="E5" s="912"/>
      <c r="F5" s="912"/>
      <c r="G5" s="912"/>
      <c r="H5" s="912"/>
      <c r="I5" s="912"/>
      <c r="J5" s="912"/>
      <c r="K5" s="912"/>
      <c r="L5" s="913"/>
      <c r="M5" s="370"/>
      <c r="N5" s="360"/>
      <c r="O5" s="850"/>
      <c r="P5" s="851"/>
      <c r="Q5" s="851"/>
      <c r="R5" s="851"/>
      <c r="S5" s="852"/>
      <c r="T5" s="863"/>
      <c r="U5" s="864"/>
      <c r="V5" s="864"/>
      <c r="W5" s="864"/>
      <c r="X5" s="862"/>
      <c r="Y5" s="861"/>
      <c r="Z5" s="862"/>
      <c r="AA5" s="140">
        <v>0</v>
      </c>
      <c r="AD5" s="359"/>
      <c r="AE5" s="368"/>
      <c r="AF5" s="368"/>
      <c r="AG5" s="357"/>
      <c r="AH5" s="369"/>
      <c r="AI5" s="357"/>
      <c r="AJ5" s="357"/>
      <c r="AK5" s="357"/>
      <c r="AL5" s="357"/>
      <c r="AM5" s="357"/>
      <c r="AN5" s="357"/>
      <c r="AO5" s="357"/>
      <c r="AP5" s="360"/>
      <c r="AS5" s="359"/>
      <c r="AT5" s="357"/>
      <c r="AU5" s="357"/>
      <c r="AV5" s="357"/>
      <c r="AW5" s="357"/>
      <c r="AX5" s="357"/>
      <c r="AY5" s="357"/>
      <c r="AZ5" s="357"/>
      <c r="BA5" s="357"/>
      <c r="BB5" s="357"/>
      <c r="BC5" s="357"/>
      <c r="BD5" s="357"/>
      <c r="BE5" s="360"/>
      <c r="BH5" s="359"/>
      <c r="BI5" s="807" t="s">
        <v>497</v>
      </c>
      <c r="BJ5" s="808"/>
      <c r="BK5" s="808"/>
      <c r="BL5" s="808"/>
      <c r="BM5" s="809"/>
      <c r="BN5" s="357"/>
      <c r="BO5" s="807" t="s">
        <v>497</v>
      </c>
      <c r="BP5" s="808"/>
      <c r="BQ5" s="808"/>
      <c r="BR5" s="808"/>
      <c r="BS5" s="809"/>
      <c r="BT5" s="360"/>
    </row>
    <row r="6" spans="1:72" ht="13.5" customHeight="1" thickBot="1" x14ac:dyDescent="0.25">
      <c r="A6" s="371" t="s">
        <v>6</v>
      </c>
      <c r="B6" s="372"/>
      <c r="C6" s="351"/>
      <c r="D6" s="351"/>
      <c r="E6" s="351"/>
      <c r="F6" s="373" t="s">
        <v>7</v>
      </c>
      <c r="G6" s="372" t="s">
        <v>8</v>
      </c>
      <c r="H6" s="372"/>
      <c r="I6" s="374"/>
      <c r="J6" s="351"/>
      <c r="K6" s="351"/>
      <c r="L6" s="375"/>
      <c r="M6" s="376" t="s">
        <v>9</v>
      </c>
      <c r="N6" s="377"/>
      <c r="O6" s="378" t="s">
        <v>10</v>
      </c>
      <c r="P6" s="873" t="s">
        <v>11</v>
      </c>
      <c r="Q6" s="874"/>
      <c r="R6" s="874"/>
      <c r="S6" s="613" t="s">
        <v>12</v>
      </c>
      <c r="T6" s="863"/>
      <c r="U6" s="864"/>
      <c r="V6" s="864"/>
      <c r="W6" s="864"/>
      <c r="X6" s="862"/>
      <c r="Y6" s="861"/>
      <c r="Z6" s="862"/>
      <c r="AA6" s="140">
        <v>0</v>
      </c>
      <c r="AD6" s="359"/>
      <c r="AE6" s="379" t="s">
        <v>212</v>
      </c>
      <c r="AF6" s="865" t="s">
        <v>215</v>
      </c>
      <c r="AG6" s="866"/>
      <c r="AH6" s="866"/>
      <c r="AI6" s="380">
        <f>'CG-3471'!L43</f>
        <v>-314.41000000000003</v>
      </c>
      <c r="AJ6" s="357"/>
      <c r="AK6" s="853" t="s">
        <v>223</v>
      </c>
      <c r="AL6" s="854"/>
      <c r="AM6" s="854"/>
      <c r="AN6" s="854"/>
      <c r="AO6" s="855"/>
      <c r="AP6" s="360"/>
      <c r="AS6" s="359"/>
      <c r="AT6" s="853" t="s">
        <v>223</v>
      </c>
      <c r="AU6" s="854"/>
      <c r="AV6" s="854"/>
      <c r="AW6" s="854"/>
      <c r="AX6" s="855"/>
      <c r="AY6" s="357"/>
      <c r="AZ6" s="853" t="s">
        <v>223</v>
      </c>
      <c r="BA6" s="854"/>
      <c r="BB6" s="854"/>
      <c r="BC6" s="854"/>
      <c r="BD6" s="855"/>
      <c r="BE6" s="360"/>
      <c r="BH6" s="359"/>
      <c r="BI6" s="17" t="s">
        <v>211</v>
      </c>
      <c r="BJ6" s="810" t="s">
        <v>225</v>
      </c>
      <c r="BK6" s="811"/>
      <c r="BL6" s="812"/>
      <c r="BM6" s="792" t="s">
        <v>226</v>
      </c>
      <c r="BN6" s="357"/>
      <c r="BO6" s="17" t="s">
        <v>211</v>
      </c>
      <c r="BP6" s="810" t="s">
        <v>225</v>
      </c>
      <c r="BQ6" s="811"/>
      <c r="BR6" s="812"/>
      <c r="BS6" s="792" t="s">
        <v>226</v>
      </c>
      <c r="BT6" s="360"/>
    </row>
    <row r="7" spans="1:72" ht="13.5" customHeight="1" thickBot="1" x14ac:dyDescent="0.25">
      <c r="A7" s="624"/>
      <c r="B7" s="358"/>
      <c r="C7" s="357"/>
      <c r="D7" s="381"/>
      <c r="E7" s="381"/>
      <c r="F7" s="132"/>
      <c r="G7" s="357"/>
      <c r="H7" s="357"/>
      <c r="I7" s="357"/>
      <c r="J7" s="357"/>
      <c r="K7" s="357"/>
      <c r="L7" s="360"/>
      <c r="M7" s="382" t="s">
        <v>15</v>
      </c>
      <c r="N7" s="383" t="s">
        <v>16</v>
      </c>
      <c r="O7" s="17" t="s">
        <v>247</v>
      </c>
      <c r="P7" s="859"/>
      <c r="Q7" s="860"/>
      <c r="R7" s="860"/>
      <c r="S7" s="18"/>
      <c r="T7" s="863"/>
      <c r="U7" s="864"/>
      <c r="V7" s="864"/>
      <c r="W7" s="864"/>
      <c r="X7" s="862"/>
      <c r="Y7" s="861"/>
      <c r="Z7" s="862"/>
      <c r="AA7" s="141">
        <v>0</v>
      </c>
      <c r="AD7" s="359"/>
      <c r="AE7" s="384"/>
      <c r="AF7" s="357"/>
      <c r="AG7" s="357"/>
      <c r="AH7" s="357"/>
      <c r="AI7" s="385"/>
      <c r="AJ7" s="357"/>
      <c r="AK7" s="847" t="s">
        <v>238</v>
      </c>
      <c r="AL7" s="848"/>
      <c r="AM7" s="848"/>
      <c r="AN7" s="848"/>
      <c r="AO7" s="849"/>
      <c r="AP7" s="360"/>
      <c r="AS7" s="359"/>
      <c r="AT7" s="847" t="s">
        <v>238</v>
      </c>
      <c r="AU7" s="848"/>
      <c r="AV7" s="848"/>
      <c r="AW7" s="848"/>
      <c r="AX7" s="849"/>
      <c r="AY7" s="357"/>
      <c r="AZ7" s="847" t="s">
        <v>238</v>
      </c>
      <c r="BA7" s="848"/>
      <c r="BB7" s="848"/>
      <c r="BC7" s="848"/>
      <c r="BD7" s="849"/>
      <c r="BE7" s="360"/>
      <c r="BH7" s="359"/>
      <c r="BI7" s="784"/>
      <c r="BJ7" s="813"/>
      <c r="BK7" s="814"/>
      <c r="BL7" s="815"/>
      <c r="BM7" s="785"/>
      <c r="BN7" s="357"/>
      <c r="BO7" s="784"/>
      <c r="BP7" s="813"/>
      <c r="BQ7" s="814"/>
      <c r="BR7" s="815"/>
      <c r="BS7" s="785"/>
      <c r="BT7" s="360"/>
    </row>
    <row r="8" spans="1:72" ht="13.5" customHeight="1" thickBot="1" x14ac:dyDescent="0.25">
      <c r="A8" s="916" t="str">
        <f>Menu!F3</f>
        <v>USCGC BUSTED</v>
      </c>
      <c r="B8" s="917"/>
      <c r="C8" s="917"/>
      <c r="D8" s="918"/>
      <c r="E8" s="919"/>
      <c r="F8" s="387" t="str">
        <f>Menu!F7</f>
        <v>AFLOAT</v>
      </c>
      <c r="G8" s="386"/>
      <c r="H8" s="388" t="s">
        <v>17</v>
      </c>
      <c r="I8" s="386"/>
      <c r="J8" s="388" t="s">
        <v>18</v>
      </c>
      <c r="K8" s="386"/>
      <c r="L8" s="389" t="s">
        <v>19</v>
      </c>
      <c r="M8" s="390">
        <f>Menu!F5</f>
        <v>43586</v>
      </c>
      <c r="N8" s="391">
        <f>Menu!F6</f>
        <v>43616</v>
      </c>
      <c r="O8" s="19"/>
      <c r="P8" s="830"/>
      <c r="Q8" s="831"/>
      <c r="R8" s="832"/>
      <c r="S8" s="20"/>
      <c r="T8" s="392" t="s">
        <v>233</v>
      </c>
      <c r="U8" s="393"/>
      <c r="V8" s="393"/>
      <c r="W8" s="393"/>
      <c r="X8" s="393"/>
      <c r="Y8" s="393"/>
      <c r="Z8" s="394"/>
      <c r="AA8" s="25">
        <f>SUM(AA4:AA7)</f>
        <v>20.98</v>
      </c>
      <c r="AD8" s="359"/>
      <c r="AE8" s="379" t="s">
        <v>212</v>
      </c>
      <c r="AF8" s="869" t="s">
        <v>213</v>
      </c>
      <c r="AG8" s="870"/>
      <c r="AH8" s="870"/>
      <c r="AI8" s="380">
        <f>'CG-3471'!L11</f>
        <v>212.21</v>
      </c>
      <c r="AJ8" s="357"/>
      <c r="AK8" s="850"/>
      <c r="AL8" s="851"/>
      <c r="AM8" s="851"/>
      <c r="AN8" s="851"/>
      <c r="AO8" s="852"/>
      <c r="AP8" s="360"/>
      <c r="AS8" s="359"/>
      <c r="AT8" s="850"/>
      <c r="AU8" s="851"/>
      <c r="AV8" s="851"/>
      <c r="AW8" s="851"/>
      <c r="AX8" s="852"/>
      <c r="AY8" s="357"/>
      <c r="AZ8" s="850"/>
      <c r="BA8" s="851"/>
      <c r="BB8" s="851"/>
      <c r="BC8" s="851"/>
      <c r="BD8" s="852"/>
      <c r="BE8" s="360"/>
      <c r="BH8" s="359"/>
      <c r="BI8" s="786"/>
      <c r="BJ8" s="801"/>
      <c r="BK8" s="802"/>
      <c r="BL8" s="803"/>
      <c r="BM8" s="787"/>
      <c r="BN8" s="357"/>
      <c r="BO8" s="786"/>
      <c r="BP8" s="801"/>
      <c r="BQ8" s="802"/>
      <c r="BR8" s="803"/>
      <c r="BS8" s="787"/>
      <c r="BT8" s="360"/>
    </row>
    <row r="9" spans="1:72" ht="13.5" customHeight="1" thickBot="1" x14ac:dyDescent="0.25">
      <c r="A9" s="395"/>
      <c r="B9" s="396"/>
      <c r="C9" s="396"/>
      <c r="D9" s="397" t="s">
        <v>20</v>
      </c>
      <c r="E9" s="396"/>
      <c r="F9" s="398"/>
      <c r="G9" s="399"/>
      <c r="H9" s="397"/>
      <c r="I9" s="396"/>
      <c r="J9" s="397"/>
      <c r="K9" s="397" t="s">
        <v>21</v>
      </c>
      <c r="L9" s="397"/>
      <c r="M9" s="396"/>
      <c r="N9" s="400"/>
      <c r="O9" s="19"/>
      <c r="P9" s="830"/>
      <c r="Q9" s="831"/>
      <c r="R9" s="832"/>
      <c r="S9" s="20"/>
      <c r="T9" s="359"/>
      <c r="U9" s="357"/>
      <c r="V9" s="357"/>
      <c r="W9" s="401" t="s">
        <v>30</v>
      </c>
      <c r="Y9" s="357"/>
      <c r="Z9" s="357"/>
      <c r="AA9" s="360"/>
      <c r="AD9" s="359"/>
      <c r="AE9" s="402"/>
      <c r="AF9" s="403"/>
      <c r="AG9" s="614"/>
      <c r="AH9" s="403"/>
      <c r="AI9" s="385"/>
      <c r="AJ9" s="357"/>
      <c r="AK9" s="404" t="s">
        <v>10</v>
      </c>
      <c r="AL9" s="856" t="s">
        <v>11</v>
      </c>
      <c r="AM9" s="857"/>
      <c r="AN9" s="858"/>
      <c r="AO9" s="405" t="s">
        <v>12</v>
      </c>
      <c r="AP9" s="360"/>
      <c r="AS9" s="359"/>
      <c r="AT9" s="404" t="s">
        <v>10</v>
      </c>
      <c r="AU9" s="856" t="s">
        <v>11</v>
      </c>
      <c r="AV9" s="857"/>
      <c r="AW9" s="858"/>
      <c r="AX9" s="405" t="s">
        <v>12</v>
      </c>
      <c r="AY9" s="357"/>
      <c r="AZ9" s="404" t="s">
        <v>10</v>
      </c>
      <c r="BA9" s="856" t="s">
        <v>11</v>
      </c>
      <c r="BB9" s="857"/>
      <c r="BC9" s="858"/>
      <c r="BD9" s="405" t="s">
        <v>12</v>
      </c>
      <c r="BE9" s="360"/>
      <c r="BH9" s="359"/>
      <c r="BI9" s="786"/>
      <c r="BJ9" s="801"/>
      <c r="BK9" s="802"/>
      <c r="BL9" s="803"/>
      <c r="BM9" s="787"/>
      <c r="BN9" s="357"/>
      <c r="BO9" s="786"/>
      <c r="BP9" s="801"/>
      <c r="BQ9" s="802"/>
      <c r="BR9" s="803"/>
      <c r="BS9" s="787"/>
      <c r="BT9" s="360"/>
    </row>
    <row r="10" spans="1:72" ht="13.5" customHeight="1" thickBot="1" x14ac:dyDescent="0.25">
      <c r="A10" s="406" t="s">
        <v>22</v>
      </c>
      <c r="B10" s="407"/>
      <c r="C10" s="399"/>
      <c r="D10" s="399"/>
      <c r="E10" s="399"/>
      <c r="F10" s="140">
        <v>309.39999999999998</v>
      </c>
      <c r="G10" s="407" t="s">
        <v>23</v>
      </c>
      <c r="H10" s="399"/>
      <c r="I10" s="399"/>
      <c r="J10" s="399"/>
      <c r="K10" s="399"/>
      <c r="L10" s="399"/>
      <c r="M10" s="408"/>
      <c r="N10" s="140">
        <v>126.45</v>
      </c>
      <c r="O10" s="19"/>
      <c r="P10" s="830"/>
      <c r="Q10" s="831"/>
      <c r="R10" s="832"/>
      <c r="S10" s="20"/>
      <c r="T10" s="363"/>
      <c r="U10" s="364" t="s">
        <v>13</v>
      </c>
      <c r="V10" s="614"/>
      <c r="W10" s="614"/>
      <c r="X10" s="614"/>
      <c r="Y10" s="365" t="s">
        <v>14</v>
      </c>
      <c r="Z10" s="614"/>
      <c r="AA10" s="366" t="s">
        <v>12</v>
      </c>
      <c r="AD10" s="359"/>
      <c r="AE10" s="409"/>
      <c r="AF10" s="867" t="s">
        <v>216</v>
      </c>
      <c r="AG10" s="868"/>
      <c r="AH10" s="614"/>
      <c r="AI10" s="380">
        <f>AI6-AI8</f>
        <v>-526.62</v>
      </c>
      <c r="AJ10" s="357"/>
      <c r="AK10" s="17" t="s">
        <v>247</v>
      </c>
      <c r="AL10" s="859"/>
      <c r="AM10" s="860"/>
      <c r="AN10" s="860"/>
      <c r="AO10" s="21"/>
      <c r="AP10" s="360"/>
      <c r="AS10" s="359"/>
      <c r="AT10" s="17" t="s">
        <v>247</v>
      </c>
      <c r="AU10" s="859"/>
      <c r="AV10" s="860"/>
      <c r="AW10" s="860"/>
      <c r="AX10" s="21"/>
      <c r="AY10" s="357"/>
      <c r="AZ10" s="17" t="s">
        <v>247</v>
      </c>
      <c r="BA10" s="859"/>
      <c r="BB10" s="860"/>
      <c r="BC10" s="860"/>
      <c r="BD10" s="21"/>
      <c r="BE10" s="360"/>
      <c r="BH10" s="359"/>
      <c r="BI10" s="786"/>
      <c r="BJ10" s="801"/>
      <c r="BK10" s="802"/>
      <c r="BL10" s="803"/>
      <c r="BM10" s="787"/>
      <c r="BN10" s="357"/>
      <c r="BO10" s="786"/>
      <c r="BP10" s="801"/>
      <c r="BQ10" s="802"/>
      <c r="BR10" s="803"/>
      <c r="BS10" s="787"/>
      <c r="BT10" s="360"/>
    </row>
    <row r="11" spans="1:72" ht="13.5" customHeight="1" x14ac:dyDescent="0.2">
      <c r="A11" s="406" t="s">
        <v>24</v>
      </c>
      <c r="B11" s="407"/>
      <c r="C11" s="399"/>
      <c r="D11" s="399"/>
      <c r="E11" s="399"/>
      <c r="F11" s="410">
        <f>AA8</f>
        <v>20.98</v>
      </c>
      <c r="G11" s="407" t="s">
        <v>25</v>
      </c>
      <c r="H11" s="399"/>
      <c r="I11" s="399"/>
      <c r="J11" s="399"/>
      <c r="K11" s="399"/>
      <c r="L11" s="399"/>
      <c r="M11" s="399"/>
      <c r="N11" s="410">
        <f>(N31)</f>
        <v>0</v>
      </c>
      <c r="O11" s="19"/>
      <c r="P11" s="830"/>
      <c r="Q11" s="831"/>
      <c r="R11" s="832"/>
      <c r="S11" s="20"/>
      <c r="T11" s="863"/>
      <c r="U11" s="864"/>
      <c r="V11" s="864"/>
      <c r="W11" s="864"/>
      <c r="X11" s="862"/>
      <c r="Y11" s="861"/>
      <c r="Z11" s="862"/>
      <c r="AA11" s="140">
        <v>0</v>
      </c>
      <c r="AD11" s="359"/>
      <c r="AE11" s="411"/>
      <c r="AF11" s="357"/>
      <c r="AG11" s="357"/>
      <c r="AH11" s="357"/>
      <c r="AI11" s="412"/>
      <c r="AJ11" s="357"/>
      <c r="AK11" s="19"/>
      <c r="AL11" s="830"/>
      <c r="AM11" s="831"/>
      <c r="AN11" s="832"/>
      <c r="AO11" s="20"/>
      <c r="AP11" s="360"/>
      <c r="AS11" s="359"/>
      <c r="AT11" s="19"/>
      <c r="AU11" s="830"/>
      <c r="AV11" s="831"/>
      <c r="AW11" s="832"/>
      <c r="AX11" s="20"/>
      <c r="AY11" s="357"/>
      <c r="AZ11" s="19"/>
      <c r="BA11" s="830"/>
      <c r="BB11" s="831"/>
      <c r="BC11" s="832"/>
      <c r="BD11" s="20"/>
      <c r="BE11" s="360"/>
      <c r="BH11" s="359"/>
      <c r="BI11" s="786"/>
      <c r="BJ11" s="801"/>
      <c r="BK11" s="802"/>
      <c r="BL11" s="803"/>
      <c r="BM11" s="787"/>
      <c r="BN11" s="357"/>
      <c r="BO11" s="786"/>
      <c r="BP11" s="801"/>
      <c r="BQ11" s="802"/>
      <c r="BR11" s="803"/>
      <c r="BS11" s="787"/>
      <c r="BT11" s="360"/>
    </row>
    <row r="12" spans="1:72" ht="13.5" customHeight="1" thickBot="1" x14ac:dyDescent="0.25">
      <c r="A12" s="406" t="s">
        <v>26</v>
      </c>
      <c r="B12" s="407"/>
      <c r="C12" s="399"/>
      <c r="D12" s="399"/>
      <c r="E12" s="399"/>
      <c r="F12" s="410">
        <f>S43</f>
        <v>6582.9699999999993</v>
      </c>
      <c r="G12" s="407" t="s">
        <v>27</v>
      </c>
      <c r="H12" s="399"/>
      <c r="I12" s="399"/>
      <c r="J12" s="399"/>
      <c r="K12" s="399"/>
      <c r="L12" s="399"/>
      <c r="M12" s="399"/>
      <c r="N12" s="410">
        <f>(N43)</f>
        <v>243.60000000000011</v>
      </c>
      <c r="O12" s="19"/>
      <c r="P12" s="830"/>
      <c r="Q12" s="831"/>
      <c r="R12" s="832"/>
      <c r="S12" s="20"/>
      <c r="T12" s="863"/>
      <c r="U12" s="864"/>
      <c r="V12" s="864"/>
      <c r="W12" s="864"/>
      <c r="X12" s="862"/>
      <c r="Y12" s="861"/>
      <c r="Z12" s="862"/>
      <c r="AA12" s="140">
        <v>0</v>
      </c>
      <c r="AD12" s="359"/>
      <c r="AE12" s="379" t="s">
        <v>217</v>
      </c>
      <c r="AF12" s="865" t="s">
        <v>218</v>
      </c>
      <c r="AG12" s="866"/>
      <c r="AH12" s="866"/>
      <c r="AI12" s="380">
        <f>E18</f>
        <v>205.75</v>
      </c>
      <c r="AJ12" s="357"/>
      <c r="AK12" s="19"/>
      <c r="AL12" s="830"/>
      <c r="AM12" s="831"/>
      <c r="AN12" s="832"/>
      <c r="AO12" s="20"/>
      <c r="AP12" s="360"/>
      <c r="AS12" s="359"/>
      <c r="AT12" s="19"/>
      <c r="AU12" s="830"/>
      <c r="AV12" s="831"/>
      <c r="AW12" s="832"/>
      <c r="AX12" s="20"/>
      <c r="AY12" s="357"/>
      <c r="AZ12" s="19"/>
      <c r="BA12" s="830"/>
      <c r="BB12" s="831"/>
      <c r="BC12" s="832"/>
      <c r="BD12" s="20"/>
      <c r="BE12" s="360"/>
      <c r="BH12" s="359"/>
      <c r="BI12" s="786"/>
      <c r="BJ12" s="801"/>
      <c r="BK12" s="802"/>
      <c r="BL12" s="803"/>
      <c r="BM12" s="787"/>
      <c r="BN12" s="357"/>
      <c r="BO12" s="786"/>
      <c r="BP12" s="801"/>
      <c r="BQ12" s="802"/>
      <c r="BR12" s="803"/>
      <c r="BS12" s="787"/>
      <c r="BT12" s="360"/>
    </row>
    <row r="13" spans="1:72" ht="13.5" customHeight="1" thickBot="1" x14ac:dyDescent="0.25">
      <c r="A13" s="406" t="s">
        <v>28</v>
      </c>
      <c r="B13" s="407"/>
      <c r="C13" s="399"/>
      <c r="D13" s="399"/>
      <c r="E13" s="399"/>
      <c r="F13" s="410">
        <f>SUM(F10:F12)</f>
        <v>6913.3499999999995</v>
      </c>
      <c r="G13" s="407" t="s">
        <v>29</v>
      </c>
      <c r="H13" s="399"/>
      <c r="I13" s="399"/>
      <c r="J13" s="399"/>
      <c r="K13" s="399"/>
      <c r="L13" s="399"/>
      <c r="M13" s="399"/>
      <c r="N13" s="140">
        <v>770.07</v>
      </c>
      <c r="O13" s="17" t="s">
        <v>248</v>
      </c>
      <c r="P13" s="859"/>
      <c r="Q13" s="860"/>
      <c r="R13" s="860"/>
      <c r="S13" s="18"/>
      <c r="T13" s="863"/>
      <c r="U13" s="864"/>
      <c r="V13" s="864"/>
      <c r="W13" s="864"/>
      <c r="X13" s="862"/>
      <c r="Y13" s="861"/>
      <c r="Z13" s="862"/>
      <c r="AA13" s="140">
        <v>0</v>
      </c>
      <c r="AD13" s="359"/>
      <c r="AE13" s="384"/>
      <c r="AF13" s="357"/>
      <c r="AG13" s="357"/>
      <c r="AH13" s="357"/>
      <c r="AI13" s="385"/>
      <c r="AJ13" s="357"/>
      <c r="AK13" s="19"/>
      <c r="AL13" s="830"/>
      <c r="AM13" s="831"/>
      <c r="AN13" s="832"/>
      <c r="AO13" s="20"/>
      <c r="AP13" s="360"/>
      <c r="AS13" s="359"/>
      <c r="AT13" s="19"/>
      <c r="AU13" s="830"/>
      <c r="AV13" s="831"/>
      <c r="AW13" s="832"/>
      <c r="AX13" s="20"/>
      <c r="AY13" s="357"/>
      <c r="AZ13" s="19"/>
      <c r="BA13" s="830"/>
      <c r="BB13" s="831"/>
      <c r="BC13" s="832"/>
      <c r="BD13" s="20"/>
      <c r="BE13" s="360"/>
      <c r="BH13" s="359"/>
      <c r="BI13" s="786"/>
      <c r="BJ13" s="801"/>
      <c r="BK13" s="802"/>
      <c r="BL13" s="803"/>
      <c r="BM13" s="787"/>
      <c r="BN13" s="357"/>
      <c r="BO13" s="786"/>
      <c r="BP13" s="801"/>
      <c r="BQ13" s="802"/>
      <c r="BR13" s="803"/>
      <c r="BS13" s="787"/>
      <c r="BT13" s="360"/>
    </row>
    <row r="14" spans="1:72" ht="13.5" customHeight="1" thickBot="1" x14ac:dyDescent="0.25">
      <c r="A14" s="406" t="s">
        <v>31</v>
      </c>
      <c r="B14" s="407"/>
      <c r="C14" s="399"/>
      <c r="D14" s="399"/>
      <c r="E14" s="413">
        <f>AA21</f>
        <v>0</v>
      </c>
      <c r="F14" s="414"/>
      <c r="G14" s="407" t="s">
        <v>32</v>
      </c>
      <c r="H14" s="399"/>
      <c r="I14" s="399"/>
      <c r="J14" s="399"/>
      <c r="K14" s="399"/>
      <c r="L14" s="399"/>
      <c r="M14" s="399"/>
      <c r="N14" s="140">
        <v>0</v>
      </c>
      <c r="O14" s="19" t="s">
        <v>558</v>
      </c>
      <c r="P14" s="824" t="s">
        <v>587</v>
      </c>
      <c r="Q14" s="825"/>
      <c r="R14" s="826"/>
      <c r="S14" s="20">
        <v>350.75</v>
      </c>
      <c r="T14" s="863"/>
      <c r="U14" s="864"/>
      <c r="V14" s="864"/>
      <c r="W14" s="864"/>
      <c r="X14" s="862"/>
      <c r="Y14" s="861"/>
      <c r="Z14" s="862"/>
      <c r="AA14" s="140">
        <v>0</v>
      </c>
      <c r="AD14" s="359"/>
      <c r="AE14" s="379" t="s">
        <v>217</v>
      </c>
      <c r="AF14" s="869" t="s">
        <v>219</v>
      </c>
      <c r="AG14" s="870"/>
      <c r="AH14" s="870"/>
      <c r="AI14" s="380">
        <f>F10</f>
        <v>309.39999999999998</v>
      </c>
      <c r="AJ14" s="357"/>
      <c r="AK14" s="19"/>
      <c r="AL14" s="830"/>
      <c r="AM14" s="831"/>
      <c r="AN14" s="832"/>
      <c r="AO14" s="20"/>
      <c r="AP14" s="360"/>
      <c r="AS14" s="359"/>
      <c r="AT14" s="19"/>
      <c r="AU14" s="830"/>
      <c r="AV14" s="831"/>
      <c r="AW14" s="832"/>
      <c r="AX14" s="20"/>
      <c r="AY14" s="357"/>
      <c r="AZ14" s="19"/>
      <c r="BA14" s="830"/>
      <c r="BB14" s="831"/>
      <c r="BC14" s="832"/>
      <c r="BD14" s="20"/>
      <c r="BE14" s="360"/>
      <c r="BH14" s="359"/>
      <c r="BI14" s="786"/>
      <c r="BJ14" s="801"/>
      <c r="BK14" s="802"/>
      <c r="BL14" s="803"/>
      <c r="BM14" s="787"/>
      <c r="BN14" s="357"/>
      <c r="BO14" s="786"/>
      <c r="BP14" s="801"/>
      <c r="BQ14" s="802"/>
      <c r="BR14" s="803"/>
      <c r="BS14" s="787"/>
      <c r="BT14" s="360"/>
    </row>
    <row r="15" spans="1:72" ht="13.5" customHeight="1" thickBot="1" x14ac:dyDescent="0.25">
      <c r="A15" s="406" t="s">
        <v>300</v>
      </c>
      <c r="B15" s="407"/>
      <c r="C15" s="399"/>
      <c r="D15" s="399"/>
      <c r="E15" s="413">
        <f>AA27</f>
        <v>0</v>
      </c>
      <c r="F15" s="415"/>
      <c r="G15" s="407" t="s">
        <v>34</v>
      </c>
      <c r="H15" s="399"/>
      <c r="I15" s="399"/>
      <c r="J15" s="399"/>
      <c r="K15" s="399"/>
      <c r="L15" s="399"/>
      <c r="M15" s="357"/>
      <c r="N15" s="416">
        <f>SUM(N10:N14)</f>
        <v>1140.1200000000001</v>
      </c>
      <c r="O15" s="19" t="s">
        <v>569</v>
      </c>
      <c r="P15" s="816" t="s">
        <v>577</v>
      </c>
      <c r="Q15" s="817"/>
      <c r="R15" s="818"/>
      <c r="S15" s="20">
        <v>1150.1500000000001</v>
      </c>
      <c r="T15" s="392" t="s">
        <v>233</v>
      </c>
      <c r="U15" s="393"/>
      <c r="V15" s="393"/>
      <c r="W15" s="393"/>
      <c r="X15" s="393"/>
      <c r="Y15" s="393"/>
      <c r="Z15" s="417"/>
      <c r="AA15" s="25">
        <f>SUM(AA11:AA14)</f>
        <v>0</v>
      </c>
      <c r="AD15" s="359"/>
      <c r="AE15" s="402"/>
      <c r="AF15" s="403"/>
      <c r="AG15" s="614"/>
      <c r="AH15" s="403"/>
      <c r="AI15" s="385"/>
      <c r="AJ15" s="357"/>
      <c r="AK15" s="19"/>
      <c r="AL15" s="830"/>
      <c r="AM15" s="831"/>
      <c r="AN15" s="832"/>
      <c r="AO15" s="20"/>
      <c r="AP15" s="360"/>
      <c r="AS15" s="359"/>
      <c r="AT15" s="19"/>
      <c r="AU15" s="830"/>
      <c r="AV15" s="831"/>
      <c r="AW15" s="832"/>
      <c r="AX15" s="20"/>
      <c r="AY15" s="357"/>
      <c r="AZ15" s="19"/>
      <c r="BA15" s="830"/>
      <c r="BB15" s="831"/>
      <c r="BC15" s="832"/>
      <c r="BD15" s="20"/>
      <c r="BE15" s="360"/>
      <c r="BH15" s="359"/>
      <c r="BI15" s="786"/>
      <c r="BJ15" s="801"/>
      <c r="BK15" s="802"/>
      <c r="BL15" s="803"/>
      <c r="BM15" s="787"/>
      <c r="BN15" s="357"/>
      <c r="BO15" s="786"/>
      <c r="BP15" s="801"/>
      <c r="BQ15" s="802"/>
      <c r="BR15" s="803"/>
      <c r="BS15" s="787"/>
      <c r="BT15" s="360"/>
    </row>
    <row r="16" spans="1:72" ht="13.5" customHeight="1" thickBot="1" x14ac:dyDescent="0.25">
      <c r="A16" s="406" t="s">
        <v>33</v>
      </c>
      <c r="B16" s="407"/>
      <c r="C16" s="399"/>
      <c r="D16" s="399"/>
      <c r="E16" s="413">
        <f>N31</f>
        <v>0</v>
      </c>
      <c r="F16" s="415"/>
      <c r="G16" s="418" t="s">
        <v>36</v>
      </c>
      <c r="H16" s="357"/>
      <c r="I16" s="357"/>
      <c r="J16" s="357"/>
      <c r="K16" s="357"/>
      <c r="L16" s="357"/>
      <c r="M16" s="929"/>
      <c r="N16" s="930"/>
      <c r="O16" s="19" t="s">
        <v>570</v>
      </c>
      <c r="P16" s="816" t="s">
        <v>578</v>
      </c>
      <c r="Q16" s="817"/>
      <c r="R16" s="818"/>
      <c r="S16" s="20">
        <v>504.9</v>
      </c>
      <c r="T16" s="359"/>
      <c r="U16" s="357"/>
      <c r="V16" s="357"/>
      <c r="W16" s="401" t="s">
        <v>48</v>
      </c>
      <c r="X16" s="357"/>
      <c r="Y16" s="357"/>
      <c r="Z16" s="357"/>
      <c r="AA16" s="360"/>
      <c r="AD16" s="359"/>
      <c r="AE16" s="409"/>
      <c r="AF16" s="867" t="s">
        <v>220</v>
      </c>
      <c r="AG16" s="868"/>
      <c r="AH16" s="614"/>
      <c r="AI16" s="380">
        <f>AI12-AI14</f>
        <v>-103.64999999999998</v>
      </c>
      <c r="AJ16" s="357"/>
      <c r="AK16" s="17" t="s">
        <v>248</v>
      </c>
      <c r="AL16" s="822"/>
      <c r="AM16" s="823"/>
      <c r="AN16" s="823"/>
      <c r="AO16" s="21"/>
      <c r="AP16" s="360"/>
      <c r="AS16" s="359"/>
      <c r="AT16" s="17" t="s">
        <v>248</v>
      </c>
      <c r="AU16" s="822"/>
      <c r="AV16" s="823"/>
      <c r="AW16" s="823"/>
      <c r="AX16" s="21"/>
      <c r="AY16" s="357"/>
      <c r="AZ16" s="17" t="s">
        <v>248</v>
      </c>
      <c r="BA16" s="822"/>
      <c r="BB16" s="823"/>
      <c r="BC16" s="823"/>
      <c r="BD16" s="21"/>
      <c r="BE16" s="360"/>
      <c r="BH16" s="359"/>
      <c r="BI16" s="786"/>
      <c r="BJ16" s="801"/>
      <c r="BK16" s="802"/>
      <c r="BL16" s="803"/>
      <c r="BM16" s="787"/>
      <c r="BN16" s="357"/>
      <c r="BO16" s="786"/>
      <c r="BP16" s="801"/>
      <c r="BQ16" s="802"/>
      <c r="BR16" s="803"/>
      <c r="BS16" s="787"/>
      <c r="BT16" s="360"/>
    </row>
    <row r="17" spans="1:72" ht="13.5" customHeight="1" thickBot="1" x14ac:dyDescent="0.25">
      <c r="A17" s="406" t="s">
        <v>35</v>
      </c>
      <c r="B17" s="407"/>
      <c r="C17" s="399"/>
      <c r="D17" s="399"/>
      <c r="E17" s="413">
        <f>AA15</f>
        <v>0</v>
      </c>
      <c r="F17" s="415"/>
      <c r="G17" s="399"/>
      <c r="H17" s="419"/>
      <c r="I17" s="926"/>
      <c r="J17" s="927"/>
      <c r="K17" s="927"/>
      <c r="L17" s="928"/>
      <c r="M17" s="177">
        <f>AA42</f>
        <v>896.52</v>
      </c>
      <c r="N17" s="415"/>
      <c r="O17" s="19" t="s">
        <v>569</v>
      </c>
      <c r="P17" s="819" t="s">
        <v>579</v>
      </c>
      <c r="Q17" s="820"/>
      <c r="R17" s="821"/>
      <c r="S17" s="20">
        <v>575.11</v>
      </c>
      <c r="T17" s="363"/>
      <c r="U17" s="364" t="s">
        <v>52</v>
      </c>
      <c r="V17" s="364"/>
      <c r="W17" s="365" t="s">
        <v>53</v>
      </c>
      <c r="X17" s="409"/>
      <c r="Y17" s="364" t="s">
        <v>52</v>
      </c>
      <c r="Z17" s="614"/>
      <c r="AA17" s="366" t="s">
        <v>12</v>
      </c>
      <c r="AD17" s="359"/>
      <c r="AE17" s="357"/>
      <c r="AF17" s="420"/>
      <c r="AG17" s="357"/>
      <c r="AH17" s="357"/>
      <c r="AI17" s="385"/>
      <c r="AJ17" s="357"/>
      <c r="AK17" s="19"/>
      <c r="AL17" s="824"/>
      <c r="AM17" s="825"/>
      <c r="AN17" s="826"/>
      <c r="AO17" s="20"/>
      <c r="AP17" s="360"/>
      <c r="AS17" s="359"/>
      <c r="AT17" s="19"/>
      <c r="AU17" s="824"/>
      <c r="AV17" s="825"/>
      <c r="AW17" s="826"/>
      <c r="AX17" s="20"/>
      <c r="AY17" s="357"/>
      <c r="AZ17" s="19"/>
      <c r="BA17" s="824"/>
      <c r="BB17" s="825"/>
      <c r="BC17" s="826"/>
      <c r="BD17" s="20"/>
      <c r="BE17" s="360"/>
      <c r="BH17" s="359"/>
      <c r="BI17" s="786"/>
      <c r="BJ17" s="801"/>
      <c r="BK17" s="802"/>
      <c r="BL17" s="803"/>
      <c r="BM17" s="787"/>
      <c r="BN17" s="357"/>
      <c r="BO17" s="786"/>
      <c r="BP17" s="801"/>
      <c r="BQ17" s="802"/>
      <c r="BR17" s="803"/>
      <c r="BS17" s="787"/>
      <c r="BT17" s="360"/>
    </row>
    <row r="18" spans="1:72" ht="13.5" customHeight="1" thickBot="1" x14ac:dyDescent="0.25">
      <c r="A18" s="406" t="s">
        <v>37</v>
      </c>
      <c r="B18" s="407"/>
      <c r="C18" s="399"/>
      <c r="D18" s="399"/>
      <c r="E18" s="139">
        <v>205.75</v>
      </c>
      <c r="F18" s="415"/>
      <c r="G18" s="407" t="s">
        <v>39</v>
      </c>
      <c r="H18" s="399"/>
      <c r="I18" s="399"/>
      <c r="J18" s="399"/>
      <c r="K18" s="399"/>
      <c r="L18" s="399"/>
      <c r="M18" s="139">
        <v>0</v>
      </c>
      <c r="N18" s="421"/>
      <c r="O18" s="19" t="s">
        <v>573</v>
      </c>
      <c r="P18" s="816" t="s">
        <v>580</v>
      </c>
      <c r="Q18" s="817"/>
      <c r="R18" s="818"/>
      <c r="S18" s="20">
        <v>1680.98</v>
      </c>
      <c r="T18" s="863"/>
      <c r="U18" s="864"/>
      <c r="V18" s="862"/>
      <c r="W18" s="142">
        <v>0</v>
      </c>
      <c r="X18" s="875"/>
      <c r="Y18" s="864"/>
      <c r="Z18" s="862"/>
      <c r="AA18" s="140">
        <v>0</v>
      </c>
      <c r="AD18" s="359"/>
      <c r="AE18" s="357"/>
      <c r="AF18" s="409" t="s">
        <v>216</v>
      </c>
      <c r="AG18" s="615"/>
      <c r="AH18" s="615"/>
      <c r="AI18" s="380">
        <f>AI10</f>
        <v>-526.62</v>
      </c>
      <c r="AJ18" s="357"/>
      <c r="AK18" s="19"/>
      <c r="AL18" s="819"/>
      <c r="AM18" s="820"/>
      <c r="AN18" s="821"/>
      <c r="AO18" s="20"/>
      <c r="AP18" s="360"/>
      <c r="AS18" s="359"/>
      <c r="AT18" s="19"/>
      <c r="AU18" s="819"/>
      <c r="AV18" s="820"/>
      <c r="AW18" s="821"/>
      <c r="AX18" s="20"/>
      <c r="AY18" s="357"/>
      <c r="AZ18" s="19"/>
      <c r="BA18" s="819"/>
      <c r="BB18" s="820"/>
      <c r="BC18" s="821"/>
      <c r="BD18" s="20"/>
      <c r="BE18" s="360"/>
      <c r="BH18" s="359"/>
      <c r="BI18" s="786"/>
      <c r="BJ18" s="801"/>
      <c r="BK18" s="802"/>
      <c r="BL18" s="803"/>
      <c r="BM18" s="787"/>
      <c r="BN18" s="357"/>
      <c r="BO18" s="786"/>
      <c r="BP18" s="801"/>
      <c r="BQ18" s="802"/>
      <c r="BR18" s="803"/>
      <c r="BS18" s="787"/>
      <c r="BT18" s="360"/>
    </row>
    <row r="19" spans="1:72" ht="13.5" customHeight="1" x14ac:dyDescent="0.2">
      <c r="A19" s="406" t="s">
        <v>38</v>
      </c>
      <c r="B19" s="407"/>
      <c r="C19" s="399"/>
      <c r="D19" s="399"/>
      <c r="E19" s="399"/>
      <c r="F19" s="422">
        <f>SUM(E14:E18)</f>
        <v>205.75</v>
      </c>
      <c r="G19" s="407" t="s">
        <v>41</v>
      </c>
      <c r="H19" s="399"/>
      <c r="I19" s="399"/>
      <c r="J19" s="399"/>
      <c r="K19" s="399"/>
      <c r="L19" s="399"/>
      <c r="M19" s="139">
        <v>0</v>
      </c>
      <c r="N19" s="421"/>
      <c r="O19" s="19" t="s">
        <v>570</v>
      </c>
      <c r="P19" s="816" t="s">
        <v>581</v>
      </c>
      <c r="Q19" s="817"/>
      <c r="R19" s="818"/>
      <c r="S19" s="20">
        <v>465.9</v>
      </c>
      <c r="T19" s="863"/>
      <c r="U19" s="864"/>
      <c r="V19" s="862"/>
      <c r="W19" s="142">
        <v>0</v>
      </c>
      <c r="X19" s="875"/>
      <c r="Y19" s="864"/>
      <c r="Z19" s="862"/>
      <c r="AA19" s="140">
        <v>0</v>
      </c>
      <c r="AD19" s="359"/>
      <c r="AE19" s="357"/>
      <c r="AF19" s="411" t="s">
        <v>220</v>
      </c>
      <c r="AG19" s="357"/>
      <c r="AH19" s="357"/>
      <c r="AI19" s="380">
        <f>AI16</f>
        <v>-103.64999999999998</v>
      </c>
      <c r="AJ19" s="357"/>
      <c r="AK19" s="19"/>
      <c r="AL19" s="819"/>
      <c r="AM19" s="820"/>
      <c r="AN19" s="821"/>
      <c r="AO19" s="20"/>
      <c r="AP19" s="360"/>
      <c r="AS19" s="359"/>
      <c r="AT19" s="19"/>
      <c r="AU19" s="819"/>
      <c r="AV19" s="820"/>
      <c r="AW19" s="821"/>
      <c r="AX19" s="20"/>
      <c r="AY19" s="357"/>
      <c r="AZ19" s="19"/>
      <c r="BA19" s="819"/>
      <c r="BB19" s="820"/>
      <c r="BC19" s="821"/>
      <c r="BD19" s="20"/>
      <c r="BE19" s="360"/>
      <c r="BH19" s="359"/>
      <c r="BI19" s="786"/>
      <c r="BJ19" s="801"/>
      <c r="BK19" s="802"/>
      <c r="BL19" s="803"/>
      <c r="BM19" s="787"/>
      <c r="BN19" s="357"/>
      <c r="BO19" s="786"/>
      <c r="BP19" s="801"/>
      <c r="BQ19" s="802"/>
      <c r="BR19" s="803"/>
      <c r="BS19" s="787"/>
      <c r="BT19" s="360"/>
    </row>
    <row r="20" spans="1:72" ht="13.5" customHeight="1" thickBot="1" x14ac:dyDescent="0.25">
      <c r="A20" s="406" t="s">
        <v>40</v>
      </c>
      <c r="B20" s="407"/>
      <c r="C20" s="399"/>
      <c r="D20" s="399"/>
      <c r="E20" s="399"/>
      <c r="F20" s="410">
        <f>F13-F19</f>
        <v>6707.5999999999995</v>
      </c>
      <c r="G20" s="407" t="s">
        <v>302</v>
      </c>
      <c r="H20" s="399"/>
      <c r="I20" s="399"/>
      <c r="J20" s="399"/>
      <c r="K20" s="399"/>
      <c r="L20" s="399"/>
      <c r="M20" s="139">
        <v>0</v>
      </c>
      <c r="N20" s="423"/>
      <c r="O20" s="19" t="s">
        <v>574</v>
      </c>
      <c r="P20" s="816" t="s">
        <v>582</v>
      </c>
      <c r="Q20" s="817"/>
      <c r="R20" s="818"/>
      <c r="S20" s="20">
        <v>475.3</v>
      </c>
      <c r="T20" s="896"/>
      <c r="U20" s="877"/>
      <c r="V20" s="878"/>
      <c r="W20" s="143">
        <v>0</v>
      </c>
      <c r="X20" s="876"/>
      <c r="Y20" s="877"/>
      <c r="Z20" s="878"/>
      <c r="AA20" s="140">
        <v>0</v>
      </c>
      <c r="AD20" s="359"/>
      <c r="AE20" s="357"/>
      <c r="AF20" s="609" t="s">
        <v>221</v>
      </c>
      <c r="AG20" s="612"/>
      <c r="AH20" s="612"/>
      <c r="AI20" s="380">
        <f>AI18+AI19</f>
        <v>-630.27</v>
      </c>
      <c r="AJ20" s="357"/>
      <c r="AK20" s="19"/>
      <c r="AL20" s="819"/>
      <c r="AM20" s="820"/>
      <c r="AN20" s="821"/>
      <c r="AO20" s="20"/>
      <c r="AP20" s="360"/>
      <c r="AS20" s="359"/>
      <c r="AT20" s="19"/>
      <c r="AU20" s="819"/>
      <c r="AV20" s="820"/>
      <c r="AW20" s="821"/>
      <c r="AX20" s="20"/>
      <c r="AY20" s="357"/>
      <c r="AZ20" s="19"/>
      <c r="BA20" s="819"/>
      <c r="BB20" s="820"/>
      <c r="BC20" s="821"/>
      <c r="BD20" s="20"/>
      <c r="BE20" s="360"/>
      <c r="BH20" s="359"/>
      <c r="BI20" s="786"/>
      <c r="BJ20" s="801"/>
      <c r="BK20" s="802"/>
      <c r="BL20" s="803"/>
      <c r="BM20" s="787"/>
      <c r="BN20" s="357"/>
      <c r="BO20" s="786"/>
      <c r="BP20" s="801"/>
      <c r="BQ20" s="802"/>
      <c r="BR20" s="803"/>
      <c r="BS20" s="787"/>
      <c r="BT20" s="360"/>
    </row>
    <row r="21" spans="1:72" ht="13.5" customHeight="1" thickBot="1" x14ac:dyDescent="0.25">
      <c r="A21" s="406" t="s">
        <v>42</v>
      </c>
      <c r="B21" s="407"/>
      <c r="C21" s="399"/>
      <c r="D21" s="399"/>
      <c r="E21" s="399"/>
      <c r="F21" s="424">
        <f>(N43)</f>
        <v>243.60000000000011</v>
      </c>
      <c r="G21" s="407" t="s">
        <v>45</v>
      </c>
      <c r="H21" s="399"/>
      <c r="I21" s="399"/>
      <c r="J21" s="399"/>
      <c r="K21" s="399"/>
      <c r="L21" s="399"/>
      <c r="M21" s="399"/>
      <c r="N21" s="410">
        <f>SUM(M17:M20)</f>
        <v>896.52</v>
      </c>
      <c r="O21" s="19" t="s">
        <v>558</v>
      </c>
      <c r="P21" s="816" t="s">
        <v>583</v>
      </c>
      <c r="Q21" s="817"/>
      <c r="R21" s="818"/>
      <c r="S21" s="20">
        <v>338.4</v>
      </c>
      <c r="T21" s="392" t="s">
        <v>233</v>
      </c>
      <c r="U21" s="393"/>
      <c r="V21" s="393"/>
      <c r="W21" s="393"/>
      <c r="X21" s="393"/>
      <c r="Y21" s="393"/>
      <c r="Z21" s="394"/>
      <c r="AA21" s="25">
        <f>SUM(W18:W20)+SUM(AA18:AA20)</f>
        <v>0</v>
      </c>
      <c r="AD21" s="359"/>
      <c r="AE21" s="357"/>
      <c r="AF21" s="368"/>
      <c r="AG21" s="425"/>
      <c r="AH21" s="426"/>
      <c r="AI21" s="425"/>
      <c r="AJ21" s="357"/>
      <c r="AK21" s="19"/>
      <c r="AL21" s="819"/>
      <c r="AM21" s="820"/>
      <c r="AN21" s="821"/>
      <c r="AO21" s="20"/>
      <c r="AP21" s="360"/>
      <c r="AS21" s="359"/>
      <c r="AT21" s="19"/>
      <c r="AU21" s="819"/>
      <c r="AV21" s="820"/>
      <c r="AW21" s="821"/>
      <c r="AX21" s="20"/>
      <c r="AY21" s="357"/>
      <c r="AZ21" s="19"/>
      <c r="BA21" s="819"/>
      <c r="BB21" s="820"/>
      <c r="BC21" s="821"/>
      <c r="BD21" s="20"/>
      <c r="BE21" s="360"/>
      <c r="BH21" s="359"/>
      <c r="BI21" s="786"/>
      <c r="BJ21" s="801"/>
      <c r="BK21" s="802"/>
      <c r="BL21" s="803"/>
      <c r="BM21" s="787"/>
      <c r="BN21" s="357"/>
      <c r="BO21" s="786"/>
      <c r="BP21" s="801"/>
      <c r="BQ21" s="802"/>
      <c r="BR21" s="803"/>
      <c r="BS21" s="787"/>
      <c r="BT21" s="360"/>
    </row>
    <row r="22" spans="1:72" ht="13.5" customHeight="1" thickBot="1" x14ac:dyDescent="0.25">
      <c r="A22" s="406" t="s">
        <v>44</v>
      </c>
      <c r="B22" s="407"/>
      <c r="C22" s="399"/>
      <c r="D22" s="399"/>
      <c r="E22" s="399"/>
      <c r="F22" s="410">
        <f>F20-F21</f>
        <v>6463.9999999999991</v>
      </c>
      <c r="G22" s="407" t="s">
        <v>47</v>
      </c>
      <c r="H22" s="357"/>
      <c r="I22" s="357"/>
      <c r="J22" s="357"/>
      <c r="K22" s="357"/>
      <c r="L22" s="357"/>
      <c r="M22" s="357"/>
      <c r="N22" s="416">
        <f>N15-N21</f>
        <v>243.60000000000014</v>
      </c>
      <c r="O22" s="19" t="s">
        <v>569</v>
      </c>
      <c r="P22" s="819" t="s">
        <v>584</v>
      </c>
      <c r="Q22" s="820"/>
      <c r="R22" s="821"/>
      <c r="S22" s="20">
        <v>250.5</v>
      </c>
      <c r="T22" s="359"/>
      <c r="U22" s="357"/>
      <c r="V22" s="357"/>
      <c r="W22" s="401" t="s">
        <v>299</v>
      </c>
      <c r="X22" s="357"/>
      <c r="Y22" s="357"/>
      <c r="Z22" s="357"/>
      <c r="AA22" s="360"/>
      <c r="AD22" s="359"/>
      <c r="AE22" s="357"/>
      <c r="AF22" s="357"/>
      <c r="AG22" s="845"/>
      <c r="AH22" s="846"/>
      <c r="AI22" s="357"/>
      <c r="AJ22" s="357"/>
      <c r="AK22" s="19"/>
      <c r="AL22" s="819"/>
      <c r="AM22" s="820"/>
      <c r="AN22" s="821"/>
      <c r="AO22" s="20"/>
      <c r="AP22" s="360"/>
      <c r="AS22" s="359"/>
      <c r="AT22" s="19"/>
      <c r="AU22" s="819"/>
      <c r="AV22" s="820"/>
      <c r="AW22" s="821"/>
      <c r="AX22" s="20"/>
      <c r="AY22" s="357"/>
      <c r="AZ22" s="19"/>
      <c r="BA22" s="819"/>
      <c r="BB22" s="820"/>
      <c r="BC22" s="821"/>
      <c r="BD22" s="20"/>
      <c r="BE22" s="360"/>
      <c r="BH22" s="359"/>
      <c r="BI22" s="786"/>
      <c r="BJ22" s="801"/>
      <c r="BK22" s="802"/>
      <c r="BL22" s="803"/>
      <c r="BM22" s="787"/>
      <c r="BN22" s="357"/>
      <c r="BO22" s="786"/>
      <c r="BP22" s="801"/>
      <c r="BQ22" s="802"/>
      <c r="BR22" s="803"/>
      <c r="BS22" s="787"/>
      <c r="BT22" s="360"/>
    </row>
    <row r="23" spans="1:72" ht="13.5" customHeight="1" x14ac:dyDescent="0.2">
      <c r="A23" s="406" t="s">
        <v>46</v>
      </c>
      <c r="B23" s="407"/>
      <c r="C23" s="399"/>
      <c r="D23" s="399"/>
      <c r="E23" s="399"/>
      <c r="F23" s="410">
        <f>IFERROR(F20/B32,0)</f>
        <v>13.556184316895713</v>
      </c>
      <c r="G23" s="362"/>
      <c r="H23" s="352"/>
      <c r="I23" s="362"/>
      <c r="J23" s="352"/>
      <c r="K23" s="362" t="s">
        <v>50</v>
      </c>
      <c r="L23" s="362"/>
      <c r="M23" s="362"/>
      <c r="N23" s="427"/>
      <c r="O23" s="19" t="s">
        <v>576</v>
      </c>
      <c r="P23" s="816" t="s">
        <v>585</v>
      </c>
      <c r="Q23" s="817"/>
      <c r="R23" s="818"/>
      <c r="S23" s="20">
        <v>302.29000000000002</v>
      </c>
      <c r="T23" s="363"/>
      <c r="U23" s="364" t="s">
        <v>52</v>
      </c>
      <c r="V23" s="364"/>
      <c r="W23" s="365" t="s">
        <v>53</v>
      </c>
      <c r="X23" s="409"/>
      <c r="Y23" s="364" t="s">
        <v>52</v>
      </c>
      <c r="Z23" s="614"/>
      <c r="AA23" s="366" t="s">
        <v>12</v>
      </c>
      <c r="AD23" s="359"/>
      <c r="AE23" s="357"/>
      <c r="AF23" s="357"/>
      <c r="AG23" s="357"/>
      <c r="AH23" s="357"/>
      <c r="AI23" s="357"/>
      <c r="AJ23" s="357"/>
      <c r="AK23" s="19"/>
      <c r="AL23" s="819"/>
      <c r="AM23" s="820"/>
      <c r="AN23" s="821"/>
      <c r="AO23" s="20"/>
      <c r="AP23" s="360"/>
      <c r="AS23" s="359"/>
      <c r="AT23" s="19"/>
      <c r="AU23" s="819"/>
      <c r="AV23" s="820"/>
      <c r="AW23" s="821"/>
      <c r="AX23" s="20"/>
      <c r="AY23" s="357"/>
      <c r="AZ23" s="19"/>
      <c r="BA23" s="819"/>
      <c r="BB23" s="820"/>
      <c r="BC23" s="821"/>
      <c r="BD23" s="20"/>
      <c r="BE23" s="360"/>
      <c r="BH23" s="359"/>
      <c r="BI23" s="786"/>
      <c r="BJ23" s="801"/>
      <c r="BK23" s="802"/>
      <c r="BL23" s="803"/>
      <c r="BM23" s="787"/>
      <c r="BN23" s="357"/>
      <c r="BO23" s="786"/>
      <c r="BP23" s="801"/>
      <c r="BQ23" s="802"/>
      <c r="BR23" s="803"/>
      <c r="BS23" s="787"/>
      <c r="BT23" s="360"/>
    </row>
    <row r="24" spans="1:72" ht="13.5" customHeight="1" thickBot="1" x14ac:dyDescent="0.25">
      <c r="A24" s="428" t="s">
        <v>49</v>
      </c>
      <c r="B24" s="418"/>
      <c r="C24" s="357"/>
      <c r="D24" s="357"/>
      <c r="E24" s="357"/>
      <c r="F24" s="429">
        <f>IFERROR((E16+E17+F20)/E18,0)</f>
        <v>32.6007290400972</v>
      </c>
      <c r="G24" s="399"/>
      <c r="H24" s="399"/>
      <c r="I24" s="399"/>
      <c r="J24" s="399"/>
      <c r="K24" s="399"/>
      <c r="L24" s="399"/>
      <c r="M24" s="399"/>
      <c r="N24" s="400"/>
      <c r="O24" s="19" t="s">
        <v>570</v>
      </c>
      <c r="P24" s="819" t="s">
        <v>586</v>
      </c>
      <c r="Q24" s="820"/>
      <c r="R24" s="821"/>
      <c r="S24" s="20">
        <v>488.69</v>
      </c>
      <c r="T24" s="863"/>
      <c r="U24" s="864"/>
      <c r="V24" s="862"/>
      <c r="W24" s="142">
        <v>0</v>
      </c>
      <c r="X24" s="861"/>
      <c r="Y24" s="864"/>
      <c r="Z24" s="862"/>
      <c r="AA24" s="140">
        <v>0</v>
      </c>
      <c r="AD24" s="359"/>
      <c r="AE24" s="357"/>
      <c r="AF24" s="357"/>
      <c r="AG24" s="357"/>
      <c r="AH24" s="357"/>
      <c r="AI24" s="357"/>
      <c r="AJ24" s="357"/>
      <c r="AK24" s="19"/>
      <c r="AL24" s="819"/>
      <c r="AM24" s="820"/>
      <c r="AN24" s="821"/>
      <c r="AO24" s="20"/>
      <c r="AP24" s="360"/>
      <c r="AS24" s="359"/>
      <c r="AT24" s="19"/>
      <c r="AU24" s="819"/>
      <c r="AV24" s="820"/>
      <c r="AW24" s="821"/>
      <c r="AX24" s="20"/>
      <c r="AY24" s="357"/>
      <c r="AZ24" s="19"/>
      <c r="BA24" s="819"/>
      <c r="BB24" s="820"/>
      <c r="BC24" s="821"/>
      <c r="BD24" s="20"/>
      <c r="BE24" s="360"/>
      <c r="BH24" s="359"/>
      <c r="BI24" s="786"/>
      <c r="BJ24" s="801"/>
      <c r="BK24" s="802"/>
      <c r="BL24" s="803"/>
      <c r="BM24" s="787"/>
      <c r="BN24" s="357"/>
      <c r="BO24" s="786"/>
      <c r="BP24" s="801"/>
      <c r="BQ24" s="802"/>
      <c r="BR24" s="803"/>
      <c r="BS24" s="787"/>
      <c r="BT24" s="360"/>
    </row>
    <row r="25" spans="1:72" ht="13.5" customHeight="1" thickBot="1" x14ac:dyDescent="0.25">
      <c r="A25" s="430"/>
      <c r="B25" s="431"/>
      <c r="C25" s="431"/>
      <c r="D25" s="432" t="s">
        <v>51</v>
      </c>
      <c r="E25" s="431"/>
      <c r="F25" s="433"/>
      <c r="G25" s="407" t="s">
        <v>55</v>
      </c>
      <c r="H25" s="419"/>
      <c r="I25" s="399"/>
      <c r="J25" s="419"/>
      <c r="K25" s="419"/>
      <c r="L25" s="434" t="s">
        <v>56</v>
      </c>
      <c r="M25" s="419"/>
      <c r="N25" s="435" t="s">
        <v>12</v>
      </c>
      <c r="O25" s="19"/>
      <c r="P25" s="819"/>
      <c r="Q25" s="820"/>
      <c r="R25" s="821"/>
      <c r="S25" s="20"/>
      <c r="T25" s="863"/>
      <c r="U25" s="864"/>
      <c r="V25" s="862"/>
      <c r="W25" s="142">
        <v>0</v>
      </c>
      <c r="X25" s="861"/>
      <c r="Y25" s="864"/>
      <c r="Z25" s="862"/>
      <c r="AA25" s="140">
        <v>0</v>
      </c>
      <c r="AD25" s="359"/>
      <c r="AE25" s="357"/>
      <c r="AF25" s="357"/>
      <c r="AG25" s="357"/>
      <c r="AH25" s="357"/>
      <c r="AI25" s="357"/>
      <c r="AJ25" s="357"/>
      <c r="AK25" s="19"/>
      <c r="AL25" s="819"/>
      <c r="AM25" s="820"/>
      <c r="AN25" s="821"/>
      <c r="AO25" s="20"/>
      <c r="AP25" s="360"/>
      <c r="AS25" s="359"/>
      <c r="AT25" s="19"/>
      <c r="AU25" s="819"/>
      <c r="AV25" s="820"/>
      <c r="AW25" s="821"/>
      <c r="AX25" s="20"/>
      <c r="AY25" s="357"/>
      <c r="AZ25" s="19"/>
      <c r="BA25" s="819"/>
      <c r="BB25" s="820"/>
      <c r="BC25" s="821"/>
      <c r="BD25" s="20"/>
      <c r="BE25" s="360"/>
      <c r="BH25" s="359"/>
      <c r="BI25" s="786"/>
      <c r="BJ25" s="801"/>
      <c r="BK25" s="802"/>
      <c r="BL25" s="803"/>
      <c r="BM25" s="787"/>
      <c r="BN25" s="357"/>
      <c r="BO25" s="786"/>
      <c r="BP25" s="801"/>
      <c r="BQ25" s="802"/>
      <c r="BR25" s="803"/>
      <c r="BS25" s="787"/>
      <c r="BT25" s="360"/>
    </row>
    <row r="26" spans="1:72" ht="13.5" customHeight="1" thickBot="1" x14ac:dyDescent="0.25">
      <c r="A26" s="406" t="s">
        <v>57</v>
      </c>
      <c r="B26" s="145">
        <v>443</v>
      </c>
      <c r="C26" s="779"/>
      <c r="D26" s="777" t="s">
        <v>54</v>
      </c>
      <c r="E26" s="138">
        <v>12.24</v>
      </c>
      <c r="F26" s="410">
        <f t="shared" ref="F26:F31" si="0">ROUND((B26*E26),3)</f>
        <v>5422.32</v>
      </c>
      <c r="G26" s="890" t="s">
        <v>122</v>
      </c>
      <c r="H26" s="891"/>
      <c r="I26" s="891"/>
      <c r="J26" s="891"/>
      <c r="K26" s="892"/>
      <c r="L26" s="900"/>
      <c r="M26" s="892"/>
      <c r="N26" s="140">
        <v>0</v>
      </c>
      <c r="O26" s="19"/>
      <c r="P26" s="819"/>
      <c r="Q26" s="820"/>
      <c r="R26" s="821"/>
      <c r="S26" s="20"/>
      <c r="T26" s="896"/>
      <c r="U26" s="877"/>
      <c r="V26" s="878"/>
      <c r="W26" s="142">
        <v>0</v>
      </c>
      <c r="X26" s="933"/>
      <c r="Y26" s="877"/>
      <c r="Z26" s="878"/>
      <c r="AA26" s="140">
        <v>0</v>
      </c>
      <c r="AD26" s="359"/>
      <c r="AE26" s="842" t="s">
        <v>304</v>
      </c>
      <c r="AF26" s="843"/>
      <c r="AG26" s="843"/>
      <c r="AH26" s="843"/>
      <c r="AI26" s="844"/>
      <c r="AJ26" s="357"/>
      <c r="AK26" s="19"/>
      <c r="AL26" s="819"/>
      <c r="AM26" s="820"/>
      <c r="AN26" s="821"/>
      <c r="AO26" s="20"/>
      <c r="AP26" s="360"/>
      <c r="AS26" s="359"/>
      <c r="AT26" s="19"/>
      <c r="AU26" s="819"/>
      <c r="AV26" s="820"/>
      <c r="AW26" s="821"/>
      <c r="AX26" s="20"/>
      <c r="AY26" s="357"/>
      <c r="AZ26" s="19"/>
      <c r="BA26" s="819"/>
      <c r="BB26" s="820"/>
      <c r="BC26" s="821"/>
      <c r="BD26" s="20"/>
      <c r="BE26" s="360"/>
      <c r="BH26" s="359"/>
      <c r="BI26" s="786"/>
      <c r="BJ26" s="801"/>
      <c r="BK26" s="802"/>
      <c r="BL26" s="803"/>
      <c r="BM26" s="787"/>
      <c r="BN26" s="357"/>
      <c r="BO26" s="786"/>
      <c r="BP26" s="801"/>
      <c r="BQ26" s="802"/>
      <c r="BR26" s="803"/>
      <c r="BS26" s="787"/>
      <c r="BT26" s="360"/>
    </row>
    <row r="27" spans="1:72" ht="13.5" customHeight="1" thickBot="1" x14ac:dyDescent="0.25">
      <c r="A27" s="406" t="s">
        <v>58</v>
      </c>
      <c r="B27" s="145">
        <v>0</v>
      </c>
      <c r="C27" s="779"/>
      <c r="D27" s="777" t="s">
        <v>54</v>
      </c>
      <c r="E27" s="138">
        <v>12.24</v>
      </c>
      <c r="F27" s="410">
        <f t="shared" si="0"/>
        <v>0</v>
      </c>
      <c r="G27" s="890" t="s">
        <v>122</v>
      </c>
      <c r="H27" s="891"/>
      <c r="I27" s="891"/>
      <c r="J27" s="891"/>
      <c r="K27" s="892"/>
      <c r="L27" s="900"/>
      <c r="M27" s="892"/>
      <c r="N27" s="140">
        <v>0</v>
      </c>
      <c r="O27" s="19"/>
      <c r="P27" s="819"/>
      <c r="Q27" s="820"/>
      <c r="R27" s="821"/>
      <c r="S27" s="20"/>
      <c r="T27" s="392" t="s">
        <v>233</v>
      </c>
      <c r="U27" s="393"/>
      <c r="V27" s="393"/>
      <c r="W27" s="393"/>
      <c r="X27" s="393"/>
      <c r="Y27" s="393"/>
      <c r="Z27" s="394"/>
      <c r="AA27" s="25">
        <f>SUM(W24:W26)+SUM(AA24:AA26)</f>
        <v>0</v>
      </c>
      <c r="AD27" s="359"/>
      <c r="AE27" s="833" t="s">
        <v>242</v>
      </c>
      <c r="AF27" s="834"/>
      <c r="AG27" s="834"/>
      <c r="AH27" s="834"/>
      <c r="AI27" s="835"/>
      <c r="AJ27" s="357"/>
      <c r="AK27" s="19"/>
      <c r="AL27" s="819"/>
      <c r="AM27" s="820"/>
      <c r="AN27" s="821"/>
      <c r="AO27" s="20"/>
      <c r="AP27" s="360"/>
      <c r="AS27" s="359"/>
      <c r="AT27" s="19"/>
      <c r="AU27" s="819"/>
      <c r="AV27" s="820"/>
      <c r="AW27" s="821"/>
      <c r="AX27" s="20"/>
      <c r="AY27" s="357"/>
      <c r="AZ27" s="19"/>
      <c r="BA27" s="819"/>
      <c r="BB27" s="820"/>
      <c r="BC27" s="821"/>
      <c r="BD27" s="20"/>
      <c r="BE27" s="360"/>
      <c r="BH27" s="359"/>
      <c r="BI27" s="786"/>
      <c r="BJ27" s="801"/>
      <c r="BK27" s="802"/>
      <c r="BL27" s="803"/>
      <c r="BM27" s="787"/>
      <c r="BN27" s="357"/>
      <c r="BO27" s="786"/>
      <c r="BP27" s="801"/>
      <c r="BQ27" s="802"/>
      <c r="BR27" s="803"/>
      <c r="BS27" s="787"/>
      <c r="BT27" s="360"/>
    </row>
    <row r="28" spans="1:72" ht="13.5" customHeight="1" x14ac:dyDescent="0.2">
      <c r="A28" s="406" t="s">
        <v>59</v>
      </c>
      <c r="B28" s="145"/>
      <c r="C28" s="779"/>
      <c r="D28" s="777" t="s">
        <v>54</v>
      </c>
      <c r="E28" s="138">
        <v>12.24</v>
      </c>
      <c r="F28" s="410">
        <f t="shared" si="0"/>
        <v>0</v>
      </c>
      <c r="G28" s="890" t="s">
        <v>122</v>
      </c>
      <c r="H28" s="891"/>
      <c r="I28" s="891"/>
      <c r="J28" s="891"/>
      <c r="K28" s="892"/>
      <c r="L28" s="900"/>
      <c r="M28" s="892"/>
      <c r="N28" s="140">
        <v>0</v>
      </c>
      <c r="O28" s="19"/>
      <c r="P28" s="816"/>
      <c r="Q28" s="817"/>
      <c r="R28" s="818"/>
      <c r="S28" s="20"/>
      <c r="T28" s="436" t="s">
        <v>232</v>
      </c>
      <c r="U28" s="22"/>
      <c r="V28" s="137"/>
      <c r="W28" s="611"/>
      <c r="X28" s="611"/>
      <c r="Y28" s="611"/>
      <c r="Z28" s="611"/>
      <c r="AA28" s="620"/>
      <c r="AD28" s="359"/>
      <c r="AE28" s="836"/>
      <c r="AF28" s="837"/>
      <c r="AG28" s="837"/>
      <c r="AH28" s="837"/>
      <c r="AI28" s="838"/>
      <c r="AJ28" s="357"/>
      <c r="AK28" s="19"/>
      <c r="AL28" s="819"/>
      <c r="AM28" s="820"/>
      <c r="AN28" s="821"/>
      <c r="AO28" s="20"/>
      <c r="AP28" s="360"/>
      <c r="AS28" s="359"/>
      <c r="AT28" s="19"/>
      <c r="AU28" s="819"/>
      <c r="AV28" s="820"/>
      <c r="AW28" s="821"/>
      <c r="AX28" s="20"/>
      <c r="AY28" s="357"/>
      <c r="AZ28" s="19"/>
      <c r="BA28" s="819"/>
      <c r="BB28" s="820"/>
      <c r="BC28" s="821"/>
      <c r="BD28" s="20"/>
      <c r="BE28" s="360"/>
      <c r="BH28" s="359"/>
      <c r="BI28" s="786"/>
      <c r="BJ28" s="801"/>
      <c r="BK28" s="802"/>
      <c r="BL28" s="803"/>
      <c r="BM28" s="787"/>
      <c r="BN28" s="357"/>
      <c r="BO28" s="786"/>
      <c r="BP28" s="801"/>
      <c r="BQ28" s="802"/>
      <c r="BR28" s="803"/>
      <c r="BS28" s="787"/>
      <c r="BT28" s="360"/>
    </row>
    <row r="29" spans="1:72" ht="13.5" customHeight="1" thickBot="1" x14ac:dyDescent="0.25">
      <c r="A29" s="406" t="s">
        <v>60</v>
      </c>
      <c r="B29" s="145">
        <v>20.8</v>
      </c>
      <c r="C29" s="779"/>
      <c r="D29" s="777" t="s">
        <v>54</v>
      </c>
      <c r="E29" s="138">
        <v>12.24</v>
      </c>
      <c r="F29" s="410">
        <f t="shared" si="0"/>
        <v>254.59200000000001</v>
      </c>
      <c r="G29" s="890" t="s">
        <v>122</v>
      </c>
      <c r="H29" s="891"/>
      <c r="I29" s="891"/>
      <c r="J29" s="891"/>
      <c r="K29" s="892"/>
      <c r="L29" s="900"/>
      <c r="M29" s="892"/>
      <c r="N29" s="140">
        <v>0</v>
      </c>
      <c r="O29" s="19"/>
      <c r="P29" s="819"/>
      <c r="Q29" s="820"/>
      <c r="R29" s="821"/>
      <c r="S29" s="20"/>
      <c r="T29" s="136" t="s">
        <v>227</v>
      </c>
      <c r="U29" s="437"/>
      <c r="V29" s="437"/>
      <c r="W29" s="437"/>
      <c r="X29" s="437"/>
      <c r="Y29" s="437"/>
      <c r="Z29" s="437"/>
      <c r="AA29" s="438"/>
      <c r="AD29" s="359"/>
      <c r="AE29" s="836"/>
      <c r="AF29" s="837"/>
      <c r="AG29" s="837"/>
      <c r="AH29" s="837"/>
      <c r="AI29" s="838"/>
      <c r="AJ29" s="357"/>
      <c r="AK29" s="19"/>
      <c r="AL29" s="819"/>
      <c r="AM29" s="820"/>
      <c r="AN29" s="821"/>
      <c r="AO29" s="20"/>
      <c r="AP29" s="360"/>
      <c r="AS29" s="359"/>
      <c r="AT29" s="19"/>
      <c r="AU29" s="819"/>
      <c r="AV29" s="820"/>
      <c r="AW29" s="821"/>
      <c r="AX29" s="20"/>
      <c r="AY29" s="357"/>
      <c r="AZ29" s="19"/>
      <c r="BA29" s="819"/>
      <c r="BB29" s="820"/>
      <c r="BC29" s="821"/>
      <c r="BD29" s="20"/>
      <c r="BE29" s="360"/>
      <c r="BH29" s="359"/>
      <c r="BI29" s="786"/>
      <c r="BJ29" s="801"/>
      <c r="BK29" s="802"/>
      <c r="BL29" s="803"/>
      <c r="BM29" s="787"/>
      <c r="BN29" s="357"/>
      <c r="BO29" s="786"/>
      <c r="BP29" s="801"/>
      <c r="BQ29" s="802"/>
      <c r="BR29" s="803"/>
      <c r="BS29" s="787"/>
      <c r="BT29" s="360"/>
    </row>
    <row r="30" spans="1:72" ht="13.5" customHeight="1" thickBot="1" x14ac:dyDescent="0.25">
      <c r="A30" s="23" t="s">
        <v>591</v>
      </c>
      <c r="B30" s="145">
        <v>31</v>
      </c>
      <c r="C30" s="779"/>
      <c r="D30" s="777" t="s">
        <v>54</v>
      </c>
      <c r="E30" s="138">
        <v>12.24</v>
      </c>
      <c r="F30" s="410">
        <f t="shared" si="0"/>
        <v>379.44</v>
      </c>
      <c r="G30" s="914" t="s">
        <v>122</v>
      </c>
      <c r="H30" s="915"/>
      <c r="I30" s="915"/>
      <c r="J30" s="915"/>
      <c r="K30" s="904"/>
      <c r="L30" s="903"/>
      <c r="M30" s="904"/>
      <c r="N30" s="140">
        <v>0</v>
      </c>
      <c r="O30" s="19"/>
      <c r="P30" s="819"/>
      <c r="Q30" s="820"/>
      <c r="R30" s="821"/>
      <c r="S30" s="20"/>
      <c r="T30" s="944" t="s">
        <v>211</v>
      </c>
      <c r="U30" s="945"/>
      <c r="V30" s="21" t="s">
        <v>225</v>
      </c>
      <c r="W30" s="21" t="s">
        <v>226</v>
      </c>
      <c r="X30" s="439"/>
      <c r="Y30" s="21" t="s">
        <v>211</v>
      </c>
      <c r="Z30" s="21" t="s">
        <v>225</v>
      </c>
      <c r="AA30" s="21" t="s">
        <v>226</v>
      </c>
      <c r="AD30" s="359"/>
      <c r="AE30" s="836"/>
      <c r="AF30" s="837"/>
      <c r="AG30" s="837"/>
      <c r="AH30" s="837"/>
      <c r="AI30" s="838"/>
      <c r="AJ30" s="357"/>
      <c r="AK30" s="19"/>
      <c r="AL30" s="819"/>
      <c r="AM30" s="820"/>
      <c r="AN30" s="821"/>
      <c r="AO30" s="20"/>
      <c r="AP30" s="360"/>
      <c r="AS30" s="359"/>
      <c r="AT30" s="19"/>
      <c r="AU30" s="819"/>
      <c r="AV30" s="820"/>
      <c r="AW30" s="821"/>
      <c r="AX30" s="20"/>
      <c r="AY30" s="357"/>
      <c r="AZ30" s="19"/>
      <c r="BA30" s="819"/>
      <c r="BB30" s="820"/>
      <c r="BC30" s="821"/>
      <c r="BD30" s="20"/>
      <c r="BE30" s="360"/>
      <c r="BH30" s="359"/>
      <c r="BI30" s="786"/>
      <c r="BJ30" s="801"/>
      <c r="BK30" s="802"/>
      <c r="BL30" s="803"/>
      <c r="BM30" s="787"/>
      <c r="BN30" s="357"/>
      <c r="BO30" s="786"/>
      <c r="BP30" s="801"/>
      <c r="BQ30" s="802"/>
      <c r="BR30" s="803"/>
      <c r="BS30" s="787"/>
      <c r="BT30" s="360"/>
    </row>
    <row r="31" spans="1:72" ht="13.5" customHeight="1" thickBot="1" x14ac:dyDescent="0.25">
      <c r="A31" s="23" t="s">
        <v>61</v>
      </c>
      <c r="B31" s="145">
        <v>0</v>
      </c>
      <c r="C31" s="779"/>
      <c r="D31" s="777" t="s">
        <v>54</v>
      </c>
      <c r="E31" s="138">
        <v>12.24</v>
      </c>
      <c r="F31" s="410">
        <f t="shared" si="0"/>
        <v>0</v>
      </c>
      <c r="G31" s="842" t="s">
        <v>233</v>
      </c>
      <c r="H31" s="843"/>
      <c r="I31" s="843"/>
      <c r="J31" s="843"/>
      <c r="K31" s="843"/>
      <c r="L31" s="843"/>
      <c r="M31" s="844"/>
      <c r="N31" s="25">
        <f>SUM(N26:N30)</f>
        <v>0</v>
      </c>
      <c r="O31" s="19"/>
      <c r="P31" s="819"/>
      <c r="Q31" s="820"/>
      <c r="R31" s="821"/>
      <c r="S31" s="20"/>
      <c r="T31" s="895">
        <v>43610</v>
      </c>
      <c r="U31" s="895"/>
      <c r="V31" s="24" t="s">
        <v>575</v>
      </c>
      <c r="W31" s="140">
        <v>896.52</v>
      </c>
      <c r="X31" s="440"/>
      <c r="Y31" s="129"/>
      <c r="Z31" s="24"/>
      <c r="AA31" s="140">
        <v>0</v>
      </c>
      <c r="AD31" s="359"/>
      <c r="AE31" s="836"/>
      <c r="AF31" s="837"/>
      <c r="AG31" s="837"/>
      <c r="AH31" s="837"/>
      <c r="AI31" s="838"/>
      <c r="AJ31" s="357"/>
      <c r="AK31" s="19"/>
      <c r="AL31" s="819"/>
      <c r="AM31" s="820"/>
      <c r="AN31" s="821"/>
      <c r="AO31" s="20"/>
      <c r="AP31" s="360"/>
      <c r="AS31" s="359"/>
      <c r="AT31" s="19"/>
      <c r="AU31" s="819"/>
      <c r="AV31" s="820"/>
      <c r="AW31" s="821"/>
      <c r="AX31" s="20"/>
      <c r="AY31" s="357"/>
      <c r="AZ31" s="19"/>
      <c r="BA31" s="819"/>
      <c r="BB31" s="820"/>
      <c r="BC31" s="821"/>
      <c r="BD31" s="20"/>
      <c r="BE31" s="360"/>
      <c r="BH31" s="359"/>
      <c r="BI31" s="786"/>
      <c r="BJ31" s="801"/>
      <c r="BK31" s="802"/>
      <c r="BL31" s="803"/>
      <c r="BM31" s="787"/>
      <c r="BN31" s="357"/>
      <c r="BO31" s="786"/>
      <c r="BP31" s="801"/>
      <c r="BQ31" s="802"/>
      <c r="BR31" s="803"/>
      <c r="BS31" s="787"/>
      <c r="BT31" s="360"/>
    </row>
    <row r="32" spans="1:72" ht="13.5" customHeight="1" thickBot="1" x14ac:dyDescent="0.25">
      <c r="A32" s="441" t="s">
        <v>305</v>
      </c>
      <c r="B32" s="442">
        <f>SUM(B26:B31)</f>
        <v>494.8</v>
      </c>
      <c r="C32" s="442" t="s">
        <v>62</v>
      </c>
      <c r="D32" s="408"/>
      <c r="E32" s="778" t="s">
        <v>496</v>
      </c>
      <c r="F32" s="410">
        <f>ROUND(IF(N43&gt;SUM(F29:F31),N43,SUM(F29:F31)),2)</f>
        <v>634.03</v>
      </c>
      <c r="G32" s="443"/>
      <c r="H32" s="352"/>
      <c r="I32" s="362"/>
      <c r="J32" s="362"/>
      <c r="K32" s="362" t="s">
        <v>63</v>
      </c>
      <c r="L32" s="362"/>
      <c r="M32" s="362"/>
      <c r="N32" s="427"/>
      <c r="O32" s="19"/>
      <c r="P32" s="819"/>
      <c r="Q32" s="820"/>
      <c r="R32" s="821"/>
      <c r="S32" s="20"/>
      <c r="T32" s="895"/>
      <c r="U32" s="895"/>
      <c r="V32" s="24"/>
      <c r="W32" s="140">
        <v>0</v>
      </c>
      <c r="X32" s="440"/>
      <c r="Y32" s="129"/>
      <c r="Z32" s="24"/>
      <c r="AA32" s="140">
        <v>0</v>
      </c>
      <c r="AD32" s="359"/>
      <c r="AE32" s="836"/>
      <c r="AF32" s="837"/>
      <c r="AG32" s="837"/>
      <c r="AH32" s="837"/>
      <c r="AI32" s="838"/>
      <c r="AJ32" s="357"/>
      <c r="AK32" s="17" t="s">
        <v>233</v>
      </c>
      <c r="AL32" s="822"/>
      <c r="AM32" s="823"/>
      <c r="AN32" s="823"/>
      <c r="AO32" s="25">
        <f>SUM(AO11:AO15,AO17:AO31)</f>
        <v>0</v>
      </c>
      <c r="AP32" s="360"/>
      <c r="AS32" s="359"/>
      <c r="AT32" s="17" t="s">
        <v>233</v>
      </c>
      <c r="AU32" s="822"/>
      <c r="AV32" s="823"/>
      <c r="AW32" s="823"/>
      <c r="AX32" s="25">
        <f>SUM(AX11:AX15,AX17:AX31)</f>
        <v>0</v>
      </c>
      <c r="AY32" s="357"/>
      <c r="AZ32" s="17" t="s">
        <v>233</v>
      </c>
      <c r="BA32" s="822"/>
      <c r="BB32" s="823"/>
      <c r="BC32" s="823"/>
      <c r="BD32" s="25">
        <f>SUM(BD11:BD15,BD17:BD31)</f>
        <v>0</v>
      </c>
      <c r="BE32" s="360"/>
      <c r="BH32" s="359"/>
      <c r="BI32" s="786"/>
      <c r="BJ32" s="801"/>
      <c r="BK32" s="802"/>
      <c r="BL32" s="803"/>
      <c r="BM32" s="787"/>
      <c r="BN32" s="357"/>
      <c r="BO32" s="786"/>
      <c r="BP32" s="801"/>
      <c r="BQ32" s="802"/>
      <c r="BR32" s="803"/>
      <c r="BS32" s="787"/>
      <c r="BT32" s="360"/>
    </row>
    <row r="33" spans="1:72" ht="13.5" customHeight="1" thickBot="1" x14ac:dyDescent="0.25">
      <c r="A33" s="406" t="s">
        <v>297</v>
      </c>
      <c r="B33" s="407"/>
      <c r="C33" s="399"/>
      <c r="D33" s="399"/>
      <c r="E33" s="399"/>
      <c r="F33" s="410">
        <f xml:space="preserve"> ROUND(SUM(F26:F28),2)+F32</f>
        <v>6056.3499999999995</v>
      </c>
      <c r="G33" s="399"/>
      <c r="H33" s="399"/>
      <c r="I33" s="399"/>
      <c r="J33" s="399"/>
      <c r="K33" s="399"/>
      <c r="L33" s="399"/>
      <c r="M33" s="399"/>
      <c r="N33" s="400"/>
      <c r="O33" s="19"/>
      <c r="P33" s="819"/>
      <c r="Q33" s="820"/>
      <c r="R33" s="821"/>
      <c r="S33" s="20"/>
      <c r="T33" s="895"/>
      <c r="U33" s="895"/>
      <c r="V33" s="24"/>
      <c r="W33" s="140">
        <v>0</v>
      </c>
      <c r="X33" s="440"/>
      <c r="Y33" s="129"/>
      <c r="Z33" s="24"/>
      <c r="AA33" s="140">
        <v>0</v>
      </c>
      <c r="AD33" s="359"/>
      <c r="AE33" s="836"/>
      <c r="AF33" s="837"/>
      <c r="AG33" s="837"/>
      <c r="AH33" s="837"/>
      <c r="AI33" s="838"/>
      <c r="AJ33" s="357"/>
      <c r="AK33" s="17" t="s">
        <v>234</v>
      </c>
      <c r="AL33" s="822"/>
      <c r="AM33" s="823"/>
      <c r="AN33" s="823"/>
      <c r="AO33" s="18"/>
      <c r="AP33" s="360"/>
      <c r="AS33" s="359"/>
      <c r="AT33" s="17" t="s">
        <v>234</v>
      </c>
      <c r="AU33" s="822"/>
      <c r="AV33" s="823"/>
      <c r="AW33" s="823"/>
      <c r="AX33" s="18"/>
      <c r="AY33" s="357"/>
      <c r="AZ33" s="17" t="s">
        <v>234</v>
      </c>
      <c r="BA33" s="822"/>
      <c r="BB33" s="823"/>
      <c r="BC33" s="823"/>
      <c r="BD33" s="18"/>
      <c r="BE33" s="360"/>
      <c r="BH33" s="359"/>
      <c r="BI33" s="786"/>
      <c r="BJ33" s="801"/>
      <c r="BK33" s="802"/>
      <c r="BL33" s="803"/>
      <c r="BM33" s="787"/>
      <c r="BN33" s="357"/>
      <c r="BO33" s="786"/>
      <c r="BP33" s="801"/>
      <c r="BQ33" s="802"/>
      <c r="BR33" s="803"/>
      <c r="BS33" s="787"/>
      <c r="BT33" s="360"/>
    </row>
    <row r="34" spans="1:72" ht="13.5" customHeight="1" thickBot="1" x14ac:dyDescent="0.25">
      <c r="A34" s="406" t="s">
        <v>64</v>
      </c>
      <c r="B34" s="407"/>
      <c r="C34" s="399"/>
      <c r="D34" s="399"/>
      <c r="E34" s="399"/>
      <c r="F34" s="410">
        <f>F20</f>
        <v>6707.5999999999995</v>
      </c>
      <c r="G34" s="444" t="s">
        <v>65</v>
      </c>
      <c r="H34" s="419"/>
      <c r="I34" s="399"/>
      <c r="J34" s="419"/>
      <c r="K34" s="419"/>
      <c r="L34" s="419" t="s">
        <v>66</v>
      </c>
      <c r="M34" s="419"/>
      <c r="N34" s="435" t="s">
        <v>12</v>
      </c>
      <c r="O34" s="19"/>
      <c r="P34" s="819"/>
      <c r="Q34" s="820"/>
      <c r="R34" s="821"/>
      <c r="S34" s="20"/>
      <c r="T34" s="895"/>
      <c r="U34" s="895"/>
      <c r="V34" s="24"/>
      <c r="W34" s="140">
        <v>0</v>
      </c>
      <c r="X34" s="440"/>
      <c r="Y34" s="129"/>
      <c r="Z34" s="24"/>
      <c r="AA34" s="140">
        <v>0</v>
      </c>
      <c r="AD34" s="359"/>
      <c r="AE34" s="836"/>
      <c r="AF34" s="837"/>
      <c r="AG34" s="837"/>
      <c r="AH34" s="837"/>
      <c r="AI34" s="838"/>
      <c r="AJ34" s="357"/>
      <c r="AK34" s="19"/>
      <c r="AL34" s="824"/>
      <c r="AM34" s="825"/>
      <c r="AN34" s="826"/>
      <c r="AO34" s="20"/>
      <c r="AP34" s="360"/>
      <c r="AS34" s="359"/>
      <c r="AT34" s="19"/>
      <c r="AU34" s="824"/>
      <c r="AV34" s="825"/>
      <c r="AW34" s="826"/>
      <c r="AX34" s="20"/>
      <c r="AY34" s="357"/>
      <c r="AZ34" s="19"/>
      <c r="BA34" s="824"/>
      <c r="BB34" s="825"/>
      <c r="BC34" s="826"/>
      <c r="BD34" s="20"/>
      <c r="BE34" s="360"/>
      <c r="BH34" s="359"/>
      <c r="BI34" s="786"/>
      <c r="BJ34" s="801"/>
      <c r="BK34" s="802"/>
      <c r="BL34" s="803"/>
      <c r="BM34" s="787"/>
      <c r="BN34" s="357"/>
      <c r="BO34" s="786"/>
      <c r="BP34" s="801"/>
      <c r="BQ34" s="802"/>
      <c r="BR34" s="803"/>
      <c r="BS34" s="787"/>
      <c r="BT34" s="360"/>
    </row>
    <row r="35" spans="1:72" ht="13.5" customHeight="1" thickBot="1" x14ac:dyDescent="0.25">
      <c r="A35" s="920" t="str">
        <f>IF(F35&lt;0,"24. LOSS THIS PERIOD (Line 22-23)","24. UNUSED ALLOWANCE THIS PERIOD (Line 22-23)")</f>
        <v>24. LOSS THIS PERIOD (Line 22-23)</v>
      </c>
      <c r="B35" s="921"/>
      <c r="C35" s="921"/>
      <c r="D35" s="921"/>
      <c r="E35" s="780"/>
      <c r="F35" s="410">
        <f>F33-F34</f>
        <v>-651.25</v>
      </c>
      <c r="G35" s="893" t="s">
        <v>359</v>
      </c>
      <c r="H35" s="869"/>
      <c r="I35" s="869"/>
      <c r="J35" s="869"/>
      <c r="K35" s="894"/>
      <c r="L35" s="897"/>
      <c r="M35" s="894"/>
      <c r="N35" s="210">
        <f>'CG-3123'!AU38</f>
        <v>0</v>
      </c>
      <c r="O35" s="17" t="s">
        <v>233</v>
      </c>
      <c r="P35" s="859"/>
      <c r="Q35" s="860"/>
      <c r="R35" s="860"/>
      <c r="S35" s="25">
        <f>SUM(S8:S12,S14:S34)</f>
        <v>6582.9699999999993</v>
      </c>
      <c r="T35" s="895"/>
      <c r="U35" s="895"/>
      <c r="V35" s="24"/>
      <c r="W35" s="140">
        <v>0</v>
      </c>
      <c r="X35" s="440"/>
      <c r="Y35" s="129"/>
      <c r="Z35" s="24"/>
      <c r="AA35" s="140">
        <v>0</v>
      </c>
      <c r="AD35" s="359"/>
      <c r="AE35" s="836"/>
      <c r="AF35" s="837"/>
      <c r="AG35" s="837"/>
      <c r="AH35" s="837"/>
      <c r="AI35" s="838"/>
      <c r="AJ35" s="357"/>
      <c r="AK35" s="19"/>
      <c r="AL35" s="816"/>
      <c r="AM35" s="817"/>
      <c r="AN35" s="818"/>
      <c r="AO35" s="20"/>
      <c r="AP35" s="360"/>
      <c r="AS35" s="359"/>
      <c r="AT35" s="19"/>
      <c r="AU35" s="816"/>
      <c r="AV35" s="817"/>
      <c r="AW35" s="818"/>
      <c r="AX35" s="20"/>
      <c r="AY35" s="357"/>
      <c r="AZ35" s="19"/>
      <c r="BA35" s="816"/>
      <c r="BB35" s="817"/>
      <c r="BC35" s="818"/>
      <c r="BD35" s="20"/>
      <c r="BE35" s="360"/>
      <c r="BH35" s="359"/>
      <c r="BI35" s="786"/>
      <c r="BJ35" s="801"/>
      <c r="BK35" s="802"/>
      <c r="BL35" s="803"/>
      <c r="BM35" s="787"/>
      <c r="BN35" s="357"/>
      <c r="BO35" s="786"/>
      <c r="BP35" s="801"/>
      <c r="BQ35" s="802"/>
      <c r="BR35" s="803"/>
      <c r="BS35" s="787"/>
      <c r="BT35" s="360"/>
    </row>
    <row r="36" spans="1:72" ht="13.5" customHeight="1" thickBot="1" x14ac:dyDescent="0.25">
      <c r="A36" s="920" t="str">
        <f>IF(F36&lt;0,"25. DEFICIT FROM LAST REPORT","25. UNUSED ALLOWANCE FROM LAST REPORT")</f>
        <v>25. UNUSED ALLOWANCE FROM LAST REPORT</v>
      </c>
      <c r="B36" s="921"/>
      <c r="C36" s="921"/>
      <c r="D36" s="921"/>
      <c r="E36" s="780"/>
      <c r="F36" s="139">
        <v>212.21</v>
      </c>
      <c r="G36" s="893" t="s">
        <v>438</v>
      </c>
      <c r="H36" s="869"/>
      <c r="I36" s="869"/>
      <c r="J36" s="869"/>
      <c r="K36" s="894"/>
      <c r="L36" s="897"/>
      <c r="M36" s="894"/>
      <c r="N36" s="210">
        <f>'CG-3123'!AU76</f>
        <v>0</v>
      </c>
      <c r="O36" s="17" t="s">
        <v>234</v>
      </c>
      <c r="P36" s="859"/>
      <c r="Q36" s="860"/>
      <c r="R36" s="860"/>
      <c r="S36" s="18"/>
      <c r="T36" s="895"/>
      <c r="U36" s="895"/>
      <c r="V36" s="24"/>
      <c r="W36" s="140">
        <v>0</v>
      </c>
      <c r="X36" s="440"/>
      <c r="Y36" s="129"/>
      <c r="Z36" s="24"/>
      <c r="AA36" s="140">
        <v>0</v>
      </c>
      <c r="AD36" s="359"/>
      <c r="AE36" s="836"/>
      <c r="AF36" s="837"/>
      <c r="AG36" s="837"/>
      <c r="AH36" s="837"/>
      <c r="AI36" s="838"/>
      <c r="AJ36" s="357"/>
      <c r="AK36" s="26"/>
      <c r="AL36" s="827"/>
      <c r="AM36" s="828"/>
      <c r="AN36" s="829"/>
      <c r="AO36" s="135"/>
      <c r="AP36" s="360"/>
      <c r="AS36" s="359"/>
      <c r="AT36" s="26"/>
      <c r="AU36" s="827"/>
      <c r="AV36" s="828"/>
      <c r="AW36" s="829"/>
      <c r="AX36" s="135"/>
      <c r="AY36" s="357"/>
      <c r="AZ36" s="26"/>
      <c r="BA36" s="827"/>
      <c r="BB36" s="828"/>
      <c r="BC36" s="829"/>
      <c r="BD36" s="135"/>
      <c r="BE36" s="360"/>
      <c r="BH36" s="359"/>
      <c r="BI36" s="786"/>
      <c r="BJ36" s="801"/>
      <c r="BK36" s="802"/>
      <c r="BL36" s="803"/>
      <c r="BM36" s="787"/>
      <c r="BN36" s="357"/>
      <c r="BO36" s="786"/>
      <c r="BP36" s="801"/>
      <c r="BQ36" s="802"/>
      <c r="BR36" s="803"/>
      <c r="BS36" s="787"/>
      <c r="BT36" s="360"/>
    </row>
    <row r="37" spans="1:72" ht="13.5" customHeight="1" x14ac:dyDescent="0.2">
      <c r="A37" s="920" t="str">
        <f>IF(F37&lt;0,"26. ACCUMULATED DEFICIT END OF PERIOD","26. ACCUMULATED UNUSED ALLOWANCE END OF PERIOD")</f>
        <v>26. ACCUMULATED DEFICIT END OF PERIOD</v>
      </c>
      <c r="B37" s="921"/>
      <c r="C37" s="921"/>
      <c r="D37" s="921"/>
      <c r="E37" s="781" t="str">
        <f>IF(AND(F37&lt;0,ABS(F37)&gt;(ABS(F33)*0.1)),"Excess Deficit","")</f>
        <v/>
      </c>
      <c r="F37" s="445">
        <f>F35+F36</f>
        <v>-439.03999999999996</v>
      </c>
      <c r="G37" s="893" t="s">
        <v>436</v>
      </c>
      <c r="H37" s="869"/>
      <c r="I37" s="869"/>
      <c r="J37" s="869"/>
      <c r="K37" s="894"/>
      <c r="L37" s="898"/>
      <c r="M37" s="899"/>
      <c r="N37" s="210">
        <f>'CG-3123'!AU114</f>
        <v>243.60000000000011</v>
      </c>
      <c r="O37" s="19"/>
      <c r="P37" s="816"/>
      <c r="Q37" s="817"/>
      <c r="R37" s="818"/>
      <c r="S37" s="20"/>
      <c r="T37" s="895"/>
      <c r="U37" s="895"/>
      <c r="V37" s="24"/>
      <c r="W37" s="140">
        <v>0</v>
      </c>
      <c r="X37" s="440"/>
      <c r="Y37" s="129"/>
      <c r="Z37" s="24"/>
      <c r="AA37" s="140">
        <v>0</v>
      </c>
      <c r="AD37" s="359"/>
      <c r="AE37" s="836"/>
      <c r="AF37" s="837"/>
      <c r="AG37" s="837"/>
      <c r="AH37" s="837"/>
      <c r="AI37" s="838"/>
      <c r="AJ37" s="357"/>
      <c r="AK37" s="357"/>
      <c r="AL37" s="357"/>
      <c r="AM37" s="357"/>
      <c r="AN37" s="357"/>
      <c r="AO37" s="446"/>
      <c r="AP37" s="360"/>
      <c r="AS37" s="359"/>
      <c r="AT37" s="357"/>
      <c r="AU37" s="357"/>
      <c r="AV37" s="357"/>
      <c r="AW37" s="357"/>
      <c r="AX37" s="446"/>
      <c r="AY37" s="357"/>
      <c r="AZ37" s="357"/>
      <c r="BA37" s="357"/>
      <c r="BB37" s="357"/>
      <c r="BC37" s="357"/>
      <c r="BD37" s="446"/>
      <c r="BE37" s="360"/>
      <c r="BH37" s="359"/>
      <c r="BI37" s="786"/>
      <c r="BJ37" s="801"/>
      <c r="BK37" s="802"/>
      <c r="BL37" s="803"/>
      <c r="BM37" s="787"/>
      <c r="BN37" s="357"/>
      <c r="BO37" s="786"/>
      <c r="BP37" s="801"/>
      <c r="BQ37" s="802"/>
      <c r="BR37" s="803"/>
      <c r="BS37" s="787"/>
      <c r="BT37" s="360"/>
    </row>
    <row r="38" spans="1:72" ht="13.5" customHeight="1" thickBot="1" x14ac:dyDescent="0.25">
      <c r="A38" s="406" t="s">
        <v>67</v>
      </c>
      <c r="B38" s="407"/>
      <c r="C38" s="399"/>
      <c r="D38" s="399"/>
      <c r="E38" s="782" t="s">
        <v>231</v>
      </c>
      <c r="F38" s="445">
        <f>IF(E38= "N/A", F33*0, IF(E38 = "30% of Line 22",F33*30%,F33*10%))</f>
        <v>605.63499999999999</v>
      </c>
      <c r="G38" s="893" t="s">
        <v>439</v>
      </c>
      <c r="H38" s="869"/>
      <c r="I38" s="869"/>
      <c r="J38" s="869"/>
      <c r="K38" s="894"/>
      <c r="L38" s="900"/>
      <c r="M38" s="892"/>
      <c r="N38" s="210">
        <f>'CG-3123'!AU152</f>
        <v>0</v>
      </c>
      <c r="O38" s="19"/>
      <c r="P38" s="816"/>
      <c r="Q38" s="817"/>
      <c r="R38" s="818"/>
      <c r="S38" s="20"/>
      <c r="T38" s="895"/>
      <c r="U38" s="895"/>
      <c r="V38" s="24"/>
      <c r="W38" s="140">
        <v>0</v>
      </c>
      <c r="X38" s="440"/>
      <c r="Y38" s="129"/>
      <c r="Z38" s="24"/>
      <c r="AA38" s="140">
        <v>0</v>
      </c>
      <c r="AD38" s="359"/>
      <c r="AE38" s="836"/>
      <c r="AF38" s="837"/>
      <c r="AG38" s="837"/>
      <c r="AH38" s="837"/>
      <c r="AI38" s="838"/>
      <c r="AJ38" s="357"/>
      <c r="AK38" s="357"/>
      <c r="AL38" s="357"/>
      <c r="AM38" s="357"/>
      <c r="AN38" s="357"/>
      <c r="AO38" s="446"/>
      <c r="AP38" s="360"/>
      <c r="AS38" s="359"/>
      <c r="AT38" s="357"/>
      <c r="AU38" s="357"/>
      <c r="AV38" s="357"/>
      <c r="AW38" s="357"/>
      <c r="AX38" s="446"/>
      <c r="AY38" s="357"/>
      <c r="AZ38" s="357"/>
      <c r="BA38" s="357"/>
      <c r="BB38" s="357"/>
      <c r="BC38" s="357"/>
      <c r="BD38" s="446"/>
      <c r="BE38" s="360"/>
      <c r="BH38" s="359"/>
      <c r="BI38" s="786"/>
      <c r="BJ38" s="801"/>
      <c r="BK38" s="802"/>
      <c r="BL38" s="803"/>
      <c r="BM38" s="787"/>
      <c r="BN38" s="357"/>
      <c r="BO38" s="786"/>
      <c r="BP38" s="801"/>
      <c r="BQ38" s="802"/>
      <c r="BR38" s="803"/>
      <c r="BS38" s="787"/>
      <c r="BT38" s="360"/>
    </row>
    <row r="39" spans="1:72" ht="13.5" customHeight="1" x14ac:dyDescent="0.2">
      <c r="A39" s="395"/>
      <c r="B39" s="396"/>
      <c r="C39" s="396"/>
      <c r="D39" s="447" t="s">
        <v>68</v>
      </c>
      <c r="E39" s="396"/>
      <c r="F39" s="396"/>
      <c r="G39" s="890"/>
      <c r="H39" s="891"/>
      <c r="I39" s="891"/>
      <c r="J39" s="891"/>
      <c r="K39" s="892"/>
      <c r="L39" s="900"/>
      <c r="M39" s="892"/>
      <c r="N39" s="140">
        <v>0</v>
      </c>
      <c r="O39" s="19"/>
      <c r="P39" s="816"/>
      <c r="Q39" s="817"/>
      <c r="R39" s="818"/>
      <c r="S39" s="20"/>
      <c r="T39" s="895"/>
      <c r="U39" s="895"/>
      <c r="V39" s="24"/>
      <c r="W39" s="140">
        <v>0</v>
      </c>
      <c r="X39" s="440"/>
      <c r="Y39" s="129"/>
      <c r="Z39" s="24"/>
      <c r="AA39" s="140">
        <v>0</v>
      </c>
      <c r="AD39" s="359"/>
      <c r="AE39" s="836"/>
      <c r="AF39" s="837"/>
      <c r="AG39" s="837"/>
      <c r="AH39" s="837"/>
      <c r="AI39" s="838"/>
      <c r="AJ39" s="357"/>
      <c r="AK39" s="357"/>
      <c r="AL39" s="357"/>
      <c r="AM39" s="357"/>
      <c r="AN39" s="357"/>
      <c r="AO39" s="446"/>
      <c r="AP39" s="360"/>
      <c r="AS39" s="359"/>
      <c r="AT39" s="357"/>
      <c r="AU39" s="357"/>
      <c r="AV39" s="357"/>
      <c r="AW39" s="357"/>
      <c r="AX39" s="446"/>
      <c r="AY39" s="357"/>
      <c r="AZ39" s="357"/>
      <c r="BA39" s="357"/>
      <c r="BB39" s="357"/>
      <c r="BC39" s="357"/>
      <c r="BD39" s="446"/>
      <c r="BE39" s="360"/>
      <c r="BH39" s="359"/>
      <c r="BI39" s="786"/>
      <c r="BJ39" s="801"/>
      <c r="BK39" s="802"/>
      <c r="BL39" s="803"/>
      <c r="BM39" s="787"/>
      <c r="BN39" s="357"/>
      <c r="BO39" s="786"/>
      <c r="BP39" s="801"/>
      <c r="BQ39" s="802"/>
      <c r="BR39" s="803"/>
      <c r="BS39" s="787"/>
      <c r="BT39" s="360"/>
    </row>
    <row r="40" spans="1:72" ht="13.5" customHeight="1" thickBot="1" x14ac:dyDescent="0.25">
      <c r="A40" s="133" t="s">
        <v>243</v>
      </c>
      <c r="B40" s="611"/>
      <c r="C40" s="27">
        <f>IFERROR(SUM(S8:S12,AO11:AO15,AX11:AX15,BD11:BD15)/SUM(BD11:BD15,BD17:BD31,AX11:AX15,AX17:AX31,AO11:AO15,AO17:AO31,S8:S12,S14:S34),0)</f>
        <v>0</v>
      </c>
      <c r="D40" s="131" t="s">
        <v>291</v>
      </c>
      <c r="E40" s="144">
        <v>0</v>
      </c>
      <c r="F40" s="134"/>
      <c r="G40" s="890"/>
      <c r="H40" s="891"/>
      <c r="I40" s="891"/>
      <c r="J40" s="891"/>
      <c r="K40" s="892"/>
      <c r="L40" s="900"/>
      <c r="M40" s="892"/>
      <c r="N40" s="140">
        <v>0</v>
      </c>
      <c r="O40" s="19"/>
      <c r="P40" s="816"/>
      <c r="Q40" s="817"/>
      <c r="R40" s="818"/>
      <c r="S40" s="20"/>
      <c r="T40" s="895"/>
      <c r="U40" s="895"/>
      <c r="V40" s="24"/>
      <c r="W40" s="140">
        <v>0</v>
      </c>
      <c r="X40" s="440"/>
      <c r="Y40" s="129"/>
      <c r="Z40" s="24"/>
      <c r="AA40" s="140">
        <v>0</v>
      </c>
      <c r="AD40" s="359"/>
      <c r="AE40" s="836"/>
      <c r="AF40" s="837"/>
      <c r="AG40" s="837"/>
      <c r="AH40" s="837"/>
      <c r="AI40" s="838"/>
      <c r="AJ40" s="357"/>
      <c r="AK40" s="357"/>
      <c r="AL40" s="357"/>
      <c r="AM40" s="357"/>
      <c r="AN40" s="357"/>
      <c r="AO40" s="446"/>
      <c r="AP40" s="360"/>
      <c r="AS40" s="359"/>
      <c r="AT40" s="357"/>
      <c r="AU40" s="357"/>
      <c r="AV40" s="357"/>
      <c r="AW40" s="357"/>
      <c r="AX40" s="446"/>
      <c r="AY40" s="357"/>
      <c r="AZ40" s="357"/>
      <c r="BA40" s="357"/>
      <c r="BB40" s="357"/>
      <c r="BC40" s="357"/>
      <c r="BD40" s="446"/>
      <c r="BE40" s="360"/>
      <c r="BH40" s="359"/>
      <c r="BI40" s="786"/>
      <c r="BJ40" s="801"/>
      <c r="BK40" s="802"/>
      <c r="BL40" s="803"/>
      <c r="BM40" s="787"/>
      <c r="BN40" s="357"/>
      <c r="BO40" s="786"/>
      <c r="BP40" s="801"/>
      <c r="BQ40" s="802"/>
      <c r="BR40" s="803"/>
      <c r="BS40" s="787"/>
      <c r="BT40" s="360"/>
    </row>
    <row r="41" spans="1:72" ht="13.5" customHeight="1" thickBot="1" x14ac:dyDescent="0.25">
      <c r="A41" s="881" t="s">
        <v>592</v>
      </c>
      <c r="B41" s="882"/>
      <c r="C41" s="882"/>
      <c r="D41" s="882"/>
      <c r="E41" s="882"/>
      <c r="F41" s="883"/>
      <c r="G41" s="891"/>
      <c r="H41" s="891"/>
      <c r="I41" s="891"/>
      <c r="J41" s="891"/>
      <c r="K41" s="892"/>
      <c r="L41" s="900"/>
      <c r="M41" s="892"/>
      <c r="N41" s="140">
        <v>0</v>
      </c>
      <c r="O41" s="19"/>
      <c r="P41" s="816"/>
      <c r="Q41" s="817"/>
      <c r="R41" s="818"/>
      <c r="S41" s="20"/>
      <c r="T41" s="895"/>
      <c r="U41" s="895"/>
      <c r="V41" s="24"/>
      <c r="W41" s="140">
        <v>0</v>
      </c>
      <c r="X41" s="440"/>
      <c r="Y41" s="130"/>
      <c r="Z41" s="28"/>
      <c r="AA41" s="140">
        <v>0</v>
      </c>
      <c r="AD41" s="359"/>
      <c r="AE41" s="836"/>
      <c r="AF41" s="837"/>
      <c r="AG41" s="837"/>
      <c r="AH41" s="837"/>
      <c r="AI41" s="838"/>
      <c r="AJ41" s="357"/>
      <c r="AK41" s="357"/>
      <c r="AL41" s="357"/>
      <c r="AM41" s="357"/>
      <c r="AN41" s="357"/>
      <c r="AO41" s="446"/>
      <c r="AP41" s="360"/>
      <c r="AS41" s="359"/>
      <c r="AT41" s="357"/>
      <c r="AU41" s="357"/>
      <c r="AV41" s="357"/>
      <c r="AW41" s="357"/>
      <c r="AX41" s="446"/>
      <c r="AY41" s="357"/>
      <c r="AZ41" s="357"/>
      <c r="BA41" s="357"/>
      <c r="BB41" s="357"/>
      <c r="BC41" s="357"/>
      <c r="BD41" s="446"/>
      <c r="BE41" s="360"/>
      <c r="BH41" s="359"/>
      <c r="BI41" s="786"/>
      <c r="BJ41" s="801"/>
      <c r="BK41" s="802"/>
      <c r="BL41" s="803"/>
      <c r="BM41" s="787"/>
      <c r="BN41" s="357"/>
      <c r="BO41" s="786"/>
      <c r="BP41" s="801"/>
      <c r="BQ41" s="802"/>
      <c r="BR41" s="803"/>
      <c r="BS41" s="787"/>
      <c r="BT41" s="360"/>
    </row>
    <row r="42" spans="1:72" ht="13.5" customHeight="1" thickBot="1" x14ac:dyDescent="0.25">
      <c r="A42" s="884"/>
      <c r="B42" s="885"/>
      <c r="C42" s="885"/>
      <c r="D42" s="885"/>
      <c r="E42" s="885"/>
      <c r="F42" s="886"/>
      <c r="G42" s="448" t="s">
        <v>71</v>
      </c>
      <c r="H42" s="449"/>
      <c r="I42" s="449"/>
      <c r="J42" s="449"/>
      <c r="K42" s="449"/>
      <c r="L42" s="450"/>
      <c r="M42" s="451"/>
      <c r="N42" s="140">
        <v>0</v>
      </c>
      <c r="O42" s="19"/>
      <c r="P42" s="816"/>
      <c r="Q42" s="817"/>
      <c r="R42" s="818"/>
      <c r="S42" s="20"/>
      <c r="T42" s="922"/>
      <c r="U42" s="922"/>
      <c r="V42" s="28"/>
      <c r="W42" s="140">
        <v>0</v>
      </c>
      <c r="X42" s="452"/>
      <c r="Y42" s="453" t="s">
        <v>233</v>
      </c>
      <c r="Z42" s="21"/>
      <c r="AA42" s="25">
        <f>SUM(W31:W42,AA31:AA41,BM7:BM46,BS7:BS46)</f>
        <v>896.52</v>
      </c>
      <c r="AD42" s="359"/>
      <c r="AE42" s="836"/>
      <c r="AF42" s="837"/>
      <c r="AG42" s="837"/>
      <c r="AH42" s="837"/>
      <c r="AI42" s="838"/>
      <c r="AJ42" s="357"/>
      <c r="AK42" s="357"/>
      <c r="AL42" s="357"/>
      <c r="AM42" s="357"/>
      <c r="AN42" s="357"/>
      <c r="AO42" s="446"/>
      <c r="AP42" s="360"/>
      <c r="AS42" s="359"/>
      <c r="AT42" s="357"/>
      <c r="AU42" s="357"/>
      <c r="AV42" s="357"/>
      <c r="AW42" s="357"/>
      <c r="AX42" s="446"/>
      <c r="AY42" s="357"/>
      <c r="AZ42" s="357"/>
      <c r="BA42" s="357"/>
      <c r="BB42" s="357"/>
      <c r="BC42" s="357"/>
      <c r="BD42" s="446"/>
      <c r="BE42" s="360"/>
      <c r="BH42" s="359"/>
      <c r="BI42" s="786"/>
      <c r="BJ42" s="801"/>
      <c r="BK42" s="802"/>
      <c r="BL42" s="803"/>
      <c r="BM42" s="787"/>
      <c r="BN42" s="357"/>
      <c r="BO42" s="786"/>
      <c r="BP42" s="801"/>
      <c r="BQ42" s="802"/>
      <c r="BR42" s="803"/>
      <c r="BS42" s="787"/>
      <c r="BT42" s="360"/>
    </row>
    <row r="43" spans="1:72" ht="13.5" customHeight="1" thickBot="1" x14ac:dyDescent="0.25">
      <c r="A43" s="884"/>
      <c r="B43" s="885"/>
      <c r="C43" s="885"/>
      <c r="D43" s="885"/>
      <c r="E43" s="885"/>
      <c r="F43" s="886"/>
      <c r="G43" s="843" t="s">
        <v>233</v>
      </c>
      <c r="H43" s="843"/>
      <c r="I43" s="843"/>
      <c r="J43" s="843"/>
      <c r="K43" s="843"/>
      <c r="L43" s="843"/>
      <c r="M43" s="844"/>
      <c r="N43" s="25">
        <f>SUM(N35:N42)</f>
        <v>243.60000000000011</v>
      </c>
      <c r="O43" s="29" t="s">
        <v>235</v>
      </c>
      <c r="P43" s="859"/>
      <c r="Q43" s="860"/>
      <c r="R43" s="860"/>
      <c r="S43" s="25">
        <f>SUM(S35,S37:S42,AO32,AO34:AO36,AX32,AX34:AX36,BD32,BD34:BD36)</f>
        <v>6582.9699999999993</v>
      </c>
      <c r="T43" s="923"/>
      <c r="U43" s="924"/>
      <c r="V43" s="924"/>
      <c r="W43" s="924"/>
      <c r="X43" s="924"/>
      <c r="Y43" s="924"/>
      <c r="Z43" s="924"/>
      <c r="AA43" s="925"/>
      <c r="AD43" s="359"/>
      <c r="AE43" s="836"/>
      <c r="AF43" s="837"/>
      <c r="AG43" s="837"/>
      <c r="AH43" s="837"/>
      <c r="AI43" s="838"/>
      <c r="AJ43" s="357"/>
      <c r="AK43" s="357"/>
      <c r="AL43" s="357"/>
      <c r="AM43" s="357"/>
      <c r="AN43" s="357"/>
      <c r="AO43" s="357"/>
      <c r="AP43" s="360"/>
      <c r="AS43" s="359"/>
      <c r="AT43" s="357"/>
      <c r="AU43" s="357"/>
      <c r="AV43" s="357"/>
      <c r="AW43" s="357"/>
      <c r="AX43" s="357"/>
      <c r="AY43" s="357"/>
      <c r="AZ43" s="357"/>
      <c r="BA43" s="357"/>
      <c r="BB43" s="357"/>
      <c r="BC43" s="357"/>
      <c r="BD43" s="357"/>
      <c r="BE43" s="360"/>
      <c r="BH43" s="359"/>
      <c r="BI43" s="786"/>
      <c r="BJ43" s="801"/>
      <c r="BK43" s="802"/>
      <c r="BL43" s="803"/>
      <c r="BM43" s="787"/>
      <c r="BN43" s="357"/>
      <c r="BO43" s="786"/>
      <c r="BP43" s="801"/>
      <c r="BQ43" s="802"/>
      <c r="BR43" s="803"/>
      <c r="BS43" s="787"/>
      <c r="BT43" s="360"/>
    </row>
    <row r="44" spans="1:72" ht="13.5" customHeight="1" thickBot="1" x14ac:dyDescent="0.25">
      <c r="A44" s="884"/>
      <c r="B44" s="885"/>
      <c r="C44" s="885"/>
      <c r="D44" s="885"/>
      <c r="E44" s="885"/>
      <c r="F44" s="886"/>
      <c r="G44" s="352"/>
      <c r="H44" s="352"/>
      <c r="I44" s="352"/>
      <c r="J44" s="352"/>
      <c r="K44" s="352"/>
      <c r="L44" s="352"/>
      <c r="M44" s="352"/>
      <c r="N44" s="354"/>
      <c r="O44" s="443" t="s">
        <v>70</v>
      </c>
      <c r="P44" s="352"/>
      <c r="Q44" s="352"/>
      <c r="R44" s="352"/>
      <c r="S44" s="362" t="s">
        <v>222</v>
      </c>
      <c r="T44" s="454"/>
      <c r="U44" s="352"/>
      <c r="V44" s="352"/>
      <c r="W44" s="352"/>
      <c r="X44" s="362" t="s">
        <v>236</v>
      </c>
      <c r="Y44" s="362"/>
      <c r="Z44" s="455"/>
      <c r="AA44" s="456"/>
      <c r="AD44" s="359"/>
      <c r="AE44" s="836"/>
      <c r="AF44" s="837"/>
      <c r="AG44" s="837"/>
      <c r="AH44" s="837"/>
      <c r="AI44" s="838"/>
      <c r="AJ44" s="357"/>
      <c r="AK44" s="357"/>
      <c r="AL44" s="357"/>
      <c r="AM44" s="357"/>
      <c r="AN44" s="357"/>
      <c r="AO44" s="357"/>
      <c r="AP44" s="360"/>
      <c r="AS44" s="359"/>
      <c r="AT44" s="357"/>
      <c r="AU44" s="357"/>
      <c r="AV44" s="357"/>
      <c r="AW44" s="357"/>
      <c r="AX44" s="357"/>
      <c r="AY44" s="357"/>
      <c r="AZ44" s="357"/>
      <c r="BA44" s="357"/>
      <c r="BB44" s="357"/>
      <c r="BC44" s="357"/>
      <c r="BD44" s="357"/>
      <c r="BE44" s="360"/>
      <c r="BH44" s="359"/>
      <c r="BI44" s="786"/>
      <c r="BJ44" s="801"/>
      <c r="BK44" s="802"/>
      <c r="BL44" s="803"/>
      <c r="BM44" s="787"/>
      <c r="BN44" s="357"/>
      <c r="BO44" s="786"/>
      <c r="BP44" s="801"/>
      <c r="BQ44" s="802"/>
      <c r="BR44" s="803"/>
      <c r="BS44" s="787"/>
      <c r="BT44" s="360"/>
    </row>
    <row r="45" spans="1:72" ht="13.5" customHeight="1" thickBot="1" x14ac:dyDescent="0.25">
      <c r="A45" s="884"/>
      <c r="B45" s="885"/>
      <c r="C45" s="885"/>
      <c r="D45" s="885"/>
      <c r="E45" s="885"/>
      <c r="F45" s="886"/>
      <c r="G45" s="357"/>
      <c r="H45" s="357"/>
      <c r="I45" s="357"/>
      <c r="J45" s="357"/>
      <c r="K45" s="357"/>
      <c r="L45" s="357"/>
      <c r="M45" s="357"/>
      <c r="N45" s="360"/>
      <c r="O45" s="934"/>
      <c r="P45" s="935"/>
      <c r="Q45" s="936"/>
      <c r="R45" s="357"/>
      <c r="S45" s="934"/>
      <c r="T45" s="935"/>
      <c r="U45" s="935"/>
      <c r="V45" s="936"/>
      <c r="W45" s="357"/>
      <c r="X45" s="934"/>
      <c r="Y45" s="935"/>
      <c r="Z45" s="935"/>
      <c r="AA45" s="936"/>
      <c r="AD45" s="359"/>
      <c r="AE45" s="839"/>
      <c r="AF45" s="840"/>
      <c r="AG45" s="840"/>
      <c r="AH45" s="840"/>
      <c r="AI45" s="841"/>
      <c r="AJ45" s="357"/>
      <c r="AK45" s="357"/>
      <c r="AL45" s="357"/>
      <c r="AM45" s="357"/>
      <c r="AN45" s="357"/>
      <c r="AO45" s="357"/>
      <c r="AP45" s="360"/>
      <c r="AS45" s="359"/>
      <c r="AT45" s="357"/>
      <c r="AU45" s="357"/>
      <c r="AV45" s="357"/>
      <c r="AW45" s="357"/>
      <c r="AX45" s="357"/>
      <c r="AY45" s="357"/>
      <c r="AZ45" s="357"/>
      <c r="BA45" s="357"/>
      <c r="BB45" s="357"/>
      <c r="BC45" s="357"/>
      <c r="BD45" s="357"/>
      <c r="BE45" s="360"/>
      <c r="BH45" s="359"/>
      <c r="BI45" s="786"/>
      <c r="BJ45" s="801"/>
      <c r="BK45" s="802"/>
      <c r="BL45" s="803"/>
      <c r="BM45" s="787"/>
      <c r="BN45" s="357"/>
      <c r="BO45" s="786"/>
      <c r="BP45" s="801"/>
      <c r="BQ45" s="802"/>
      <c r="BR45" s="803"/>
      <c r="BS45" s="787"/>
      <c r="BT45" s="360"/>
    </row>
    <row r="46" spans="1:72" ht="13.5" customHeight="1" thickBot="1" x14ac:dyDescent="0.25">
      <c r="A46" s="884"/>
      <c r="B46" s="885"/>
      <c r="C46" s="885"/>
      <c r="D46" s="885"/>
      <c r="E46" s="885"/>
      <c r="F46" s="886"/>
      <c r="G46" s="357"/>
      <c r="H46" s="357"/>
      <c r="I46" s="357"/>
      <c r="J46" s="357"/>
      <c r="K46" s="357"/>
      <c r="L46" s="357"/>
      <c r="M46" s="357"/>
      <c r="N46" s="360"/>
      <c r="O46" s="937"/>
      <c r="P46" s="938"/>
      <c r="Q46" s="939"/>
      <c r="R46" s="357"/>
      <c r="S46" s="937"/>
      <c r="T46" s="938"/>
      <c r="U46" s="938"/>
      <c r="V46" s="939"/>
      <c r="W46" s="357"/>
      <c r="X46" s="937"/>
      <c r="Y46" s="938"/>
      <c r="Z46" s="938"/>
      <c r="AA46" s="939"/>
      <c r="AD46" s="359"/>
      <c r="AE46" s="357"/>
      <c r="AF46" s="357"/>
      <c r="AG46" s="357"/>
      <c r="AH46" s="357"/>
      <c r="AI46" s="357"/>
      <c r="AJ46" s="357"/>
      <c r="AK46" s="357"/>
      <c r="AL46" s="357"/>
      <c r="AM46" s="357"/>
      <c r="AN46" s="357"/>
      <c r="AO46" s="357"/>
      <c r="AP46" s="360"/>
      <c r="AS46" s="359"/>
      <c r="AT46" s="357"/>
      <c r="AU46" s="357"/>
      <c r="AV46" s="357"/>
      <c r="AW46" s="357"/>
      <c r="AX46" s="357"/>
      <c r="AY46" s="357"/>
      <c r="AZ46" s="357"/>
      <c r="BA46" s="357"/>
      <c r="BB46" s="357"/>
      <c r="BC46" s="357"/>
      <c r="BD46" s="357"/>
      <c r="BE46" s="360"/>
      <c r="BH46" s="359"/>
      <c r="BI46" s="788"/>
      <c r="BJ46" s="804"/>
      <c r="BK46" s="805"/>
      <c r="BL46" s="806"/>
      <c r="BM46" s="789"/>
      <c r="BN46" s="357"/>
      <c r="BO46" s="788"/>
      <c r="BP46" s="804"/>
      <c r="BQ46" s="805"/>
      <c r="BR46" s="806"/>
      <c r="BS46" s="789"/>
      <c r="BT46" s="360"/>
    </row>
    <row r="47" spans="1:72" ht="13.5" customHeight="1" x14ac:dyDescent="0.2">
      <c r="A47" s="884"/>
      <c r="B47" s="885"/>
      <c r="C47" s="885"/>
      <c r="D47" s="885"/>
      <c r="E47" s="885"/>
      <c r="F47" s="886"/>
      <c r="G47" s="357"/>
      <c r="H47" s="357"/>
      <c r="I47" s="357"/>
      <c r="J47" s="357"/>
      <c r="K47" s="357"/>
      <c r="L47" s="357"/>
      <c r="M47" s="357"/>
      <c r="N47" s="360"/>
      <c r="O47" s="937"/>
      <c r="P47" s="938"/>
      <c r="Q47" s="939"/>
      <c r="R47" s="357"/>
      <c r="S47" s="937"/>
      <c r="T47" s="938"/>
      <c r="U47" s="938"/>
      <c r="V47" s="939"/>
      <c r="W47" s="357"/>
      <c r="X47" s="937"/>
      <c r="Y47" s="938"/>
      <c r="Z47" s="938"/>
      <c r="AA47" s="939"/>
      <c r="AD47" s="359"/>
      <c r="AE47" s="357"/>
      <c r="AF47" s="357"/>
      <c r="AG47" s="357"/>
      <c r="AH47" s="357"/>
      <c r="AI47" s="357"/>
      <c r="AJ47" s="357"/>
      <c r="AK47" s="357"/>
      <c r="AL47" s="357"/>
      <c r="AM47" s="357"/>
      <c r="AN47" s="357"/>
      <c r="AO47" s="357"/>
      <c r="AP47" s="360"/>
      <c r="AS47" s="359"/>
      <c r="AT47" s="357"/>
      <c r="AU47" s="357"/>
      <c r="AV47" s="357"/>
      <c r="AW47" s="357"/>
      <c r="AX47" s="357"/>
      <c r="AY47" s="357"/>
      <c r="AZ47" s="357"/>
      <c r="BA47" s="357"/>
      <c r="BB47" s="357"/>
      <c r="BC47" s="357"/>
      <c r="BD47" s="357"/>
      <c r="BE47" s="360"/>
      <c r="BH47" s="359"/>
      <c r="BI47" s="357"/>
      <c r="BJ47" s="357"/>
      <c r="BK47" s="357"/>
      <c r="BL47" s="357"/>
      <c r="BM47" s="357"/>
      <c r="BN47" s="357"/>
      <c r="BO47" s="357"/>
      <c r="BP47" s="357"/>
      <c r="BQ47" s="357"/>
      <c r="BR47" s="357"/>
      <c r="BS47" s="357"/>
      <c r="BT47" s="360"/>
    </row>
    <row r="48" spans="1:72" ht="13.5" customHeight="1" thickBot="1" x14ac:dyDescent="0.25">
      <c r="A48" s="884"/>
      <c r="B48" s="885"/>
      <c r="C48" s="885"/>
      <c r="D48" s="885"/>
      <c r="E48" s="885"/>
      <c r="F48" s="886"/>
      <c r="G48" s="357"/>
      <c r="H48" s="357"/>
      <c r="I48" s="357"/>
      <c r="J48" s="357"/>
      <c r="K48" s="357"/>
      <c r="L48" s="357"/>
      <c r="M48" s="357"/>
      <c r="N48" s="360"/>
      <c r="O48" s="940"/>
      <c r="P48" s="941"/>
      <c r="Q48" s="942"/>
      <c r="R48" s="357"/>
      <c r="S48" s="940"/>
      <c r="T48" s="941"/>
      <c r="U48" s="941"/>
      <c r="V48" s="942"/>
      <c r="W48" s="357"/>
      <c r="X48" s="940"/>
      <c r="Y48" s="941"/>
      <c r="Z48" s="941"/>
      <c r="AA48" s="942"/>
      <c r="AD48" s="359"/>
      <c r="AE48" s="357"/>
      <c r="AF48" s="357"/>
      <c r="AG48" s="357"/>
      <c r="AH48" s="357"/>
      <c r="AI48" s="357"/>
      <c r="AJ48" s="357"/>
      <c r="AK48" s="357"/>
      <c r="AL48" s="357"/>
      <c r="AM48" s="357"/>
      <c r="AN48" s="357"/>
      <c r="AO48" s="357"/>
      <c r="AP48" s="360"/>
      <c r="AS48" s="359"/>
      <c r="AT48" s="357"/>
      <c r="AU48" s="357"/>
      <c r="AV48" s="357"/>
      <c r="AW48" s="357"/>
      <c r="AX48" s="357"/>
      <c r="AY48" s="357"/>
      <c r="AZ48" s="357"/>
      <c r="BA48" s="357"/>
      <c r="BB48" s="357"/>
      <c r="BC48" s="357"/>
      <c r="BD48" s="357"/>
      <c r="BE48" s="360"/>
      <c r="BH48" s="359"/>
      <c r="BI48" s="357"/>
      <c r="BJ48" s="357"/>
      <c r="BK48" s="357"/>
      <c r="BL48" s="357"/>
      <c r="BM48" s="357"/>
      <c r="BN48" s="357"/>
      <c r="BO48" s="357"/>
      <c r="BP48" s="357"/>
      <c r="BQ48" s="357"/>
      <c r="BR48" s="357"/>
      <c r="BS48" s="357"/>
      <c r="BT48" s="360"/>
    </row>
    <row r="49" spans="1:72" ht="31.5" customHeight="1" thickBot="1" x14ac:dyDescent="0.25">
      <c r="A49" s="887"/>
      <c r="B49" s="888"/>
      <c r="C49" s="888"/>
      <c r="D49" s="888"/>
      <c r="E49" s="888"/>
      <c r="F49" s="889"/>
      <c r="G49" s="386"/>
      <c r="H49" s="386"/>
      <c r="I49" s="386"/>
      <c r="J49" s="386"/>
      <c r="K49" s="386"/>
      <c r="L49" s="386"/>
      <c r="M49" s="386"/>
      <c r="N49" s="457"/>
      <c r="O49" s="943" t="s">
        <v>239</v>
      </c>
      <c r="P49" s="931"/>
      <c r="Q49" s="931"/>
      <c r="R49" s="386"/>
      <c r="S49" s="931" t="s">
        <v>239</v>
      </c>
      <c r="T49" s="931"/>
      <c r="U49" s="931"/>
      <c r="V49" s="931"/>
      <c r="W49" s="386"/>
      <c r="X49" s="931" t="s">
        <v>239</v>
      </c>
      <c r="Y49" s="931"/>
      <c r="Z49" s="931"/>
      <c r="AA49" s="932"/>
      <c r="AD49" s="458"/>
      <c r="AE49" s="386"/>
      <c r="AF49" s="386"/>
      <c r="AG49" s="386"/>
      <c r="AH49" s="386"/>
      <c r="AI49" s="386"/>
      <c r="AJ49" s="386"/>
      <c r="AK49" s="386"/>
      <c r="AL49" s="386"/>
      <c r="AM49" s="386"/>
      <c r="AN49" s="386"/>
      <c r="AO49" s="386"/>
      <c r="AP49" s="457"/>
      <c r="AS49" s="458"/>
      <c r="AT49" s="386"/>
      <c r="AU49" s="386"/>
      <c r="AV49" s="386"/>
      <c r="AW49" s="386"/>
      <c r="AX49" s="386"/>
      <c r="AY49" s="386"/>
      <c r="AZ49" s="386"/>
      <c r="BA49" s="386"/>
      <c r="BB49" s="386"/>
      <c r="BC49" s="386"/>
      <c r="BD49" s="386"/>
      <c r="BE49" s="457"/>
      <c r="BH49" s="458"/>
      <c r="BI49" s="386"/>
      <c r="BJ49" s="386"/>
      <c r="BK49" s="386"/>
      <c r="BL49" s="386"/>
      <c r="BM49" s="386"/>
      <c r="BN49" s="386"/>
      <c r="BO49" s="386"/>
      <c r="BP49" s="386"/>
      <c r="BQ49" s="386"/>
      <c r="BR49" s="386"/>
      <c r="BS49" s="386"/>
      <c r="BT49" s="457"/>
    </row>
    <row r="52" spans="1:72" ht="13.5" customHeight="1" x14ac:dyDescent="0.2"/>
  </sheetData>
  <sheetProtection algorithmName="SHA-512" hashValue="pEjUMpqKmXdsaOo8ssPEGoGeiydwzLYlFBs2aa1Lmer5BjQGOnKYCnhDIzskifS7X1QL2cnRhzuXLVJ6iaUI6A==" saltValue="Ed+l8i4JzOWXeCeMZtZjZA==" spinCount="100000" sheet="1" objects="1" scenarios="1"/>
  <mergeCells count="307">
    <mergeCell ref="O49:Q49"/>
    <mergeCell ref="S49:V49"/>
    <mergeCell ref="T34:U34"/>
    <mergeCell ref="T35:U35"/>
    <mergeCell ref="P31:R31"/>
    <mergeCell ref="T30:U30"/>
    <mergeCell ref="T25:V25"/>
    <mergeCell ref="P40:R40"/>
    <mergeCell ref="P35:R35"/>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L28:M28"/>
    <mergeCell ref="G26:K26"/>
    <mergeCell ref="G27:K27"/>
    <mergeCell ref="G28:K28"/>
    <mergeCell ref="G29:K29"/>
    <mergeCell ref="L35:M35"/>
    <mergeCell ref="G30:K30"/>
    <mergeCell ref="L26:M26"/>
    <mergeCell ref="L27:M27"/>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J9:BL9"/>
    <mergeCell ref="BP9:BR9"/>
    <mergeCell ref="BJ10:BL10"/>
    <mergeCell ref="BP10:BR10"/>
    <mergeCell ref="BJ11:BL11"/>
    <mergeCell ref="BP11:BR11"/>
    <mergeCell ref="BJ7:BL7"/>
    <mergeCell ref="BP7:BR7"/>
    <mergeCell ref="BJ6:BL6"/>
    <mergeCell ref="BJ12:BL12"/>
    <mergeCell ref="BP12:BR12"/>
    <mergeCell ref="BJ13:BL13"/>
    <mergeCell ref="BP13:BR13"/>
    <mergeCell ref="BJ14:BL14"/>
    <mergeCell ref="BP14:BR14"/>
    <mergeCell ref="BJ15:BL15"/>
    <mergeCell ref="BP15:BR15"/>
    <mergeCell ref="BJ16:BL16"/>
    <mergeCell ref="BP16:BR16"/>
    <mergeCell ref="BJ17:BL17"/>
    <mergeCell ref="BP17:BR17"/>
    <mergeCell ref="BJ18:BL18"/>
    <mergeCell ref="BP18:BR18"/>
    <mergeCell ref="BJ19:BL19"/>
    <mergeCell ref="BP19:BR19"/>
    <mergeCell ref="BJ20:BL20"/>
    <mergeCell ref="BP20:BR20"/>
    <mergeCell ref="BJ21:BL21"/>
    <mergeCell ref="BP21:BR21"/>
    <mergeCell ref="BJ22:BL22"/>
    <mergeCell ref="BP22:BR22"/>
    <mergeCell ref="BJ23:BL23"/>
    <mergeCell ref="BP23:BR23"/>
    <mergeCell ref="BJ24:BL24"/>
    <mergeCell ref="BP24:BR24"/>
    <mergeCell ref="BJ25:BL25"/>
    <mergeCell ref="BP25:BR25"/>
    <mergeCell ref="BJ26:BL26"/>
    <mergeCell ref="BP26:BR26"/>
    <mergeCell ref="BJ27:BL27"/>
    <mergeCell ref="BP27:BR27"/>
    <mergeCell ref="BJ28:BL28"/>
    <mergeCell ref="BP28:BR28"/>
    <mergeCell ref="BJ29:BL29"/>
    <mergeCell ref="BP29:BR29"/>
    <mergeCell ref="BJ30:BL30"/>
    <mergeCell ref="BP30:BR30"/>
    <mergeCell ref="BJ31:BL31"/>
    <mergeCell ref="BP31:BR31"/>
    <mergeCell ref="BJ43:BL43"/>
    <mergeCell ref="BJ32:BL32"/>
    <mergeCell ref="BP32:BR32"/>
    <mergeCell ref="BJ33:BL33"/>
    <mergeCell ref="BP33:BR33"/>
    <mergeCell ref="BJ34:BL34"/>
    <mergeCell ref="BP34:BR34"/>
    <mergeCell ref="BJ35:BL35"/>
    <mergeCell ref="BP35:BR35"/>
    <mergeCell ref="BJ36:BL36"/>
    <mergeCell ref="BP36:BR36"/>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70" transitionEvaluation="1" codeName="Sheet3"/>
  <dimension ref="A1:CE499"/>
  <sheetViews>
    <sheetView showGridLines="0" topLeftCell="A70" zoomScale="80" zoomScaleNormal="80" workbookViewId="0">
      <selection activeCell="I77" sqref="I77"/>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7" customWidth="1"/>
    <col min="25" max="25" width="11" style="57"/>
    <col min="26" max="26" width="12" style="57" bestFit="1" customWidth="1"/>
    <col min="27" max="29" width="8.7109375" style="57" customWidth="1"/>
    <col min="30" max="30" width="21.5703125" style="57" bestFit="1" customWidth="1"/>
    <col min="31" max="31" width="17.28515625" style="57" bestFit="1" customWidth="1"/>
    <col min="32" max="33" width="8.7109375" style="57" customWidth="1"/>
    <col min="34" max="34" width="6.42578125" style="57" customWidth="1"/>
    <col min="35" max="36" width="8.7109375" style="57" customWidth="1"/>
    <col min="37" max="37" width="11" style="57"/>
    <col min="38" max="38" width="13.85546875" style="32" customWidth="1"/>
    <col min="39" max="46" width="11" style="32"/>
    <col min="47" max="47" width="11.140625" style="32" customWidth="1"/>
    <col min="48" max="48" width="29.7109375" style="41"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1022" t="s">
        <v>0</v>
      </c>
      <c r="B1" s="854"/>
      <c r="C1" s="1023"/>
      <c r="D1" s="1011" t="s">
        <v>206</v>
      </c>
      <c r="E1" s="871"/>
      <c r="F1" s="871"/>
      <c r="G1" s="871"/>
      <c r="H1" s="871"/>
      <c r="I1" s="871"/>
      <c r="J1" s="871"/>
      <c r="K1" s="871"/>
      <c r="L1" s="871"/>
      <c r="M1" s="871"/>
      <c r="N1" s="871"/>
      <c r="O1" s="871"/>
      <c r="P1" s="871"/>
      <c r="Q1" s="871"/>
      <c r="R1" s="871"/>
      <c r="S1" s="871"/>
      <c r="T1" s="871"/>
      <c r="U1" s="871"/>
      <c r="V1" s="871"/>
      <c r="W1" s="872"/>
      <c r="X1" s="32"/>
      <c r="Y1" s="459"/>
      <c r="Z1" s="30"/>
      <c r="AA1" s="41" t="s">
        <v>228</v>
      </c>
      <c r="AB1" s="41" t="s">
        <v>224</v>
      </c>
      <c r="AC1" s="41" t="s">
        <v>229</v>
      </c>
      <c r="AD1" s="41"/>
      <c r="AE1" s="31"/>
      <c r="AF1" s="32"/>
      <c r="AG1" s="32"/>
      <c r="AH1" s="31"/>
      <c r="AI1" s="32"/>
      <c r="AJ1" s="32"/>
      <c r="AK1" s="32"/>
      <c r="AL1" s="31"/>
      <c r="AO1" s="31"/>
      <c r="AU1" s="1043" t="s">
        <v>96</v>
      </c>
      <c r="AV1" s="1043"/>
      <c r="AW1" s="1044"/>
      <c r="BD1" s="1043" t="s">
        <v>96</v>
      </c>
      <c r="BE1" s="1044"/>
    </row>
    <row r="2" spans="1:64" x14ac:dyDescent="0.2">
      <c r="A2" s="1005" t="s">
        <v>237</v>
      </c>
      <c r="B2" s="880"/>
      <c r="C2" s="1006"/>
      <c r="D2" s="1024"/>
      <c r="E2" s="958"/>
      <c r="F2" s="958"/>
      <c r="G2" s="958"/>
      <c r="H2" s="958"/>
      <c r="I2" s="958"/>
      <c r="J2" s="958"/>
      <c r="K2" s="958"/>
      <c r="L2" s="958"/>
      <c r="M2" s="958"/>
      <c r="N2" s="958"/>
      <c r="O2" s="958"/>
      <c r="P2" s="958"/>
      <c r="Q2" s="958"/>
      <c r="R2" s="958"/>
      <c r="S2" s="958"/>
      <c r="T2" s="958"/>
      <c r="U2" s="958"/>
      <c r="V2" s="958"/>
      <c r="W2" s="959"/>
      <c r="X2" s="32"/>
      <c r="Y2" s="33"/>
      <c r="Z2" s="30"/>
      <c r="AA2" s="138">
        <v>12.24</v>
      </c>
      <c r="AB2" s="460">
        <v>0</v>
      </c>
      <c r="AC2" s="460">
        <v>0</v>
      </c>
      <c r="AD2" s="34"/>
      <c r="AE2" s="32"/>
      <c r="AF2" s="32"/>
      <c r="AG2" s="32"/>
      <c r="AH2" s="32"/>
      <c r="AI2" s="32"/>
      <c r="AJ2" s="32"/>
      <c r="AK2" s="32"/>
      <c r="AL2" s="35" t="s">
        <v>209</v>
      </c>
      <c r="AU2" s="1043" t="s">
        <v>96</v>
      </c>
      <c r="AV2" s="1043"/>
      <c r="AW2" s="1044"/>
      <c r="AX2" s="36"/>
      <c r="BD2" s="1043" t="s">
        <v>96</v>
      </c>
      <c r="BE2" s="1044"/>
      <c r="BF2" s="35" t="s">
        <v>490</v>
      </c>
    </row>
    <row r="3" spans="1:64" x14ac:dyDescent="0.2">
      <c r="A3" s="1005" t="s">
        <v>3</v>
      </c>
      <c r="B3" s="880"/>
      <c r="C3" s="1006"/>
      <c r="D3" s="1024"/>
      <c r="E3" s="958"/>
      <c r="F3" s="958"/>
      <c r="G3" s="958"/>
      <c r="H3" s="958"/>
      <c r="I3" s="958"/>
      <c r="J3" s="958"/>
      <c r="K3" s="958"/>
      <c r="L3" s="958"/>
      <c r="M3" s="958"/>
      <c r="N3" s="958"/>
      <c r="O3" s="958"/>
      <c r="P3" s="958"/>
      <c r="Q3" s="958"/>
      <c r="R3" s="958"/>
      <c r="S3" s="958"/>
      <c r="T3" s="958"/>
      <c r="U3" s="958"/>
      <c r="V3" s="958"/>
      <c r="W3" s="959"/>
      <c r="X3" s="32"/>
      <c r="Y3" s="32"/>
      <c r="Z3" s="37"/>
      <c r="AA3" s="37"/>
      <c r="AB3" s="37"/>
      <c r="AC3" s="37"/>
      <c r="AD3" s="37"/>
      <c r="AE3" s="37"/>
      <c r="AF3" s="37"/>
      <c r="AG3" s="37"/>
      <c r="AH3" s="37"/>
      <c r="AI3" s="37"/>
      <c r="AJ3" s="37"/>
      <c r="AK3" s="32"/>
      <c r="AL3" s="32" t="s">
        <v>208</v>
      </c>
      <c r="AM3" s="33">
        <v>2.5499999999999998</v>
      </c>
      <c r="AN3" s="33">
        <v>4.6500000000000004</v>
      </c>
      <c r="AO3" s="33">
        <v>4.6500000000000004</v>
      </c>
      <c r="AP3" s="36"/>
      <c r="AQ3" s="36"/>
      <c r="AR3" s="36"/>
      <c r="AT3" s="35" t="s">
        <v>43</v>
      </c>
      <c r="AU3" s="35" t="s">
        <v>43</v>
      </c>
      <c r="AV3" s="41" t="s">
        <v>485</v>
      </c>
      <c r="AW3" s="618" t="s">
        <v>96</v>
      </c>
      <c r="AX3" s="38"/>
      <c r="BE3" s="618" t="s">
        <v>96</v>
      </c>
    </row>
    <row r="4" spans="1:64" x14ac:dyDescent="0.2">
      <c r="A4" s="1007" t="s">
        <v>546</v>
      </c>
      <c r="B4" s="1003"/>
      <c r="C4" s="1008"/>
      <c r="D4" s="1025"/>
      <c r="E4" s="993"/>
      <c r="F4" s="993"/>
      <c r="G4" s="993"/>
      <c r="H4" s="993"/>
      <c r="I4" s="993"/>
      <c r="J4" s="993"/>
      <c r="K4" s="993"/>
      <c r="L4" s="993"/>
      <c r="M4" s="993"/>
      <c r="N4" s="993"/>
      <c r="O4" s="993"/>
      <c r="P4" s="993"/>
      <c r="Q4" s="993"/>
      <c r="R4" s="993"/>
      <c r="S4" s="993"/>
      <c r="T4" s="993"/>
      <c r="U4" s="993"/>
      <c r="V4" s="993"/>
      <c r="W4" s="994"/>
      <c r="X4" s="32"/>
      <c r="Y4" s="32"/>
      <c r="Z4" s="35"/>
      <c r="AA4" s="32"/>
      <c r="AB4" s="32"/>
      <c r="AC4" s="32"/>
      <c r="AD4" s="32"/>
      <c r="AE4" s="32"/>
      <c r="AF4" s="32"/>
      <c r="AG4" s="39"/>
      <c r="AH4" s="32"/>
      <c r="AI4" s="32"/>
      <c r="AJ4" s="32"/>
      <c r="AK4" s="32"/>
      <c r="AM4" s="39">
        <v>0.2</v>
      </c>
      <c r="AN4" s="39">
        <v>0.4</v>
      </c>
      <c r="AO4" s="39">
        <v>0.4</v>
      </c>
      <c r="AP4" s="727"/>
      <c r="AQ4" s="727"/>
      <c r="AR4" s="727"/>
      <c r="AS4" s="40"/>
      <c r="AT4" s="35" t="s">
        <v>98</v>
      </c>
      <c r="AU4" s="35" t="s">
        <v>99</v>
      </c>
      <c r="AV4" s="41" t="s">
        <v>484</v>
      </c>
      <c r="AW4" s="618" t="s">
        <v>96</v>
      </c>
      <c r="AX4" s="38"/>
      <c r="BE4" s="618" t="s">
        <v>96</v>
      </c>
    </row>
    <row r="5" spans="1:64" x14ac:dyDescent="0.2">
      <c r="A5" s="461" t="s">
        <v>6</v>
      </c>
      <c r="B5" s="462"/>
      <c r="C5" s="34"/>
      <c r="D5" s="34"/>
      <c r="E5" s="34"/>
      <c r="F5" s="34"/>
      <c r="G5" s="34"/>
      <c r="H5" s="34"/>
      <c r="I5" s="34"/>
      <c r="J5" s="463"/>
      <c r="K5" s="464" t="s">
        <v>100</v>
      </c>
      <c r="L5" s="34"/>
      <c r="M5" s="464"/>
      <c r="N5" s="465"/>
      <c r="O5" s="465"/>
      <c r="P5" s="465"/>
      <c r="Q5" s="465"/>
      <c r="R5" s="465"/>
      <c r="S5" s="465"/>
      <c r="T5" s="465"/>
      <c r="U5" s="465"/>
      <c r="V5" s="465"/>
      <c r="W5" s="466"/>
      <c r="X5" s="32"/>
      <c r="Y5" s="619"/>
      <c r="Z5" s="32"/>
      <c r="AA5" s="32"/>
      <c r="AB5" s="32"/>
      <c r="AC5" s="32"/>
      <c r="AD5" s="35"/>
      <c r="AE5" s="32"/>
      <c r="AF5" s="32"/>
      <c r="AG5" s="39"/>
      <c r="AH5" s="32"/>
      <c r="AI5" s="32"/>
      <c r="AJ5" s="32"/>
      <c r="AK5" s="32"/>
      <c r="AM5" s="41" t="s">
        <v>101</v>
      </c>
      <c r="AN5" s="41" t="s">
        <v>102</v>
      </c>
      <c r="AO5" s="41" t="s">
        <v>103</v>
      </c>
      <c r="AP5" s="728"/>
      <c r="AQ5" s="729"/>
      <c r="AR5" s="729"/>
      <c r="AS5" s="34"/>
      <c r="AW5" s="618" t="s">
        <v>96</v>
      </c>
      <c r="AX5" s="38"/>
      <c r="AY5" s="41" t="s">
        <v>101</v>
      </c>
      <c r="AZ5" s="41" t="s">
        <v>102</v>
      </c>
      <c r="BA5" s="41" t="s">
        <v>103</v>
      </c>
      <c r="BE5" s="618" t="s">
        <v>96</v>
      </c>
      <c r="BF5" s="31"/>
      <c r="BG5" s="41" t="s">
        <v>101</v>
      </c>
      <c r="BH5" s="41" t="s">
        <v>102</v>
      </c>
      <c r="BI5" s="41" t="s">
        <v>103</v>
      </c>
      <c r="BJ5" s="41"/>
      <c r="BK5" s="41"/>
      <c r="BL5" s="41"/>
    </row>
    <row r="6" spans="1:64" x14ac:dyDescent="0.2">
      <c r="A6" s="1027" t="str">
        <f>Menu!F3</f>
        <v>USCGC BUSTED</v>
      </c>
      <c r="B6" s="1028"/>
      <c r="C6" s="1028"/>
      <c r="D6" s="1028"/>
      <c r="E6" s="1028"/>
      <c r="F6" s="1028"/>
      <c r="G6" s="1028"/>
      <c r="H6" s="1028"/>
      <c r="I6" s="1028"/>
      <c r="J6" s="982"/>
      <c r="K6" s="1039" t="str">
        <f>Menu!F4</f>
        <v>07-13908</v>
      </c>
      <c r="L6" s="1040"/>
      <c r="M6" s="1040"/>
      <c r="N6" s="1040"/>
      <c r="O6" s="1040"/>
      <c r="P6" s="1040"/>
      <c r="Q6" s="1040"/>
      <c r="R6" s="1040"/>
      <c r="S6" s="1040"/>
      <c r="T6" s="1040"/>
      <c r="U6" s="1040"/>
      <c r="V6" s="1040"/>
      <c r="W6" s="1041"/>
      <c r="X6" s="32"/>
      <c r="Y6" s="32"/>
      <c r="Z6" s="31"/>
      <c r="AA6" s="31"/>
      <c r="AB6" s="31"/>
      <c r="AC6" s="31"/>
      <c r="AD6" s="31"/>
      <c r="AE6" s="31"/>
      <c r="AF6" s="32"/>
      <c r="AG6" s="33"/>
      <c r="AH6" s="37"/>
      <c r="AI6" s="37"/>
      <c r="AJ6" s="37"/>
      <c r="AK6" s="32"/>
      <c r="AL6" s="42">
        <f>(Z10)</f>
        <v>43586</v>
      </c>
      <c r="AM6" s="31"/>
      <c r="AN6" s="31"/>
      <c r="AO6" s="31"/>
      <c r="AP6" s="38"/>
      <c r="AQ6" s="38"/>
      <c r="AR6" s="38"/>
      <c r="AS6" s="38"/>
      <c r="AT6" s="32">
        <f t="shared" ref="AT6:AT36" si="0">((AM6*$AM$4)+(AN6*$AN$4)+(AO6*$AO$4)+(AP6*$AP$4)+(AQ6*$AQ$4)+(AR6*$AR$4))</f>
        <v>0</v>
      </c>
      <c r="AU6" s="39">
        <f t="shared" ref="AU6:AU36" si="1">((AM6*$AM$3)+(AN6*$AN$3)+(AO6*$AO$3)+(AP6*$AP$3)+(AQ6*$AQ$3)+(AR6*$AR$3))</f>
        <v>0</v>
      </c>
      <c r="AV6" s="759" t="str">
        <f>IF(OR('CG-3123'!AR192&lt;&gt;'Meal Sign In-Data Entry'!P5,'CG-3123'!AR193&lt;&gt;'Meal Sign In-Data Entry'!P6,'CG-3123'!AR194&lt;&gt;'Meal Sign In-Data Entry'!P7),"N",IF(AND(AR192="",AR193="",AR194=""),"","Y"))</f>
        <v>Y</v>
      </c>
      <c r="AW6" s="618" t="s">
        <v>96</v>
      </c>
      <c r="AX6" s="42">
        <f>($Z$10)</f>
        <v>43586</v>
      </c>
      <c r="AY6" s="31"/>
      <c r="AZ6" s="31"/>
      <c r="BA6" s="31"/>
      <c r="BB6" s="58"/>
      <c r="BC6" s="31"/>
      <c r="BD6" s="31"/>
      <c r="BE6" s="618" t="s">
        <v>96</v>
      </c>
      <c r="BF6" s="42">
        <f>($Z$10)</f>
        <v>43586</v>
      </c>
      <c r="BG6" s="31"/>
      <c r="BH6" s="31"/>
      <c r="BI6" s="31"/>
      <c r="BJ6" s="31"/>
      <c r="BK6" s="31"/>
      <c r="BL6" s="31"/>
    </row>
    <row r="7" spans="1:64" ht="15.75" x14ac:dyDescent="0.2">
      <c r="A7" s="467" t="s">
        <v>104</v>
      </c>
      <c r="B7" s="464"/>
      <c r="C7" s="465" t="s">
        <v>105</v>
      </c>
      <c r="D7" s="34"/>
      <c r="E7" s="34"/>
      <c r="F7" s="465"/>
      <c r="G7" s="465"/>
      <c r="H7" s="465"/>
      <c r="I7" s="465"/>
      <c r="J7" s="465"/>
      <c r="K7" s="468"/>
      <c r="L7" s="464" t="s">
        <v>106</v>
      </c>
      <c r="M7" s="464"/>
      <c r="N7" s="465"/>
      <c r="O7" s="465"/>
      <c r="P7" s="465" t="s">
        <v>107</v>
      </c>
      <c r="Q7" s="465"/>
      <c r="R7" s="465"/>
      <c r="S7" s="465"/>
      <c r="T7" s="465"/>
      <c r="U7" s="465"/>
      <c r="V7" s="465"/>
      <c r="W7" s="466"/>
      <c r="X7" s="32"/>
      <c r="Y7" s="32"/>
      <c r="Z7" s="37"/>
      <c r="AA7" s="44"/>
      <c r="AB7" s="45" t="s">
        <v>108</v>
      </c>
      <c r="AC7" s="46"/>
      <c r="AD7" s="45" t="s">
        <v>109</v>
      </c>
      <c r="AE7" s="45" t="s">
        <v>108</v>
      </c>
      <c r="AF7" s="203"/>
      <c r="AG7" s="48"/>
      <c r="AH7" s="45"/>
      <c r="AI7" s="49"/>
      <c r="AJ7" s="32"/>
      <c r="AK7" s="32"/>
      <c r="AL7" s="42">
        <f t="shared" ref="AL7:AL22" si="2">(Z11)</f>
        <v>43587</v>
      </c>
      <c r="AM7" s="31"/>
      <c r="AN7" s="31"/>
      <c r="AO7" s="31"/>
      <c r="AP7" s="38"/>
      <c r="AQ7" s="38"/>
      <c r="AR7" s="38"/>
      <c r="AS7" s="38"/>
      <c r="AT7" s="32">
        <f t="shared" si="0"/>
        <v>0</v>
      </c>
      <c r="AU7" s="39">
        <f t="shared" si="1"/>
        <v>0</v>
      </c>
      <c r="AV7" s="759" t="str">
        <f>IF(OR('CG-3123'!AR195&lt;&gt;'Meal Sign In-Data Entry'!P8,'CG-3123'!AR196&lt;&gt;'Meal Sign In-Data Entry'!P9,'CG-3123'!AR197&lt;&gt;'Meal Sign In-Data Entry'!P10),"N",IF(AND(AR195="",AR196="",AR197=""),"","Y"))</f>
        <v/>
      </c>
      <c r="AW7" s="618" t="s">
        <v>96</v>
      </c>
      <c r="AX7" s="42">
        <f t="shared" ref="AX7:AX36" si="3">(AX6)+1</f>
        <v>43587</v>
      </c>
      <c r="AY7" s="31"/>
      <c r="AZ7" s="31"/>
      <c r="BA7" s="31"/>
      <c r="BB7" s="58"/>
      <c r="BC7" s="31"/>
      <c r="BD7" s="31"/>
      <c r="BE7" s="618" t="s">
        <v>96</v>
      </c>
      <c r="BF7" s="42">
        <f t="shared" ref="BF7:BF36" si="4">(BF6)+1</f>
        <v>43587</v>
      </c>
      <c r="BG7" s="31"/>
      <c r="BH7" s="31"/>
      <c r="BI7" s="31"/>
      <c r="BJ7" s="31"/>
      <c r="BK7" s="31"/>
      <c r="BL7" s="31"/>
    </row>
    <row r="8" spans="1:64" ht="15.75" x14ac:dyDescent="0.2">
      <c r="A8" s="469" t="s">
        <v>539</v>
      </c>
      <c r="B8" s="465"/>
      <c r="C8" s="465"/>
      <c r="D8" s="465"/>
      <c r="E8" s="465"/>
      <c r="F8" s="465"/>
      <c r="G8" s="465"/>
      <c r="H8" s="465"/>
      <c r="I8" s="465"/>
      <c r="J8" s="465"/>
      <c r="K8" s="468"/>
      <c r="L8" s="464" t="s">
        <v>111</v>
      </c>
      <c r="M8" s="465"/>
      <c r="N8" s="465"/>
      <c r="O8" s="465"/>
      <c r="P8" s="465"/>
      <c r="Q8" s="465"/>
      <c r="R8" s="465"/>
      <c r="S8" s="465"/>
      <c r="T8" s="465"/>
      <c r="U8" s="465"/>
      <c r="V8" s="465"/>
      <c r="W8" s="466"/>
      <c r="X8" s="32"/>
      <c r="Y8" s="32"/>
      <c r="Z8" s="37"/>
      <c r="AA8" s="45" t="s">
        <v>210</v>
      </c>
      <c r="AB8" s="45" t="s">
        <v>113</v>
      </c>
      <c r="AC8" s="47" t="s">
        <v>114</v>
      </c>
      <c r="AD8" s="45" t="s">
        <v>115</v>
      </c>
      <c r="AE8" s="45" t="s">
        <v>116</v>
      </c>
      <c r="AF8" s="204"/>
      <c r="AG8" s="45" t="s">
        <v>117</v>
      </c>
      <c r="AH8" s="45" t="s">
        <v>118</v>
      </c>
      <c r="AI8" s="47" t="s">
        <v>119</v>
      </c>
      <c r="AJ8" s="47" t="s">
        <v>120</v>
      </c>
      <c r="AK8" s="32"/>
      <c r="AL8" s="42">
        <f t="shared" si="2"/>
        <v>43588</v>
      </c>
      <c r="AM8" s="31"/>
      <c r="AN8" s="31"/>
      <c r="AO8" s="31"/>
      <c r="AP8" s="38"/>
      <c r="AQ8" s="38"/>
      <c r="AR8" s="38"/>
      <c r="AS8" s="38"/>
      <c r="AT8" s="32">
        <f>((AM8*$AM$4)+(AN8*$AN$4)+(AO8*$AO$4)+(AP8*$AP$4)+(AQ8*$AQ$4)+(AR8*$AR$4))</f>
        <v>0</v>
      </c>
      <c r="AU8" s="39">
        <f t="shared" si="1"/>
        <v>0</v>
      </c>
      <c r="AV8" s="759" t="str">
        <f>IF(OR('CG-3123'!AR198&lt;&gt;'Meal Sign In-Data Entry'!P11,'CG-3123'!AR199&lt;&gt;'Meal Sign In-Data Entry'!P12,'CG-3123'!AR200&lt;&gt;'Meal Sign In-Data Entry'!P13),"N",IF(AND(AR198="",AR199="",AR200=""),"","Y"))</f>
        <v/>
      </c>
      <c r="AW8" s="618" t="s">
        <v>96</v>
      </c>
      <c r="AX8" s="42">
        <f t="shared" si="3"/>
        <v>43588</v>
      </c>
      <c r="AY8" s="31"/>
      <c r="AZ8" s="31"/>
      <c r="BA8" s="31"/>
      <c r="BB8" s="58"/>
      <c r="BC8" s="31"/>
      <c r="BD8" s="31"/>
      <c r="BE8" s="618" t="s">
        <v>96</v>
      </c>
      <c r="BF8" s="42">
        <f t="shared" si="4"/>
        <v>43588</v>
      </c>
      <c r="BG8" s="31"/>
      <c r="BH8" s="31"/>
      <c r="BI8" s="31"/>
      <c r="BJ8" s="31"/>
      <c r="BK8" s="31"/>
      <c r="BL8" s="31"/>
    </row>
    <row r="9" spans="1:64" x14ac:dyDescent="0.2">
      <c r="A9" s="469" t="s">
        <v>540</v>
      </c>
      <c r="B9" s="465"/>
      <c r="C9" s="465"/>
      <c r="D9" s="465"/>
      <c r="E9" s="465"/>
      <c r="F9" s="465"/>
      <c r="G9" s="465"/>
      <c r="H9" s="465"/>
      <c r="I9" s="465"/>
      <c r="J9" s="465"/>
      <c r="K9" s="468"/>
      <c r="L9" s="464" t="s">
        <v>292</v>
      </c>
      <c r="M9" s="465"/>
      <c r="N9" s="465"/>
      <c r="O9" s="465"/>
      <c r="P9" s="465"/>
      <c r="Q9" s="465"/>
      <c r="R9" s="465"/>
      <c r="S9" s="465"/>
      <c r="T9" s="465"/>
      <c r="U9" s="465"/>
      <c r="V9" s="465"/>
      <c r="W9" s="466"/>
      <c r="X9" s="32"/>
      <c r="Y9" s="32"/>
      <c r="Z9" s="50" t="s">
        <v>122</v>
      </c>
      <c r="AA9" s="50" t="s">
        <v>122</v>
      </c>
      <c r="AB9" s="51" t="s">
        <v>122</v>
      </c>
      <c r="AC9" s="51" t="s">
        <v>122</v>
      </c>
      <c r="AD9" s="51" t="s">
        <v>122</v>
      </c>
      <c r="AE9" s="51" t="s">
        <v>122</v>
      </c>
      <c r="AF9" s="205" t="s">
        <v>122</v>
      </c>
      <c r="AG9" s="51" t="s">
        <v>122</v>
      </c>
      <c r="AH9" s="51" t="s">
        <v>122</v>
      </c>
      <c r="AI9" s="51" t="s">
        <v>122</v>
      </c>
      <c r="AJ9" s="51" t="s">
        <v>122</v>
      </c>
      <c r="AL9" s="42">
        <f t="shared" si="2"/>
        <v>43589</v>
      </c>
      <c r="AM9" s="31"/>
      <c r="AN9" s="31"/>
      <c r="AO9" s="31"/>
      <c r="AP9" s="38"/>
      <c r="AQ9" s="38"/>
      <c r="AR9" s="38"/>
      <c r="AS9" s="38"/>
      <c r="AT9" s="32">
        <f t="shared" si="0"/>
        <v>0</v>
      </c>
      <c r="AU9" s="39">
        <f t="shared" si="1"/>
        <v>0</v>
      </c>
      <c r="AV9" s="759" t="str">
        <f>IF(OR('CG-3123'!AR201&lt;&gt;'Meal Sign In-Data Entry'!P14,'CG-3123'!AR202&lt;&gt;'Meal Sign In-Data Entry'!P15,'CG-3123'!AR203&lt;&gt;'Meal Sign In-Data Entry'!P16),"N",IF(AND(AR201="",AR202="",AR203=""),"","Y"))</f>
        <v/>
      </c>
      <c r="AW9" s="618" t="s">
        <v>96</v>
      </c>
      <c r="AX9" s="42">
        <f t="shared" si="3"/>
        <v>43589</v>
      </c>
      <c r="AY9" s="31"/>
      <c r="AZ9" s="31"/>
      <c r="BA9" s="31"/>
      <c r="BB9" s="58"/>
      <c r="BC9" s="31"/>
      <c r="BD9" s="31"/>
      <c r="BE9" s="618" t="s">
        <v>96</v>
      </c>
      <c r="BF9" s="42">
        <f t="shared" si="4"/>
        <v>43589</v>
      </c>
      <c r="BG9" s="31"/>
      <c r="BH9" s="31"/>
      <c r="BI9" s="31"/>
      <c r="BJ9" s="31"/>
      <c r="BK9" s="31"/>
      <c r="BL9" s="31"/>
    </row>
    <row r="10" spans="1:64" x14ac:dyDescent="0.2">
      <c r="A10" s="978"/>
      <c r="B10" s="979"/>
      <c r="C10" s="629"/>
      <c r="D10" s="629"/>
      <c r="E10" s="629"/>
      <c r="F10" s="629"/>
      <c r="G10" s="629"/>
      <c r="H10" s="629"/>
      <c r="I10" s="629"/>
      <c r="J10" s="629"/>
      <c r="K10" s="470"/>
      <c r="L10" s="471"/>
      <c r="M10" s="629"/>
      <c r="N10" s="629"/>
      <c r="O10" s="629"/>
      <c r="P10" s="629"/>
      <c r="Q10" s="629"/>
      <c r="R10" s="629"/>
      <c r="S10" s="629"/>
      <c r="T10" s="629"/>
      <c r="U10" s="629"/>
      <c r="V10" s="629"/>
      <c r="W10" s="472"/>
      <c r="X10" s="57" t="s">
        <v>123</v>
      </c>
      <c r="Z10" s="55">
        <f>Menu!F5</f>
        <v>43586</v>
      </c>
      <c r="AA10" s="52">
        <v>14</v>
      </c>
      <c r="AB10" s="52">
        <v>0</v>
      </c>
      <c r="AC10" s="52">
        <v>1</v>
      </c>
      <c r="AD10" s="53">
        <f>(AT6+AT44+AT82+AT120)</f>
        <v>0.8</v>
      </c>
      <c r="AE10" s="53">
        <f t="shared" ref="AE10:AE40" si="5">(AY44*$AM$4)+(AZ44*$AN$4)+(BA44*$AO$4)+(BB44*$AP$4)+(BC44*$AQ$4)+(BD44*$AR$4)</f>
        <v>0</v>
      </c>
      <c r="AF10" s="206"/>
      <c r="AG10" s="53">
        <f t="shared" ref="AG10:AG40" si="6">(AY82*$AM$4)+(AZ82*$AN$4)+(BA82*$AO$4)+(BB82*$AP$4)+(BC82*$AQ$4)+(BD82*$AR$4)</f>
        <v>0</v>
      </c>
      <c r="AH10" s="53">
        <f t="shared" ref="AH10:AH29" si="7">(BG6*$AM$4)+(BH6*$AN$4)+(BI6*$AO$4)+(BJ6*$AP$4)+(BK6*$AQ$4)+(BL6*$AR$4)</f>
        <v>0</v>
      </c>
      <c r="AI10" s="53">
        <f t="shared" ref="AI10:AI40" si="8">($BG44*$AM$4)+($BH44*$AN$4)+($BI44*$AO$4)+($BJ44*$AP$4)+($BK44*$AQ$4)+($BL44*$AR$4)</f>
        <v>0</v>
      </c>
      <c r="AJ10" s="138">
        <v>12.24</v>
      </c>
      <c r="AK10" s="54">
        <f t="shared" ref="AK10:AK40" si="9">(AU6+AU44+AU82)</f>
        <v>9.3000000000000007</v>
      </c>
      <c r="AL10" s="42">
        <f t="shared" si="2"/>
        <v>43590</v>
      </c>
      <c r="AM10" s="31"/>
      <c r="AN10" s="31"/>
      <c r="AO10" s="31"/>
      <c r="AP10" s="38"/>
      <c r="AQ10" s="38"/>
      <c r="AR10" s="38"/>
      <c r="AS10" s="38"/>
      <c r="AT10" s="32">
        <f t="shared" si="0"/>
        <v>0</v>
      </c>
      <c r="AU10" s="39">
        <f t="shared" si="1"/>
        <v>0</v>
      </c>
      <c r="AV10" s="759" t="str">
        <f>IF(OR('CG-3123'!AR204&lt;&gt;'Meal Sign In-Data Entry'!P17,'CG-3123'!AR205&lt;&gt;'Meal Sign In-Data Entry'!P18,'CG-3123'!AR206&lt;&gt;'Meal Sign In-Data Entry'!P19),"N",IF(AND(AR204="",AR205="",AR206=""),"","Y"))</f>
        <v>Y</v>
      </c>
      <c r="AW10" s="618" t="s">
        <v>96</v>
      </c>
      <c r="AX10" s="42">
        <f t="shared" si="3"/>
        <v>43590</v>
      </c>
      <c r="AY10" s="31"/>
      <c r="AZ10" s="31"/>
      <c r="BA10" s="31"/>
      <c r="BB10" s="58"/>
      <c r="BC10" s="31"/>
      <c r="BD10" s="31"/>
      <c r="BE10" s="618" t="s">
        <v>96</v>
      </c>
      <c r="BF10" s="42">
        <f t="shared" si="4"/>
        <v>43590</v>
      </c>
      <c r="BG10" s="31"/>
      <c r="BH10" s="31"/>
      <c r="BI10" s="31"/>
      <c r="BJ10" s="31"/>
      <c r="BK10" s="31"/>
      <c r="BL10" s="31"/>
    </row>
    <row r="11" spans="1:64" x14ac:dyDescent="0.2">
      <c r="A11" s="467" t="s">
        <v>69</v>
      </c>
      <c r="B11" s="464"/>
      <c r="C11" s="468"/>
      <c r="D11" s="464" t="s">
        <v>124</v>
      </c>
      <c r="E11" s="464"/>
      <c r="F11" s="468"/>
      <c r="G11" s="473"/>
      <c r="H11" s="473"/>
      <c r="I11" s="473"/>
      <c r="J11" s="473"/>
      <c r="K11" s="473"/>
      <c r="L11" s="473"/>
      <c r="M11" s="474"/>
      <c r="N11" s="474"/>
      <c r="O11" s="474"/>
      <c r="P11" s="474"/>
      <c r="Q11" s="474"/>
      <c r="R11" s="474"/>
      <c r="S11" s="473"/>
      <c r="T11" s="473"/>
      <c r="U11" s="473"/>
      <c r="V11" s="473"/>
      <c r="W11" s="475"/>
      <c r="X11" s="57" t="s">
        <v>95</v>
      </c>
      <c r="Z11" s="55">
        <f t="shared" ref="Z11:Z40" si="10">(Z10)+1</f>
        <v>43587</v>
      </c>
      <c r="AA11" s="52">
        <v>14</v>
      </c>
      <c r="AB11" s="52"/>
      <c r="AC11" s="52">
        <v>1</v>
      </c>
      <c r="AD11" s="53">
        <f>(AT7+AT45+AT83+AT121)</f>
        <v>0</v>
      </c>
      <c r="AE11" s="53">
        <f t="shared" si="5"/>
        <v>0</v>
      </c>
      <c r="AF11" s="206"/>
      <c r="AG11" s="53">
        <f t="shared" si="6"/>
        <v>0</v>
      </c>
      <c r="AH11" s="53">
        <f t="shared" si="7"/>
        <v>0</v>
      </c>
      <c r="AI11" s="53">
        <f t="shared" si="8"/>
        <v>0</v>
      </c>
      <c r="AJ11" s="138">
        <v>12.24</v>
      </c>
      <c r="AK11" s="54">
        <f t="shared" si="9"/>
        <v>0</v>
      </c>
      <c r="AL11" s="42">
        <f t="shared" si="2"/>
        <v>43591</v>
      </c>
      <c r="AM11" s="31"/>
      <c r="AN11" s="31"/>
      <c r="AO11" s="31"/>
      <c r="AP11" s="38"/>
      <c r="AQ11" s="38"/>
      <c r="AR11" s="38"/>
      <c r="AS11" s="38"/>
      <c r="AT11" s="32">
        <f t="shared" si="0"/>
        <v>0</v>
      </c>
      <c r="AU11" s="39">
        <f t="shared" si="1"/>
        <v>0</v>
      </c>
      <c r="AV11" s="759" t="str">
        <f>IF(OR('CG-3123'!AR207&lt;&gt;'Meal Sign In-Data Entry'!P20,'CG-3123'!AR208&lt;&gt;'Meal Sign In-Data Entry'!P21,'CG-3123'!AR209&lt;&gt;'Meal Sign In-Data Entry'!P22),"N",IF(AND(AR207="",AR208="",AR209=""),"","Y"))</f>
        <v>Y</v>
      </c>
      <c r="AW11" s="618" t="s">
        <v>96</v>
      </c>
      <c r="AX11" s="42">
        <f t="shared" si="3"/>
        <v>43591</v>
      </c>
      <c r="AY11" s="31"/>
      <c r="AZ11" s="31"/>
      <c r="BA11" s="31"/>
      <c r="BB11" s="58"/>
      <c r="BC11" s="31"/>
      <c r="BD11" s="31"/>
      <c r="BE11" s="618" t="s">
        <v>96</v>
      </c>
      <c r="BF11" s="42">
        <f t="shared" si="4"/>
        <v>43591</v>
      </c>
      <c r="BG11" s="31"/>
      <c r="BH11" s="31"/>
      <c r="BI11" s="31"/>
      <c r="BJ11" s="31"/>
      <c r="BK11" s="31"/>
      <c r="BL11" s="31"/>
    </row>
    <row r="12" spans="1:64" x14ac:dyDescent="0.2">
      <c r="A12" s="1031">
        <v>43586</v>
      </c>
      <c r="B12" s="1032"/>
      <c r="C12" s="476" t="s">
        <v>125</v>
      </c>
      <c r="D12" s="1034" t="str">
        <f>Menu!F7</f>
        <v>AFLOAT</v>
      </c>
      <c r="E12" s="1035"/>
      <c r="F12" s="1036"/>
      <c r="G12" s="626"/>
      <c r="H12" s="626" t="s">
        <v>126</v>
      </c>
      <c r="I12" s="477"/>
      <c r="J12" s="626"/>
      <c r="K12" s="626" t="s">
        <v>127</v>
      </c>
      <c r="L12" s="626"/>
      <c r="M12" s="628"/>
      <c r="N12" s="478"/>
      <c r="O12" s="478"/>
      <c r="P12" s="474"/>
      <c r="Q12" s="474"/>
      <c r="R12" s="479"/>
      <c r="S12" s="626"/>
      <c r="T12" s="480"/>
      <c r="U12" s="626" t="s">
        <v>354</v>
      </c>
      <c r="V12" s="629"/>
      <c r="W12" s="472"/>
      <c r="X12" s="57" t="s">
        <v>129</v>
      </c>
      <c r="Z12" s="55">
        <f t="shared" si="10"/>
        <v>43588</v>
      </c>
      <c r="AA12" s="52">
        <v>14</v>
      </c>
      <c r="AB12" s="52"/>
      <c r="AC12" s="52">
        <v>1</v>
      </c>
      <c r="AD12" s="53">
        <f t="shared" ref="AD12:AD39" si="11">(AT8+AT46+AT84+AT122)</f>
        <v>0</v>
      </c>
      <c r="AE12" s="53">
        <f t="shared" si="5"/>
        <v>0</v>
      </c>
      <c r="AF12" s="206"/>
      <c r="AG12" s="53">
        <f t="shared" si="6"/>
        <v>0</v>
      </c>
      <c r="AH12" s="53">
        <f t="shared" si="7"/>
        <v>0</v>
      </c>
      <c r="AI12" s="53">
        <f t="shared" si="8"/>
        <v>0</v>
      </c>
      <c r="AJ12" s="138">
        <v>12.24</v>
      </c>
      <c r="AK12" s="54">
        <f t="shared" si="9"/>
        <v>0</v>
      </c>
      <c r="AL12" s="42">
        <f t="shared" si="2"/>
        <v>43592</v>
      </c>
      <c r="AM12" s="31"/>
      <c r="AN12" s="31"/>
      <c r="AO12" s="31"/>
      <c r="AP12" s="38"/>
      <c r="AQ12" s="38"/>
      <c r="AR12" s="38"/>
      <c r="AS12" s="38"/>
      <c r="AT12" s="32">
        <f t="shared" si="0"/>
        <v>0</v>
      </c>
      <c r="AU12" s="39">
        <f t="shared" si="1"/>
        <v>0</v>
      </c>
      <c r="AV12" s="759" t="str">
        <f>IF(OR('CG-3123'!AR210&lt;&gt;'Meal Sign In-Data Entry'!P23,'CG-3123'!AR211&lt;&gt;'Meal Sign In-Data Entry'!P24,'CG-3123'!AR212&lt;&gt;'Meal Sign In-Data Entry'!P25),"N",IF(AND(AR210="",AR211="",AR212=""),"","Y"))</f>
        <v>Y</v>
      </c>
      <c r="AW12" s="618" t="s">
        <v>96</v>
      </c>
      <c r="AX12" s="42">
        <f t="shared" si="3"/>
        <v>43592</v>
      </c>
      <c r="AY12" s="31"/>
      <c r="AZ12" s="31"/>
      <c r="BA12" s="31"/>
      <c r="BB12" s="58"/>
      <c r="BC12" s="31"/>
      <c r="BD12" s="31"/>
      <c r="BE12" s="618" t="s">
        <v>96</v>
      </c>
      <c r="BF12" s="42">
        <f t="shared" si="4"/>
        <v>43592</v>
      </c>
      <c r="BG12" s="31"/>
      <c r="BH12" s="31"/>
      <c r="BI12" s="31"/>
      <c r="BJ12" s="31"/>
      <c r="BK12" s="31"/>
      <c r="BL12" s="31"/>
    </row>
    <row r="13" spans="1:64" x14ac:dyDescent="0.2">
      <c r="A13" s="481" t="s">
        <v>130</v>
      </c>
      <c r="B13" s="471"/>
      <c r="C13" s="629"/>
      <c r="D13" s="629"/>
      <c r="E13" s="629"/>
      <c r="F13" s="470"/>
      <c r="G13" s="984" t="s">
        <v>97</v>
      </c>
      <c r="H13" s="985"/>
      <c r="I13" s="986"/>
      <c r="J13" s="984" t="s">
        <v>97</v>
      </c>
      <c r="K13" s="985"/>
      <c r="L13" s="985"/>
      <c r="M13" s="1004"/>
      <c r="N13" s="991"/>
      <c r="O13" s="991"/>
      <c r="P13" s="474"/>
      <c r="Q13" s="474"/>
      <c r="R13" s="479"/>
      <c r="S13" s="1037" t="s">
        <v>43</v>
      </c>
      <c r="T13" s="985"/>
      <c r="U13" s="985"/>
      <c r="V13" s="985"/>
      <c r="W13" s="1038"/>
      <c r="X13" s="57" t="s">
        <v>131</v>
      </c>
      <c r="Z13" s="55">
        <f t="shared" si="10"/>
        <v>43589</v>
      </c>
      <c r="AA13" s="52">
        <v>14</v>
      </c>
      <c r="AB13" s="52"/>
      <c r="AC13" s="52">
        <v>1</v>
      </c>
      <c r="AD13" s="53">
        <f t="shared" si="11"/>
        <v>0</v>
      </c>
      <c r="AE13" s="53">
        <f t="shared" si="5"/>
        <v>0</v>
      </c>
      <c r="AF13" s="206"/>
      <c r="AG13" s="53">
        <f t="shared" si="6"/>
        <v>0</v>
      </c>
      <c r="AH13" s="53">
        <f t="shared" si="7"/>
        <v>0</v>
      </c>
      <c r="AI13" s="53">
        <f t="shared" si="8"/>
        <v>0</v>
      </c>
      <c r="AJ13" s="138">
        <v>12.24</v>
      </c>
      <c r="AK13" s="54">
        <f t="shared" si="9"/>
        <v>0</v>
      </c>
      <c r="AL13" s="42">
        <f t="shared" si="2"/>
        <v>43593</v>
      </c>
      <c r="AM13" s="31"/>
      <c r="AN13" s="31"/>
      <c r="AO13" s="31"/>
      <c r="AP13" s="38"/>
      <c r="AQ13" s="38"/>
      <c r="AR13" s="38"/>
      <c r="AS13" s="38"/>
      <c r="AT13" s="32">
        <f t="shared" si="0"/>
        <v>0</v>
      </c>
      <c r="AU13" s="39">
        <f t="shared" si="1"/>
        <v>0</v>
      </c>
      <c r="AV13" s="759" t="str">
        <f>IF(OR('CG-3123'!AR213&lt;&gt;'Meal Sign In-Data Entry'!P26,'CG-3123'!AR214&lt;&gt;'Meal Sign In-Data Entry'!P27,'CG-3123'!AR215&lt;&gt;'Meal Sign In-Data Entry'!P28),"N",IF(AND(AR213="",AR214="",AR215=""),"","Y"))</f>
        <v>Y</v>
      </c>
      <c r="AW13" s="618" t="s">
        <v>96</v>
      </c>
      <c r="AX13" s="42">
        <f t="shared" si="3"/>
        <v>43593</v>
      </c>
      <c r="AY13" s="31"/>
      <c r="AZ13" s="31"/>
      <c r="BA13" s="31"/>
      <c r="BB13" s="58"/>
      <c r="BC13" s="31"/>
      <c r="BD13" s="31"/>
      <c r="BE13" s="618" t="s">
        <v>96</v>
      </c>
      <c r="BF13" s="42">
        <f t="shared" si="4"/>
        <v>43593</v>
      </c>
      <c r="BG13" s="31"/>
      <c r="BH13" s="31"/>
      <c r="BI13" s="31"/>
      <c r="BJ13" s="31"/>
      <c r="BK13" s="31"/>
      <c r="BL13" s="31"/>
    </row>
    <row r="14" spans="1:64" x14ac:dyDescent="0.2">
      <c r="A14" s="467" t="s">
        <v>132</v>
      </c>
      <c r="B14" s="465"/>
      <c r="C14" s="468"/>
      <c r="D14" s="464" t="s">
        <v>133</v>
      </c>
      <c r="E14" s="465"/>
      <c r="F14" s="468"/>
      <c r="G14" s="987">
        <f>IFERROR(IF(VLOOKUP($A$12,$Z$10:$AJ$40,11)=$AA$2,$AA$2,IF(VLOOKUP($A$12,$Z$10:$AJ$40,11)=$AB$2,$AB$2,0)),0)</f>
        <v>12.24</v>
      </c>
      <c r="H14" s="958"/>
      <c r="I14" s="988"/>
      <c r="J14" s="987">
        <f>IFERROR(IF(VLOOKUP($A$12,$Z$10:$AJ$40,11)=AC2,AC2,0),0)</f>
        <v>0</v>
      </c>
      <c r="K14" s="958"/>
      <c r="L14" s="958"/>
      <c r="M14" s="1030"/>
      <c r="N14" s="991"/>
      <c r="O14" s="991"/>
      <c r="P14" s="474"/>
      <c r="Q14" s="474"/>
      <c r="R14" s="479"/>
      <c r="S14" s="1033" t="s">
        <v>307</v>
      </c>
      <c r="T14" s="958"/>
      <c r="U14" s="958"/>
      <c r="V14" s="958"/>
      <c r="W14" s="959"/>
      <c r="X14" s="57" t="s">
        <v>134</v>
      </c>
      <c r="Z14" s="55">
        <f t="shared" si="10"/>
        <v>43590</v>
      </c>
      <c r="AA14" s="52">
        <v>15</v>
      </c>
      <c r="AB14" s="52"/>
      <c r="AC14" s="52">
        <v>1</v>
      </c>
      <c r="AD14" s="53">
        <f t="shared" si="11"/>
        <v>1.6</v>
      </c>
      <c r="AE14" s="53">
        <f t="shared" si="5"/>
        <v>0</v>
      </c>
      <c r="AF14" s="206"/>
      <c r="AG14" s="53">
        <f t="shared" si="6"/>
        <v>0</v>
      </c>
      <c r="AH14" s="53">
        <f t="shared" si="7"/>
        <v>0</v>
      </c>
      <c r="AI14" s="53">
        <f t="shared" si="8"/>
        <v>0</v>
      </c>
      <c r="AJ14" s="138">
        <v>12.24</v>
      </c>
      <c r="AK14" s="54">
        <f t="shared" si="9"/>
        <v>18.600000000000001</v>
      </c>
      <c r="AL14" s="42">
        <f t="shared" si="2"/>
        <v>43594</v>
      </c>
      <c r="AM14" s="31"/>
      <c r="AN14" s="31"/>
      <c r="AO14" s="31"/>
      <c r="AP14" s="38"/>
      <c r="AQ14" s="38"/>
      <c r="AR14" s="38"/>
      <c r="AS14" s="38"/>
      <c r="AT14" s="32">
        <f t="shared" si="0"/>
        <v>0</v>
      </c>
      <c r="AU14" s="39">
        <f t="shared" si="1"/>
        <v>0</v>
      </c>
      <c r="AV14" s="759" t="str">
        <f>IF(OR('CG-3123'!AR216&lt;&gt;'Meal Sign In-Data Entry'!P29,'CG-3123'!AR217&lt;&gt;'Meal Sign In-Data Entry'!P30,'CG-3123'!AR218&lt;&gt;'Meal Sign In-Data Entry'!P31),"N",IF(AND(AR216="",AR217="",AR218=""),"","Y"))</f>
        <v/>
      </c>
      <c r="AW14" s="618" t="s">
        <v>96</v>
      </c>
      <c r="AX14" s="42">
        <f t="shared" si="3"/>
        <v>43594</v>
      </c>
      <c r="AY14" s="31"/>
      <c r="AZ14" s="31"/>
      <c r="BA14" s="31"/>
      <c r="BB14" s="58"/>
      <c r="BC14" s="31"/>
      <c r="BD14" s="31"/>
      <c r="BE14" s="618" t="s">
        <v>96</v>
      </c>
      <c r="BF14" s="42">
        <f t="shared" si="4"/>
        <v>43594</v>
      </c>
      <c r="BG14" s="31"/>
      <c r="BH14" s="31"/>
      <c r="BI14" s="31"/>
      <c r="BJ14" s="31"/>
      <c r="BK14" s="31"/>
      <c r="BL14" s="31"/>
    </row>
    <row r="15" spans="1:64" x14ac:dyDescent="0.2">
      <c r="A15" s="980">
        <f>Menu!F5</f>
        <v>43586</v>
      </c>
      <c r="B15" s="981"/>
      <c r="C15" s="982"/>
      <c r="D15" s="983">
        <f>Menu!F6</f>
        <v>43616</v>
      </c>
      <c r="E15" s="981"/>
      <c r="F15" s="982"/>
      <c r="G15" s="482"/>
      <c r="H15" s="482"/>
      <c r="I15" s="483"/>
      <c r="J15" s="482" t="s">
        <v>135</v>
      </c>
      <c r="K15" s="482"/>
      <c r="L15" s="482"/>
      <c r="M15" s="484"/>
      <c r="N15" s="485"/>
      <c r="O15" s="485"/>
      <c r="P15" s="474"/>
      <c r="Q15" s="474"/>
      <c r="R15" s="479"/>
      <c r="S15" s="1029" t="s">
        <v>355</v>
      </c>
      <c r="T15" s="993"/>
      <c r="U15" s="993"/>
      <c r="V15" s="993"/>
      <c r="W15" s="994"/>
      <c r="X15" s="32"/>
      <c r="Y15" s="32"/>
      <c r="Z15" s="55">
        <f t="shared" si="10"/>
        <v>43591</v>
      </c>
      <c r="AA15" s="52">
        <v>15</v>
      </c>
      <c r="AB15" s="52"/>
      <c r="AC15" s="52">
        <v>1</v>
      </c>
      <c r="AD15" s="53">
        <f t="shared" si="11"/>
        <v>1.6</v>
      </c>
      <c r="AE15" s="53">
        <f t="shared" si="5"/>
        <v>0</v>
      </c>
      <c r="AF15" s="206"/>
      <c r="AG15" s="53">
        <f t="shared" si="6"/>
        <v>0</v>
      </c>
      <c r="AH15" s="53">
        <f t="shared" si="7"/>
        <v>0</v>
      </c>
      <c r="AI15" s="53">
        <f t="shared" si="8"/>
        <v>0</v>
      </c>
      <c r="AJ15" s="138">
        <v>12.24</v>
      </c>
      <c r="AK15" s="54">
        <f t="shared" si="9"/>
        <v>18.600000000000001</v>
      </c>
      <c r="AL15" s="42">
        <f t="shared" si="2"/>
        <v>43595</v>
      </c>
      <c r="AM15" s="31"/>
      <c r="AN15" s="31"/>
      <c r="AO15" s="31"/>
      <c r="AP15" s="38"/>
      <c r="AQ15" s="38"/>
      <c r="AR15" s="38"/>
      <c r="AS15" s="38"/>
      <c r="AT15" s="32">
        <f t="shared" si="0"/>
        <v>0</v>
      </c>
      <c r="AU15" s="39">
        <f t="shared" si="1"/>
        <v>0</v>
      </c>
      <c r="AV15" s="759" t="str">
        <f>IF(OR('CG-3123'!AR219&lt;&gt;'Meal Sign In-Data Entry'!P32,'CG-3123'!AR220&lt;&gt;'Meal Sign In-Data Entry'!P33,'CG-3123'!AR221&lt;&gt;'Meal Sign In-Data Entry'!P34),"N",IF(AND(AR219="",AR220="",AR221=""),"","Y"))</f>
        <v/>
      </c>
      <c r="AW15" s="618" t="s">
        <v>96</v>
      </c>
      <c r="AX15" s="42">
        <f t="shared" si="3"/>
        <v>43595</v>
      </c>
      <c r="AY15" s="31"/>
      <c r="AZ15" s="31"/>
      <c r="BA15" s="31"/>
      <c r="BB15" s="58"/>
      <c r="BC15" s="31"/>
      <c r="BD15" s="31"/>
      <c r="BE15" s="618" t="s">
        <v>96</v>
      </c>
      <c r="BF15" s="42">
        <f t="shared" si="4"/>
        <v>43595</v>
      </c>
      <c r="BG15" s="31"/>
      <c r="BH15" s="31"/>
      <c r="BI15" s="31"/>
      <c r="BJ15" s="31"/>
      <c r="BK15" s="31"/>
      <c r="BL15" s="31"/>
    </row>
    <row r="16" spans="1:64" ht="12" customHeight="1" x14ac:dyDescent="0.2">
      <c r="A16" s="486" t="s">
        <v>136</v>
      </c>
      <c r="B16" s="471" t="s">
        <v>137</v>
      </c>
      <c r="C16" s="629"/>
      <c r="D16" s="629"/>
      <c r="E16" s="629"/>
      <c r="F16" s="470"/>
      <c r="G16" s="487"/>
      <c r="H16" s="487"/>
      <c r="I16" s="488">
        <f>IF(G14&gt;0,VLOOKUP($A$12,$Z$10:$AJ$40,2),0)</f>
        <v>14</v>
      </c>
      <c r="J16" s="489"/>
      <c r="K16" s="489"/>
      <c r="L16" s="489">
        <f>IF(J14&gt;0,VLOOKUP($A$12,$Z$10:$AJ$40,2),0)</f>
        <v>0</v>
      </c>
      <c r="M16" s="490"/>
      <c r="N16" s="491"/>
      <c r="O16" s="491"/>
      <c r="P16" s="474"/>
      <c r="Q16" s="474"/>
      <c r="R16" s="479"/>
      <c r="S16" s="1026">
        <f>(I16+L16)</f>
        <v>14</v>
      </c>
      <c r="T16" s="866"/>
      <c r="U16" s="866"/>
      <c r="V16" s="626" t="str">
        <f>IF(S16&gt;0,"/","")</f>
        <v>/</v>
      </c>
      <c r="W16" s="492">
        <f>ROUND(((I16*$G$14)+(L16*$J$14)),3)</f>
        <v>171.36</v>
      </c>
      <c r="X16" s="32"/>
      <c r="Y16" s="32"/>
      <c r="Z16" s="55">
        <f t="shared" si="10"/>
        <v>43592</v>
      </c>
      <c r="AA16" s="52">
        <v>15</v>
      </c>
      <c r="AB16" s="52"/>
      <c r="AC16" s="52">
        <v>1</v>
      </c>
      <c r="AD16" s="53">
        <f t="shared" si="11"/>
        <v>1.6</v>
      </c>
      <c r="AE16" s="53">
        <f t="shared" si="5"/>
        <v>0</v>
      </c>
      <c r="AF16" s="206"/>
      <c r="AG16" s="53">
        <f t="shared" si="6"/>
        <v>0</v>
      </c>
      <c r="AH16" s="53">
        <f t="shared" si="7"/>
        <v>0</v>
      </c>
      <c r="AI16" s="53">
        <f t="shared" si="8"/>
        <v>0</v>
      </c>
      <c r="AJ16" s="138">
        <v>12.24</v>
      </c>
      <c r="AK16" s="54">
        <f t="shared" si="9"/>
        <v>18.600000000000001</v>
      </c>
      <c r="AL16" s="42">
        <f t="shared" si="2"/>
        <v>43596</v>
      </c>
      <c r="AM16" s="31"/>
      <c r="AN16" s="31"/>
      <c r="AO16" s="31"/>
      <c r="AP16" s="38"/>
      <c r="AQ16" s="38"/>
      <c r="AR16" s="38"/>
      <c r="AS16" s="38"/>
      <c r="AT16" s="32">
        <f t="shared" si="0"/>
        <v>0</v>
      </c>
      <c r="AU16" s="39">
        <f t="shared" si="1"/>
        <v>0</v>
      </c>
      <c r="AV16" s="759" t="str">
        <f>IF(OR('CG-3123'!AR222&lt;&gt;'Meal Sign In-Data Entry'!P35,'CG-3123'!AR223&lt;&gt;'Meal Sign In-Data Entry'!P36,'CG-3123'!AR224&lt;&gt;'Meal Sign In-Data Entry'!P37),"N",IF(AND(AR222="",AR223="",AR224=""),"","Y"))</f>
        <v>Y</v>
      </c>
      <c r="AW16" s="618" t="s">
        <v>96</v>
      </c>
      <c r="AX16" s="42">
        <f t="shared" si="3"/>
        <v>43596</v>
      </c>
      <c r="AY16" s="31"/>
      <c r="AZ16" s="31"/>
      <c r="BA16" s="31"/>
      <c r="BB16" s="58"/>
      <c r="BC16" s="31"/>
      <c r="BD16" s="31"/>
      <c r="BE16" s="618" t="s">
        <v>96</v>
      </c>
      <c r="BF16" s="42">
        <f t="shared" si="4"/>
        <v>43596</v>
      </c>
      <c r="BG16" s="31"/>
      <c r="BH16" s="31"/>
      <c r="BI16" s="31"/>
      <c r="BJ16" s="31"/>
      <c r="BK16" s="31"/>
      <c r="BL16" s="31"/>
    </row>
    <row r="17" spans="1:64" ht="12" customHeight="1" x14ac:dyDescent="0.2">
      <c r="A17" s="486" t="s">
        <v>138</v>
      </c>
      <c r="B17" s="471" t="s">
        <v>294</v>
      </c>
      <c r="C17" s="629"/>
      <c r="D17" s="629"/>
      <c r="E17" s="629"/>
      <c r="F17" s="470"/>
      <c r="G17" s="487"/>
      <c r="H17" s="487"/>
      <c r="I17" s="488">
        <f>IF($G$14&gt;0,VLOOKUP($A$12,$Z$10:$AJ$40,3),0)</f>
        <v>0</v>
      </c>
      <c r="J17" s="489"/>
      <c r="K17" s="489"/>
      <c r="L17" s="489">
        <f>IF(J14&gt;0,VLOOKUP($A$12,$Z$10:$AJ$40,3),0)</f>
        <v>0</v>
      </c>
      <c r="M17" s="490"/>
      <c r="N17" s="491"/>
      <c r="O17" s="491"/>
      <c r="P17" s="474"/>
      <c r="Q17" s="474"/>
      <c r="R17" s="479"/>
      <c r="S17" s="1026">
        <f t="shared" ref="S17:S24" si="12">(I17+L17)</f>
        <v>0</v>
      </c>
      <c r="T17" s="866"/>
      <c r="U17" s="866"/>
      <c r="V17" s="626" t="str">
        <f t="shared" ref="V17:V24" si="13">IF(S17&gt;0,"/","")</f>
        <v/>
      </c>
      <c r="W17" s="492">
        <f>ROUND(((I17*$G$14)+(L17*$J$14)),3)</f>
        <v>0</v>
      </c>
      <c r="X17" s="32"/>
      <c r="Y17" s="32"/>
      <c r="Z17" s="55">
        <f t="shared" si="10"/>
        <v>43593</v>
      </c>
      <c r="AA17" s="52">
        <v>15</v>
      </c>
      <c r="AB17" s="52"/>
      <c r="AC17" s="52">
        <v>1</v>
      </c>
      <c r="AD17" s="53">
        <f t="shared" si="11"/>
        <v>0.4</v>
      </c>
      <c r="AE17" s="53">
        <f t="shared" si="5"/>
        <v>0</v>
      </c>
      <c r="AF17" s="206"/>
      <c r="AG17" s="53">
        <f t="shared" si="6"/>
        <v>0</v>
      </c>
      <c r="AH17" s="53">
        <f t="shared" si="7"/>
        <v>0</v>
      </c>
      <c r="AI17" s="53">
        <f t="shared" si="8"/>
        <v>0</v>
      </c>
      <c r="AJ17" s="138">
        <v>12.24</v>
      </c>
      <c r="AK17" s="54">
        <f t="shared" si="9"/>
        <v>5.0999999999999996</v>
      </c>
      <c r="AL17" s="42">
        <f t="shared" si="2"/>
        <v>43597</v>
      </c>
      <c r="AM17" s="31"/>
      <c r="AN17" s="31"/>
      <c r="AO17" s="31"/>
      <c r="AP17" s="38"/>
      <c r="AQ17" s="38"/>
      <c r="AR17" s="38"/>
      <c r="AS17" s="38"/>
      <c r="AT17" s="32">
        <f t="shared" si="0"/>
        <v>0</v>
      </c>
      <c r="AU17" s="39">
        <f t="shared" si="1"/>
        <v>0</v>
      </c>
      <c r="AV17" s="759" t="str">
        <f>IF(OR('CG-3123'!AR225&lt;&gt;'Meal Sign In-Data Entry'!P38,'CG-3123'!AR226&lt;&gt;'Meal Sign In-Data Entry'!P39,'CG-3123'!AR227&lt;&gt;'Meal Sign In-Data Entry'!P40),"N",IF(AND(AR225="",AR226="",AR227=""),"","Y"))</f>
        <v>Y</v>
      </c>
      <c r="AW17" s="618" t="s">
        <v>96</v>
      </c>
      <c r="AX17" s="42">
        <f t="shared" si="3"/>
        <v>43597</v>
      </c>
      <c r="AY17" s="31"/>
      <c r="AZ17" s="31"/>
      <c r="BA17" s="31"/>
      <c r="BB17" s="58"/>
      <c r="BC17" s="31"/>
      <c r="BD17" s="31"/>
      <c r="BE17" s="618" t="s">
        <v>96</v>
      </c>
      <c r="BF17" s="42">
        <f t="shared" si="4"/>
        <v>43597</v>
      </c>
      <c r="BG17" s="31"/>
      <c r="BH17" s="31"/>
      <c r="BI17" s="31"/>
      <c r="BJ17" s="31"/>
      <c r="BK17" s="31"/>
      <c r="BL17" s="31"/>
    </row>
    <row r="18" spans="1:64" ht="12" customHeight="1" x14ac:dyDescent="0.2">
      <c r="A18" s="486" t="s">
        <v>139</v>
      </c>
      <c r="B18" s="471" t="s">
        <v>140</v>
      </c>
      <c r="C18" s="629"/>
      <c r="D18" s="629"/>
      <c r="E18" s="629"/>
      <c r="F18" s="470"/>
      <c r="G18" s="487"/>
      <c r="H18" s="487"/>
      <c r="I18" s="488">
        <f>IF(G14&gt;0,VLOOKUP($A$12,$Z$10:$AJ$40,4),0)</f>
        <v>1</v>
      </c>
      <c r="J18" s="489"/>
      <c r="K18" s="489"/>
      <c r="L18" s="489">
        <f>IF(J14&gt;0,VLOOKUP($A$12,$Z$10:$AJ$40,4),0)</f>
        <v>0</v>
      </c>
      <c r="M18" s="490"/>
      <c r="N18" s="491"/>
      <c r="O18" s="491"/>
      <c r="P18" s="474"/>
      <c r="Q18" s="474"/>
      <c r="R18" s="479"/>
      <c r="S18" s="1026">
        <f t="shared" si="12"/>
        <v>1</v>
      </c>
      <c r="T18" s="866"/>
      <c r="U18" s="866"/>
      <c r="V18" s="626" t="str">
        <f t="shared" si="13"/>
        <v>/</v>
      </c>
      <c r="W18" s="492">
        <f>ROUND(((I18*$G$14)+(L18*$J$14)),3)</f>
        <v>12.24</v>
      </c>
      <c r="X18" s="32"/>
      <c r="Y18" s="32"/>
      <c r="Z18" s="55">
        <f t="shared" si="10"/>
        <v>43594</v>
      </c>
      <c r="AA18" s="52">
        <v>14</v>
      </c>
      <c r="AB18" s="52"/>
      <c r="AC18" s="52">
        <v>1</v>
      </c>
      <c r="AD18" s="53">
        <f t="shared" si="11"/>
        <v>0</v>
      </c>
      <c r="AE18" s="53">
        <f t="shared" si="5"/>
        <v>0</v>
      </c>
      <c r="AF18" s="206"/>
      <c r="AG18" s="53">
        <f t="shared" si="6"/>
        <v>0</v>
      </c>
      <c r="AH18" s="53">
        <f t="shared" si="7"/>
        <v>0</v>
      </c>
      <c r="AI18" s="53">
        <f t="shared" si="8"/>
        <v>0</v>
      </c>
      <c r="AJ18" s="138">
        <v>12.24</v>
      </c>
      <c r="AK18" s="54">
        <f t="shared" si="9"/>
        <v>0</v>
      </c>
      <c r="AL18" s="42">
        <f t="shared" si="2"/>
        <v>43598</v>
      </c>
      <c r="AM18" s="31"/>
      <c r="AN18" s="31"/>
      <c r="AO18" s="31"/>
      <c r="AP18" s="38"/>
      <c r="AQ18" s="38"/>
      <c r="AR18" s="38"/>
      <c r="AS18" s="38"/>
      <c r="AT18" s="32">
        <f t="shared" si="0"/>
        <v>0</v>
      </c>
      <c r="AU18" s="39">
        <f t="shared" si="1"/>
        <v>0</v>
      </c>
      <c r="AV18" s="759" t="str">
        <f>IF(OR('CG-3123'!AR228&lt;&gt;'Meal Sign In-Data Entry'!P41,'CG-3123'!AR229&lt;&gt;'Meal Sign In-Data Entry'!P42,'CG-3123'!AR230&lt;&gt;'Meal Sign In-Data Entry'!P43),"N",IF(AND(AR228="",AR229="",AR230=""),"","Y"))</f>
        <v>Y</v>
      </c>
      <c r="AW18" s="618" t="s">
        <v>96</v>
      </c>
      <c r="AX18" s="42">
        <f t="shared" si="3"/>
        <v>43598</v>
      </c>
      <c r="AY18" s="31"/>
      <c r="AZ18" s="31"/>
      <c r="BA18" s="31"/>
      <c r="BB18" s="58"/>
      <c r="BC18" s="31"/>
      <c r="BD18" s="31"/>
      <c r="BE18" s="618" t="s">
        <v>96</v>
      </c>
      <c r="BF18" s="42">
        <f t="shared" si="4"/>
        <v>43598</v>
      </c>
      <c r="BG18" s="31"/>
      <c r="BH18" s="31"/>
      <c r="BI18" s="31"/>
      <c r="BJ18" s="31"/>
      <c r="BK18" s="31"/>
      <c r="BL18" s="31"/>
    </row>
    <row r="19" spans="1:64" ht="12" customHeight="1" x14ac:dyDescent="0.2">
      <c r="A19" s="486" t="s">
        <v>141</v>
      </c>
      <c r="B19" s="471" t="s">
        <v>142</v>
      </c>
      <c r="C19" s="629"/>
      <c r="D19" s="629"/>
      <c r="E19" s="629"/>
      <c r="F19" s="470"/>
      <c r="G19" s="487"/>
      <c r="H19" s="487"/>
      <c r="I19" s="488">
        <f>IF(G14&gt;0,VLOOKUP($A$12,$Z$10:$AJ$40,5),0)</f>
        <v>0.8</v>
      </c>
      <c r="J19" s="489"/>
      <c r="K19" s="489"/>
      <c r="L19" s="489">
        <f>IF(J14&gt;0,VLOOKUP($A$12,$Z$10:$AJ$40,5),0)</f>
        <v>0</v>
      </c>
      <c r="M19" s="490"/>
      <c r="N19" s="491"/>
      <c r="O19" s="491"/>
      <c r="P19" s="474"/>
      <c r="Q19" s="474"/>
      <c r="R19" s="479"/>
      <c r="S19" s="1026">
        <f t="shared" si="12"/>
        <v>0.8</v>
      </c>
      <c r="T19" s="866"/>
      <c r="U19" s="866"/>
      <c r="V19" s="626" t="str">
        <f t="shared" si="13"/>
        <v>/</v>
      </c>
      <c r="W19" s="492">
        <f>ROUND(((I19*$G$14)+(L19*$J$14)),3)</f>
        <v>9.7919999999999998</v>
      </c>
      <c r="X19" s="32"/>
      <c r="Y19" s="32"/>
      <c r="Z19" s="55">
        <f t="shared" si="10"/>
        <v>43595</v>
      </c>
      <c r="AA19" s="52">
        <v>14</v>
      </c>
      <c r="AB19" s="52"/>
      <c r="AC19" s="52">
        <v>1</v>
      </c>
      <c r="AD19" s="53">
        <f t="shared" si="11"/>
        <v>0</v>
      </c>
      <c r="AE19" s="53">
        <f t="shared" si="5"/>
        <v>0</v>
      </c>
      <c r="AF19" s="206"/>
      <c r="AG19" s="53">
        <f t="shared" si="6"/>
        <v>0</v>
      </c>
      <c r="AH19" s="53">
        <f t="shared" si="7"/>
        <v>0</v>
      </c>
      <c r="AI19" s="53">
        <f t="shared" si="8"/>
        <v>0</v>
      </c>
      <c r="AJ19" s="138">
        <v>12.24</v>
      </c>
      <c r="AK19" s="54">
        <f t="shared" si="9"/>
        <v>0</v>
      </c>
      <c r="AL19" s="42">
        <f t="shared" si="2"/>
        <v>43599</v>
      </c>
      <c r="AM19" s="31"/>
      <c r="AN19" s="31"/>
      <c r="AO19" s="31"/>
      <c r="AP19" s="38"/>
      <c r="AQ19" s="38"/>
      <c r="AR19" s="38"/>
      <c r="AS19" s="38"/>
      <c r="AT19" s="32">
        <f t="shared" si="0"/>
        <v>0</v>
      </c>
      <c r="AU19" s="39">
        <f t="shared" si="1"/>
        <v>0</v>
      </c>
      <c r="AV19" s="759" t="str">
        <f>IF(OR('CG-3123'!AR231&lt;&gt;'Meal Sign In-Data Entry'!P44,'CG-3123'!AR232&lt;&gt;'Meal Sign In-Data Entry'!P45,'CG-3123'!AR233&lt;&gt;'Meal Sign In-Data Entry'!P46),"N",IF(AND(AR231="",AR232="",AR233=""),"","Y"))</f>
        <v>Y</v>
      </c>
      <c r="AW19" s="618" t="s">
        <v>96</v>
      </c>
      <c r="AX19" s="42">
        <f t="shared" si="3"/>
        <v>43599</v>
      </c>
      <c r="AY19" s="31"/>
      <c r="AZ19" s="31"/>
      <c r="BA19" s="31"/>
      <c r="BB19" s="58"/>
      <c r="BC19" s="31"/>
      <c r="BD19" s="31"/>
      <c r="BE19" s="618" t="s">
        <v>96</v>
      </c>
      <c r="BF19" s="42">
        <f t="shared" si="4"/>
        <v>43599</v>
      </c>
      <c r="BG19" s="31"/>
      <c r="BH19" s="31"/>
      <c r="BI19" s="31"/>
      <c r="BJ19" s="31"/>
      <c r="BK19" s="31"/>
      <c r="BL19" s="31"/>
    </row>
    <row r="20" spans="1:64" ht="12" customHeight="1" x14ac:dyDescent="0.2">
      <c r="A20" s="486" t="s">
        <v>143</v>
      </c>
      <c r="B20" s="464" t="s">
        <v>295</v>
      </c>
      <c r="C20" s="465"/>
      <c r="D20" s="465"/>
      <c r="E20" s="465"/>
      <c r="F20" s="468"/>
      <c r="G20" s="493"/>
      <c r="H20" s="493"/>
      <c r="I20" s="494">
        <f>IF(G14&gt;0,VLOOKUP($A$12,$Z$10:$AJ$40,6),0)</f>
        <v>0</v>
      </c>
      <c r="J20" s="495"/>
      <c r="K20" s="495"/>
      <c r="L20" s="495">
        <f>IF(J14&gt;0,VLOOKUP($A$12,$Z$10:$AJ$40,6),0)</f>
        <v>0</v>
      </c>
      <c r="M20" s="490"/>
      <c r="N20" s="491"/>
      <c r="O20" s="491"/>
      <c r="P20" s="474"/>
      <c r="Q20" s="474"/>
      <c r="R20" s="479"/>
      <c r="S20" s="1045">
        <f t="shared" si="12"/>
        <v>0</v>
      </c>
      <c r="T20" s="999"/>
      <c r="U20" s="999"/>
      <c r="V20" s="627" t="str">
        <f t="shared" si="13"/>
        <v/>
      </c>
      <c r="W20" s="496">
        <f>ROUND(((I20*$G$14)+(L20*$J$14)),3)</f>
        <v>0</v>
      </c>
      <c r="X20" s="32"/>
      <c r="Y20" s="32"/>
      <c r="Z20" s="55">
        <f t="shared" si="10"/>
        <v>43596</v>
      </c>
      <c r="AA20" s="52">
        <v>14</v>
      </c>
      <c r="AB20" s="52"/>
      <c r="AC20" s="52">
        <v>1</v>
      </c>
      <c r="AD20" s="53">
        <f t="shared" si="11"/>
        <v>0.8</v>
      </c>
      <c r="AE20" s="53">
        <f t="shared" si="5"/>
        <v>0</v>
      </c>
      <c r="AF20" s="206"/>
      <c r="AG20" s="53">
        <f t="shared" si="6"/>
        <v>0</v>
      </c>
      <c r="AH20" s="53">
        <f t="shared" si="7"/>
        <v>0</v>
      </c>
      <c r="AI20" s="53">
        <f t="shared" si="8"/>
        <v>0</v>
      </c>
      <c r="AJ20" s="138">
        <v>12.24</v>
      </c>
      <c r="AK20" s="54">
        <f t="shared" si="9"/>
        <v>9.3000000000000007</v>
      </c>
      <c r="AL20" s="42">
        <f t="shared" si="2"/>
        <v>43600</v>
      </c>
      <c r="AM20" s="31"/>
      <c r="AN20" s="31"/>
      <c r="AO20" s="31"/>
      <c r="AP20" s="38"/>
      <c r="AQ20" s="38"/>
      <c r="AR20" s="38"/>
      <c r="AS20" s="38"/>
      <c r="AT20" s="32">
        <f t="shared" si="0"/>
        <v>0</v>
      </c>
      <c r="AU20" s="39">
        <f t="shared" si="1"/>
        <v>0</v>
      </c>
      <c r="AV20" s="759" t="str">
        <f>IF(OR('CG-3123'!AR234&lt;&gt;'Meal Sign In-Data Entry'!P47,'CG-3123'!AR235&lt;&gt;'Meal Sign In-Data Entry'!P48,'CG-3123'!AR236&lt;&gt;'Meal Sign In-Data Entry'!P49),"N",IF(AND(AR234="",AR235="",AR236=""),"","Y"))</f>
        <v>Y</v>
      </c>
      <c r="AW20" s="618" t="s">
        <v>96</v>
      </c>
      <c r="AX20" s="42">
        <f t="shared" si="3"/>
        <v>43600</v>
      </c>
      <c r="AY20" s="31"/>
      <c r="AZ20" s="31"/>
      <c r="BA20" s="31"/>
      <c r="BB20" s="58"/>
      <c r="BC20" s="31"/>
      <c r="BD20" s="31"/>
      <c r="BE20" s="618" t="s">
        <v>96</v>
      </c>
      <c r="BF20" s="42">
        <f t="shared" si="4"/>
        <v>43600</v>
      </c>
      <c r="BG20" s="31"/>
      <c r="BH20" s="31"/>
      <c r="BI20" s="31"/>
      <c r="BJ20" s="31"/>
      <c r="BK20" s="31"/>
      <c r="BL20" s="31"/>
    </row>
    <row r="21" spans="1:64" ht="12" customHeight="1" x14ac:dyDescent="0.2">
      <c r="A21" s="497" t="s">
        <v>144</v>
      </c>
      <c r="B21" s="498"/>
      <c r="C21" s="499"/>
      <c r="D21" s="499"/>
      <c r="E21" s="499"/>
      <c r="F21" s="499"/>
      <c r="G21" s="500"/>
      <c r="H21" s="500"/>
      <c r="I21" s="501"/>
      <c r="J21" s="501"/>
      <c r="K21" s="501"/>
      <c r="L21" s="501"/>
      <c r="M21" s="491"/>
      <c r="N21" s="491"/>
      <c r="O21" s="491"/>
      <c r="P21" s="474"/>
      <c r="Q21" s="474"/>
      <c r="R21" s="474"/>
      <c r="S21" s="1000"/>
      <c r="T21" s="1001"/>
      <c r="U21" s="1001"/>
      <c r="V21" s="502"/>
      <c r="W21" s="503"/>
      <c r="X21" s="32"/>
      <c r="Y21" s="32"/>
      <c r="Z21" s="55">
        <f t="shared" si="10"/>
        <v>43597</v>
      </c>
      <c r="AA21" s="52">
        <v>14</v>
      </c>
      <c r="AB21" s="52"/>
      <c r="AC21" s="52">
        <v>1</v>
      </c>
      <c r="AD21" s="53">
        <f t="shared" si="11"/>
        <v>1.6</v>
      </c>
      <c r="AE21" s="53">
        <f t="shared" si="5"/>
        <v>0</v>
      </c>
      <c r="AF21" s="206"/>
      <c r="AG21" s="53">
        <f t="shared" si="6"/>
        <v>0</v>
      </c>
      <c r="AH21" s="53">
        <f t="shared" si="7"/>
        <v>0</v>
      </c>
      <c r="AI21" s="53">
        <f t="shared" si="8"/>
        <v>0</v>
      </c>
      <c r="AJ21" s="138">
        <v>12.24</v>
      </c>
      <c r="AK21" s="54">
        <f t="shared" si="9"/>
        <v>18.600000000000001</v>
      </c>
      <c r="AL21" s="42">
        <f t="shared" si="2"/>
        <v>43601</v>
      </c>
      <c r="AM21" s="31"/>
      <c r="AN21" s="31"/>
      <c r="AO21" s="31"/>
      <c r="AP21" s="38"/>
      <c r="AQ21" s="38"/>
      <c r="AR21" s="38"/>
      <c r="AS21" s="38"/>
      <c r="AT21" s="32">
        <f>((AM21*$AM$4)+(AN21*$AN$4)+(AO21*$AO$4)+(AP21*$AP$4)+(AQ21*$AQ$4)+(AR21*$AR$4))</f>
        <v>0</v>
      </c>
      <c r="AU21" s="39">
        <f t="shared" si="1"/>
        <v>0</v>
      </c>
      <c r="AV21" s="759" t="str">
        <f>IF(OR('CG-3123'!AR237&lt;&gt;'Meal Sign In-Data Entry'!P50,'CG-3123'!AR238&lt;&gt;'Meal Sign In-Data Entry'!P51,'CG-3123'!AR239&lt;&gt;'Meal Sign In-Data Entry'!P52),"N",IF(AND(AR237="",AR238="",AR239=""),"","Y"))</f>
        <v/>
      </c>
      <c r="AW21" s="618" t="s">
        <v>96</v>
      </c>
      <c r="AX21" s="42">
        <f t="shared" si="3"/>
        <v>43601</v>
      </c>
      <c r="AY21" s="31"/>
      <c r="AZ21" s="31"/>
      <c r="BA21" s="31"/>
      <c r="BB21" s="58"/>
      <c r="BC21" s="31"/>
      <c r="BD21" s="31"/>
      <c r="BE21" s="618" t="s">
        <v>96</v>
      </c>
      <c r="BF21" s="42">
        <f t="shared" si="4"/>
        <v>43601</v>
      </c>
      <c r="BG21" s="31"/>
      <c r="BH21" s="31"/>
      <c r="BI21" s="31"/>
      <c r="BJ21" s="31"/>
      <c r="BK21" s="31"/>
      <c r="BL21" s="31"/>
    </row>
    <row r="22" spans="1:64" ht="12" customHeight="1" x14ac:dyDescent="0.2">
      <c r="A22" s="486" t="s">
        <v>145</v>
      </c>
      <c r="B22" s="471" t="s">
        <v>356</v>
      </c>
      <c r="C22" s="629"/>
      <c r="D22" s="629"/>
      <c r="E22" s="629"/>
      <c r="F22" s="470"/>
      <c r="G22" s="487"/>
      <c r="H22" s="487"/>
      <c r="I22" s="488">
        <f>IF(G14&gt;0,VLOOKUP($A$12,$Z$10:$AJ$40,8),0)</f>
        <v>0</v>
      </c>
      <c r="J22" s="489"/>
      <c r="K22" s="489"/>
      <c r="L22" s="489">
        <f>IF(J14&gt;0,VLOOKUP($A$12,$Z$10:$AJ$40,8),0)</f>
        <v>0</v>
      </c>
      <c r="M22" s="490"/>
      <c r="N22" s="491"/>
      <c r="O22" s="491"/>
      <c r="P22" s="474"/>
      <c r="Q22" s="474"/>
      <c r="R22" s="479"/>
      <c r="S22" s="1046">
        <f t="shared" si="12"/>
        <v>0</v>
      </c>
      <c r="T22" s="1003"/>
      <c r="U22" s="1003"/>
      <c r="V22" s="626" t="str">
        <f t="shared" si="13"/>
        <v/>
      </c>
      <c r="W22" s="492">
        <f>ROUND(((I22*$G$14)+(L22*$J$14)),3)</f>
        <v>0</v>
      </c>
      <c r="X22" s="32"/>
      <c r="Y22" s="32"/>
      <c r="Z22" s="55">
        <f t="shared" si="10"/>
        <v>43598</v>
      </c>
      <c r="AA22" s="52">
        <v>14</v>
      </c>
      <c r="AB22" s="52"/>
      <c r="AC22" s="52">
        <v>1</v>
      </c>
      <c r="AD22" s="53">
        <f t="shared" si="11"/>
        <v>2</v>
      </c>
      <c r="AE22" s="53">
        <f t="shared" si="5"/>
        <v>0</v>
      </c>
      <c r="AF22" s="206"/>
      <c r="AG22" s="53">
        <f t="shared" si="6"/>
        <v>0</v>
      </c>
      <c r="AH22" s="53">
        <f t="shared" si="7"/>
        <v>0</v>
      </c>
      <c r="AI22" s="53">
        <f t="shared" si="8"/>
        <v>0</v>
      </c>
      <c r="AJ22" s="138">
        <v>12.24</v>
      </c>
      <c r="AK22" s="54">
        <f t="shared" si="9"/>
        <v>23.700000000000003</v>
      </c>
      <c r="AL22" s="42">
        <f t="shared" si="2"/>
        <v>43602</v>
      </c>
      <c r="AM22" s="31"/>
      <c r="AN22" s="31"/>
      <c r="AO22" s="31"/>
      <c r="AP22" s="38"/>
      <c r="AQ22" s="38"/>
      <c r="AR22" s="38"/>
      <c r="AS22" s="38"/>
      <c r="AT22" s="32">
        <f t="shared" si="0"/>
        <v>0</v>
      </c>
      <c r="AU22" s="39">
        <f t="shared" si="1"/>
        <v>0</v>
      </c>
      <c r="AV22" s="759" t="str">
        <f>IF(OR('CG-3123'!AR240&lt;&gt;'Meal Sign In-Data Entry'!P53,'CG-3123'!AR241&lt;&gt;'Meal Sign In-Data Entry'!P54,'CG-3123'!AR242&lt;&gt;'Meal Sign In-Data Entry'!P55),"N",IF(AND(AR240="",AR241="",AR242=""),"","Y"))</f>
        <v/>
      </c>
      <c r="AW22" s="618" t="s">
        <v>96</v>
      </c>
      <c r="AX22" s="42">
        <f t="shared" si="3"/>
        <v>43602</v>
      </c>
      <c r="AY22" s="31"/>
      <c r="AZ22" s="31"/>
      <c r="BA22" s="31"/>
      <c r="BB22" s="58"/>
      <c r="BC22" s="31"/>
      <c r="BD22" s="31"/>
      <c r="BE22" s="618" t="s">
        <v>96</v>
      </c>
      <c r="BF22" s="42">
        <f t="shared" si="4"/>
        <v>43602</v>
      </c>
      <c r="BG22" s="31"/>
      <c r="BH22" s="31"/>
      <c r="BI22" s="31"/>
      <c r="BJ22" s="31"/>
      <c r="BK22" s="31"/>
      <c r="BL22" s="31"/>
    </row>
    <row r="23" spans="1:64" ht="12" customHeight="1" x14ac:dyDescent="0.2">
      <c r="A23" s="486"/>
      <c r="B23" s="471" t="s">
        <v>357</v>
      </c>
      <c r="C23" s="629"/>
      <c r="D23" s="629"/>
      <c r="E23" s="629"/>
      <c r="F23" s="470"/>
      <c r="G23" s="487"/>
      <c r="H23" s="487"/>
      <c r="I23" s="488">
        <f>IF(G14&gt;0,VLOOKUP($A$12,$Z$10:$AJ$40,9),0)</f>
        <v>0</v>
      </c>
      <c r="J23" s="489"/>
      <c r="K23" s="489"/>
      <c r="L23" s="489">
        <f>IF(J14&gt;0,VLOOKUP($A$12,$Z$10:$AJ$40,9),0)</f>
        <v>0</v>
      </c>
      <c r="M23" s="490"/>
      <c r="N23" s="491"/>
      <c r="O23" s="491"/>
      <c r="P23" s="474"/>
      <c r="Q23" s="474"/>
      <c r="R23" s="479"/>
      <c r="S23" s="1026">
        <f t="shared" si="12"/>
        <v>0</v>
      </c>
      <c r="T23" s="866"/>
      <c r="U23" s="866"/>
      <c r="V23" s="626" t="str">
        <f t="shared" si="13"/>
        <v/>
      </c>
      <c r="W23" s="492">
        <f>ROUND(((I23*$G$14)+(L23*$J$14)),3)</f>
        <v>0</v>
      </c>
      <c r="X23" s="32"/>
      <c r="Y23" s="32"/>
      <c r="Z23" s="55">
        <f t="shared" si="10"/>
        <v>43599</v>
      </c>
      <c r="AA23" s="52">
        <v>14</v>
      </c>
      <c r="AB23" s="52"/>
      <c r="AC23" s="52">
        <v>1</v>
      </c>
      <c r="AD23" s="53">
        <f t="shared" si="11"/>
        <v>1.4</v>
      </c>
      <c r="AE23" s="53">
        <f t="shared" si="5"/>
        <v>0</v>
      </c>
      <c r="AF23" s="206"/>
      <c r="AG23" s="53">
        <f t="shared" si="6"/>
        <v>0</v>
      </c>
      <c r="AH23" s="53">
        <f t="shared" si="7"/>
        <v>0</v>
      </c>
      <c r="AI23" s="53">
        <f t="shared" si="8"/>
        <v>0</v>
      </c>
      <c r="AJ23" s="138">
        <v>12.24</v>
      </c>
      <c r="AK23" s="54">
        <f t="shared" si="9"/>
        <v>16.5</v>
      </c>
      <c r="AL23" s="42">
        <f t="shared" ref="AL23:AL36" si="14">(Z27)</f>
        <v>43603</v>
      </c>
      <c r="AM23" s="31"/>
      <c r="AN23" s="31"/>
      <c r="AO23" s="31"/>
      <c r="AP23" s="38"/>
      <c r="AQ23" s="38"/>
      <c r="AR23" s="38"/>
      <c r="AS23" s="38"/>
      <c r="AT23" s="32">
        <f t="shared" si="0"/>
        <v>0</v>
      </c>
      <c r="AU23" s="39">
        <f t="shared" si="1"/>
        <v>0</v>
      </c>
      <c r="AV23" s="759" t="str">
        <f>IF(OR('CG-3123'!AR243&lt;&gt;'Meal Sign In-Data Entry'!P56,'CG-3123'!AR244&lt;&gt;'Meal Sign In-Data Entry'!P57,'CG-3123'!AR245&lt;&gt;'Meal Sign In-Data Entry'!P58),"N",IF(AND(AR243="",AR244="",AR245=""),"","Y"))</f>
        <v>Y</v>
      </c>
      <c r="AW23" s="618" t="s">
        <v>96</v>
      </c>
      <c r="AX23" s="42">
        <f t="shared" si="3"/>
        <v>43603</v>
      </c>
      <c r="AY23" s="31"/>
      <c r="AZ23" s="31"/>
      <c r="BA23" s="31"/>
      <c r="BB23" s="58"/>
      <c r="BC23" s="31"/>
      <c r="BD23" s="31"/>
      <c r="BE23" s="618" t="s">
        <v>96</v>
      </c>
      <c r="BF23" s="42">
        <f t="shared" si="4"/>
        <v>43603</v>
      </c>
      <c r="BG23" s="31"/>
      <c r="BH23" s="31"/>
      <c r="BI23" s="31"/>
      <c r="BJ23" s="31"/>
      <c r="BK23" s="31"/>
      <c r="BL23" s="31"/>
    </row>
    <row r="24" spans="1:64" ht="12" customHeight="1" x14ac:dyDescent="0.2">
      <c r="A24" s="486" t="s">
        <v>146</v>
      </c>
      <c r="B24" s="471" t="s">
        <v>358</v>
      </c>
      <c r="C24" s="629"/>
      <c r="D24" s="629"/>
      <c r="E24" s="629"/>
      <c r="F24" s="470"/>
      <c r="G24" s="487"/>
      <c r="H24" s="487"/>
      <c r="I24" s="488">
        <f>IF(G14&gt;0,VLOOKUP($A$12,$Z$10:$AJ$40,10),0)</f>
        <v>0</v>
      </c>
      <c r="J24" s="489"/>
      <c r="K24" s="489"/>
      <c r="L24" s="489">
        <f>IF(J14&gt;0,VLOOKUP($A$12,$Z$10:$AJ$40,10),0)</f>
        <v>0</v>
      </c>
      <c r="M24" s="490"/>
      <c r="N24" s="491"/>
      <c r="O24" s="491"/>
      <c r="P24" s="474"/>
      <c r="Q24" s="474"/>
      <c r="R24" s="479"/>
      <c r="S24" s="1026">
        <f t="shared" si="12"/>
        <v>0</v>
      </c>
      <c r="T24" s="866"/>
      <c r="U24" s="866"/>
      <c r="V24" s="626" t="str">
        <f t="shared" si="13"/>
        <v/>
      </c>
      <c r="W24" s="492">
        <f>ROUND(((I24*$G$14)+(L24*$J$14)),3)</f>
        <v>0</v>
      </c>
      <c r="X24" s="32"/>
      <c r="Y24" s="32"/>
      <c r="Z24" s="55">
        <f t="shared" si="10"/>
        <v>43600</v>
      </c>
      <c r="AA24" s="52">
        <v>14</v>
      </c>
      <c r="AB24" s="52"/>
      <c r="AC24" s="52">
        <v>1</v>
      </c>
      <c r="AD24" s="53">
        <f t="shared" si="11"/>
        <v>1.8</v>
      </c>
      <c r="AE24" s="53">
        <f t="shared" si="5"/>
        <v>0</v>
      </c>
      <c r="AF24" s="206"/>
      <c r="AG24" s="53">
        <f t="shared" si="6"/>
        <v>0</v>
      </c>
      <c r="AH24" s="53">
        <f t="shared" si="7"/>
        <v>0</v>
      </c>
      <c r="AI24" s="53">
        <f t="shared" si="8"/>
        <v>0</v>
      </c>
      <c r="AJ24" s="138">
        <v>12.24</v>
      </c>
      <c r="AK24" s="54">
        <f t="shared" si="9"/>
        <v>21.150000000000002</v>
      </c>
      <c r="AL24" s="42">
        <f t="shared" si="14"/>
        <v>43604</v>
      </c>
      <c r="AM24" s="31"/>
      <c r="AN24" s="31"/>
      <c r="AO24" s="31"/>
      <c r="AP24" s="38"/>
      <c r="AQ24" s="38"/>
      <c r="AR24" s="38"/>
      <c r="AS24" s="38"/>
      <c r="AT24" s="32">
        <f t="shared" si="0"/>
        <v>0</v>
      </c>
      <c r="AU24" s="39">
        <f t="shared" si="1"/>
        <v>0</v>
      </c>
      <c r="AV24" s="759" t="str">
        <f>IF(OR('CG-3123'!AR246&lt;&gt;'Meal Sign In-Data Entry'!P59,'CG-3123'!AR247&lt;&gt;'Meal Sign In-Data Entry'!P60,'CG-3123'!AR248&lt;&gt;'Meal Sign In-Data Entry'!P61),"N",IF(AND(AR246="",AR247="",AR248=""),"","Y"))</f>
        <v>Y</v>
      </c>
      <c r="AW24" s="618" t="s">
        <v>96</v>
      </c>
      <c r="AX24" s="42">
        <f t="shared" si="3"/>
        <v>43604</v>
      </c>
      <c r="AY24" s="31"/>
      <c r="AZ24" s="31"/>
      <c r="BA24" s="31"/>
      <c r="BB24" s="58"/>
      <c r="BC24" s="31"/>
      <c r="BD24" s="31"/>
      <c r="BE24" s="618" t="s">
        <v>96</v>
      </c>
      <c r="BF24" s="42">
        <f t="shared" si="4"/>
        <v>43604</v>
      </c>
      <c r="BG24" s="31"/>
      <c r="BH24" s="31"/>
      <c r="BI24" s="31"/>
      <c r="BJ24" s="31"/>
      <c r="BK24" s="31"/>
      <c r="BL24" s="31"/>
    </row>
    <row r="25" spans="1:64" ht="13.5" thickBot="1" x14ac:dyDescent="0.25">
      <c r="A25" s="504"/>
      <c r="B25" s="505" t="s">
        <v>393</v>
      </c>
      <c r="C25" s="506"/>
      <c r="D25" s="506"/>
      <c r="E25" s="506"/>
      <c r="F25" s="507"/>
      <c r="G25" s="508"/>
      <c r="H25" s="508"/>
      <c r="I25" s="509">
        <f>SUM(I16:I24)</f>
        <v>15.8</v>
      </c>
      <c r="J25" s="510"/>
      <c r="K25" s="510"/>
      <c r="L25" s="510">
        <f>SUM(L16:L24)</f>
        <v>0</v>
      </c>
      <c r="M25" s="511"/>
      <c r="N25" s="512"/>
      <c r="O25" s="512"/>
      <c r="P25" s="513"/>
      <c r="Q25" s="513"/>
      <c r="R25" s="514"/>
      <c r="S25" s="1026">
        <f t="shared" ref="S25" si="15">(I25+L25)</f>
        <v>15.8</v>
      </c>
      <c r="T25" s="866"/>
      <c r="U25" s="866"/>
      <c r="V25" s="515" t="s">
        <v>147</v>
      </c>
      <c r="W25" s="516">
        <f>ROUND(SUM(W16:W24),2)</f>
        <v>193.39</v>
      </c>
      <c r="X25" s="32"/>
      <c r="Y25" s="32"/>
      <c r="Z25" s="55">
        <f t="shared" si="10"/>
        <v>43601</v>
      </c>
      <c r="AA25" s="52">
        <v>13</v>
      </c>
      <c r="AB25" s="52"/>
      <c r="AC25" s="52">
        <v>1</v>
      </c>
      <c r="AD25" s="53">
        <f t="shared" si="11"/>
        <v>0</v>
      </c>
      <c r="AE25" s="53">
        <f t="shared" si="5"/>
        <v>0</v>
      </c>
      <c r="AF25" s="206"/>
      <c r="AG25" s="53">
        <f t="shared" si="6"/>
        <v>0</v>
      </c>
      <c r="AH25" s="53">
        <f t="shared" si="7"/>
        <v>0</v>
      </c>
      <c r="AI25" s="53">
        <f t="shared" si="8"/>
        <v>0</v>
      </c>
      <c r="AJ25" s="138">
        <v>12.24</v>
      </c>
      <c r="AK25" s="54">
        <f t="shared" si="9"/>
        <v>0</v>
      </c>
      <c r="AL25" s="42">
        <f t="shared" si="14"/>
        <v>43605</v>
      </c>
      <c r="AM25" s="31"/>
      <c r="AN25" s="31"/>
      <c r="AO25" s="31"/>
      <c r="AP25" s="38"/>
      <c r="AQ25" s="38"/>
      <c r="AR25" s="38"/>
      <c r="AS25" s="38"/>
      <c r="AT25" s="32">
        <f t="shared" si="0"/>
        <v>0</v>
      </c>
      <c r="AU25" s="39">
        <f t="shared" si="1"/>
        <v>0</v>
      </c>
      <c r="AV25" s="759" t="str">
        <f>IF(OR('CG-3123'!AR249&lt;&gt;'Meal Sign In-Data Entry'!P62,'CG-3123'!AR250&lt;&gt;'Meal Sign In-Data Entry'!P63,'CG-3123'!AR251&lt;&gt;'Meal Sign In-Data Entry'!P64),"N",IF(AND(AR249="",AR250="",AR251=""),"","Y"))</f>
        <v>Y</v>
      </c>
      <c r="AW25" s="618" t="s">
        <v>96</v>
      </c>
      <c r="AX25" s="42">
        <f t="shared" si="3"/>
        <v>43605</v>
      </c>
      <c r="AY25" s="31"/>
      <c r="AZ25" s="31"/>
      <c r="BA25" s="31"/>
      <c r="BB25" s="58"/>
      <c r="BC25" s="31"/>
      <c r="BD25" s="31"/>
      <c r="BE25" s="618" t="s">
        <v>96</v>
      </c>
      <c r="BF25" s="42">
        <f t="shared" si="4"/>
        <v>43605</v>
      </c>
      <c r="BG25" s="31"/>
      <c r="BH25" s="31"/>
      <c r="BI25" s="31"/>
      <c r="BJ25" s="31"/>
      <c r="BK25" s="31"/>
      <c r="BL25" s="31"/>
    </row>
    <row r="26" spans="1:64" x14ac:dyDescent="0.2">
      <c r="A26" s="486" t="s">
        <v>136</v>
      </c>
      <c r="B26" s="473"/>
      <c r="C26" s="473"/>
      <c r="D26" s="517"/>
      <c r="E26" s="629"/>
      <c r="F26" s="629"/>
      <c r="G26" s="629"/>
      <c r="H26" s="471" t="s">
        <v>148</v>
      </c>
      <c r="I26" s="53"/>
      <c r="J26" s="629"/>
      <c r="K26" s="629"/>
      <c r="L26" s="629"/>
      <c r="M26" s="629"/>
      <c r="N26" s="629"/>
      <c r="O26" s="629"/>
      <c r="P26" s="629"/>
      <c r="Q26" s="629"/>
      <c r="R26" s="629"/>
      <c r="S26" s="518"/>
      <c r="T26" s="996"/>
      <c r="U26" s="997"/>
      <c r="V26" s="995"/>
      <c r="W26" s="855"/>
      <c r="X26" s="32"/>
      <c r="Y26" s="32"/>
      <c r="Z26" s="55">
        <f t="shared" si="10"/>
        <v>43602</v>
      </c>
      <c r="AA26" s="52">
        <v>13</v>
      </c>
      <c r="AB26" s="52"/>
      <c r="AC26" s="52">
        <v>1</v>
      </c>
      <c r="AD26" s="53">
        <f t="shared" si="11"/>
        <v>0</v>
      </c>
      <c r="AE26" s="53">
        <f t="shared" si="5"/>
        <v>0</v>
      </c>
      <c r="AF26" s="206"/>
      <c r="AG26" s="53">
        <f t="shared" si="6"/>
        <v>0</v>
      </c>
      <c r="AH26" s="53">
        <f t="shared" si="7"/>
        <v>0</v>
      </c>
      <c r="AI26" s="53">
        <f t="shared" si="8"/>
        <v>0</v>
      </c>
      <c r="AJ26" s="138">
        <v>12.24</v>
      </c>
      <c r="AK26" s="54">
        <f t="shared" si="9"/>
        <v>0</v>
      </c>
      <c r="AL26" s="42">
        <f t="shared" si="14"/>
        <v>43606</v>
      </c>
      <c r="AM26" s="31"/>
      <c r="AN26" s="31"/>
      <c r="AO26" s="31"/>
      <c r="AP26" s="38"/>
      <c r="AQ26" s="38"/>
      <c r="AR26" s="38"/>
      <c r="AS26" s="38"/>
      <c r="AT26" s="32">
        <f t="shared" si="0"/>
        <v>0</v>
      </c>
      <c r="AU26" s="39">
        <f t="shared" si="1"/>
        <v>0</v>
      </c>
      <c r="AV26" s="759" t="str">
        <f>IF(OR('CG-3123'!AR252&lt;&gt;'Meal Sign In-Data Entry'!P65,'CG-3123'!AR253&lt;&gt;'Meal Sign In-Data Entry'!P66,'CG-3123'!AR254&lt;&gt;'Meal Sign In-Data Entry'!P67),"N",IF(AND(AR252="",AR253="",AR254=""),"","Y"))</f>
        <v>Y</v>
      </c>
      <c r="AW26" s="618" t="s">
        <v>96</v>
      </c>
      <c r="AX26" s="42">
        <f t="shared" si="3"/>
        <v>43606</v>
      </c>
      <c r="AY26" s="31"/>
      <c r="AZ26" s="31"/>
      <c r="BA26" s="31"/>
      <c r="BB26" s="58"/>
      <c r="BC26" s="31"/>
      <c r="BD26" s="31"/>
      <c r="BE26" s="618" t="s">
        <v>96</v>
      </c>
      <c r="BF26" s="42">
        <f t="shared" si="4"/>
        <v>43606</v>
      </c>
      <c r="BG26" s="31"/>
      <c r="BH26" s="31"/>
      <c r="BI26" s="31"/>
      <c r="BJ26" s="31"/>
      <c r="BK26" s="31"/>
      <c r="BL26" s="31"/>
    </row>
    <row r="27" spans="1:64" x14ac:dyDescent="0.2">
      <c r="A27" s="486" t="s">
        <v>138</v>
      </c>
      <c r="B27" s="471" t="s">
        <v>149</v>
      </c>
      <c r="C27" s="519"/>
      <c r="D27" s="471"/>
      <c r="E27" s="626" t="s">
        <v>150</v>
      </c>
      <c r="F27" s="519"/>
      <c r="G27" s="471"/>
      <c r="H27" s="626" t="s">
        <v>151</v>
      </c>
      <c r="I27" s="477"/>
      <c r="J27" s="764"/>
      <c r="K27" s="765"/>
      <c r="L27" s="766"/>
      <c r="M27" s="471"/>
      <c r="N27" s="626" t="s">
        <v>152</v>
      </c>
      <c r="O27" s="477"/>
      <c r="P27" s="471"/>
      <c r="Q27" s="626" t="s">
        <v>153</v>
      </c>
      <c r="R27" s="477"/>
      <c r="S27" s="626"/>
      <c r="T27" s="626" t="s">
        <v>154</v>
      </c>
      <c r="U27" s="520"/>
      <c r="V27" s="880"/>
      <c r="W27" s="974"/>
      <c r="X27" s="32"/>
      <c r="Y27" s="32"/>
      <c r="Z27" s="55">
        <f t="shared" si="10"/>
        <v>43603</v>
      </c>
      <c r="AA27" s="52">
        <v>14</v>
      </c>
      <c r="AB27" s="52"/>
      <c r="AC27" s="52">
        <v>1</v>
      </c>
      <c r="AD27" s="53">
        <f t="shared" si="11"/>
        <v>0.8</v>
      </c>
      <c r="AE27" s="53">
        <f t="shared" si="5"/>
        <v>0</v>
      </c>
      <c r="AF27" s="206"/>
      <c r="AG27" s="53">
        <f t="shared" si="6"/>
        <v>0</v>
      </c>
      <c r="AH27" s="53">
        <f t="shared" si="7"/>
        <v>0</v>
      </c>
      <c r="AI27" s="53">
        <f t="shared" si="8"/>
        <v>0</v>
      </c>
      <c r="AJ27" s="138">
        <v>12.24</v>
      </c>
      <c r="AK27" s="54">
        <f t="shared" si="9"/>
        <v>9.3000000000000007</v>
      </c>
      <c r="AL27" s="42">
        <f t="shared" si="14"/>
        <v>43607</v>
      </c>
      <c r="AM27" s="31"/>
      <c r="AN27" s="31"/>
      <c r="AO27" s="31"/>
      <c r="AP27" s="38"/>
      <c r="AQ27" s="38"/>
      <c r="AR27" s="38"/>
      <c r="AS27" s="38"/>
      <c r="AT27" s="32">
        <f t="shared" si="0"/>
        <v>0</v>
      </c>
      <c r="AU27" s="39">
        <f t="shared" si="1"/>
        <v>0</v>
      </c>
      <c r="AV27" s="759" t="str">
        <f>IF(OR('CG-3123'!AR255&lt;&gt;'Meal Sign In-Data Entry'!P68,'CG-3123'!AR256&lt;&gt;'Meal Sign In-Data Entry'!P69,'CG-3123'!AR257&lt;&gt;'Meal Sign In-Data Entry'!P70),"N",IF(AND(AR255="",AR256="",AR257=""),"","Y"))</f>
        <v>Y</v>
      </c>
      <c r="AW27" s="618" t="s">
        <v>96</v>
      </c>
      <c r="AX27" s="42">
        <f t="shared" si="3"/>
        <v>43607</v>
      </c>
      <c r="AY27" s="31"/>
      <c r="AZ27" s="31"/>
      <c r="BA27" s="31"/>
      <c r="BB27" s="58"/>
      <c r="BC27" s="31"/>
      <c r="BD27" s="31"/>
      <c r="BE27" s="618" t="s">
        <v>96</v>
      </c>
      <c r="BF27" s="42">
        <f t="shared" si="4"/>
        <v>43607</v>
      </c>
      <c r="BG27" s="31"/>
      <c r="BH27" s="31"/>
      <c r="BI27" s="31"/>
      <c r="BJ27" s="31"/>
      <c r="BK27" s="31"/>
      <c r="BL27" s="31"/>
    </row>
    <row r="28" spans="1:64" x14ac:dyDescent="0.2">
      <c r="A28" s="486" t="s">
        <v>139</v>
      </c>
      <c r="B28" s="471" t="s">
        <v>155</v>
      </c>
      <c r="C28" s="521">
        <f>$AM$4</f>
        <v>0.2</v>
      </c>
      <c r="D28" s="629">
        <f>IFERROR(VLOOKUP($A$12,$AL$157:$AR$187,2),0)</f>
        <v>0</v>
      </c>
      <c r="E28" s="626" t="s">
        <v>156</v>
      </c>
      <c r="F28" s="522">
        <f>ROUND(C28*D28,2)</f>
        <v>0</v>
      </c>
      <c r="G28" s="629">
        <f>IFERROR(VLOOKUP($A$12,$AX$44:$BD$74,2),0)</f>
        <v>0</v>
      </c>
      <c r="H28" s="626" t="s">
        <v>156</v>
      </c>
      <c r="I28" s="483">
        <f>ROUND(C28*G28,2)</f>
        <v>0</v>
      </c>
      <c r="J28" s="767"/>
      <c r="K28" s="485"/>
      <c r="L28" s="479"/>
      <c r="M28" s="629">
        <f>IFERROR(VLOOKUP($A$12,$AX$82:$BD$112,2),0)</f>
        <v>0</v>
      </c>
      <c r="N28" s="626" t="s">
        <v>156</v>
      </c>
      <c r="O28" s="483">
        <f>ROUND(C28*M28,2)</f>
        <v>0</v>
      </c>
      <c r="P28" s="629">
        <f>IFERROR(VLOOKUP($A$12,$BF$6:$BL$36,2),0)</f>
        <v>0</v>
      </c>
      <c r="Q28" s="626" t="s">
        <v>156</v>
      </c>
      <c r="R28" s="483">
        <f>ROUND(C28*P28,2)</f>
        <v>0</v>
      </c>
      <c r="S28" s="629">
        <f>IFERROR(VLOOKUP($A$12,$BF$44:$BL$74,2),0)</f>
        <v>0</v>
      </c>
      <c r="T28" s="626" t="s">
        <v>156</v>
      </c>
      <c r="U28" s="523">
        <f>ROUND(C28*S28,2)</f>
        <v>0</v>
      </c>
      <c r="V28" s="880"/>
      <c r="W28" s="974"/>
      <c r="X28" s="32"/>
      <c r="Y28" s="32"/>
      <c r="Z28" s="55">
        <f t="shared" si="10"/>
        <v>43604</v>
      </c>
      <c r="AA28" s="52">
        <v>14</v>
      </c>
      <c r="AB28" s="52"/>
      <c r="AC28" s="52">
        <v>1</v>
      </c>
      <c r="AD28" s="53">
        <f t="shared" si="11"/>
        <v>0.8</v>
      </c>
      <c r="AE28" s="53">
        <f t="shared" si="5"/>
        <v>0</v>
      </c>
      <c r="AF28" s="206"/>
      <c r="AG28" s="53">
        <f t="shared" si="6"/>
        <v>0</v>
      </c>
      <c r="AH28" s="53">
        <f t="shared" si="7"/>
        <v>0</v>
      </c>
      <c r="AI28" s="53">
        <f t="shared" si="8"/>
        <v>0</v>
      </c>
      <c r="AJ28" s="138">
        <v>12.24</v>
      </c>
      <c r="AK28" s="54">
        <f t="shared" si="9"/>
        <v>9.3000000000000007</v>
      </c>
      <c r="AL28" s="42">
        <f t="shared" si="14"/>
        <v>43608</v>
      </c>
      <c r="AM28" s="31"/>
      <c r="AN28" s="31"/>
      <c r="AO28" s="31"/>
      <c r="AP28" s="38"/>
      <c r="AQ28" s="38"/>
      <c r="AR28" s="38"/>
      <c r="AS28" s="38"/>
      <c r="AT28" s="32">
        <f t="shared" si="0"/>
        <v>0</v>
      </c>
      <c r="AU28" s="39">
        <f t="shared" si="1"/>
        <v>0</v>
      </c>
      <c r="AV28" s="759" t="str">
        <f>IF(OR('CG-3123'!AR258&lt;&gt;'Meal Sign In-Data Entry'!P71,'CG-3123'!AR259&lt;&gt;'Meal Sign In-Data Entry'!P72,'CG-3123'!AR260&lt;&gt;'Meal Sign In-Data Entry'!P73),"N",IF(AND(AR258="",AR259="",AR260=""),"","Y"))</f>
        <v/>
      </c>
      <c r="AW28" s="618" t="s">
        <v>96</v>
      </c>
      <c r="AX28" s="42">
        <f t="shared" si="3"/>
        <v>43608</v>
      </c>
      <c r="AY28" s="31"/>
      <c r="AZ28" s="31"/>
      <c r="BA28" s="31"/>
      <c r="BB28" s="58"/>
      <c r="BC28" s="31"/>
      <c r="BD28" s="31"/>
      <c r="BE28" s="618" t="s">
        <v>96</v>
      </c>
      <c r="BF28" s="42">
        <f t="shared" si="4"/>
        <v>43608</v>
      </c>
      <c r="BG28" s="31"/>
      <c r="BH28" s="31"/>
      <c r="BI28" s="31"/>
      <c r="BJ28" s="31"/>
      <c r="BK28" s="31"/>
      <c r="BL28" s="31"/>
    </row>
    <row r="29" spans="1:64" x14ac:dyDescent="0.2">
      <c r="A29" s="486" t="s">
        <v>141</v>
      </c>
      <c r="B29" s="471" t="s">
        <v>157</v>
      </c>
      <c r="C29" s="521">
        <f>$AN$4</f>
        <v>0.4</v>
      </c>
      <c r="D29" s="629">
        <f>IFERROR(VLOOKUP($A$12,$AL$157:$AR$187,3),0)</f>
        <v>2</v>
      </c>
      <c r="E29" s="626" t="s">
        <v>156</v>
      </c>
      <c r="F29" s="522">
        <f t="shared" ref="F29:F30" si="16">ROUND(C29*D29,2)</f>
        <v>0.8</v>
      </c>
      <c r="G29" s="629">
        <f>IFERROR(VLOOKUP($A$12,$AX$44:$BD$74,3),0)</f>
        <v>0</v>
      </c>
      <c r="H29" s="626" t="s">
        <v>156</v>
      </c>
      <c r="I29" s="483">
        <f t="shared" ref="I29:I30" si="17">ROUND(C29*G29,2)</f>
        <v>0</v>
      </c>
      <c r="J29" s="767"/>
      <c r="K29" s="485"/>
      <c r="L29" s="479"/>
      <c r="M29" s="629">
        <f>IFERROR(VLOOKUP($A$12,$AX$82:$BD$112,3),0)</f>
        <v>0</v>
      </c>
      <c r="N29" s="626" t="s">
        <v>156</v>
      </c>
      <c r="O29" s="483">
        <f t="shared" ref="O29:O30" si="18">ROUND(C29*M29,2)</f>
        <v>0</v>
      </c>
      <c r="P29" s="629">
        <f>IFERROR(VLOOKUP($A$12,$BF$6:$BL$36,3),0)</f>
        <v>0</v>
      </c>
      <c r="Q29" s="626" t="s">
        <v>156</v>
      </c>
      <c r="R29" s="483">
        <f t="shared" ref="R29:R30" si="19">ROUND(C29*P29,2)</f>
        <v>0</v>
      </c>
      <c r="S29" s="629">
        <f>IFERROR(VLOOKUP($A$12,$BF$44:$BL$74,3),0)</f>
        <v>0</v>
      </c>
      <c r="T29" s="626" t="s">
        <v>156</v>
      </c>
      <c r="U29" s="523">
        <f t="shared" ref="U29:U30" si="20">ROUND(C29*S29,2)</f>
        <v>0</v>
      </c>
      <c r="V29" s="880"/>
      <c r="W29" s="974"/>
      <c r="X29" s="34"/>
      <c r="Y29" s="32"/>
      <c r="Z29" s="55">
        <f t="shared" si="10"/>
        <v>43605</v>
      </c>
      <c r="AA29" s="52">
        <v>14</v>
      </c>
      <c r="AB29" s="52"/>
      <c r="AC29" s="52">
        <v>1</v>
      </c>
      <c r="AD29" s="53">
        <f t="shared" si="11"/>
        <v>0.8</v>
      </c>
      <c r="AE29" s="53">
        <f t="shared" si="5"/>
        <v>0</v>
      </c>
      <c r="AF29" s="206"/>
      <c r="AG29" s="53">
        <f t="shared" si="6"/>
        <v>0</v>
      </c>
      <c r="AH29" s="53">
        <f t="shared" si="7"/>
        <v>0</v>
      </c>
      <c r="AI29" s="53">
        <f t="shared" si="8"/>
        <v>0</v>
      </c>
      <c r="AJ29" s="138">
        <v>12.24</v>
      </c>
      <c r="AK29" s="54">
        <f t="shared" si="9"/>
        <v>9.3000000000000007</v>
      </c>
      <c r="AL29" s="42">
        <f t="shared" si="14"/>
        <v>43609</v>
      </c>
      <c r="AM29" s="31"/>
      <c r="AN29" s="31"/>
      <c r="AO29" s="31"/>
      <c r="AP29" s="38"/>
      <c r="AQ29" s="38"/>
      <c r="AR29" s="38"/>
      <c r="AS29" s="38"/>
      <c r="AT29" s="32">
        <f t="shared" si="0"/>
        <v>0</v>
      </c>
      <c r="AU29" s="39">
        <f t="shared" si="1"/>
        <v>0</v>
      </c>
      <c r="AV29" s="759" t="str">
        <f>IF(OR('CG-3123'!AR261&lt;&gt;'Meal Sign In-Data Entry'!P74,'CG-3123'!AR262&lt;&gt;'Meal Sign In-Data Entry'!P75,'CG-3123'!AR263&lt;&gt;'Meal Sign In-Data Entry'!P76),"N",IF(AND(AR261="",AR262="",AR263=""),"","Y"))</f>
        <v/>
      </c>
      <c r="AW29" s="618" t="s">
        <v>96</v>
      </c>
      <c r="AX29" s="42">
        <f t="shared" si="3"/>
        <v>43609</v>
      </c>
      <c r="AY29" s="31"/>
      <c r="AZ29" s="31"/>
      <c r="BA29" s="31"/>
      <c r="BB29" s="58"/>
      <c r="BC29" s="31"/>
      <c r="BD29" s="31"/>
      <c r="BE29" s="618" t="s">
        <v>96</v>
      </c>
      <c r="BF29" s="42">
        <f t="shared" si="4"/>
        <v>43609</v>
      </c>
      <c r="BG29" s="31"/>
      <c r="BH29" s="31"/>
      <c r="BI29" s="31"/>
      <c r="BJ29" s="31"/>
      <c r="BK29" s="31"/>
      <c r="BL29" s="31"/>
    </row>
    <row r="30" spans="1:64" x14ac:dyDescent="0.2">
      <c r="A30" s="486" t="s">
        <v>143</v>
      </c>
      <c r="B30" s="471" t="s">
        <v>230</v>
      </c>
      <c r="C30" s="521">
        <f>$AO$4</f>
        <v>0.4</v>
      </c>
      <c r="D30" s="629">
        <f>IFERROR(VLOOKUP($A$12,$AL$157:$AR$187,4),0)</f>
        <v>0</v>
      </c>
      <c r="E30" s="626" t="s">
        <v>156</v>
      </c>
      <c r="F30" s="522">
        <f t="shared" si="16"/>
        <v>0</v>
      </c>
      <c r="G30" s="629">
        <f>IFERROR(VLOOKUP($A$12,$AX$44:$BD$74,4),0)</f>
        <v>0</v>
      </c>
      <c r="H30" s="626" t="s">
        <v>156</v>
      </c>
      <c r="I30" s="483">
        <f t="shared" si="17"/>
        <v>0</v>
      </c>
      <c r="J30" s="767"/>
      <c r="K30" s="485"/>
      <c r="L30" s="479"/>
      <c r="M30" s="629">
        <f>IFERROR(VLOOKUP($A$12,$AX$82:$BD$112,4),0)</f>
        <v>0</v>
      </c>
      <c r="N30" s="626" t="s">
        <v>156</v>
      </c>
      <c r="O30" s="483">
        <f t="shared" si="18"/>
        <v>0</v>
      </c>
      <c r="P30" s="629">
        <f>IFERROR(VLOOKUP($A$12,$BF$6:$BL$36,4),0)</f>
        <v>0</v>
      </c>
      <c r="Q30" s="626" t="s">
        <v>156</v>
      </c>
      <c r="R30" s="483">
        <f t="shared" si="19"/>
        <v>0</v>
      </c>
      <c r="S30" s="629">
        <f>IFERROR(VLOOKUP($A$12,$BF$44:$BL$74,4),0)</f>
        <v>0</v>
      </c>
      <c r="T30" s="626" t="s">
        <v>156</v>
      </c>
      <c r="U30" s="523">
        <f t="shared" si="20"/>
        <v>0</v>
      </c>
      <c r="V30" s="880"/>
      <c r="W30" s="974"/>
      <c r="X30" s="32"/>
      <c r="Y30" s="32"/>
      <c r="Z30" s="55">
        <f t="shared" si="10"/>
        <v>43606</v>
      </c>
      <c r="AA30" s="52">
        <v>14</v>
      </c>
      <c r="AB30" s="52"/>
      <c r="AC30" s="52">
        <v>1</v>
      </c>
      <c r="AD30" s="53">
        <f t="shared" si="11"/>
        <v>0.8</v>
      </c>
      <c r="AE30" s="53">
        <f t="shared" si="5"/>
        <v>0</v>
      </c>
      <c r="AF30" s="206"/>
      <c r="AG30" s="53">
        <f t="shared" si="6"/>
        <v>0</v>
      </c>
      <c r="AH30" s="53">
        <f>(BG26*$AM$4)+(BH26*$AN$4)+(BI26*$AO$4)+(BJ26*$AP$4)+(BK26*$AQ$4)+(BL26*$AR$4)</f>
        <v>0</v>
      </c>
      <c r="AI30" s="53">
        <f t="shared" si="8"/>
        <v>0</v>
      </c>
      <c r="AJ30" s="138">
        <v>12.24</v>
      </c>
      <c r="AK30" s="54">
        <f t="shared" si="9"/>
        <v>9.3000000000000007</v>
      </c>
      <c r="AL30" s="42">
        <f t="shared" si="14"/>
        <v>43610</v>
      </c>
      <c r="AM30" s="31"/>
      <c r="AN30" s="31"/>
      <c r="AO30" s="31"/>
      <c r="AP30" s="38"/>
      <c r="AQ30" s="38"/>
      <c r="AR30" s="38"/>
      <c r="AS30" s="38"/>
      <c r="AT30" s="32">
        <f t="shared" si="0"/>
        <v>0</v>
      </c>
      <c r="AU30" s="39">
        <f t="shared" si="1"/>
        <v>0</v>
      </c>
      <c r="AV30" s="759" t="str">
        <f>IF(OR('CG-3123'!AR264&lt;&gt;'Meal Sign In-Data Entry'!P77,'CG-3123'!AR265&lt;&gt;'Meal Sign In-Data Entry'!P78,'CG-3123'!AR266&lt;&gt;'Meal Sign In-Data Entry'!P79),"N",IF(AND(AR264="",AR265="",AR266=""),"","Y"))</f>
        <v>Y</v>
      </c>
      <c r="AW30" s="618" t="s">
        <v>96</v>
      </c>
      <c r="AX30" s="42">
        <f t="shared" si="3"/>
        <v>43610</v>
      </c>
      <c r="AY30" s="31"/>
      <c r="AZ30" s="31"/>
      <c r="BA30" s="31"/>
      <c r="BB30" s="58"/>
      <c r="BC30" s="31"/>
      <c r="BD30" s="31"/>
      <c r="BE30" s="618" t="s">
        <v>96</v>
      </c>
      <c r="BF30" s="42">
        <f t="shared" si="4"/>
        <v>43610</v>
      </c>
      <c r="BG30" s="31"/>
      <c r="BH30" s="31"/>
      <c r="BI30" s="31"/>
      <c r="BJ30" s="31"/>
      <c r="BK30" s="31"/>
      <c r="BL30" s="31"/>
    </row>
    <row r="31" spans="1:64" x14ac:dyDescent="0.2">
      <c r="A31" s="486" t="s">
        <v>144</v>
      </c>
      <c r="B31" s="471"/>
      <c r="C31" s="521"/>
      <c r="D31" s="629"/>
      <c r="E31" s="626"/>
      <c r="F31" s="524"/>
      <c r="G31" s="629"/>
      <c r="H31" s="626"/>
      <c r="I31" s="483"/>
      <c r="J31" s="767"/>
      <c r="K31" s="485"/>
      <c r="L31" s="479"/>
      <c r="M31" s="629"/>
      <c r="N31" s="626"/>
      <c r="O31" s="483"/>
      <c r="P31" s="629"/>
      <c r="Q31" s="626"/>
      <c r="R31" s="483"/>
      <c r="S31" s="629"/>
      <c r="T31" s="626"/>
      <c r="U31" s="523"/>
      <c r="V31" s="880"/>
      <c r="W31" s="974"/>
      <c r="X31" s="32"/>
      <c r="Y31" s="32"/>
      <c r="Z31" s="55">
        <f t="shared" si="10"/>
        <v>43607</v>
      </c>
      <c r="AA31" s="52">
        <v>14</v>
      </c>
      <c r="AB31" s="52"/>
      <c r="AC31" s="52">
        <v>1</v>
      </c>
      <c r="AD31" s="53">
        <f t="shared" si="11"/>
        <v>0.4</v>
      </c>
      <c r="AE31" s="53">
        <f t="shared" si="5"/>
        <v>0</v>
      </c>
      <c r="AF31" s="206"/>
      <c r="AG31" s="53">
        <f t="shared" si="6"/>
        <v>0</v>
      </c>
      <c r="AH31" s="53">
        <f t="shared" ref="AH31:AH40" si="21">(BG27*$AM$4)+(BH27*$AN$4)+(BI27*$AO$4)+(BJ27*$AP$4)+(BK27*$AQ$4)+(BL27*$AR$4)</f>
        <v>0</v>
      </c>
      <c r="AI31" s="53">
        <f t="shared" si="8"/>
        <v>0</v>
      </c>
      <c r="AJ31" s="138">
        <v>12.24</v>
      </c>
      <c r="AK31" s="54">
        <f t="shared" si="9"/>
        <v>5.0999999999999996</v>
      </c>
      <c r="AL31" s="42">
        <f t="shared" si="14"/>
        <v>43611</v>
      </c>
      <c r="AM31" s="31"/>
      <c r="AN31" s="31"/>
      <c r="AO31" s="31"/>
      <c r="AP31" s="38"/>
      <c r="AQ31" s="38"/>
      <c r="AR31" s="38"/>
      <c r="AS31" s="38"/>
      <c r="AT31" s="32">
        <f t="shared" si="0"/>
        <v>0</v>
      </c>
      <c r="AU31" s="39">
        <f t="shared" si="1"/>
        <v>0</v>
      </c>
      <c r="AV31" s="759" t="str">
        <f>IF(OR('CG-3123'!AR267&lt;&gt;'Meal Sign In-Data Entry'!P80,'CG-3123'!AR268&lt;&gt;'Meal Sign In-Data Entry'!P81,'CG-3123'!AR269&lt;&gt;'Meal Sign In-Data Entry'!P82),"N",IF(AND(AR267="",AR268="",AR269=""),"","Y"))</f>
        <v>Y</v>
      </c>
      <c r="AW31" s="618" t="s">
        <v>96</v>
      </c>
      <c r="AX31" s="42">
        <f t="shared" si="3"/>
        <v>43611</v>
      </c>
      <c r="AY31" s="31"/>
      <c r="AZ31" s="31"/>
      <c r="BA31" s="31"/>
      <c r="BB31" s="58"/>
      <c r="BC31" s="31"/>
      <c r="BD31" s="31"/>
      <c r="BE31" s="618" t="s">
        <v>96</v>
      </c>
      <c r="BF31" s="42">
        <f t="shared" si="4"/>
        <v>43611</v>
      </c>
      <c r="BG31" s="31"/>
      <c r="BH31" s="31"/>
      <c r="BI31" s="31"/>
      <c r="BJ31" s="31"/>
      <c r="BK31" s="31"/>
      <c r="BL31" s="31"/>
    </row>
    <row r="32" spans="1:64" x14ac:dyDescent="0.2">
      <c r="A32" s="486" t="s">
        <v>145</v>
      </c>
      <c r="B32" s="471"/>
      <c r="C32" s="521"/>
      <c r="D32" s="629"/>
      <c r="E32" s="626"/>
      <c r="F32" s="524"/>
      <c r="G32" s="629"/>
      <c r="H32" s="626"/>
      <c r="I32" s="483"/>
      <c r="J32" s="767"/>
      <c r="K32" s="485"/>
      <c r="L32" s="479"/>
      <c r="M32" s="629"/>
      <c r="N32" s="626"/>
      <c r="O32" s="483"/>
      <c r="P32" s="629"/>
      <c r="Q32" s="626"/>
      <c r="R32" s="483"/>
      <c r="S32" s="629"/>
      <c r="T32" s="626"/>
      <c r="U32" s="523"/>
      <c r="V32" s="880"/>
      <c r="W32" s="974"/>
      <c r="X32" s="32"/>
      <c r="Y32" s="32"/>
      <c r="Z32" s="55">
        <f t="shared" si="10"/>
        <v>43608</v>
      </c>
      <c r="AA32" s="52">
        <v>14</v>
      </c>
      <c r="AB32" s="52"/>
      <c r="AC32" s="52">
        <v>1</v>
      </c>
      <c r="AD32" s="53">
        <f t="shared" si="11"/>
        <v>0</v>
      </c>
      <c r="AE32" s="53">
        <f t="shared" si="5"/>
        <v>0</v>
      </c>
      <c r="AF32" s="206"/>
      <c r="AG32" s="53">
        <f t="shared" si="6"/>
        <v>0</v>
      </c>
      <c r="AH32" s="53">
        <f t="shared" si="21"/>
        <v>0</v>
      </c>
      <c r="AI32" s="53">
        <f t="shared" si="8"/>
        <v>0</v>
      </c>
      <c r="AJ32" s="138">
        <v>12.24</v>
      </c>
      <c r="AK32" s="54">
        <f t="shared" si="9"/>
        <v>0</v>
      </c>
      <c r="AL32" s="42">
        <f t="shared" si="14"/>
        <v>43612</v>
      </c>
      <c r="AM32" s="31"/>
      <c r="AN32" s="31"/>
      <c r="AO32" s="31"/>
      <c r="AP32" s="38"/>
      <c r="AQ32" s="38"/>
      <c r="AR32" s="38"/>
      <c r="AS32" s="38"/>
      <c r="AT32" s="32">
        <f t="shared" si="0"/>
        <v>0</v>
      </c>
      <c r="AU32" s="39">
        <f t="shared" si="1"/>
        <v>0</v>
      </c>
      <c r="AV32" s="759" t="str">
        <f>IF(OR('CG-3123'!AR270&lt;&gt;'Meal Sign In-Data Entry'!P83,'CG-3123'!AR271&lt;&gt;'Meal Sign In-Data Entry'!P84,'CG-3123'!AR272&lt;&gt;'Meal Sign In-Data Entry'!P85),"N",IF(AND(AR270="",AR271="",AR272=""),"","Y"))</f>
        <v>Y</v>
      </c>
      <c r="AW32" s="618" t="s">
        <v>96</v>
      </c>
      <c r="AX32" s="42">
        <f t="shared" si="3"/>
        <v>43612</v>
      </c>
      <c r="AY32" s="31"/>
      <c r="AZ32" s="31"/>
      <c r="BA32" s="31"/>
      <c r="BB32" s="58"/>
      <c r="BC32" s="31"/>
      <c r="BD32" s="31"/>
      <c r="BE32" s="618" t="s">
        <v>96</v>
      </c>
      <c r="BF32" s="42">
        <f t="shared" si="4"/>
        <v>43612</v>
      </c>
      <c r="BG32" s="31"/>
      <c r="BH32" s="31"/>
      <c r="BI32" s="31"/>
      <c r="BJ32" s="31"/>
      <c r="BK32" s="31"/>
      <c r="BL32" s="31"/>
    </row>
    <row r="33" spans="1:64" x14ac:dyDescent="0.2">
      <c r="A33" s="486"/>
      <c r="B33" s="471"/>
      <c r="C33" s="521"/>
      <c r="D33" s="629"/>
      <c r="E33" s="626"/>
      <c r="F33" s="524"/>
      <c r="G33" s="629"/>
      <c r="H33" s="626"/>
      <c r="I33" s="483"/>
      <c r="J33" s="767"/>
      <c r="K33" s="485"/>
      <c r="L33" s="479"/>
      <c r="M33" s="629"/>
      <c r="N33" s="626"/>
      <c r="O33" s="483"/>
      <c r="P33" s="629"/>
      <c r="Q33" s="626"/>
      <c r="R33" s="483"/>
      <c r="S33" s="629"/>
      <c r="T33" s="626"/>
      <c r="U33" s="523"/>
      <c r="V33" s="880"/>
      <c r="W33" s="974"/>
      <c r="X33" s="32"/>
      <c r="Y33" s="32"/>
      <c r="Z33" s="55">
        <f t="shared" si="10"/>
        <v>43609</v>
      </c>
      <c r="AA33" s="52">
        <v>14</v>
      </c>
      <c r="AB33" s="52"/>
      <c r="AC33" s="52">
        <v>1</v>
      </c>
      <c r="AD33" s="53">
        <f t="shared" si="11"/>
        <v>0</v>
      </c>
      <c r="AE33" s="53">
        <f t="shared" si="5"/>
        <v>0</v>
      </c>
      <c r="AF33" s="206"/>
      <c r="AG33" s="53">
        <f t="shared" si="6"/>
        <v>0</v>
      </c>
      <c r="AH33" s="53">
        <f t="shared" si="21"/>
        <v>0</v>
      </c>
      <c r="AI33" s="53">
        <f t="shared" si="8"/>
        <v>0</v>
      </c>
      <c r="AJ33" s="138">
        <v>12.24</v>
      </c>
      <c r="AK33" s="54">
        <f t="shared" si="9"/>
        <v>0</v>
      </c>
      <c r="AL33" s="42">
        <f t="shared" si="14"/>
        <v>43613</v>
      </c>
      <c r="AM33" s="31"/>
      <c r="AN33" s="31"/>
      <c r="AO33" s="31"/>
      <c r="AP33" s="38"/>
      <c r="AQ33" s="38"/>
      <c r="AR33" s="38"/>
      <c r="AS33" s="38"/>
      <c r="AT33" s="32">
        <f t="shared" si="0"/>
        <v>0</v>
      </c>
      <c r="AU33" s="39">
        <f t="shared" si="1"/>
        <v>0</v>
      </c>
      <c r="AV33" s="759" t="str">
        <f>IF(OR('CG-3123'!AR273&lt;&gt;'Meal Sign In-Data Entry'!P86,'CG-3123'!AR274&lt;&gt;'Meal Sign In-Data Entry'!P87,'CG-3123'!AR275&lt;&gt;'Meal Sign In-Data Entry'!P88),"N",IF(AND(AR273="",AR274="",AR275=""),"","Y"))</f>
        <v>Y</v>
      </c>
      <c r="AW33" s="618" t="s">
        <v>96</v>
      </c>
      <c r="AX33" s="42">
        <f t="shared" si="3"/>
        <v>43613</v>
      </c>
      <c r="AY33" s="31"/>
      <c r="AZ33" s="31"/>
      <c r="BA33" s="31"/>
      <c r="BB33" s="58"/>
      <c r="BC33" s="31"/>
      <c r="BD33" s="31"/>
      <c r="BE33" s="618" t="s">
        <v>96</v>
      </c>
      <c r="BF33" s="42">
        <f t="shared" si="4"/>
        <v>43613</v>
      </c>
      <c r="BG33" s="31"/>
      <c r="BH33" s="31"/>
      <c r="BI33" s="31"/>
      <c r="BJ33" s="31"/>
      <c r="BK33" s="31"/>
      <c r="BL33" s="31"/>
    </row>
    <row r="34" spans="1:64" ht="13.5" thickBot="1" x14ac:dyDescent="0.25">
      <c r="A34" s="525" t="s">
        <v>158</v>
      </c>
      <c r="B34" s="508" t="s">
        <v>159</v>
      </c>
      <c r="C34" s="526"/>
      <c r="D34" s="513"/>
      <c r="E34" s="514"/>
      <c r="F34" s="527">
        <f>SUM(F28:F33)</f>
        <v>0.8</v>
      </c>
      <c r="G34" s="513"/>
      <c r="H34" s="514"/>
      <c r="I34" s="527">
        <f>SUM(I28:I33)</f>
        <v>0</v>
      </c>
      <c r="J34" s="769"/>
      <c r="K34" s="513"/>
      <c r="L34" s="770">
        <f>SUM(L28:L33)</f>
        <v>0</v>
      </c>
      <c r="M34" s="513"/>
      <c r="N34" s="514"/>
      <c r="O34" s="527">
        <f>SUM(O28:O33)</f>
        <v>0</v>
      </c>
      <c r="P34" s="513"/>
      <c r="Q34" s="514"/>
      <c r="R34" s="527">
        <f>SUM(R28:R33)</f>
        <v>0</v>
      </c>
      <c r="S34" s="513"/>
      <c r="T34" s="514"/>
      <c r="U34" s="527">
        <f>SUM(U28:U33)</f>
        <v>0</v>
      </c>
      <c r="V34" s="976"/>
      <c r="W34" s="977"/>
      <c r="X34" s="32"/>
      <c r="Y34" s="32"/>
      <c r="Z34" s="55">
        <f t="shared" si="10"/>
        <v>43610</v>
      </c>
      <c r="AA34" s="52">
        <v>15</v>
      </c>
      <c r="AB34" s="52"/>
      <c r="AC34" s="52">
        <v>1</v>
      </c>
      <c r="AD34" s="53">
        <f t="shared" si="11"/>
        <v>0.8</v>
      </c>
      <c r="AE34" s="53">
        <f t="shared" si="5"/>
        <v>0</v>
      </c>
      <c r="AF34" s="206"/>
      <c r="AG34" s="53">
        <f t="shared" si="6"/>
        <v>0</v>
      </c>
      <c r="AH34" s="53">
        <f t="shared" si="21"/>
        <v>0</v>
      </c>
      <c r="AI34" s="53">
        <f t="shared" si="8"/>
        <v>0</v>
      </c>
      <c r="AJ34" s="138">
        <v>12.24</v>
      </c>
      <c r="AK34" s="54">
        <f t="shared" si="9"/>
        <v>9.3000000000000007</v>
      </c>
      <c r="AL34" s="42">
        <f t="shared" si="14"/>
        <v>43614</v>
      </c>
      <c r="AM34" s="31"/>
      <c r="AN34" s="31"/>
      <c r="AO34" s="31"/>
      <c r="AP34" s="38"/>
      <c r="AQ34" s="38"/>
      <c r="AR34" s="38"/>
      <c r="AS34" s="38"/>
      <c r="AT34" s="32">
        <f t="shared" si="0"/>
        <v>0</v>
      </c>
      <c r="AU34" s="39">
        <f t="shared" si="1"/>
        <v>0</v>
      </c>
      <c r="AV34" s="759" t="str">
        <f>IF(OR('CG-3123'!AR276&lt;&gt;'Meal Sign In-Data Entry'!P89,'CG-3123'!AR277&lt;&gt;'Meal Sign In-Data Entry'!P90,'CG-3123'!AR278&lt;&gt;'Meal Sign In-Data Entry'!P91),"N",IF(AND(AR276="",AR277="",AR278=""),"","Y"))</f>
        <v>Y</v>
      </c>
      <c r="AW34" s="618" t="s">
        <v>96</v>
      </c>
      <c r="AX34" s="42">
        <f t="shared" si="3"/>
        <v>43614</v>
      </c>
      <c r="AY34" s="31"/>
      <c r="AZ34" s="31"/>
      <c r="BA34" s="31"/>
      <c r="BB34" s="58"/>
      <c r="BC34" s="31"/>
      <c r="BD34" s="31"/>
      <c r="BE34" s="618" t="s">
        <v>96</v>
      </c>
      <c r="BF34" s="42">
        <f t="shared" si="4"/>
        <v>43614</v>
      </c>
      <c r="BG34" s="31"/>
      <c r="BH34" s="31"/>
      <c r="BI34" s="31"/>
      <c r="BJ34" s="31"/>
      <c r="BK34" s="31"/>
      <c r="BL34" s="31"/>
    </row>
    <row r="35" spans="1:64" ht="12" customHeight="1" x14ac:dyDescent="0.2">
      <c r="A35" s="220" t="s">
        <v>161</v>
      </c>
      <c r="B35" s="683"/>
      <c r="C35" s="683"/>
      <c r="D35" s="683"/>
      <c r="E35" s="683"/>
      <c r="F35" s="683"/>
      <c r="G35" s="683"/>
      <c r="H35" s="683"/>
      <c r="I35" s="683"/>
      <c r="J35" s="683"/>
      <c r="K35" s="683"/>
      <c r="L35" s="683"/>
      <c r="M35" s="683"/>
      <c r="N35" s="683"/>
      <c r="O35" s="683"/>
      <c r="P35" s="683"/>
      <c r="Q35" s="683"/>
      <c r="R35" s="683"/>
      <c r="S35" s="967" t="s">
        <v>367</v>
      </c>
      <c r="T35" s="968"/>
      <c r="U35" s="969"/>
      <c r="V35" s="970">
        <f>IFERROR(INDEX(AU6:AU36,MATCH(A12,AL6:AL36,0)),0) + IFERROR(INDEX(AU44:AU74,MATCH(A12,AL44:AL74,0)),0) + IFERROR(INDEX(AU82:AU112,MATCH(A12,AL82:AL112,0)),0)  + IFERROR(INDEX(AU120:AU150,MATCH(A12,AL120:AL150,0)),0)</f>
        <v>9.3000000000000007</v>
      </c>
      <c r="W35" s="971"/>
      <c r="X35" s="32"/>
      <c r="Y35" s="32"/>
      <c r="Z35" s="55">
        <f t="shared" si="10"/>
        <v>43611</v>
      </c>
      <c r="AA35" s="52">
        <v>15</v>
      </c>
      <c r="AB35" s="52"/>
      <c r="AC35" s="52">
        <v>1</v>
      </c>
      <c r="AD35" s="53">
        <f t="shared" si="11"/>
        <v>0.8</v>
      </c>
      <c r="AE35" s="53">
        <f t="shared" si="5"/>
        <v>0</v>
      </c>
      <c r="AF35" s="206"/>
      <c r="AG35" s="53">
        <f t="shared" si="6"/>
        <v>0</v>
      </c>
      <c r="AH35" s="53">
        <f t="shared" si="21"/>
        <v>0</v>
      </c>
      <c r="AI35" s="53">
        <f t="shared" si="8"/>
        <v>0</v>
      </c>
      <c r="AJ35" s="138">
        <v>12.24</v>
      </c>
      <c r="AK35" s="54">
        <f t="shared" si="9"/>
        <v>9.3000000000000007</v>
      </c>
      <c r="AL35" s="42">
        <f t="shared" si="14"/>
        <v>43615</v>
      </c>
      <c r="AM35" s="31"/>
      <c r="AN35" s="31"/>
      <c r="AO35" s="31"/>
      <c r="AP35" s="38"/>
      <c r="AQ35" s="38"/>
      <c r="AR35" s="38"/>
      <c r="AS35" s="38"/>
      <c r="AT35" s="32">
        <f t="shared" si="0"/>
        <v>0</v>
      </c>
      <c r="AU35" s="39">
        <f t="shared" si="1"/>
        <v>0</v>
      </c>
      <c r="AV35" s="759" t="str">
        <f>IF(OR('CG-3123'!AR279&lt;&gt;'Meal Sign In-Data Entry'!P92,'CG-3123'!AR280&lt;&gt;'Meal Sign In-Data Entry'!P93,'CG-3123'!AR281&lt;&gt;'Meal Sign In-Data Entry'!P94),"N",IF(AND(AR279="",AR280="",AR281=""),"","Y"))</f>
        <v/>
      </c>
      <c r="AW35" s="618" t="s">
        <v>96</v>
      </c>
      <c r="AX35" s="42">
        <f t="shared" si="3"/>
        <v>43615</v>
      </c>
      <c r="AY35" s="31"/>
      <c r="AZ35" s="31"/>
      <c r="BA35" s="31"/>
      <c r="BB35" s="58"/>
      <c r="BC35" s="31"/>
      <c r="BD35" s="31"/>
      <c r="BE35" s="618" t="s">
        <v>96</v>
      </c>
      <c r="BF35" s="42">
        <f t="shared" si="4"/>
        <v>43615</v>
      </c>
      <c r="BG35" s="31"/>
      <c r="BH35" s="31"/>
      <c r="BI35" s="31"/>
      <c r="BJ35" s="31"/>
      <c r="BK35" s="31"/>
      <c r="BL35" s="31"/>
    </row>
    <row r="36" spans="1:64" ht="12" customHeight="1" x14ac:dyDescent="0.2">
      <c r="A36" s="960"/>
      <c r="B36" s="961"/>
      <c r="C36" s="961"/>
      <c r="D36" s="961"/>
      <c r="E36" s="961"/>
      <c r="F36" s="961"/>
      <c r="G36" s="961"/>
      <c r="H36" s="961"/>
      <c r="I36" s="961"/>
      <c r="J36" s="961"/>
      <c r="K36" s="961"/>
      <c r="L36" s="961"/>
      <c r="M36" s="961"/>
      <c r="N36" s="961"/>
      <c r="O36" s="961"/>
      <c r="P36" s="961"/>
      <c r="Q36" s="961"/>
      <c r="R36" s="961"/>
      <c r="S36" s="961"/>
      <c r="T36" s="961"/>
      <c r="U36" s="961"/>
      <c r="V36" s="961"/>
      <c r="W36" s="962"/>
      <c r="X36" s="32"/>
      <c r="Y36" s="32"/>
      <c r="Z36" s="55">
        <f t="shared" si="10"/>
        <v>43612</v>
      </c>
      <c r="AA36" s="52">
        <v>15</v>
      </c>
      <c r="AB36" s="52"/>
      <c r="AC36" s="52">
        <v>1</v>
      </c>
      <c r="AD36" s="53">
        <f t="shared" si="11"/>
        <v>0.8</v>
      </c>
      <c r="AE36" s="53">
        <f t="shared" si="5"/>
        <v>0</v>
      </c>
      <c r="AF36" s="206"/>
      <c r="AG36" s="53">
        <f t="shared" si="6"/>
        <v>0</v>
      </c>
      <c r="AH36" s="53">
        <f t="shared" si="21"/>
        <v>0</v>
      </c>
      <c r="AI36" s="53">
        <f t="shared" si="8"/>
        <v>0</v>
      </c>
      <c r="AJ36" s="138">
        <v>12.24</v>
      </c>
      <c r="AK36" s="54">
        <f t="shared" si="9"/>
        <v>9.3000000000000007</v>
      </c>
      <c r="AL36" s="42">
        <f t="shared" si="14"/>
        <v>43616</v>
      </c>
      <c r="AM36" s="31"/>
      <c r="AN36" s="31"/>
      <c r="AO36" s="31"/>
      <c r="AP36" s="38"/>
      <c r="AQ36" s="38"/>
      <c r="AR36" s="38"/>
      <c r="AS36" s="38"/>
      <c r="AT36" s="32">
        <f t="shared" si="0"/>
        <v>0</v>
      </c>
      <c r="AU36" s="39">
        <f t="shared" si="1"/>
        <v>0</v>
      </c>
      <c r="AV36" s="759" t="str">
        <f>IF(OR('CG-3123'!AR282&lt;&gt;'Meal Sign In-Data Entry'!P95,'CG-3123'!AR283&lt;&gt;'Meal Sign In-Data Entry'!P96,'CG-3123'!AR284&lt;&gt;'Meal Sign In-Data Entry'!P97),"N",IF(AND(AR282="",AR283="",AR284=""),"","Y"))</f>
        <v/>
      </c>
      <c r="AW36" s="618" t="s">
        <v>96</v>
      </c>
      <c r="AX36" s="42">
        <f t="shared" si="3"/>
        <v>43616</v>
      </c>
      <c r="AY36" s="31"/>
      <c r="AZ36" s="31"/>
      <c r="BA36" s="31"/>
      <c r="BB36" s="58"/>
      <c r="BC36" s="31"/>
      <c r="BD36" s="31"/>
      <c r="BE36" s="618" t="s">
        <v>96</v>
      </c>
      <c r="BF36" s="42">
        <f t="shared" si="4"/>
        <v>43616</v>
      </c>
      <c r="BG36" s="31"/>
      <c r="BH36" s="31"/>
      <c r="BI36" s="31"/>
      <c r="BJ36" s="31"/>
      <c r="BK36" s="31"/>
      <c r="BL36" s="31"/>
    </row>
    <row r="37" spans="1:64" ht="14.25" customHeight="1" x14ac:dyDescent="0.2">
      <c r="A37" s="960"/>
      <c r="B37" s="961"/>
      <c r="C37" s="961"/>
      <c r="D37" s="961"/>
      <c r="E37" s="961"/>
      <c r="F37" s="961"/>
      <c r="G37" s="961"/>
      <c r="H37" s="961"/>
      <c r="I37" s="961"/>
      <c r="J37" s="961"/>
      <c r="K37" s="961"/>
      <c r="L37" s="961"/>
      <c r="M37" s="961"/>
      <c r="N37" s="961"/>
      <c r="O37" s="961"/>
      <c r="P37" s="961"/>
      <c r="Q37" s="961"/>
      <c r="R37" s="961"/>
      <c r="S37" s="961"/>
      <c r="T37" s="961"/>
      <c r="U37" s="961"/>
      <c r="V37" s="961"/>
      <c r="W37" s="962"/>
      <c r="X37" s="32"/>
      <c r="Y37" s="32"/>
      <c r="Z37" s="55">
        <f t="shared" si="10"/>
        <v>43613</v>
      </c>
      <c r="AA37" s="52">
        <v>15</v>
      </c>
      <c r="AB37" s="52"/>
      <c r="AC37" s="52">
        <v>1</v>
      </c>
      <c r="AD37" s="53">
        <f t="shared" si="11"/>
        <v>0.4</v>
      </c>
      <c r="AE37" s="53">
        <f t="shared" si="5"/>
        <v>0</v>
      </c>
      <c r="AF37" s="206"/>
      <c r="AG37" s="53">
        <f t="shared" si="6"/>
        <v>0</v>
      </c>
      <c r="AH37" s="53">
        <f t="shared" si="21"/>
        <v>0</v>
      </c>
      <c r="AI37" s="53">
        <f t="shared" si="8"/>
        <v>0</v>
      </c>
      <c r="AJ37" s="138">
        <v>12.24</v>
      </c>
      <c r="AK37" s="54">
        <f t="shared" si="9"/>
        <v>4.6500000000000004</v>
      </c>
      <c r="AL37" s="56" t="s">
        <v>160</v>
      </c>
      <c r="AM37" s="56" t="s">
        <v>160</v>
      </c>
      <c r="AN37" s="56"/>
      <c r="AO37" s="56" t="s">
        <v>160</v>
      </c>
      <c r="AP37" s="56" t="s">
        <v>160</v>
      </c>
      <c r="AQ37" s="56" t="s">
        <v>160</v>
      </c>
      <c r="AR37" s="56" t="s">
        <v>160</v>
      </c>
      <c r="AS37" s="56" t="s">
        <v>160</v>
      </c>
      <c r="AT37" s="56" t="s">
        <v>160</v>
      </c>
      <c r="AU37" s="56" t="s">
        <v>160</v>
      </c>
      <c r="AW37" s="618" t="s">
        <v>96</v>
      </c>
      <c r="AX37" s="56" t="s">
        <v>160</v>
      </c>
      <c r="AY37" s="56" t="s">
        <v>160</v>
      </c>
      <c r="AZ37" s="56" t="s">
        <v>160</v>
      </c>
      <c r="BA37" s="56" t="s">
        <v>160</v>
      </c>
      <c r="BB37" s="56" t="s">
        <v>160</v>
      </c>
      <c r="BC37" s="56" t="s">
        <v>160</v>
      </c>
      <c r="BD37" s="56" t="s">
        <v>160</v>
      </c>
      <c r="BE37" s="618" t="s">
        <v>96</v>
      </c>
      <c r="BF37" s="56" t="s">
        <v>160</v>
      </c>
      <c r="BG37" s="56" t="s">
        <v>160</v>
      </c>
      <c r="BH37" s="56" t="s">
        <v>160</v>
      </c>
      <c r="BI37" s="56" t="s">
        <v>160</v>
      </c>
      <c r="BJ37" s="56" t="s">
        <v>160</v>
      </c>
      <c r="BK37" s="56" t="s">
        <v>160</v>
      </c>
      <c r="BL37" s="56" t="s">
        <v>160</v>
      </c>
    </row>
    <row r="38" spans="1:64" ht="12" customHeight="1" x14ac:dyDescent="0.2">
      <c r="A38" s="960"/>
      <c r="B38" s="961"/>
      <c r="C38" s="961"/>
      <c r="D38" s="961"/>
      <c r="E38" s="961"/>
      <c r="F38" s="961"/>
      <c r="G38" s="961"/>
      <c r="H38" s="961"/>
      <c r="I38" s="961"/>
      <c r="J38" s="961"/>
      <c r="K38" s="961"/>
      <c r="L38" s="961"/>
      <c r="M38" s="961"/>
      <c r="N38" s="961"/>
      <c r="O38" s="961"/>
      <c r="P38" s="961"/>
      <c r="Q38" s="961"/>
      <c r="R38" s="961"/>
      <c r="S38" s="961"/>
      <c r="T38" s="961"/>
      <c r="U38" s="961"/>
      <c r="V38" s="961"/>
      <c r="W38" s="962"/>
      <c r="X38" s="32"/>
      <c r="Y38" s="32"/>
      <c r="Z38" s="55">
        <f t="shared" si="10"/>
        <v>43614</v>
      </c>
      <c r="AA38" s="52">
        <v>15</v>
      </c>
      <c r="AB38" s="52"/>
      <c r="AC38" s="52">
        <v>1</v>
      </c>
      <c r="AD38" s="53">
        <f t="shared" si="11"/>
        <v>0.8</v>
      </c>
      <c r="AE38" s="53">
        <f t="shared" si="5"/>
        <v>0</v>
      </c>
      <c r="AF38" s="206"/>
      <c r="AG38" s="53">
        <f t="shared" si="6"/>
        <v>0</v>
      </c>
      <c r="AH38" s="53">
        <f t="shared" si="21"/>
        <v>0</v>
      </c>
      <c r="AI38" s="53">
        <f t="shared" si="8"/>
        <v>0</v>
      </c>
      <c r="AJ38" s="138">
        <v>12.24</v>
      </c>
      <c r="AK38" s="54">
        <f t="shared" si="9"/>
        <v>9.3000000000000007</v>
      </c>
      <c r="AL38" s="146"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39">
        <f>SUM(AU6:AU36)</f>
        <v>0</v>
      </c>
      <c r="AV38" s="715"/>
      <c r="AW38" s="618" t="s">
        <v>96</v>
      </c>
      <c r="AX38" s="146" t="s">
        <v>43</v>
      </c>
      <c r="AY38" s="32">
        <f t="shared" ref="AY38:BD38" si="23">SUM(AY6:AY36)</f>
        <v>0</v>
      </c>
      <c r="AZ38" s="32">
        <f t="shared" si="23"/>
        <v>0</v>
      </c>
      <c r="BA38" s="32">
        <f t="shared" si="23"/>
        <v>0</v>
      </c>
      <c r="BB38" s="32">
        <f t="shared" si="23"/>
        <v>0</v>
      </c>
      <c r="BC38" s="32">
        <f t="shared" si="23"/>
        <v>0</v>
      </c>
      <c r="BD38" s="32">
        <f t="shared" si="23"/>
        <v>0</v>
      </c>
      <c r="BE38" s="618" t="s">
        <v>96</v>
      </c>
      <c r="BF38" s="146" t="s">
        <v>43</v>
      </c>
      <c r="BG38" s="32">
        <f t="shared" ref="BG38:BL38" si="24">SUM(BG6:BG36)</f>
        <v>0</v>
      </c>
      <c r="BH38" s="32">
        <f t="shared" si="24"/>
        <v>0</v>
      </c>
      <c r="BI38" s="32">
        <f t="shared" si="24"/>
        <v>0</v>
      </c>
      <c r="BJ38" s="32">
        <f t="shared" si="24"/>
        <v>0</v>
      </c>
      <c r="BK38" s="32">
        <f t="shared" si="24"/>
        <v>0</v>
      </c>
      <c r="BL38" s="32">
        <f t="shared" si="24"/>
        <v>0</v>
      </c>
    </row>
    <row r="39" spans="1:64" x14ac:dyDescent="0.2">
      <c r="A39" s="960"/>
      <c r="B39" s="961"/>
      <c r="C39" s="961"/>
      <c r="D39" s="961"/>
      <c r="E39" s="961"/>
      <c r="F39" s="961"/>
      <c r="G39" s="961"/>
      <c r="H39" s="961"/>
      <c r="I39" s="961"/>
      <c r="J39" s="961"/>
      <c r="K39" s="961"/>
      <c r="L39" s="961"/>
      <c r="M39" s="961"/>
      <c r="N39" s="961"/>
      <c r="O39" s="961"/>
      <c r="P39" s="961"/>
      <c r="Q39" s="961"/>
      <c r="R39" s="961"/>
      <c r="S39" s="961"/>
      <c r="T39" s="961"/>
      <c r="U39" s="961"/>
      <c r="V39" s="961"/>
      <c r="W39" s="962"/>
      <c r="X39" s="32"/>
      <c r="Y39" s="32"/>
      <c r="Z39" s="55">
        <f t="shared" si="10"/>
        <v>43615</v>
      </c>
      <c r="AA39" s="52">
        <v>15</v>
      </c>
      <c r="AB39" s="52"/>
      <c r="AC39" s="52">
        <v>1</v>
      </c>
      <c r="AD39" s="53">
        <f t="shared" si="11"/>
        <v>0</v>
      </c>
      <c r="AE39" s="53">
        <f t="shared" si="5"/>
        <v>0</v>
      </c>
      <c r="AF39" s="206"/>
      <c r="AG39" s="53">
        <f t="shared" si="6"/>
        <v>0</v>
      </c>
      <c r="AH39" s="53">
        <f t="shared" si="21"/>
        <v>0</v>
      </c>
      <c r="AI39" s="53">
        <f t="shared" si="8"/>
        <v>0</v>
      </c>
      <c r="AJ39" s="138">
        <v>12.24</v>
      </c>
      <c r="AK39" s="54">
        <f t="shared" si="9"/>
        <v>0</v>
      </c>
      <c r="AW39" s="618" t="s">
        <v>96</v>
      </c>
      <c r="BE39" s="618" t="s">
        <v>96</v>
      </c>
    </row>
    <row r="40" spans="1:64" x14ac:dyDescent="0.2">
      <c r="A40" s="960"/>
      <c r="B40" s="961"/>
      <c r="C40" s="961"/>
      <c r="D40" s="961"/>
      <c r="E40" s="961"/>
      <c r="F40" s="961"/>
      <c r="G40" s="961"/>
      <c r="H40" s="961"/>
      <c r="I40" s="961"/>
      <c r="J40" s="961"/>
      <c r="K40" s="961"/>
      <c r="L40" s="961"/>
      <c r="M40" s="961"/>
      <c r="N40" s="961"/>
      <c r="O40" s="961"/>
      <c r="P40" s="961"/>
      <c r="Q40" s="961"/>
      <c r="R40" s="961"/>
      <c r="S40" s="961"/>
      <c r="T40" s="961"/>
      <c r="U40" s="961"/>
      <c r="V40" s="961"/>
      <c r="W40" s="962"/>
      <c r="X40" s="32"/>
      <c r="Y40" s="32"/>
      <c r="Z40" s="55">
        <f t="shared" si="10"/>
        <v>43616</v>
      </c>
      <c r="AA40" s="52">
        <v>15</v>
      </c>
      <c r="AB40" s="52"/>
      <c r="AC40" s="52">
        <v>1</v>
      </c>
      <c r="AD40" s="53">
        <f>(AT36+AT74+AT112+AT150)</f>
        <v>0</v>
      </c>
      <c r="AE40" s="53">
        <f t="shared" si="5"/>
        <v>0</v>
      </c>
      <c r="AF40" s="207"/>
      <c r="AG40" s="53">
        <f t="shared" si="6"/>
        <v>0</v>
      </c>
      <c r="AH40" s="53">
        <f t="shared" si="21"/>
        <v>0</v>
      </c>
      <c r="AI40" s="53">
        <f t="shared" si="8"/>
        <v>0</v>
      </c>
      <c r="AJ40" s="138">
        <v>12.24</v>
      </c>
      <c r="AK40" s="54">
        <f t="shared" si="9"/>
        <v>0</v>
      </c>
      <c r="AL40" s="35" t="s">
        <v>442</v>
      </c>
      <c r="AW40" s="618" t="s">
        <v>96</v>
      </c>
      <c r="AX40" s="35" t="s">
        <v>488</v>
      </c>
      <c r="BE40" s="618" t="s">
        <v>96</v>
      </c>
      <c r="BF40" s="35" t="s">
        <v>491</v>
      </c>
    </row>
    <row r="41" spans="1:64" x14ac:dyDescent="0.2">
      <c r="A41" s="960"/>
      <c r="B41" s="961"/>
      <c r="C41" s="961"/>
      <c r="D41" s="961"/>
      <c r="E41" s="961"/>
      <c r="F41" s="961"/>
      <c r="G41" s="961"/>
      <c r="H41" s="961"/>
      <c r="I41" s="961"/>
      <c r="J41" s="961"/>
      <c r="K41" s="961"/>
      <c r="L41" s="961"/>
      <c r="M41" s="961"/>
      <c r="N41" s="961"/>
      <c r="O41" s="961"/>
      <c r="P41" s="961"/>
      <c r="Q41" s="961"/>
      <c r="R41" s="961"/>
      <c r="S41" s="961"/>
      <c r="T41" s="961"/>
      <c r="U41" s="961"/>
      <c r="V41" s="961"/>
      <c r="W41" s="962"/>
      <c r="Y41" s="208"/>
      <c r="Z41" s="209"/>
      <c r="AA41" s="209"/>
      <c r="AB41" s="209"/>
      <c r="AC41" s="209"/>
      <c r="AD41" s="209"/>
      <c r="AE41" s="209"/>
      <c r="AF41" s="209"/>
      <c r="AG41" s="209"/>
      <c r="AH41" s="209"/>
      <c r="AI41" s="209"/>
      <c r="AJ41" s="209"/>
      <c r="AL41" s="32" t="s">
        <v>208</v>
      </c>
      <c r="AM41" s="33">
        <v>4.0999999999999996</v>
      </c>
      <c r="AN41" s="33">
        <v>7.7</v>
      </c>
      <c r="AO41" s="33">
        <v>7.7</v>
      </c>
      <c r="AP41" s="36"/>
      <c r="AQ41" s="36"/>
      <c r="AR41" s="36"/>
      <c r="AT41" s="35" t="s">
        <v>43</v>
      </c>
      <c r="AU41" s="35" t="s">
        <v>43</v>
      </c>
      <c r="AV41" s="41" t="s">
        <v>486</v>
      </c>
      <c r="AW41" s="618" t="s">
        <v>96</v>
      </c>
      <c r="AX41" s="35"/>
      <c r="BE41" s="618" t="s">
        <v>96</v>
      </c>
    </row>
    <row r="42" spans="1:64" x14ac:dyDescent="0.2">
      <c r="A42" s="960"/>
      <c r="B42" s="961"/>
      <c r="C42" s="961"/>
      <c r="D42" s="961"/>
      <c r="E42" s="961"/>
      <c r="F42" s="961"/>
      <c r="G42" s="961"/>
      <c r="H42" s="961"/>
      <c r="I42" s="961"/>
      <c r="J42" s="961"/>
      <c r="K42" s="961"/>
      <c r="L42" s="961"/>
      <c r="M42" s="961"/>
      <c r="N42" s="961"/>
      <c r="O42" s="961"/>
      <c r="P42" s="961"/>
      <c r="Q42" s="961"/>
      <c r="R42" s="961"/>
      <c r="S42" s="961"/>
      <c r="T42" s="961"/>
      <c r="U42" s="961"/>
      <c r="V42" s="961"/>
      <c r="W42" s="962"/>
      <c r="Z42" s="57">
        <f>(Z40)+1</f>
        <v>43617</v>
      </c>
      <c r="AM42" s="39">
        <f>AM4</f>
        <v>0.2</v>
      </c>
      <c r="AN42" s="39">
        <f>AN4</f>
        <v>0.4</v>
      </c>
      <c r="AO42" s="39">
        <f>AO4</f>
        <v>0.4</v>
      </c>
      <c r="AP42" s="727"/>
      <c r="AQ42" s="727"/>
      <c r="AR42" s="727"/>
      <c r="AS42" s="40"/>
      <c r="AT42" s="35" t="s">
        <v>98</v>
      </c>
      <c r="AU42" s="35" t="s">
        <v>99</v>
      </c>
      <c r="AV42" s="41" t="s">
        <v>420</v>
      </c>
      <c r="AW42" s="618" t="s">
        <v>96</v>
      </c>
      <c r="BE42" s="618" t="s">
        <v>96</v>
      </c>
    </row>
    <row r="43" spans="1:64" x14ac:dyDescent="0.2">
      <c r="A43" s="960"/>
      <c r="B43" s="961"/>
      <c r="C43" s="961"/>
      <c r="D43" s="961"/>
      <c r="E43" s="961"/>
      <c r="F43" s="961"/>
      <c r="G43" s="961"/>
      <c r="H43" s="961"/>
      <c r="I43" s="961"/>
      <c r="J43" s="961"/>
      <c r="K43" s="961"/>
      <c r="L43" s="961"/>
      <c r="M43" s="961"/>
      <c r="N43" s="961"/>
      <c r="O43" s="961"/>
      <c r="P43" s="961"/>
      <c r="Q43" s="961"/>
      <c r="R43" s="961"/>
      <c r="S43" s="961"/>
      <c r="T43" s="961"/>
      <c r="U43" s="961"/>
      <c r="V43" s="961"/>
      <c r="W43" s="962"/>
      <c r="Z43" s="57">
        <f t="shared" ref="Z43:Z49" si="25">(Z42)+1</f>
        <v>43618</v>
      </c>
      <c r="AM43" s="41" t="s">
        <v>101</v>
      </c>
      <c r="AN43" s="41" t="s">
        <v>102</v>
      </c>
      <c r="AO43" s="41" t="s">
        <v>103</v>
      </c>
      <c r="AP43" s="728"/>
      <c r="AQ43" s="729"/>
      <c r="AR43" s="729"/>
      <c r="AS43" s="34"/>
      <c r="AW43" s="618" t="s">
        <v>96</v>
      </c>
      <c r="AX43" s="31"/>
      <c r="AY43" s="41" t="s">
        <v>101</v>
      </c>
      <c r="AZ43" s="41" t="s">
        <v>102</v>
      </c>
      <c r="BA43" s="41" t="s">
        <v>103</v>
      </c>
      <c r="BB43" s="41"/>
      <c r="BC43" s="41"/>
      <c r="BD43" s="41"/>
      <c r="BE43" s="618" t="s">
        <v>96</v>
      </c>
      <c r="BF43" s="31"/>
      <c r="BG43" s="41" t="s">
        <v>101</v>
      </c>
      <c r="BH43" s="41" t="s">
        <v>102</v>
      </c>
      <c r="BI43" s="41" t="s">
        <v>103</v>
      </c>
      <c r="BJ43" s="41"/>
      <c r="BK43" s="41"/>
      <c r="BL43" s="41"/>
    </row>
    <row r="44" spans="1:64" x14ac:dyDescent="0.2">
      <c r="A44" s="960"/>
      <c r="B44" s="961"/>
      <c r="C44" s="961"/>
      <c r="D44" s="961"/>
      <c r="E44" s="961"/>
      <c r="F44" s="961"/>
      <c r="G44" s="961"/>
      <c r="H44" s="961"/>
      <c r="I44" s="961"/>
      <c r="J44" s="961"/>
      <c r="K44" s="961"/>
      <c r="L44" s="961"/>
      <c r="M44" s="961"/>
      <c r="N44" s="961"/>
      <c r="O44" s="961"/>
      <c r="P44" s="961"/>
      <c r="Q44" s="961"/>
      <c r="R44" s="961"/>
      <c r="S44" s="961"/>
      <c r="T44" s="961"/>
      <c r="U44" s="961"/>
      <c r="V44" s="961"/>
      <c r="W44" s="962"/>
      <c r="Z44" s="57">
        <f t="shared" si="25"/>
        <v>43619</v>
      </c>
      <c r="AL44" s="42">
        <f t="shared" ref="AL44:AL74" si="26">(AL6)</f>
        <v>43586</v>
      </c>
      <c r="AM44" s="31"/>
      <c r="AN44" s="31"/>
      <c r="AO44" s="31"/>
      <c r="AP44" s="38"/>
      <c r="AQ44" s="38"/>
      <c r="AR44" s="38"/>
      <c r="AS44" s="38"/>
      <c r="AT44" s="32">
        <f t="shared" ref="AT44:AT74" si="27">((AM44*$AM$4)+(AN44*$AN$4)+(AO44*$AO$4)+(AP44*$AP$4)+(AQ44*$AQ$4)+(AR44*$AR$4))</f>
        <v>0</v>
      </c>
      <c r="AU44" s="39">
        <f t="shared" ref="AU44:AU74" si="28">((AM44*$AM$41)+(AN44*$AN$41)+(AO44*$AO$41)+(AP44*$AP$41)+(AQ44*$AQ$41)+(AR44*$AR$41))</f>
        <v>0</v>
      </c>
      <c r="AV44" s="759" t="str">
        <f>IF(OR('CG-3123'!AS192&lt;&gt;'Meal Sign In-Data Entry'!Q5,'CG-3123'!AS193&lt;&gt;'Meal Sign In-Data Entry'!Q6,'CG-3123'!AS194&lt;&gt;'Meal Sign In-Data Entry'!Q7),"N",IF(AND(AS192="",AS193="",AS194=""),"","Y"))</f>
        <v/>
      </c>
      <c r="AW44" s="618" t="s">
        <v>96</v>
      </c>
      <c r="AX44" s="42">
        <f>(Z10)</f>
        <v>43586</v>
      </c>
      <c r="AY44" s="31"/>
      <c r="AZ44" s="31"/>
      <c r="BA44" s="31"/>
      <c r="BB44" s="31"/>
      <c r="BC44" s="31"/>
      <c r="BD44" s="31"/>
      <c r="BE44" s="618" t="s">
        <v>96</v>
      </c>
      <c r="BF44" s="42">
        <f>($Z$10)</f>
        <v>43586</v>
      </c>
      <c r="BG44" s="31"/>
      <c r="BH44" s="31"/>
      <c r="BI44" s="31"/>
      <c r="BJ44" s="31"/>
      <c r="BK44" s="31"/>
      <c r="BL44" s="31"/>
    </row>
    <row r="45" spans="1:64" x14ac:dyDescent="0.2">
      <c r="A45" s="960"/>
      <c r="B45" s="961"/>
      <c r="C45" s="961"/>
      <c r="D45" s="961"/>
      <c r="E45" s="961"/>
      <c r="F45" s="961"/>
      <c r="G45" s="961"/>
      <c r="H45" s="961"/>
      <c r="I45" s="961"/>
      <c r="J45" s="961"/>
      <c r="K45" s="961"/>
      <c r="L45" s="961"/>
      <c r="M45" s="961"/>
      <c r="N45" s="961"/>
      <c r="O45" s="961"/>
      <c r="P45" s="961"/>
      <c r="Q45" s="961"/>
      <c r="R45" s="961"/>
      <c r="S45" s="961"/>
      <c r="T45" s="961"/>
      <c r="U45" s="961"/>
      <c r="V45" s="961"/>
      <c r="W45" s="962"/>
      <c r="Z45" s="57">
        <f t="shared" si="25"/>
        <v>43620</v>
      </c>
      <c r="AL45" s="42">
        <f t="shared" si="26"/>
        <v>43587</v>
      </c>
      <c r="AM45" s="31"/>
      <c r="AN45" s="31"/>
      <c r="AO45" s="31"/>
      <c r="AP45" s="38"/>
      <c r="AQ45" s="38"/>
      <c r="AR45" s="38"/>
      <c r="AS45" s="38"/>
      <c r="AT45" s="32">
        <f t="shared" si="27"/>
        <v>0</v>
      </c>
      <c r="AU45" s="39">
        <f t="shared" si="28"/>
        <v>0</v>
      </c>
      <c r="AV45" s="759" t="str">
        <f>IF(OR('CG-3123'!AS195&lt;&gt;'Meal Sign In-Data Entry'!Q8,'CG-3123'!AS196&lt;&gt;'Meal Sign In-Data Entry'!Q9,'CG-3123'!AS197&lt;&gt;'Meal Sign In-Data Entry'!Q10),"N",IF(AND(AS195="",AS196="",AS197=""),"","Y"))</f>
        <v/>
      </c>
      <c r="AW45" s="618" t="s">
        <v>96</v>
      </c>
      <c r="AX45" s="42">
        <f t="shared" ref="AX45:AX74" si="29">(AX44)+1</f>
        <v>43587</v>
      </c>
      <c r="AY45" s="31"/>
      <c r="AZ45" s="31"/>
      <c r="BA45" s="31"/>
      <c r="BB45" s="31"/>
      <c r="BC45" s="31"/>
      <c r="BD45" s="31"/>
      <c r="BE45" s="618" t="s">
        <v>96</v>
      </c>
      <c r="BF45" s="42">
        <f t="shared" ref="BF45:BF74" si="30">(BF44)+1</f>
        <v>43587</v>
      </c>
      <c r="BG45" s="31"/>
      <c r="BH45" s="31"/>
      <c r="BI45" s="31"/>
      <c r="BJ45" s="31" t="s">
        <v>135</v>
      </c>
      <c r="BK45" s="31"/>
      <c r="BL45" s="31"/>
    </row>
    <row r="46" spans="1:64" x14ac:dyDescent="0.2">
      <c r="A46" s="960"/>
      <c r="B46" s="961"/>
      <c r="C46" s="961"/>
      <c r="D46" s="961"/>
      <c r="E46" s="961"/>
      <c r="F46" s="961"/>
      <c r="G46" s="961"/>
      <c r="H46" s="961"/>
      <c r="I46" s="961"/>
      <c r="J46" s="961"/>
      <c r="K46" s="961"/>
      <c r="L46" s="961"/>
      <c r="M46" s="961"/>
      <c r="N46" s="961"/>
      <c r="O46" s="961"/>
      <c r="P46" s="961"/>
      <c r="Q46" s="961"/>
      <c r="R46" s="961"/>
      <c r="S46" s="961"/>
      <c r="T46" s="961"/>
      <c r="U46" s="961"/>
      <c r="V46" s="961"/>
      <c r="W46" s="962"/>
      <c r="Z46" s="57">
        <f t="shared" si="25"/>
        <v>43621</v>
      </c>
      <c r="AL46" s="42">
        <f t="shared" si="26"/>
        <v>43588</v>
      </c>
      <c r="AM46" s="31"/>
      <c r="AN46" s="31"/>
      <c r="AO46" s="31"/>
      <c r="AP46" s="38"/>
      <c r="AQ46" s="38"/>
      <c r="AR46" s="38"/>
      <c r="AS46" s="38"/>
      <c r="AT46" s="32">
        <f t="shared" si="27"/>
        <v>0</v>
      </c>
      <c r="AU46" s="39">
        <f t="shared" si="28"/>
        <v>0</v>
      </c>
      <c r="AV46" s="759" t="str">
        <f>IF(OR('CG-3123'!AS198&lt;&gt;'Meal Sign In-Data Entry'!Q11,'CG-3123'!AS199&lt;&gt;'Meal Sign In-Data Entry'!Q12,'CG-3123'!AS200&lt;&gt;'Meal Sign In-Data Entry'!Q13),"N",IF(AND(AS198="",AS199="",AS200=""),"","Y"))</f>
        <v/>
      </c>
      <c r="AW46" s="618" t="s">
        <v>96</v>
      </c>
      <c r="AX46" s="42">
        <f t="shared" si="29"/>
        <v>43588</v>
      </c>
      <c r="AY46" s="31"/>
      <c r="AZ46" s="31"/>
      <c r="BA46" s="31"/>
      <c r="BB46" s="31"/>
      <c r="BC46" s="31"/>
      <c r="BD46" s="31"/>
      <c r="BE46" s="618" t="s">
        <v>96</v>
      </c>
      <c r="BF46" s="42">
        <f t="shared" si="30"/>
        <v>43588</v>
      </c>
      <c r="BG46" s="31"/>
      <c r="BH46" s="31"/>
      <c r="BI46" s="31"/>
      <c r="BJ46" s="31"/>
      <c r="BK46" s="31"/>
      <c r="BL46" s="31"/>
    </row>
    <row r="47" spans="1:64" x14ac:dyDescent="0.2">
      <c r="A47" s="960"/>
      <c r="B47" s="961"/>
      <c r="C47" s="961"/>
      <c r="D47" s="961"/>
      <c r="E47" s="961"/>
      <c r="F47" s="961"/>
      <c r="G47" s="961"/>
      <c r="H47" s="961"/>
      <c r="I47" s="961"/>
      <c r="J47" s="961"/>
      <c r="K47" s="961"/>
      <c r="L47" s="961"/>
      <c r="M47" s="961"/>
      <c r="N47" s="961"/>
      <c r="O47" s="961"/>
      <c r="P47" s="961"/>
      <c r="Q47" s="961"/>
      <c r="R47" s="961"/>
      <c r="S47" s="961"/>
      <c r="T47" s="961"/>
      <c r="U47" s="961"/>
      <c r="V47" s="961"/>
      <c r="W47" s="962"/>
      <c r="Z47" s="57">
        <f t="shared" si="25"/>
        <v>43622</v>
      </c>
      <c r="AL47" s="42">
        <f t="shared" si="26"/>
        <v>43589</v>
      </c>
      <c r="AM47" s="31"/>
      <c r="AN47" s="31"/>
      <c r="AO47" s="31"/>
      <c r="AP47" s="38"/>
      <c r="AQ47" s="38"/>
      <c r="AR47" s="38"/>
      <c r="AS47" s="38"/>
      <c r="AT47" s="32">
        <f t="shared" si="27"/>
        <v>0</v>
      </c>
      <c r="AU47" s="39">
        <f t="shared" si="28"/>
        <v>0</v>
      </c>
      <c r="AV47" s="759" t="str">
        <f>IF(OR('CG-3123'!AS201&lt;&gt;'Meal Sign In-Data Entry'!Q14,'CG-3123'!AS202&lt;&gt;'Meal Sign In-Data Entry'!Q15,'CG-3123'!AS203&lt;&gt;'Meal Sign In-Data Entry'!Q16),"N",IF(AND(AS201="",AS202="",AS203=""),"","Y"))</f>
        <v/>
      </c>
      <c r="AW47" s="618" t="s">
        <v>96</v>
      </c>
      <c r="AX47" s="42">
        <f t="shared" si="29"/>
        <v>43589</v>
      </c>
      <c r="AY47" s="31"/>
      <c r="AZ47" s="31"/>
      <c r="BA47" s="31"/>
      <c r="BB47" s="31"/>
      <c r="BC47" s="31"/>
      <c r="BD47" s="31"/>
      <c r="BE47" s="618" t="s">
        <v>96</v>
      </c>
      <c r="BF47" s="42">
        <f>(BF46)+1</f>
        <v>43589</v>
      </c>
      <c r="BG47" s="31"/>
      <c r="BH47" s="31"/>
      <c r="BI47" s="31"/>
      <c r="BJ47" s="31"/>
      <c r="BK47" s="31"/>
      <c r="BL47" s="31"/>
    </row>
    <row r="48" spans="1:64" x14ac:dyDescent="0.2">
      <c r="A48" s="960"/>
      <c r="B48" s="961"/>
      <c r="C48" s="961"/>
      <c r="D48" s="961"/>
      <c r="E48" s="961"/>
      <c r="F48" s="961"/>
      <c r="G48" s="961"/>
      <c r="H48" s="961"/>
      <c r="I48" s="961"/>
      <c r="J48" s="961"/>
      <c r="K48" s="961"/>
      <c r="L48" s="961"/>
      <c r="M48" s="961"/>
      <c r="N48" s="961"/>
      <c r="O48" s="961"/>
      <c r="P48" s="961"/>
      <c r="Q48" s="961"/>
      <c r="R48" s="961"/>
      <c r="S48" s="961"/>
      <c r="T48" s="961"/>
      <c r="U48" s="961"/>
      <c r="V48" s="961"/>
      <c r="W48" s="962"/>
      <c r="Z48" s="57">
        <f t="shared" si="25"/>
        <v>43623</v>
      </c>
      <c r="AL48" s="42">
        <f t="shared" si="26"/>
        <v>43590</v>
      </c>
      <c r="AM48" s="31"/>
      <c r="AN48" s="31"/>
      <c r="AO48" s="31"/>
      <c r="AP48" s="38"/>
      <c r="AQ48" s="38"/>
      <c r="AR48" s="38"/>
      <c r="AS48" s="38"/>
      <c r="AT48" s="32">
        <f t="shared" si="27"/>
        <v>0</v>
      </c>
      <c r="AU48" s="39">
        <f t="shared" si="28"/>
        <v>0</v>
      </c>
      <c r="AV48" s="759" t="str">
        <f>IF(OR('CG-3123'!AS204&lt;&gt;'Meal Sign In-Data Entry'!Q17,'CG-3123'!AS205&lt;&gt;'Meal Sign In-Data Entry'!Q18,'CG-3123'!AS206&lt;&gt;'Meal Sign In-Data Entry'!Q19),"N",IF(AND(AS204="",AS205="",AS206=""),"","Y"))</f>
        <v/>
      </c>
      <c r="AW48" s="618" t="s">
        <v>96</v>
      </c>
      <c r="AX48" s="42">
        <f t="shared" si="29"/>
        <v>43590</v>
      </c>
      <c r="AY48" s="31"/>
      <c r="AZ48" s="31"/>
      <c r="BA48" s="31"/>
      <c r="BB48" s="31"/>
      <c r="BC48" s="31"/>
      <c r="BD48" s="31"/>
      <c r="BE48" s="618" t="s">
        <v>96</v>
      </c>
      <c r="BF48" s="42">
        <f t="shared" si="30"/>
        <v>43590</v>
      </c>
      <c r="BG48" s="31"/>
      <c r="BH48" s="31"/>
      <c r="BI48" s="31"/>
      <c r="BJ48" s="31"/>
      <c r="BK48" s="31"/>
      <c r="BL48" s="31"/>
    </row>
    <row r="49" spans="1:64" x14ac:dyDescent="0.2">
      <c r="A49" s="960"/>
      <c r="B49" s="961"/>
      <c r="C49" s="961"/>
      <c r="D49" s="961"/>
      <c r="E49" s="961"/>
      <c r="F49" s="961"/>
      <c r="G49" s="961"/>
      <c r="H49" s="961"/>
      <c r="I49" s="961"/>
      <c r="J49" s="961"/>
      <c r="K49" s="961"/>
      <c r="L49" s="961"/>
      <c r="M49" s="961"/>
      <c r="N49" s="961"/>
      <c r="O49" s="961"/>
      <c r="P49" s="961"/>
      <c r="Q49" s="961"/>
      <c r="R49" s="961"/>
      <c r="S49" s="961"/>
      <c r="T49" s="961"/>
      <c r="U49" s="961"/>
      <c r="V49" s="961"/>
      <c r="W49" s="962"/>
      <c r="Z49" s="57">
        <f t="shared" si="25"/>
        <v>43624</v>
      </c>
      <c r="AL49" s="42">
        <f t="shared" si="26"/>
        <v>43591</v>
      </c>
      <c r="AM49" s="31"/>
      <c r="AN49" s="31"/>
      <c r="AO49" s="31"/>
      <c r="AP49" s="38"/>
      <c r="AQ49" s="38"/>
      <c r="AR49" s="38"/>
      <c r="AS49" s="38"/>
      <c r="AT49" s="32">
        <f t="shared" si="27"/>
        <v>0</v>
      </c>
      <c r="AU49" s="39">
        <f t="shared" si="28"/>
        <v>0</v>
      </c>
      <c r="AV49" s="759" t="str">
        <f>IF(OR('CG-3123'!AS207&lt;&gt;'Meal Sign In-Data Entry'!Q20,'CG-3123'!AS208&lt;&gt;'Meal Sign In-Data Entry'!Q21,'CG-3123'!AS209&lt;&gt;'Meal Sign In-Data Entry'!Q22),"N",IF(AND(AS207="",AS208="",AS209=""),"","Y"))</f>
        <v/>
      </c>
      <c r="AW49" s="618" t="s">
        <v>96</v>
      </c>
      <c r="AX49" s="42">
        <f t="shared" si="29"/>
        <v>43591</v>
      </c>
      <c r="AY49" s="31"/>
      <c r="AZ49" s="31"/>
      <c r="BA49" s="31"/>
      <c r="BB49" s="31"/>
      <c r="BC49" s="31"/>
      <c r="BD49" s="31"/>
      <c r="BE49" s="618" t="s">
        <v>96</v>
      </c>
      <c r="BF49" s="42">
        <f t="shared" si="30"/>
        <v>43591</v>
      </c>
      <c r="BG49" s="31"/>
      <c r="BH49" s="31"/>
      <c r="BI49" s="31"/>
      <c r="BJ49" s="31"/>
      <c r="BK49" s="31"/>
      <c r="BL49" s="31"/>
    </row>
    <row r="50" spans="1:64" x14ac:dyDescent="0.2">
      <c r="A50" s="960"/>
      <c r="B50" s="961"/>
      <c r="C50" s="961"/>
      <c r="D50" s="961"/>
      <c r="E50" s="961"/>
      <c r="F50" s="961"/>
      <c r="G50" s="961"/>
      <c r="H50" s="961"/>
      <c r="I50" s="961"/>
      <c r="J50" s="961"/>
      <c r="K50" s="961"/>
      <c r="L50" s="961"/>
      <c r="M50" s="961"/>
      <c r="N50" s="961"/>
      <c r="O50" s="961"/>
      <c r="P50" s="961"/>
      <c r="Q50" s="961"/>
      <c r="R50" s="961"/>
      <c r="S50" s="961"/>
      <c r="T50" s="961"/>
      <c r="U50" s="961"/>
      <c r="V50" s="961"/>
      <c r="W50" s="962"/>
      <c r="Z50" s="57">
        <f>(Z49)+1</f>
        <v>43625</v>
      </c>
      <c r="AL50" s="42">
        <f t="shared" si="26"/>
        <v>43592</v>
      </c>
      <c r="AM50" s="31"/>
      <c r="AN50" s="31"/>
      <c r="AO50" s="31"/>
      <c r="AP50" s="38"/>
      <c r="AQ50" s="38"/>
      <c r="AR50" s="38"/>
      <c r="AS50" s="38"/>
      <c r="AT50" s="32">
        <f t="shared" si="27"/>
        <v>0</v>
      </c>
      <c r="AU50" s="39">
        <f t="shared" si="28"/>
        <v>0</v>
      </c>
      <c r="AV50" s="759" t="str">
        <f>IF(OR('CG-3123'!AS210&lt;&gt;'Meal Sign In-Data Entry'!Q23,'CG-3123'!AS211&lt;&gt;'Meal Sign In-Data Entry'!Q24,'CG-3123'!AS212&lt;&gt;'Meal Sign In-Data Entry'!Q25),"N",IF(AND(AS210="",AS211="",AS212=""),"","Y"))</f>
        <v/>
      </c>
      <c r="AW50" s="618" t="s">
        <v>96</v>
      </c>
      <c r="AX50" s="42">
        <f t="shared" si="29"/>
        <v>43592</v>
      </c>
      <c r="AY50" s="31"/>
      <c r="AZ50" s="31"/>
      <c r="BA50" s="31"/>
      <c r="BB50" s="31"/>
      <c r="BC50" s="31"/>
      <c r="BD50" s="31"/>
      <c r="BE50" s="618" t="s">
        <v>96</v>
      </c>
      <c r="BF50" s="42">
        <f t="shared" si="30"/>
        <v>43592</v>
      </c>
      <c r="BG50" s="31"/>
      <c r="BH50" s="31"/>
      <c r="BI50" s="31"/>
      <c r="BJ50" s="31"/>
      <c r="BK50" s="31"/>
      <c r="BL50" s="31"/>
    </row>
    <row r="51" spans="1:64" x14ac:dyDescent="0.2">
      <c r="A51" s="963"/>
      <c r="B51" s="964"/>
      <c r="C51" s="964"/>
      <c r="D51" s="964"/>
      <c r="E51" s="964"/>
      <c r="F51" s="964"/>
      <c r="G51" s="964"/>
      <c r="H51" s="964"/>
      <c r="I51" s="964"/>
      <c r="J51" s="964"/>
      <c r="K51" s="964"/>
      <c r="L51" s="964"/>
      <c r="M51" s="964"/>
      <c r="N51" s="947"/>
      <c r="O51" s="948"/>
      <c r="P51" s="953" t="s">
        <v>368</v>
      </c>
      <c r="Q51" s="953"/>
      <c r="R51" s="953"/>
      <c r="S51" s="953" t="s">
        <v>440</v>
      </c>
      <c r="T51" s="953"/>
      <c r="U51" s="953"/>
      <c r="V51" s="730" t="s">
        <v>435</v>
      </c>
      <c r="W51" s="736" t="s">
        <v>441</v>
      </c>
      <c r="AA51" s="57">
        <v>4.55</v>
      </c>
      <c r="AL51" s="42">
        <f t="shared" si="26"/>
        <v>43593</v>
      </c>
      <c r="AM51" s="31"/>
      <c r="AN51" s="31"/>
      <c r="AO51" s="31"/>
      <c r="AP51" s="38"/>
      <c r="AQ51" s="38"/>
      <c r="AR51" s="38"/>
      <c r="AS51" s="38"/>
      <c r="AT51" s="32">
        <f t="shared" si="27"/>
        <v>0</v>
      </c>
      <c r="AU51" s="39">
        <f t="shared" si="28"/>
        <v>0</v>
      </c>
      <c r="AV51" s="759" t="str">
        <f>IF(OR('CG-3123'!AS213&lt;&gt;'Meal Sign In-Data Entry'!Q26,'CG-3123'!AS214&lt;&gt;'Meal Sign In-Data Entry'!Q27,'CG-3123'!AS215&lt;&gt;'Meal Sign In-Data Entry'!Q28),"N",IF(AND(AS213="",AS214="",AS215=""),"","Y"))</f>
        <v/>
      </c>
      <c r="AW51" s="618" t="s">
        <v>96</v>
      </c>
      <c r="AX51" s="42">
        <f>(AX50)+1</f>
        <v>43593</v>
      </c>
      <c r="AY51" s="31"/>
      <c r="AZ51" s="31"/>
      <c r="BA51" s="31"/>
      <c r="BB51" s="31"/>
      <c r="BC51" s="31"/>
      <c r="BD51" s="31"/>
      <c r="BE51" s="618" t="s">
        <v>96</v>
      </c>
      <c r="BF51" s="42">
        <f t="shared" si="30"/>
        <v>43593</v>
      </c>
      <c r="BG51" s="31"/>
      <c r="BH51" s="31"/>
      <c r="BI51" s="31"/>
      <c r="BJ51" s="31"/>
      <c r="BK51" s="31"/>
      <c r="BL51" s="31"/>
    </row>
    <row r="52" spans="1:64" x14ac:dyDescent="0.2">
      <c r="A52" s="963"/>
      <c r="B52" s="964"/>
      <c r="C52" s="964"/>
      <c r="D52" s="964"/>
      <c r="E52" s="964"/>
      <c r="F52" s="964"/>
      <c r="G52" s="964"/>
      <c r="H52" s="964"/>
      <c r="I52" s="964"/>
      <c r="J52" s="964"/>
      <c r="K52" s="964"/>
      <c r="L52" s="964"/>
      <c r="M52" s="964"/>
      <c r="N52" s="949" t="s">
        <v>155</v>
      </c>
      <c r="O52" s="949"/>
      <c r="P52" s="954" t="str">
        <f>CONCATENATE(TEXT(IFERROR(INDEX(AM6:AM36,MATCH(A12,AL6:AL36,0)),0),"0")," = ",TEXT(IFERROR(INDEX(AM6:AM36,MATCH(A12,AL6:AL36,0)),0)*$AM$4,".00"))</f>
        <v>0 = .00</v>
      </c>
      <c r="Q52" s="953"/>
      <c r="R52" s="953"/>
      <c r="S52" s="954" t="str">
        <f>CONCATENATE(TEXT(IFERROR(INDEX(AM44:AM74,MATCH(A12,AL44:AL74,0)),0),"0")," = ",TEXT(IFERROR(INDEX(AM44:AM74,MATCH(A12,AL44:AL74,0)),0)*$AM$4,".00"))</f>
        <v>0 = .00</v>
      </c>
      <c r="T52" s="953"/>
      <c r="U52" s="953"/>
      <c r="V52" s="731" t="str">
        <f>CONCATENATE(TEXT(IFERROR(INDEX(AM82:AM112,MATCH(A12,AL82:AL112,0)),0),"0")," = ",TEXT(IFERROR(INDEX(AM82:AM112,MATCH(A12,AL82:AL112,0)),0)*$AM$4,".00"))</f>
        <v>0 = .00</v>
      </c>
      <c r="W52" s="737" t="str">
        <f>CONCATENATE(TEXT(IFERROR(INDEX(AM120:AM150,MATCH(A12,AL120:AL150,0)),0),"0")," = ",TEXT(IFERROR(INDEX(AM120:AM150,MATCH(A12,AL120:AL150,0)),0)*$AM$4,".00"))</f>
        <v>0 = .00</v>
      </c>
      <c r="AB52" s="60" t="s">
        <v>108</v>
      </c>
      <c r="AD52" s="60" t="s">
        <v>109</v>
      </c>
      <c r="AE52" s="60" t="s">
        <v>108</v>
      </c>
      <c r="AF52" s="60"/>
      <c r="AL52" s="42">
        <f t="shared" si="26"/>
        <v>43594</v>
      </c>
      <c r="AM52" s="31"/>
      <c r="AN52" s="31"/>
      <c r="AO52" s="31"/>
      <c r="AP52" s="38"/>
      <c r="AQ52" s="38"/>
      <c r="AR52" s="38"/>
      <c r="AS52" s="38"/>
      <c r="AT52" s="32">
        <f t="shared" si="27"/>
        <v>0</v>
      </c>
      <c r="AU52" s="39">
        <f t="shared" si="28"/>
        <v>0</v>
      </c>
      <c r="AV52" s="759" t="str">
        <f>IF(OR('CG-3123'!AS216&lt;&gt;'Meal Sign In-Data Entry'!Q29,'CG-3123'!AS217&lt;&gt;'Meal Sign In-Data Entry'!Q30,'CG-3123'!AS218&lt;&gt;'Meal Sign In-Data Entry'!Q31),"N",IF(AND(AS216="",AS217="",AS218=""),"","Y"))</f>
        <v/>
      </c>
      <c r="AW52" s="618" t="s">
        <v>96</v>
      </c>
      <c r="AX52" s="42">
        <f t="shared" si="29"/>
        <v>43594</v>
      </c>
      <c r="AY52" s="31"/>
      <c r="AZ52" s="31"/>
      <c r="BA52" s="31"/>
      <c r="BB52" s="31"/>
      <c r="BC52" s="31"/>
      <c r="BD52" s="31"/>
      <c r="BE52" s="618" t="s">
        <v>96</v>
      </c>
      <c r="BF52" s="42">
        <f t="shared" si="30"/>
        <v>43594</v>
      </c>
      <c r="BG52" s="31"/>
      <c r="BH52" s="31"/>
      <c r="BI52" s="31"/>
      <c r="BJ52" s="31"/>
      <c r="BK52" s="31"/>
      <c r="BL52" s="31"/>
    </row>
    <row r="53" spans="1:64" x14ac:dyDescent="0.2">
      <c r="A53" s="963"/>
      <c r="B53" s="964"/>
      <c r="C53" s="964"/>
      <c r="D53" s="964"/>
      <c r="E53" s="964"/>
      <c r="F53" s="964"/>
      <c r="G53" s="964"/>
      <c r="H53" s="964"/>
      <c r="I53" s="964"/>
      <c r="J53" s="964"/>
      <c r="K53" s="964"/>
      <c r="L53" s="964"/>
      <c r="M53" s="964"/>
      <c r="N53" s="950" t="s">
        <v>157</v>
      </c>
      <c r="O53" s="951"/>
      <c r="P53" s="953" t="str">
        <f>CONCATENATE(TEXT(IFERROR(INDEX(AN6:AN36,MATCH(A12,AL6:AL36,0)),0),"0")," = ",TEXT(IFERROR(INDEX(AN6:AN36,MATCH(A12,AL6:AL36,0)),0)*$AN$4,".00"))</f>
        <v>0 = .00</v>
      </c>
      <c r="Q53" s="953"/>
      <c r="R53" s="953"/>
      <c r="S53" s="954" t="str">
        <f>CONCATENATE(TEXT(IFERROR(INDEX(AN44:AN74,MATCH(A12,AL44:AL74,0)),0),"0")," = ",TEXT(IFERROR(INDEX(AN44:AN74,MATCH(A12,AL44:AL74,0)),0)*$AN$4,".00"))</f>
        <v>0 = .00</v>
      </c>
      <c r="T53" s="953"/>
      <c r="U53" s="953"/>
      <c r="V53" s="730" t="str">
        <f>CONCATENATE(TEXT(IFERROR(INDEX(AN82:AN112,MATCH(A12,AL82:AL112,0)),0),"0")," = ",TEXT(IFERROR(INDEX(AN82:AN112,MATCH(A12,AL82:AL112,0)),0)*$AN$4,".00"))</f>
        <v>2 = .80</v>
      </c>
      <c r="W53" s="736" t="str">
        <f>CONCATENATE(TEXT(IFERROR(INDEX(AN120:AN150,MATCH(A12,AL120:AL150,0)),0),"0")," = ",TEXT(IFERROR(INDEX(AN120:AN150,MATCH(A12,AL120:AL150,0)),0)*$AN$4,".00"))</f>
        <v>0 = .00</v>
      </c>
      <c r="AA53" s="60" t="s">
        <v>112</v>
      </c>
      <c r="AB53" s="60" t="s">
        <v>113</v>
      </c>
      <c r="AC53" s="60" t="s">
        <v>114</v>
      </c>
      <c r="AD53" s="60" t="s">
        <v>115</v>
      </c>
      <c r="AE53" s="60" t="s">
        <v>116</v>
      </c>
      <c r="AF53" s="60"/>
      <c r="AG53" s="60" t="s">
        <v>117</v>
      </c>
      <c r="AH53" s="60" t="s">
        <v>118</v>
      </c>
      <c r="AI53" s="60" t="s">
        <v>119</v>
      </c>
      <c r="AL53" s="42">
        <f t="shared" si="26"/>
        <v>43595</v>
      </c>
      <c r="AM53" s="31"/>
      <c r="AN53" s="31"/>
      <c r="AO53" s="31"/>
      <c r="AP53" s="38"/>
      <c r="AQ53" s="38"/>
      <c r="AR53" s="38"/>
      <c r="AS53" s="38"/>
      <c r="AT53" s="32">
        <f t="shared" si="27"/>
        <v>0</v>
      </c>
      <c r="AU53" s="39">
        <f t="shared" si="28"/>
        <v>0</v>
      </c>
      <c r="AV53" s="759" t="str">
        <f>IF(OR('CG-3123'!AS219&lt;&gt;'Meal Sign In-Data Entry'!Q32,'CG-3123'!AS220&lt;&gt;'Meal Sign In-Data Entry'!Q33,'CG-3123'!AS221&lt;&gt;'Meal Sign In-Data Entry'!Q34),"N",IF(AND(AS219="",AS220="",AS221=""),"","Y"))</f>
        <v/>
      </c>
      <c r="AW53" s="618" t="s">
        <v>96</v>
      </c>
      <c r="AX53" s="42">
        <f t="shared" si="29"/>
        <v>43595</v>
      </c>
      <c r="AY53" s="31"/>
      <c r="AZ53" s="31"/>
      <c r="BA53" s="31"/>
      <c r="BB53" s="31"/>
      <c r="BC53" s="31"/>
      <c r="BD53" s="31"/>
      <c r="BE53" s="618" t="s">
        <v>96</v>
      </c>
      <c r="BF53" s="42">
        <f t="shared" si="30"/>
        <v>43595</v>
      </c>
      <c r="BG53" s="31"/>
      <c r="BH53" s="31"/>
      <c r="BI53" s="31"/>
      <c r="BJ53" s="31"/>
      <c r="BK53" s="31"/>
      <c r="BL53" s="31"/>
    </row>
    <row r="54" spans="1:64" ht="13.5" thickBot="1" x14ac:dyDescent="0.25">
      <c r="A54" s="965"/>
      <c r="B54" s="966"/>
      <c r="C54" s="966"/>
      <c r="D54" s="966"/>
      <c r="E54" s="966"/>
      <c r="F54" s="966"/>
      <c r="G54" s="966"/>
      <c r="H54" s="966"/>
      <c r="I54" s="966"/>
      <c r="J54" s="966"/>
      <c r="K54" s="966"/>
      <c r="L54" s="966"/>
      <c r="M54" s="966"/>
      <c r="N54" s="952" t="s">
        <v>230</v>
      </c>
      <c r="O54" s="952"/>
      <c r="P54" s="952" t="str">
        <f>CONCATENATE(TEXT(IFERROR(INDEX(AO6:AO36,MATCH(A12,AL6:AL36,0)),0),"0")," = ",TEXT(IFERROR(INDEX(AO6:AO36,MATCH(A12,AL6:AL36,0)),0)*$AO$4,".00"))</f>
        <v>0 = .00</v>
      </c>
      <c r="Q54" s="952"/>
      <c r="R54" s="952"/>
      <c r="S54" s="955" t="str">
        <f>CONCATENATE(TEXT(IFERROR(INDEX(AO44:AO74,MATCH(A12,AL44:AL74,0)),0),"0")," = ",TEXT(IFERROR(INDEX(AO44:AO74,MATCH(A12,AL44:AL74,0)),0)*$AO$4,".00"))</f>
        <v>0 = .00</v>
      </c>
      <c r="T54" s="952"/>
      <c r="U54" s="952"/>
      <c r="V54" s="732" t="str">
        <f>CONCATENATE(TEXT(IFERROR(INDEX(AO82:AO112,MATCH(A12,AL82:AL112,0)),0),"0")," = ",TEXT(IFERROR(INDEX(AO82:AO112,MATCH(A12,AL82:AL112,0)),0)*$AO$4,".00"))</f>
        <v>0 = .00</v>
      </c>
      <c r="W54" s="739" t="str">
        <f>CONCATENATE(TEXT(IFERROR(INDEX(AO120:AO150,MATCH(A12,AL120:AL150,0)),0),"0")," = ",TEXT(IFERROR(INDEX(AO120:AO150,MATCH(A12,AL120:AL150,0)),0)*$AO$4,".00"))</f>
        <v>0 = .00</v>
      </c>
      <c r="AA54" s="61" t="s">
        <v>122</v>
      </c>
      <c r="AB54" s="61" t="s">
        <v>122</v>
      </c>
      <c r="AC54" s="61" t="s">
        <v>122</v>
      </c>
      <c r="AD54" s="61" t="s">
        <v>122</v>
      </c>
      <c r="AE54" s="61" t="s">
        <v>122</v>
      </c>
      <c r="AF54" s="61"/>
      <c r="AG54" s="61" t="s">
        <v>122</v>
      </c>
      <c r="AH54" s="61" t="s">
        <v>122</v>
      </c>
      <c r="AI54" s="61" t="s">
        <v>122</v>
      </c>
      <c r="AL54" s="42">
        <f t="shared" si="26"/>
        <v>43596</v>
      </c>
      <c r="AM54" s="31"/>
      <c r="AN54" s="31"/>
      <c r="AO54" s="31"/>
      <c r="AP54" s="38"/>
      <c r="AQ54" s="38"/>
      <c r="AR54" s="38"/>
      <c r="AS54" s="38"/>
      <c r="AT54" s="32">
        <f t="shared" si="27"/>
        <v>0</v>
      </c>
      <c r="AU54" s="39">
        <f t="shared" si="28"/>
        <v>0</v>
      </c>
      <c r="AV54" s="759" t="str">
        <f>IF(OR('CG-3123'!AS222&lt;&gt;'Meal Sign In-Data Entry'!Q35,'CG-3123'!AS223&lt;&gt;'Meal Sign In-Data Entry'!Q36,'CG-3123'!AS224&lt;&gt;'Meal Sign In-Data Entry'!Q37),"N",IF(AND(AS222="",AS223="",AS224=""),"","Y"))</f>
        <v/>
      </c>
      <c r="AW54" s="618" t="s">
        <v>96</v>
      </c>
      <c r="AX54" s="42">
        <f t="shared" si="29"/>
        <v>43596</v>
      </c>
      <c r="AY54" s="31"/>
      <c r="AZ54" s="31"/>
      <c r="BA54" s="31"/>
      <c r="BB54" s="31"/>
      <c r="BC54" s="31"/>
      <c r="BD54" s="31"/>
      <c r="BE54" s="618" t="s">
        <v>96</v>
      </c>
      <c r="BF54" s="42">
        <f t="shared" si="30"/>
        <v>43596</v>
      </c>
      <c r="BG54" s="31"/>
      <c r="BH54" s="31"/>
      <c r="BI54" s="31"/>
      <c r="BJ54" s="31"/>
      <c r="BK54" s="31"/>
      <c r="BL54" s="31"/>
    </row>
    <row r="55" spans="1:64" x14ac:dyDescent="0.2">
      <c r="A55" s="528" t="s">
        <v>162</v>
      </c>
      <c r="B55" s="465"/>
      <c r="C55" s="688" t="s">
        <v>163</v>
      </c>
      <c r="D55" s="465"/>
      <c r="E55" s="465"/>
      <c r="F55" s="465"/>
      <c r="G55" s="465"/>
      <c r="H55" s="465"/>
      <c r="I55" s="465"/>
      <c r="J55" s="465"/>
      <c r="K55" s="465"/>
      <c r="L55" s="465"/>
      <c r="M55" s="465"/>
      <c r="N55" s="465"/>
      <c r="O55" s="465"/>
      <c r="P55" s="465"/>
      <c r="Q55" s="465"/>
      <c r="R55" s="465"/>
      <c r="S55" s="465"/>
      <c r="T55" s="465"/>
      <c r="U55" s="465"/>
      <c r="V55" s="465"/>
      <c r="W55" s="466"/>
      <c r="AA55" s="57">
        <f t="shared" ref="AA55:AA85" si="31">IF(AJ10=$AA$2,AA10,IF(AJ10=$AB$2,AA10,0))</f>
        <v>14</v>
      </c>
      <c r="AB55" s="57">
        <f t="shared" ref="AB55:AB85" si="32">IF(AJ10=$AA$2,AB10,IF(AJ10=$AB$2,AB10,0))</f>
        <v>0</v>
      </c>
      <c r="AC55" s="57">
        <f t="shared" ref="AC55:AC85" si="33">IF(AJ10=$AA$2,AC10,IF(AJ10=$AB$2,AC10,0))</f>
        <v>1</v>
      </c>
      <c r="AD55" s="57">
        <f t="shared" ref="AD55:AD85" si="34">IF(AJ10=$AA$2,AD10,IF(AJ10=$AB$2,AD10,0))</f>
        <v>0.8</v>
      </c>
      <c r="AE55" s="57">
        <f t="shared" ref="AE55:AE85" si="35">IF(AJ10=$AA$2,AE10,IF(AJ10=$AB$2,AE10,0))</f>
        <v>0</v>
      </c>
      <c r="AG55" s="57">
        <f t="shared" ref="AG55:AG85" si="36">IF(AJ10=$AA$2,AG10,IF(AJ10=$AB$2,AG10,0))</f>
        <v>0</v>
      </c>
      <c r="AH55" s="57">
        <f t="shared" ref="AH55:AH85" si="37">IF(AJ10=$AA$2,AH10,IF(AJ10=$AB$2,AH10,0))</f>
        <v>0</v>
      </c>
      <c r="AI55" s="57">
        <f t="shared" ref="AI55:AI85" si="38">IF(AJ10=$AA$2,AI10,IF(AJ10=$AB$2,AI10,0))</f>
        <v>0</v>
      </c>
      <c r="AL55" s="42">
        <f t="shared" si="26"/>
        <v>43597</v>
      </c>
      <c r="AM55" s="31"/>
      <c r="AN55" s="31"/>
      <c r="AO55" s="31"/>
      <c r="AP55" s="38"/>
      <c r="AQ55" s="38"/>
      <c r="AR55" s="38"/>
      <c r="AS55" s="38"/>
      <c r="AT55" s="32">
        <f t="shared" si="27"/>
        <v>0</v>
      </c>
      <c r="AU55" s="39">
        <f t="shared" si="28"/>
        <v>0</v>
      </c>
      <c r="AV55" s="759" t="str">
        <f>IF(OR('CG-3123'!AS225&lt;&gt;'Meal Sign In-Data Entry'!Q38,'CG-3123'!AS226&lt;&gt;'Meal Sign In-Data Entry'!Q39,'CG-3123'!AS227&lt;&gt;'Meal Sign In-Data Entry'!Q40),"N",IF(AND(AS225="",AS226="",AS227=""),"","Y"))</f>
        <v/>
      </c>
      <c r="AW55" s="618" t="s">
        <v>96</v>
      </c>
      <c r="AX55" s="42">
        <f t="shared" si="29"/>
        <v>43597</v>
      </c>
      <c r="AY55" s="31"/>
      <c r="AZ55" s="31"/>
      <c r="BA55" s="31"/>
      <c r="BB55" s="31"/>
      <c r="BC55" s="31"/>
      <c r="BD55" s="31"/>
      <c r="BE55" s="618" t="s">
        <v>96</v>
      </c>
      <c r="BF55" s="42">
        <f t="shared" si="30"/>
        <v>43597</v>
      </c>
      <c r="BG55" s="31"/>
      <c r="BH55" s="31"/>
      <c r="BI55" s="31"/>
      <c r="BJ55" s="31"/>
      <c r="BK55" s="31"/>
      <c r="BL55" s="31"/>
    </row>
    <row r="56" spans="1:64" x14ac:dyDescent="0.2">
      <c r="A56" s="1042"/>
      <c r="B56" s="880"/>
      <c r="C56" s="880"/>
      <c r="D56" s="880"/>
      <c r="E56" s="880"/>
      <c r="F56" s="880"/>
      <c r="G56" s="880"/>
      <c r="H56" s="880"/>
      <c r="I56" s="880"/>
      <c r="J56" s="880"/>
      <c r="K56" s="880"/>
      <c r="L56" s="880"/>
      <c r="M56" s="880"/>
      <c r="N56" s="880"/>
      <c r="O56" s="880"/>
      <c r="P56" s="880"/>
      <c r="Q56" s="880"/>
      <c r="R56" s="880"/>
      <c r="S56" s="880"/>
      <c r="T56" s="880"/>
      <c r="U56" s="880"/>
      <c r="V56" s="880"/>
      <c r="W56" s="974"/>
      <c r="AA56" s="57">
        <f t="shared" si="31"/>
        <v>14</v>
      </c>
      <c r="AB56" s="57">
        <f t="shared" si="32"/>
        <v>0</v>
      </c>
      <c r="AC56" s="57">
        <f t="shared" si="33"/>
        <v>1</v>
      </c>
      <c r="AD56" s="57">
        <f t="shared" si="34"/>
        <v>0</v>
      </c>
      <c r="AE56" s="57">
        <f t="shared" si="35"/>
        <v>0</v>
      </c>
      <c r="AG56" s="57">
        <f t="shared" si="36"/>
        <v>0</v>
      </c>
      <c r="AH56" s="57">
        <f t="shared" si="37"/>
        <v>0</v>
      </c>
      <c r="AI56" s="57">
        <f t="shared" si="38"/>
        <v>0</v>
      </c>
      <c r="AL56" s="42">
        <f t="shared" si="26"/>
        <v>43598</v>
      </c>
      <c r="AM56" s="31"/>
      <c r="AN56" s="31"/>
      <c r="AO56" s="31"/>
      <c r="AP56" s="38"/>
      <c r="AQ56" s="38"/>
      <c r="AR56" s="38"/>
      <c r="AS56" s="38"/>
      <c r="AT56" s="32">
        <f t="shared" si="27"/>
        <v>0</v>
      </c>
      <c r="AU56" s="39">
        <f t="shared" si="28"/>
        <v>0</v>
      </c>
      <c r="AV56" s="759" t="str">
        <f>IF(OR('CG-3123'!AS228&lt;&gt;'Meal Sign In-Data Entry'!Q41,'CG-3123'!AS229&lt;&gt;'Meal Sign In-Data Entry'!Q42,'CG-3123'!AS230&lt;&gt;'Meal Sign In-Data Entry'!Q43),"N",IF(AND(AS228="",AS229="",AS230=""),"","Y"))</f>
        <v/>
      </c>
      <c r="AW56" s="618" t="s">
        <v>96</v>
      </c>
      <c r="AX56" s="42">
        <f t="shared" si="29"/>
        <v>43598</v>
      </c>
      <c r="AY56" s="31"/>
      <c r="AZ56" s="31"/>
      <c r="BA56" s="31"/>
      <c r="BB56" s="31"/>
      <c r="BC56" s="31"/>
      <c r="BD56" s="31"/>
      <c r="BE56" s="618" t="s">
        <v>96</v>
      </c>
      <c r="BF56" s="42">
        <f t="shared" si="30"/>
        <v>43598</v>
      </c>
      <c r="BG56" s="31"/>
      <c r="BH56" s="31"/>
      <c r="BI56" s="31"/>
      <c r="BJ56" s="31"/>
      <c r="BK56" s="31"/>
      <c r="BL56" s="31"/>
    </row>
    <row r="57" spans="1:64" x14ac:dyDescent="0.2">
      <c r="A57" s="1042"/>
      <c r="B57" s="880"/>
      <c r="C57" s="880"/>
      <c r="D57" s="880"/>
      <c r="E57" s="880"/>
      <c r="F57" s="880"/>
      <c r="G57" s="880"/>
      <c r="H57" s="880"/>
      <c r="I57" s="880"/>
      <c r="J57" s="880"/>
      <c r="K57" s="880"/>
      <c r="L57" s="880"/>
      <c r="M57" s="880"/>
      <c r="N57" s="880"/>
      <c r="O57" s="880"/>
      <c r="P57" s="880"/>
      <c r="Q57" s="880"/>
      <c r="R57" s="880"/>
      <c r="S57" s="880"/>
      <c r="T57" s="880"/>
      <c r="U57" s="880"/>
      <c r="V57" s="880"/>
      <c r="W57" s="974"/>
      <c r="AA57" s="57">
        <f t="shared" si="31"/>
        <v>14</v>
      </c>
      <c r="AB57" s="57">
        <f t="shared" si="32"/>
        <v>0</v>
      </c>
      <c r="AC57" s="57">
        <f t="shared" si="33"/>
        <v>1</v>
      </c>
      <c r="AD57" s="57">
        <f t="shared" si="34"/>
        <v>0</v>
      </c>
      <c r="AE57" s="57">
        <f t="shared" si="35"/>
        <v>0</v>
      </c>
      <c r="AG57" s="57">
        <f t="shared" si="36"/>
        <v>0</v>
      </c>
      <c r="AH57" s="57">
        <f t="shared" si="37"/>
        <v>0</v>
      </c>
      <c r="AI57" s="57">
        <f t="shared" si="38"/>
        <v>0</v>
      </c>
      <c r="AL57" s="42">
        <f t="shared" si="26"/>
        <v>43599</v>
      </c>
      <c r="AM57" s="31"/>
      <c r="AN57" s="31"/>
      <c r="AO57" s="31"/>
      <c r="AP57" s="38"/>
      <c r="AQ57" s="38"/>
      <c r="AR57" s="38"/>
      <c r="AS57" s="38"/>
      <c r="AT57" s="32">
        <f t="shared" si="27"/>
        <v>0</v>
      </c>
      <c r="AU57" s="39">
        <f t="shared" si="28"/>
        <v>0</v>
      </c>
      <c r="AV57" s="759" t="str">
        <f>IF(OR('CG-3123'!AS231&lt;&gt;'Meal Sign In-Data Entry'!Q44,'CG-3123'!AS232&lt;&gt;'Meal Sign In-Data Entry'!Q45,'CG-3123'!AS233&lt;&gt;'Meal Sign In-Data Entry'!Q46),"N",IF(AND(AS231="",AS232="",AS233=""),"","Y"))</f>
        <v/>
      </c>
      <c r="AW57" s="618" t="s">
        <v>96</v>
      </c>
      <c r="AX57" s="42">
        <f t="shared" si="29"/>
        <v>43599</v>
      </c>
      <c r="AY57" s="31"/>
      <c r="AZ57" s="31"/>
      <c r="BA57" s="31"/>
      <c r="BB57" s="31"/>
      <c r="BC57" s="31"/>
      <c r="BD57" s="31"/>
      <c r="BE57" s="618" t="s">
        <v>96</v>
      </c>
      <c r="BF57" s="42">
        <f t="shared" si="30"/>
        <v>43599</v>
      </c>
      <c r="BG57" s="31"/>
      <c r="BH57" s="31"/>
      <c r="BI57" s="31"/>
      <c r="BJ57" s="31"/>
      <c r="BK57" s="31"/>
      <c r="BL57" s="31"/>
    </row>
    <row r="58" spans="1:64" ht="13.5" thickBot="1" x14ac:dyDescent="0.25">
      <c r="A58" s="975" t="s">
        <v>306</v>
      </c>
      <c r="B58" s="976"/>
      <c r="C58" s="976"/>
      <c r="D58" s="976"/>
      <c r="E58" s="976"/>
      <c r="F58" s="976"/>
      <c r="G58" s="976"/>
      <c r="H58" s="976"/>
      <c r="I58" s="976"/>
      <c r="J58" s="976"/>
      <c r="K58" s="976"/>
      <c r="L58" s="976"/>
      <c r="M58" s="976"/>
      <c r="N58" s="976"/>
      <c r="O58" s="976"/>
      <c r="P58" s="976"/>
      <c r="Q58" s="976"/>
      <c r="R58" s="976"/>
      <c r="S58" s="976"/>
      <c r="T58" s="976"/>
      <c r="U58" s="976"/>
      <c r="V58" s="976"/>
      <c r="W58" s="977"/>
      <c r="AA58" s="57">
        <f t="shared" si="31"/>
        <v>14</v>
      </c>
      <c r="AB58" s="57">
        <f t="shared" si="32"/>
        <v>0</v>
      </c>
      <c r="AC58" s="57">
        <f t="shared" si="33"/>
        <v>1</v>
      </c>
      <c r="AD58" s="57">
        <f t="shared" si="34"/>
        <v>0</v>
      </c>
      <c r="AE58" s="57">
        <f t="shared" si="35"/>
        <v>0</v>
      </c>
      <c r="AG58" s="57">
        <f t="shared" si="36"/>
        <v>0</v>
      </c>
      <c r="AH58" s="57">
        <f t="shared" si="37"/>
        <v>0</v>
      </c>
      <c r="AI58" s="57">
        <f t="shared" si="38"/>
        <v>0</v>
      </c>
      <c r="AL58" s="42">
        <f t="shared" si="26"/>
        <v>43600</v>
      </c>
      <c r="AM58" s="31"/>
      <c r="AN58" s="31"/>
      <c r="AO58" s="31"/>
      <c r="AP58" s="38"/>
      <c r="AQ58" s="38"/>
      <c r="AR58" s="38"/>
      <c r="AS58" s="38"/>
      <c r="AT58" s="32">
        <f t="shared" si="27"/>
        <v>0</v>
      </c>
      <c r="AU58" s="39">
        <f t="shared" si="28"/>
        <v>0</v>
      </c>
      <c r="AV58" s="759" t="str">
        <f>IF(OR('CG-3123'!AS234&lt;&gt;'Meal Sign In-Data Entry'!Q47,'CG-3123'!AS235&lt;&gt;'Meal Sign In-Data Entry'!Q48,'CG-3123'!AS236&lt;&gt;'Meal Sign In-Data Entry'!Q49),"N",IF(AND(AS234="",AS235="",AS236=""),"","Y"))</f>
        <v/>
      </c>
      <c r="AW58" s="618" t="s">
        <v>96</v>
      </c>
      <c r="AX58" s="42">
        <f t="shared" si="29"/>
        <v>43600</v>
      </c>
      <c r="AY58" s="31"/>
      <c r="AZ58" s="31"/>
      <c r="BA58" s="31"/>
      <c r="BB58" s="31"/>
      <c r="BC58" s="31"/>
      <c r="BD58" s="31"/>
      <c r="BE58" s="618" t="s">
        <v>96</v>
      </c>
      <c r="BF58" s="42">
        <f t="shared" si="30"/>
        <v>43600</v>
      </c>
      <c r="BG58" s="31"/>
      <c r="BH58" s="31"/>
      <c r="BI58" s="31"/>
      <c r="BJ58" s="31"/>
      <c r="BK58" s="31"/>
      <c r="BL58" s="31"/>
    </row>
    <row r="59" spans="1:64" ht="13.5" thickBot="1" x14ac:dyDescent="0.25">
      <c r="A59" s="529" t="s">
        <v>164</v>
      </c>
      <c r="B59" s="530"/>
      <c r="AA59" s="57">
        <f t="shared" si="31"/>
        <v>15</v>
      </c>
      <c r="AB59" s="57">
        <f t="shared" si="32"/>
        <v>0</v>
      </c>
      <c r="AC59" s="57">
        <f t="shared" si="33"/>
        <v>1</v>
      </c>
      <c r="AD59" s="57">
        <f t="shared" si="34"/>
        <v>1.6</v>
      </c>
      <c r="AE59" s="57">
        <f t="shared" si="35"/>
        <v>0</v>
      </c>
      <c r="AG59" s="57">
        <f t="shared" si="36"/>
        <v>0</v>
      </c>
      <c r="AH59" s="57">
        <f t="shared" si="37"/>
        <v>0</v>
      </c>
      <c r="AI59" s="57">
        <f t="shared" si="38"/>
        <v>0</v>
      </c>
      <c r="AL59" s="42">
        <f t="shared" si="26"/>
        <v>43601</v>
      </c>
      <c r="AM59" s="31"/>
      <c r="AN59" s="31"/>
      <c r="AO59" s="31"/>
      <c r="AP59" s="38"/>
      <c r="AQ59" s="38"/>
      <c r="AR59" s="38"/>
      <c r="AS59" s="38"/>
      <c r="AT59" s="32">
        <f t="shared" si="27"/>
        <v>0</v>
      </c>
      <c r="AU59" s="39">
        <f t="shared" si="28"/>
        <v>0</v>
      </c>
      <c r="AV59" s="759" t="str">
        <f>IF(OR('CG-3123'!AS237&lt;&gt;'Meal Sign In-Data Entry'!Q50,'CG-3123'!AS238&lt;&gt;'Meal Sign In-Data Entry'!Q51,'CG-3123'!AS239&lt;&gt;'Meal Sign In-Data Entry'!Q52),"N",IF(AND(AS237="",AS238="",AS239=""),"","Y"))</f>
        <v/>
      </c>
      <c r="AW59" s="618" t="s">
        <v>96</v>
      </c>
      <c r="AX59" s="42">
        <f t="shared" si="29"/>
        <v>43601</v>
      </c>
      <c r="AY59" s="31"/>
      <c r="AZ59" s="31"/>
      <c r="BA59" s="31"/>
      <c r="BB59" s="31"/>
      <c r="BC59" s="31"/>
      <c r="BD59" s="31"/>
      <c r="BE59" s="618" t="s">
        <v>96</v>
      </c>
      <c r="BF59" s="42">
        <f t="shared" si="30"/>
        <v>43601</v>
      </c>
      <c r="BG59" s="31"/>
      <c r="BH59" s="31"/>
      <c r="BI59" s="31"/>
      <c r="BJ59" s="31"/>
      <c r="BK59" s="31"/>
      <c r="BL59" s="31"/>
    </row>
    <row r="60" spans="1:64" ht="15.75" customHeight="1" x14ac:dyDescent="0.2">
      <c r="A60" s="1022" t="s">
        <v>0</v>
      </c>
      <c r="B60" s="854"/>
      <c r="C60" s="1023"/>
      <c r="D60" s="1011" t="s">
        <v>206</v>
      </c>
      <c r="E60" s="1012"/>
      <c r="F60" s="1012"/>
      <c r="G60" s="1012"/>
      <c r="H60" s="1012"/>
      <c r="I60" s="1012"/>
      <c r="J60" s="1012"/>
      <c r="K60" s="1012"/>
      <c r="L60" s="1012"/>
      <c r="M60" s="1012"/>
      <c r="N60" s="1012"/>
      <c r="O60" s="1012"/>
      <c r="P60" s="1012"/>
      <c r="Q60" s="1012"/>
      <c r="R60" s="1012"/>
      <c r="S60" s="1012"/>
      <c r="T60" s="1012"/>
      <c r="U60" s="1012"/>
      <c r="V60" s="1012"/>
      <c r="W60" s="1013"/>
      <c r="AA60" s="57">
        <f t="shared" si="31"/>
        <v>15</v>
      </c>
      <c r="AB60" s="57">
        <f t="shared" si="32"/>
        <v>0</v>
      </c>
      <c r="AC60" s="57">
        <f t="shared" si="33"/>
        <v>1</v>
      </c>
      <c r="AD60" s="57">
        <f t="shared" si="34"/>
        <v>1.6</v>
      </c>
      <c r="AE60" s="57">
        <f t="shared" si="35"/>
        <v>0</v>
      </c>
      <c r="AG60" s="57">
        <f t="shared" si="36"/>
        <v>0</v>
      </c>
      <c r="AH60" s="57">
        <f t="shared" si="37"/>
        <v>0</v>
      </c>
      <c r="AI60" s="57">
        <f t="shared" si="38"/>
        <v>0</v>
      </c>
      <c r="AL60" s="42">
        <f t="shared" si="26"/>
        <v>43602</v>
      </c>
      <c r="AM60" s="31"/>
      <c r="AN60" s="31"/>
      <c r="AO60" s="31"/>
      <c r="AP60" s="38"/>
      <c r="AQ60" s="38"/>
      <c r="AR60" s="38"/>
      <c r="AS60" s="38"/>
      <c r="AT60" s="32">
        <f t="shared" si="27"/>
        <v>0</v>
      </c>
      <c r="AU60" s="39">
        <f t="shared" si="28"/>
        <v>0</v>
      </c>
      <c r="AV60" s="759" t="str">
        <f>IF(OR('CG-3123'!AS240&lt;&gt;'Meal Sign In-Data Entry'!Q53,'CG-3123'!AS241&lt;&gt;'Meal Sign In-Data Entry'!Q54,'CG-3123'!AS242&lt;&gt;'Meal Sign In-Data Entry'!Q55),"N",IF(AND(AS240="",AS241="",AS242=""),"","Y"))</f>
        <v/>
      </c>
      <c r="AW60" s="618" t="s">
        <v>96</v>
      </c>
      <c r="AX60" s="42">
        <f t="shared" si="29"/>
        <v>43602</v>
      </c>
      <c r="AY60" s="31"/>
      <c r="AZ60" s="31"/>
      <c r="BA60" s="31"/>
      <c r="BB60" s="31"/>
      <c r="BC60" s="31"/>
      <c r="BD60" s="31"/>
      <c r="BE60" s="618" t="s">
        <v>96</v>
      </c>
      <c r="BF60" s="42">
        <f t="shared" si="30"/>
        <v>43602</v>
      </c>
      <c r="BG60" s="31"/>
      <c r="BH60" s="31"/>
      <c r="BI60" s="31"/>
      <c r="BJ60" s="31"/>
      <c r="BK60" s="31"/>
      <c r="BL60" s="31"/>
    </row>
    <row r="61" spans="1:64" x14ac:dyDescent="0.2">
      <c r="A61" s="1005" t="s">
        <v>237</v>
      </c>
      <c r="B61" s="880"/>
      <c r="C61" s="1006"/>
      <c r="D61" s="1014"/>
      <c r="E61" s="1015"/>
      <c r="F61" s="1015"/>
      <c r="G61" s="1015"/>
      <c r="H61" s="1015"/>
      <c r="I61" s="1015"/>
      <c r="J61" s="1015"/>
      <c r="K61" s="1015"/>
      <c r="L61" s="1015"/>
      <c r="M61" s="1015"/>
      <c r="N61" s="1015"/>
      <c r="O61" s="1015"/>
      <c r="P61" s="1015"/>
      <c r="Q61" s="1015"/>
      <c r="R61" s="1015"/>
      <c r="S61" s="1015"/>
      <c r="T61" s="1015"/>
      <c r="U61" s="1015"/>
      <c r="V61" s="1015"/>
      <c r="W61" s="1016"/>
      <c r="AA61" s="57">
        <f t="shared" si="31"/>
        <v>15</v>
      </c>
      <c r="AB61" s="57">
        <f t="shared" si="32"/>
        <v>0</v>
      </c>
      <c r="AC61" s="57">
        <f t="shared" si="33"/>
        <v>1</v>
      </c>
      <c r="AD61" s="57">
        <f t="shared" si="34"/>
        <v>1.6</v>
      </c>
      <c r="AE61" s="57">
        <f t="shared" si="35"/>
        <v>0</v>
      </c>
      <c r="AG61" s="57">
        <f t="shared" si="36"/>
        <v>0</v>
      </c>
      <c r="AH61" s="57">
        <f t="shared" si="37"/>
        <v>0</v>
      </c>
      <c r="AI61" s="57">
        <f t="shared" si="38"/>
        <v>0</v>
      </c>
      <c r="AL61" s="42">
        <f t="shared" si="26"/>
        <v>43603</v>
      </c>
      <c r="AM61" s="31"/>
      <c r="AN61" s="31"/>
      <c r="AO61" s="31"/>
      <c r="AP61" s="38"/>
      <c r="AQ61" s="38"/>
      <c r="AR61" s="38"/>
      <c r="AS61" s="38"/>
      <c r="AT61" s="32">
        <f t="shared" si="27"/>
        <v>0</v>
      </c>
      <c r="AU61" s="39">
        <f t="shared" si="28"/>
        <v>0</v>
      </c>
      <c r="AV61" s="759" t="str">
        <f>IF(OR('CG-3123'!AS243&lt;&gt;'Meal Sign In-Data Entry'!Q56,'CG-3123'!AS244&lt;&gt;'Meal Sign In-Data Entry'!Q57,'CG-3123'!AS245&lt;&gt;'Meal Sign In-Data Entry'!Q58),"N",IF(AND(AS243="",AS244="",AS245=""),"","Y"))</f>
        <v/>
      </c>
      <c r="AW61" s="618" t="s">
        <v>96</v>
      </c>
      <c r="AX61" s="42">
        <f t="shared" si="29"/>
        <v>43603</v>
      </c>
      <c r="AY61" s="31"/>
      <c r="AZ61" s="31"/>
      <c r="BA61" s="31"/>
      <c r="BB61" s="31"/>
      <c r="BC61" s="31"/>
      <c r="BD61" s="31"/>
      <c r="BE61" s="618" t="s">
        <v>96</v>
      </c>
      <c r="BF61" s="42">
        <f t="shared" si="30"/>
        <v>43603</v>
      </c>
      <c r="BG61" s="31"/>
      <c r="BH61" s="31"/>
      <c r="BI61" s="31"/>
      <c r="BJ61" s="31"/>
      <c r="BK61" s="31"/>
      <c r="BL61" s="31"/>
    </row>
    <row r="62" spans="1:64" x14ac:dyDescent="0.2">
      <c r="A62" s="1005" t="s">
        <v>3</v>
      </c>
      <c r="B62" s="880"/>
      <c r="C62" s="1006"/>
      <c r="D62" s="1014"/>
      <c r="E62" s="1015"/>
      <c r="F62" s="1015"/>
      <c r="G62" s="1015"/>
      <c r="H62" s="1015"/>
      <c r="I62" s="1015"/>
      <c r="J62" s="1015"/>
      <c r="K62" s="1015"/>
      <c r="L62" s="1015"/>
      <c r="M62" s="1015"/>
      <c r="N62" s="1015"/>
      <c r="O62" s="1015"/>
      <c r="P62" s="1015"/>
      <c r="Q62" s="1015"/>
      <c r="R62" s="1015"/>
      <c r="S62" s="1015"/>
      <c r="T62" s="1015"/>
      <c r="U62" s="1015"/>
      <c r="V62" s="1015"/>
      <c r="W62" s="1016"/>
      <c r="AA62" s="57">
        <f t="shared" si="31"/>
        <v>15</v>
      </c>
      <c r="AB62" s="57">
        <f t="shared" si="32"/>
        <v>0</v>
      </c>
      <c r="AC62" s="57">
        <f t="shared" si="33"/>
        <v>1</v>
      </c>
      <c r="AD62" s="57">
        <f t="shared" si="34"/>
        <v>0.4</v>
      </c>
      <c r="AE62" s="57">
        <f t="shared" si="35"/>
        <v>0</v>
      </c>
      <c r="AG62" s="57">
        <f t="shared" si="36"/>
        <v>0</v>
      </c>
      <c r="AH62" s="57">
        <f t="shared" si="37"/>
        <v>0</v>
      </c>
      <c r="AI62" s="57">
        <f t="shared" si="38"/>
        <v>0</v>
      </c>
      <c r="AL62" s="42">
        <f t="shared" si="26"/>
        <v>43604</v>
      </c>
      <c r="AM62" s="31"/>
      <c r="AN62" s="31"/>
      <c r="AO62" s="31"/>
      <c r="AP62" s="38"/>
      <c r="AQ62" s="38"/>
      <c r="AR62" s="38"/>
      <c r="AS62" s="38"/>
      <c r="AT62" s="32">
        <f t="shared" si="27"/>
        <v>0</v>
      </c>
      <c r="AU62" s="39">
        <f t="shared" si="28"/>
        <v>0</v>
      </c>
      <c r="AV62" s="759" t="str">
        <f>IF(OR('CG-3123'!AS246&lt;&gt;'Meal Sign In-Data Entry'!Q59,'CG-3123'!AS247&lt;&gt;'Meal Sign In-Data Entry'!Q60,'CG-3123'!AS248&lt;&gt;'Meal Sign In-Data Entry'!Q61),"N",IF(AND(AS246="",AS247="",AS248=""),"","Y"))</f>
        <v/>
      </c>
      <c r="AW62" s="618" t="s">
        <v>96</v>
      </c>
      <c r="AX62" s="42">
        <f t="shared" si="29"/>
        <v>43604</v>
      </c>
      <c r="AY62" s="31"/>
      <c r="AZ62" s="31"/>
      <c r="BA62" s="31"/>
      <c r="BB62" s="31"/>
      <c r="BC62" s="31"/>
      <c r="BD62" s="31"/>
      <c r="BE62" s="618" t="s">
        <v>96</v>
      </c>
      <c r="BF62" s="42">
        <f t="shared" si="30"/>
        <v>43604</v>
      </c>
      <c r="BG62" s="31"/>
      <c r="BH62" s="31"/>
      <c r="BI62" s="31"/>
      <c r="BJ62" s="31"/>
      <c r="BK62" s="31"/>
      <c r="BL62" s="31"/>
    </row>
    <row r="63" spans="1:64" x14ac:dyDescent="0.2">
      <c r="A63" s="1007" t="s">
        <v>546</v>
      </c>
      <c r="B63" s="1003"/>
      <c r="C63" s="1008"/>
      <c r="D63" s="1017"/>
      <c r="E63" s="1018"/>
      <c r="F63" s="1018"/>
      <c r="G63" s="1018"/>
      <c r="H63" s="1018"/>
      <c r="I63" s="1018"/>
      <c r="J63" s="1018"/>
      <c r="K63" s="1018"/>
      <c r="L63" s="1018"/>
      <c r="M63" s="1018"/>
      <c r="N63" s="1018"/>
      <c r="O63" s="1018"/>
      <c r="P63" s="1018"/>
      <c r="Q63" s="1018"/>
      <c r="R63" s="1018"/>
      <c r="S63" s="1018"/>
      <c r="T63" s="1018"/>
      <c r="U63" s="1018"/>
      <c r="V63" s="1018"/>
      <c r="W63" s="1019"/>
      <c r="AA63" s="57">
        <f t="shared" si="31"/>
        <v>14</v>
      </c>
      <c r="AB63" s="57">
        <f t="shared" si="32"/>
        <v>0</v>
      </c>
      <c r="AC63" s="57">
        <f t="shared" si="33"/>
        <v>1</v>
      </c>
      <c r="AD63" s="57">
        <f t="shared" si="34"/>
        <v>0</v>
      </c>
      <c r="AE63" s="57">
        <f t="shared" si="35"/>
        <v>0</v>
      </c>
      <c r="AG63" s="57">
        <f t="shared" si="36"/>
        <v>0</v>
      </c>
      <c r="AH63" s="57">
        <f t="shared" si="37"/>
        <v>0</v>
      </c>
      <c r="AI63" s="57">
        <f t="shared" si="38"/>
        <v>0</v>
      </c>
      <c r="AL63" s="42">
        <f t="shared" si="26"/>
        <v>43605</v>
      </c>
      <c r="AM63" s="31"/>
      <c r="AN63" s="31"/>
      <c r="AO63" s="31"/>
      <c r="AP63" s="38"/>
      <c r="AQ63" s="38"/>
      <c r="AR63" s="38"/>
      <c r="AS63" s="38"/>
      <c r="AT63" s="32">
        <f t="shared" si="27"/>
        <v>0</v>
      </c>
      <c r="AU63" s="39">
        <f t="shared" si="28"/>
        <v>0</v>
      </c>
      <c r="AV63" s="759" t="str">
        <f>IF(OR('CG-3123'!AS249&lt;&gt;'Meal Sign In-Data Entry'!Q62,'CG-3123'!AS250&lt;&gt;'Meal Sign In-Data Entry'!Q63,'CG-3123'!AS251&lt;&gt;'Meal Sign In-Data Entry'!Q64),"N",IF(AND(AS249="",AS250="",AS251=""),"","Y"))</f>
        <v/>
      </c>
      <c r="AW63" s="618" t="s">
        <v>96</v>
      </c>
      <c r="AX63" s="42">
        <f t="shared" si="29"/>
        <v>43605</v>
      </c>
      <c r="AY63" s="31"/>
      <c r="AZ63" s="31"/>
      <c r="BA63" s="31"/>
      <c r="BB63" s="31"/>
      <c r="BC63" s="31"/>
      <c r="BD63" s="31"/>
      <c r="BE63" s="618" t="s">
        <v>96</v>
      </c>
      <c r="BF63" s="42">
        <f t="shared" si="30"/>
        <v>43605</v>
      </c>
      <c r="BG63" s="31"/>
      <c r="BH63" s="31"/>
      <c r="BI63" s="31"/>
      <c r="BJ63" s="31"/>
      <c r="BK63" s="31"/>
      <c r="BL63" s="31"/>
    </row>
    <row r="64" spans="1:64" x14ac:dyDescent="0.2">
      <c r="A64" s="461" t="s">
        <v>6</v>
      </c>
      <c r="B64" s="462"/>
      <c r="C64" s="34"/>
      <c r="D64" s="34"/>
      <c r="E64" s="34"/>
      <c r="F64" s="34"/>
      <c r="G64" s="34"/>
      <c r="H64" s="34"/>
      <c r="I64" s="34"/>
      <c r="J64" s="463"/>
      <c r="K64" s="464"/>
      <c r="L64" s="464" t="s">
        <v>100</v>
      </c>
      <c r="M64" s="464"/>
      <c r="N64" s="465"/>
      <c r="O64" s="465"/>
      <c r="P64" s="465"/>
      <c r="Q64" s="465"/>
      <c r="R64" s="465"/>
      <c r="S64" s="465"/>
      <c r="T64" s="465"/>
      <c r="U64" s="465"/>
      <c r="V64" s="465"/>
      <c r="W64" s="466"/>
      <c r="AA64" s="57">
        <f t="shared" si="31"/>
        <v>14</v>
      </c>
      <c r="AB64" s="57">
        <f t="shared" si="32"/>
        <v>0</v>
      </c>
      <c r="AC64" s="57">
        <f t="shared" si="33"/>
        <v>1</v>
      </c>
      <c r="AD64" s="57">
        <f t="shared" si="34"/>
        <v>0</v>
      </c>
      <c r="AE64" s="57">
        <f t="shared" si="35"/>
        <v>0</v>
      </c>
      <c r="AG64" s="57">
        <f t="shared" si="36"/>
        <v>0</v>
      </c>
      <c r="AH64" s="57">
        <f t="shared" si="37"/>
        <v>0</v>
      </c>
      <c r="AI64" s="57">
        <f t="shared" si="38"/>
        <v>0</v>
      </c>
      <c r="AL64" s="42">
        <f t="shared" si="26"/>
        <v>43606</v>
      </c>
      <c r="AM64" s="31"/>
      <c r="AN64" s="31"/>
      <c r="AO64" s="31"/>
      <c r="AP64" s="38"/>
      <c r="AQ64" s="38"/>
      <c r="AR64" s="38"/>
      <c r="AS64" s="38"/>
      <c r="AT64" s="32">
        <f t="shared" si="27"/>
        <v>0</v>
      </c>
      <c r="AU64" s="39">
        <f t="shared" si="28"/>
        <v>0</v>
      </c>
      <c r="AV64" s="759" t="str">
        <f>IF(OR('CG-3123'!AS252&lt;&gt;'Meal Sign In-Data Entry'!Q65,'CG-3123'!AS253&lt;&gt;'Meal Sign In-Data Entry'!Q66,'CG-3123'!AS254&lt;&gt;'Meal Sign In-Data Entry'!Q67),"N",IF(AND(AS252="",AS253="",AS254=""),"","Y"))</f>
        <v/>
      </c>
      <c r="AW64" s="618" t="s">
        <v>96</v>
      </c>
      <c r="AX64" s="42">
        <f t="shared" si="29"/>
        <v>43606</v>
      </c>
      <c r="AY64" s="31"/>
      <c r="AZ64" s="31"/>
      <c r="BA64" s="31"/>
      <c r="BB64" s="31"/>
      <c r="BC64" s="31"/>
      <c r="BD64" s="31"/>
      <c r="BE64" s="618" t="s">
        <v>96</v>
      </c>
      <c r="BF64" s="42">
        <f t="shared" si="30"/>
        <v>43606</v>
      </c>
      <c r="BG64" s="31"/>
      <c r="BH64" s="31"/>
      <c r="BI64" s="31"/>
      <c r="BJ64" s="31"/>
      <c r="BK64" s="31"/>
      <c r="BL64" s="31"/>
    </row>
    <row r="65" spans="1:64" x14ac:dyDescent="0.2">
      <c r="A65" s="978" t="str">
        <f>A6</f>
        <v>USCGC BUSTED</v>
      </c>
      <c r="B65" s="1003"/>
      <c r="C65" s="1003"/>
      <c r="D65" s="1003"/>
      <c r="E65" s="1003"/>
      <c r="F65" s="1003"/>
      <c r="G65" s="1003"/>
      <c r="H65" s="1003"/>
      <c r="I65" s="1003"/>
      <c r="J65" s="1008"/>
      <c r="K65" s="629"/>
      <c r="L65" s="1020" t="str">
        <f>K6</f>
        <v>07-13908</v>
      </c>
      <c r="M65" s="1003"/>
      <c r="N65" s="1003"/>
      <c r="O65" s="1003"/>
      <c r="P65" s="1003"/>
      <c r="Q65" s="1003"/>
      <c r="R65" s="1003"/>
      <c r="S65" s="1003"/>
      <c r="T65" s="1003"/>
      <c r="U65" s="1003"/>
      <c r="V65" s="1003"/>
      <c r="W65" s="1021"/>
      <c r="AA65" s="57">
        <f t="shared" si="31"/>
        <v>14</v>
      </c>
      <c r="AB65" s="57">
        <f t="shared" si="32"/>
        <v>0</v>
      </c>
      <c r="AC65" s="57">
        <f t="shared" si="33"/>
        <v>1</v>
      </c>
      <c r="AD65" s="57">
        <f t="shared" si="34"/>
        <v>0.8</v>
      </c>
      <c r="AE65" s="57">
        <f t="shared" si="35"/>
        <v>0</v>
      </c>
      <c r="AG65" s="57">
        <f t="shared" si="36"/>
        <v>0</v>
      </c>
      <c r="AH65" s="57">
        <f t="shared" si="37"/>
        <v>0</v>
      </c>
      <c r="AI65" s="57">
        <f t="shared" si="38"/>
        <v>0</v>
      </c>
      <c r="AL65" s="42">
        <f t="shared" si="26"/>
        <v>43607</v>
      </c>
      <c r="AM65" s="31"/>
      <c r="AN65" s="31"/>
      <c r="AO65" s="31"/>
      <c r="AP65" s="38"/>
      <c r="AQ65" s="38"/>
      <c r="AR65" s="38"/>
      <c r="AS65" s="38"/>
      <c r="AT65" s="32">
        <f t="shared" si="27"/>
        <v>0</v>
      </c>
      <c r="AU65" s="39">
        <f t="shared" si="28"/>
        <v>0</v>
      </c>
      <c r="AV65" s="759" t="str">
        <f>IF(OR('CG-3123'!AS255&lt;&gt;'Meal Sign In-Data Entry'!Q68,'CG-3123'!AS256&lt;&gt;'Meal Sign In-Data Entry'!Q69,'CG-3123'!AS257&lt;&gt;'Meal Sign In-Data Entry'!Q70),"N",IF(AND(AS255="",AS256="",AS257=""),"","Y"))</f>
        <v/>
      </c>
      <c r="AW65" s="618" t="s">
        <v>96</v>
      </c>
      <c r="AX65" s="42">
        <f t="shared" si="29"/>
        <v>43607</v>
      </c>
      <c r="AY65" s="31"/>
      <c r="AZ65" s="31"/>
      <c r="BA65" s="31"/>
      <c r="BB65" s="31"/>
      <c r="BC65" s="31"/>
      <c r="BD65" s="31"/>
      <c r="BE65" s="618" t="s">
        <v>96</v>
      </c>
      <c r="BF65" s="42">
        <f t="shared" si="30"/>
        <v>43607</v>
      </c>
      <c r="BG65" s="31"/>
      <c r="BH65" s="31"/>
      <c r="BI65" s="31"/>
      <c r="BJ65" s="31"/>
      <c r="BK65" s="31"/>
      <c r="BL65" s="31"/>
    </row>
    <row r="66" spans="1:64" x14ac:dyDescent="0.2">
      <c r="A66" s="467" t="s">
        <v>104</v>
      </c>
      <c r="B66" s="464"/>
      <c r="C66" s="465" t="s">
        <v>105</v>
      </c>
      <c r="D66" s="34"/>
      <c r="E66" s="34"/>
      <c r="F66" s="465"/>
      <c r="G66" s="465"/>
      <c r="H66" s="465"/>
      <c r="I66" s="465"/>
      <c r="J66" s="465"/>
      <c r="K66" s="468"/>
      <c r="L66" s="464" t="s">
        <v>106</v>
      </c>
      <c r="M66" s="464"/>
      <c r="N66" s="465"/>
      <c r="O66" s="465"/>
      <c r="P66" s="465" t="s">
        <v>107</v>
      </c>
      <c r="Q66" s="465"/>
      <c r="R66" s="465"/>
      <c r="S66" s="465"/>
      <c r="T66" s="465"/>
      <c r="U66" s="465"/>
      <c r="V66" s="465"/>
      <c r="W66" s="466"/>
      <c r="AA66" s="57">
        <f t="shared" si="31"/>
        <v>14</v>
      </c>
      <c r="AB66" s="57">
        <f t="shared" si="32"/>
        <v>0</v>
      </c>
      <c r="AC66" s="57">
        <f t="shared" si="33"/>
        <v>1</v>
      </c>
      <c r="AD66" s="57">
        <f t="shared" si="34"/>
        <v>1.6</v>
      </c>
      <c r="AE66" s="57">
        <f t="shared" si="35"/>
        <v>0</v>
      </c>
      <c r="AG66" s="57">
        <f t="shared" si="36"/>
        <v>0</v>
      </c>
      <c r="AH66" s="57">
        <f t="shared" si="37"/>
        <v>0</v>
      </c>
      <c r="AI66" s="57">
        <f t="shared" si="38"/>
        <v>0</v>
      </c>
      <c r="AL66" s="42">
        <f t="shared" si="26"/>
        <v>43608</v>
      </c>
      <c r="AM66" s="31"/>
      <c r="AN66" s="31"/>
      <c r="AO66" s="31"/>
      <c r="AP66" s="38"/>
      <c r="AQ66" s="38"/>
      <c r="AR66" s="38"/>
      <c r="AS66" s="38"/>
      <c r="AT66" s="32">
        <f t="shared" si="27"/>
        <v>0</v>
      </c>
      <c r="AU66" s="39">
        <f t="shared" si="28"/>
        <v>0</v>
      </c>
      <c r="AV66" s="759" t="str">
        <f>IF(OR('CG-3123'!AS258&lt;&gt;'Meal Sign In-Data Entry'!Q71,'CG-3123'!AS259&lt;&gt;'Meal Sign In-Data Entry'!Q72,'CG-3123'!AS260&lt;&gt;'Meal Sign In-Data Entry'!Q73),"N",IF(AND(AS258="",AS259="",AS260=""),"","Y"))</f>
        <v/>
      </c>
      <c r="AW66" s="618" t="s">
        <v>96</v>
      </c>
      <c r="AX66" s="42">
        <f t="shared" si="29"/>
        <v>43608</v>
      </c>
      <c r="AY66" s="31"/>
      <c r="AZ66" s="31"/>
      <c r="BA66" s="31"/>
      <c r="BB66" s="31"/>
      <c r="BC66" s="31"/>
      <c r="BD66" s="31"/>
      <c r="BE66" s="618" t="s">
        <v>96</v>
      </c>
      <c r="BF66" s="42">
        <f t="shared" si="30"/>
        <v>43608</v>
      </c>
      <c r="BG66" s="31"/>
      <c r="BH66" s="31"/>
      <c r="BI66" s="31"/>
      <c r="BJ66" s="31"/>
      <c r="BK66" s="31"/>
      <c r="BL66" s="31"/>
    </row>
    <row r="67" spans="1:64" x14ac:dyDescent="0.2">
      <c r="A67" s="469" t="s">
        <v>110</v>
      </c>
      <c r="B67" s="465"/>
      <c r="C67" s="465"/>
      <c r="D67" s="465"/>
      <c r="E67" s="465"/>
      <c r="F67" s="465"/>
      <c r="G67" s="465"/>
      <c r="H67" s="465"/>
      <c r="I67" s="465"/>
      <c r="J67" s="465"/>
      <c r="K67" s="468"/>
      <c r="L67" s="464" t="s">
        <v>165</v>
      </c>
      <c r="M67" s="465"/>
      <c r="N67" s="465"/>
      <c r="O67" s="465"/>
      <c r="P67" s="465"/>
      <c r="Q67" s="465"/>
      <c r="R67" s="465"/>
      <c r="S67" s="465"/>
      <c r="T67" s="465"/>
      <c r="U67" s="465"/>
      <c r="V67" s="465"/>
      <c r="W67" s="466"/>
      <c r="AA67" s="57">
        <f t="shared" si="31"/>
        <v>14</v>
      </c>
      <c r="AB67" s="57">
        <f t="shared" si="32"/>
        <v>0</v>
      </c>
      <c r="AC67" s="57">
        <f t="shared" si="33"/>
        <v>1</v>
      </c>
      <c r="AD67" s="57">
        <f t="shared" si="34"/>
        <v>2</v>
      </c>
      <c r="AE67" s="57">
        <f t="shared" si="35"/>
        <v>0</v>
      </c>
      <c r="AG67" s="57">
        <f t="shared" si="36"/>
        <v>0</v>
      </c>
      <c r="AH67" s="57">
        <f t="shared" si="37"/>
        <v>0</v>
      </c>
      <c r="AI67" s="57">
        <f t="shared" si="38"/>
        <v>0</v>
      </c>
      <c r="AL67" s="42">
        <f t="shared" si="26"/>
        <v>43609</v>
      </c>
      <c r="AM67" s="31"/>
      <c r="AN67" s="31"/>
      <c r="AO67" s="31"/>
      <c r="AP67" s="38"/>
      <c r="AQ67" s="38"/>
      <c r="AR67" s="38"/>
      <c r="AS67" s="38"/>
      <c r="AT67" s="32">
        <f t="shared" si="27"/>
        <v>0</v>
      </c>
      <c r="AU67" s="39">
        <f t="shared" si="28"/>
        <v>0</v>
      </c>
      <c r="AV67" s="759" t="str">
        <f>IF(OR('CG-3123'!AS261&lt;&gt;'Meal Sign In-Data Entry'!Q74,'CG-3123'!AS262&lt;&gt;'Meal Sign In-Data Entry'!Q75,'CG-3123'!AS263&lt;&gt;'Meal Sign In-Data Entry'!Q76),"N",IF(AND(AS261="",AS262="",AS263=""),"","Y"))</f>
        <v/>
      </c>
      <c r="AW67" s="618" t="s">
        <v>96</v>
      </c>
      <c r="AX67" s="42">
        <f t="shared" si="29"/>
        <v>43609</v>
      </c>
      <c r="AY67" s="31"/>
      <c r="AZ67" s="31"/>
      <c r="BA67" s="31"/>
      <c r="BB67" s="31"/>
      <c r="BC67" s="31"/>
      <c r="BD67" s="31"/>
      <c r="BE67" s="618" t="s">
        <v>96</v>
      </c>
      <c r="BF67" s="42">
        <f t="shared" si="30"/>
        <v>43609</v>
      </c>
      <c r="BG67" s="31"/>
      <c r="BH67" s="31"/>
      <c r="BI67" s="31"/>
      <c r="BJ67" s="31"/>
      <c r="BK67" s="31"/>
      <c r="BL67" s="31"/>
    </row>
    <row r="68" spans="1:64" x14ac:dyDescent="0.2">
      <c r="A68" s="469" t="s">
        <v>121</v>
      </c>
      <c r="B68" s="465"/>
      <c r="C68" s="465"/>
      <c r="D68" s="465"/>
      <c r="E68" s="465"/>
      <c r="F68" s="465"/>
      <c r="G68" s="465"/>
      <c r="H68" s="465"/>
      <c r="I68" s="465"/>
      <c r="J68" s="465"/>
      <c r="K68" s="468"/>
      <c r="L68" s="464" t="s">
        <v>293</v>
      </c>
      <c r="M68" s="465"/>
      <c r="N68" s="465"/>
      <c r="O68" s="465"/>
      <c r="P68" s="465"/>
      <c r="Q68" s="465"/>
      <c r="R68" s="465"/>
      <c r="S68" s="465"/>
      <c r="T68" s="465"/>
      <c r="U68" s="465"/>
      <c r="V68" s="465"/>
      <c r="W68" s="466"/>
      <c r="AA68" s="57">
        <f t="shared" si="31"/>
        <v>14</v>
      </c>
      <c r="AB68" s="57">
        <f t="shared" si="32"/>
        <v>0</v>
      </c>
      <c r="AC68" s="57">
        <f t="shared" si="33"/>
        <v>1</v>
      </c>
      <c r="AD68" s="57">
        <f t="shared" si="34"/>
        <v>1.4</v>
      </c>
      <c r="AE68" s="57">
        <f t="shared" si="35"/>
        <v>0</v>
      </c>
      <c r="AG68" s="57">
        <f t="shared" si="36"/>
        <v>0</v>
      </c>
      <c r="AH68" s="57">
        <f t="shared" si="37"/>
        <v>0</v>
      </c>
      <c r="AI68" s="57">
        <f t="shared" si="38"/>
        <v>0</v>
      </c>
      <c r="AL68" s="42">
        <f t="shared" si="26"/>
        <v>43610</v>
      </c>
      <c r="AM68" s="31"/>
      <c r="AN68" s="31"/>
      <c r="AO68" s="31"/>
      <c r="AP68" s="38"/>
      <c r="AQ68" s="38"/>
      <c r="AR68" s="38"/>
      <c r="AS68" s="38"/>
      <c r="AT68" s="32">
        <f t="shared" si="27"/>
        <v>0</v>
      </c>
      <c r="AU68" s="39">
        <f t="shared" si="28"/>
        <v>0</v>
      </c>
      <c r="AV68" s="759" t="str">
        <f>IF(OR('CG-3123'!AS264&lt;&gt;'Meal Sign In-Data Entry'!Q77,'CG-3123'!AS265&lt;&gt;'Meal Sign In-Data Entry'!Q78,'CG-3123'!AS266&lt;&gt;'Meal Sign In-Data Entry'!Q79),"N",IF(AND(AS264="",AS265="",AS266=""),"","Y"))</f>
        <v/>
      </c>
      <c r="AW68" s="618" t="s">
        <v>96</v>
      </c>
      <c r="AX68" s="42">
        <f t="shared" si="29"/>
        <v>43610</v>
      </c>
      <c r="AY68" s="31"/>
      <c r="AZ68" s="31"/>
      <c r="BA68" s="31"/>
      <c r="BB68" s="31"/>
      <c r="BC68" s="31"/>
      <c r="BD68" s="31"/>
      <c r="BE68" s="618" t="s">
        <v>96</v>
      </c>
      <c r="BF68" s="42">
        <f t="shared" si="30"/>
        <v>43610</v>
      </c>
      <c r="BG68" s="31"/>
      <c r="BH68" s="31"/>
      <c r="BI68" s="31"/>
      <c r="BJ68" s="31"/>
      <c r="BK68" s="31"/>
      <c r="BL68" s="31"/>
    </row>
    <row r="69" spans="1:64" x14ac:dyDescent="0.2">
      <c r="A69" s="978"/>
      <c r="B69" s="979"/>
      <c r="C69" s="629"/>
      <c r="D69" s="629"/>
      <c r="E69" s="629"/>
      <c r="F69" s="629"/>
      <c r="G69" s="629"/>
      <c r="H69" s="629"/>
      <c r="I69" s="629"/>
      <c r="J69" s="629"/>
      <c r="K69" s="470"/>
      <c r="L69" s="471"/>
      <c r="M69" s="629"/>
      <c r="N69" s="629"/>
      <c r="O69" s="629"/>
      <c r="P69" s="629"/>
      <c r="Q69" s="629"/>
      <c r="R69" s="629"/>
      <c r="S69" s="629"/>
      <c r="T69" s="629"/>
      <c r="U69" s="629"/>
      <c r="V69" s="629"/>
      <c r="W69" s="472"/>
      <c r="AA69" s="57">
        <f t="shared" si="31"/>
        <v>14</v>
      </c>
      <c r="AB69" s="57">
        <f t="shared" si="32"/>
        <v>0</v>
      </c>
      <c r="AC69" s="57">
        <f t="shared" si="33"/>
        <v>1</v>
      </c>
      <c r="AD69" s="57">
        <f t="shared" si="34"/>
        <v>1.8</v>
      </c>
      <c r="AE69" s="57">
        <f t="shared" si="35"/>
        <v>0</v>
      </c>
      <c r="AG69" s="57">
        <f t="shared" si="36"/>
        <v>0</v>
      </c>
      <c r="AH69" s="57">
        <f t="shared" si="37"/>
        <v>0</v>
      </c>
      <c r="AI69" s="57">
        <f t="shared" si="38"/>
        <v>0</v>
      </c>
      <c r="AL69" s="42">
        <f t="shared" si="26"/>
        <v>43611</v>
      </c>
      <c r="AM69" s="31"/>
      <c r="AN69" s="31"/>
      <c r="AO69" s="31"/>
      <c r="AP69" s="38"/>
      <c r="AQ69" s="38"/>
      <c r="AR69" s="38"/>
      <c r="AS69" s="38"/>
      <c r="AT69" s="32">
        <f t="shared" si="27"/>
        <v>0</v>
      </c>
      <c r="AU69" s="39">
        <f t="shared" si="28"/>
        <v>0</v>
      </c>
      <c r="AV69" s="759" t="str">
        <f>IF(OR('CG-3123'!AS267&lt;&gt;'Meal Sign In-Data Entry'!Q80,'CG-3123'!AS268&lt;&gt;'Meal Sign In-Data Entry'!Q81,'CG-3123'!AS269&lt;&gt;'Meal Sign In-Data Entry'!Q82),"N",IF(AND(AS267="",AS268="",AS269=""),"","Y"))</f>
        <v/>
      </c>
      <c r="AW69" s="618" t="s">
        <v>96</v>
      </c>
      <c r="AX69" s="42">
        <f t="shared" si="29"/>
        <v>43611</v>
      </c>
      <c r="AY69" s="31"/>
      <c r="AZ69" s="31"/>
      <c r="BA69" s="31"/>
      <c r="BB69" s="31"/>
      <c r="BC69" s="31"/>
      <c r="BD69" s="31"/>
      <c r="BE69" s="618" t="s">
        <v>96</v>
      </c>
      <c r="BF69" s="42">
        <f t="shared" si="30"/>
        <v>43611</v>
      </c>
      <c r="BG69" s="31"/>
      <c r="BH69" s="31"/>
      <c r="BI69" s="31"/>
      <c r="BJ69" s="31"/>
      <c r="BK69" s="31"/>
      <c r="BL69" s="31"/>
    </row>
    <row r="70" spans="1:64" x14ac:dyDescent="0.2">
      <c r="A70" s="467" t="s">
        <v>69</v>
      </c>
      <c r="B70" s="464"/>
      <c r="C70" s="468"/>
      <c r="D70" s="464" t="s">
        <v>124</v>
      </c>
      <c r="E70" s="464"/>
      <c r="F70" s="468"/>
      <c r="G70" s="473"/>
      <c r="H70" s="473"/>
      <c r="I70" s="473"/>
      <c r="J70" s="473"/>
      <c r="K70" s="473"/>
      <c r="L70" s="473"/>
      <c r="M70" s="474"/>
      <c r="N70" s="474"/>
      <c r="O70" s="474"/>
      <c r="P70" s="474"/>
      <c r="Q70" s="474"/>
      <c r="R70" s="474"/>
      <c r="S70" s="473"/>
      <c r="T70" s="473"/>
      <c r="U70" s="473"/>
      <c r="V70" s="473"/>
      <c r="W70" s="475"/>
      <c r="AA70" s="57">
        <f t="shared" si="31"/>
        <v>13</v>
      </c>
      <c r="AB70" s="57">
        <f t="shared" si="32"/>
        <v>0</v>
      </c>
      <c r="AC70" s="57">
        <f t="shared" si="33"/>
        <v>1</v>
      </c>
      <c r="AD70" s="57">
        <f t="shared" si="34"/>
        <v>0</v>
      </c>
      <c r="AE70" s="57">
        <f t="shared" si="35"/>
        <v>0</v>
      </c>
      <c r="AG70" s="57">
        <f t="shared" si="36"/>
        <v>0</v>
      </c>
      <c r="AH70" s="57">
        <f t="shared" si="37"/>
        <v>0</v>
      </c>
      <c r="AI70" s="57">
        <f t="shared" si="38"/>
        <v>0</v>
      </c>
      <c r="AL70" s="42">
        <f t="shared" si="26"/>
        <v>43612</v>
      </c>
      <c r="AM70" s="31"/>
      <c r="AN70" s="31"/>
      <c r="AO70" s="31"/>
      <c r="AP70" s="38"/>
      <c r="AQ70" s="38"/>
      <c r="AR70" s="38"/>
      <c r="AS70" s="38"/>
      <c r="AT70" s="32">
        <f t="shared" si="27"/>
        <v>0</v>
      </c>
      <c r="AU70" s="39">
        <f t="shared" si="28"/>
        <v>0</v>
      </c>
      <c r="AV70" s="759" t="str">
        <f>IF(OR('CG-3123'!AS270&lt;&gt;'Meal Sign In-Data Entry'!Q83,'CG-3123'!AS271&lt;&gt;'Meal Sign In-Data Entry'!Q84,'CG-3123'!AS272&lt;&gt;'Meal Sign In-Data Entry'!Q85),"N",IF(AND(AS270="",AS271="",AS272=""),"","Y"))</f>
        <v/>
      </c>
      <c r="AW70" s="618" t="s">
        <v>96</v>
      </c>
      <c r="AX70" s="42">
        <f t="shared" si="29"/>
        <v>43612</v>
      </c>
      <c r="AY70" s="31"/>
      <c r="AZ70" s="31"/>
      <c r="BA70" s="31"/>
      <c r="BB70" s="31"/>
      <c r="BC70" s="31"/>
      <c r="BD70" s="31"/>
      <c r="BE70" s="618" t="s">
        <v>96</v>
      </c>
      <c r="BF70" s="42">
        <f t="shared" si="30"/>
        <v>43612</v>
      </c>
      <c r="BG70" s="31"/>
      <c r="BH70" s="31"/>
      <c r="BI70" s="31"/>
      <c r="BJ70" s="31"/>
      <c r="BK70" s="31"/>
      <c r="BL70" s="31"/>
    </row>
    <row r="71" spans="1:64" x14ac:dyDescent="0.2">
      <c r="A71" s="980">
        <f>Menu!F6</f>
        <v>43616</v>
      </c>
      <c r="B71" s="981"/>
      <c r="C71" s="476" t="s">
        <v>125</v>
      </c>
      <c r="D71" s="992" t="str">
        <f>D12</f>
        <v>AFLOAT</v>
      </c>
      <c r="E71" s="1009"/>
      <c r="F71" s="1010"/>
      <c r="G71" s="626"/>
      <c r="H71" s="626" t="s">
        <v>126</v>
      </c>
      <c r="I71" s="477"/>
      <c r="J71" s="626"/>
      <c r="K71" s="626" t="s">
        <v>127</v>
      </c>
      <c r="L71" s="626"/>
      <c r="M71" s="628"/>
      <c r="N71" s="478"/>
      <c r="O71" s="478"/>
      <c r="P71" s="474"/>
      <c r="Q71" s="474"/>
      <c r="R71" s="479"/>
      <c r="S71" s="626"/>
      <c r="T71" s="480"/>
      <c r="U71" s="626" t="s">
        <v>128</v>
      </c>
      <c r="V71" s="629"/>
      <c r="W71" s="472"/>
      <c r="AA71" s="57">
        <f t="shared" si="31"/>
        <v>13</v>
      </c>
      <c r="AB71" s="57">
        <f t="shared" si="32"/>
        <v>0</v>
      </c>
      <c r="AC71" s="57">
        <f t="shared" si="33"/>
        <v>1</v>
      </c>
      <c r="AD71" s="57">
        <f t="shared" si="34"/>
        <v>0</v>
      </c>
      <c r="AE71" s="57">
        <f t="shared" si="35"/>
        <v>0</v>
      </c>
      <c r="AG71" s="57">
        <f t="shared" si="36"/>
        <v>0</v>
      </c>
      <c r="AH71" s="57">
        <f t="shared" si="37"/>
        <v>0</v>
      </c>
      <c r="AI71" s="57">
        <f t="shared" si="38"/>
        <v>0</v>
      </c>
      <c r="AL71" s="42">
        <f t="shared" si="26"/>
        <v>43613</v>
      </c>
      <c r="AM71" s="31"/>
      <c r="AN71" s="31"/>
      <c r="AO71" s="31"/>
      <c r="AP71" s="38"/>
      <c r="AQ71" s="38"/>
      <c r="AR71" s="38"/>
      <c r="AS71" s="38"/>
      <c r="AT71" s="32">
        <f t="shared" si="27"/>
        <v>0</v>
      </c>
      <c r="AU71" s="39">
        <f t="shared" si="28"/>
        <v>0</v>
      </c>
      <c r="AV71" s="759" t="str">
        <f>IF(OR('CG-3123'!AS273&lt;&gt;'Meal Sign In-Data Entry'!Q86,'CG-3123'!AS274&lt;&gt;'Meal Sign In-Data Entry'!Q87,'CG-3123'!AS275&lt;&gt;'Meal Sign In-Data Entry'!Q88),"N",IF(AND(AS273="",AS274="",AS275=""),"","Y"))</f>
        <v/>
      </c>
      <c r="AW71" s="618" t="s">
        <v>96</v>
      </c>
      <c r="AX71" s="42">
        <f t="shared" si="29"/>
        <v>43613</v>
      </c>
      <c r="AY71" s="31"/>
      <c r="AZ71" s="31"/>
      <c r="BA71" s="31"/>
      <c r="BB71" s="31"/>
      <c r="BC71" s="31"/>
      <c r="BD71" s="31"/>
      <c r="BE71" s="618" t="s">
        <v>96</v>
      </c>
      <c r="BF71" s="42">
        <f t="shared" si="30"/>
        <v>43613</v>
      </c>
      <c r="BG71" s="31"/>
      <c r="BH71" s="31"/>
      <c r="BI71" s="31"/>
      <c r="BJ71" s="31"/>
      <c r="BK71" s="31"/>
      <c r="BL71" s="31"/>
    </row>
    <row r="72" spans="1:64" x14ac:dyDescent="0.2">
      <c r="A72" s="481" t="s">
        <v>130</v>
      </c>
      <c r="B72" s="471"/>
      <c r="C72" s="629"/>
      <c r="D72" s="629"/>
      <c r="E72" s="629"/>
      <c r="F72" s="470"/>
      <c r="G72" s="984" t="s">
        <v>97</v>
      </c>
      <c r="H72" s="985"/>
      <c r="I72" s="986"/>
      <c r="J72" s="984" t="s">
        <v>97</v>
      </c>
      <c r="K72" s="985"/>
      <c r="L72" s="985"/>
      <c r="M72" s="1004"/>
      <c r="N72" s="991"/>
      <c r="O72" s="991"/>
      <c r="P72" s="474"/>
      <c r="Q72" s="474"/>
      <c r="R72" s="479"/>
      <c r="S72" s="984" t="s">
        <v>43</v>
      </c>
      <c r="T72" s="985"/>
      <c r="U72" s="985"/>
      <c r="V72" s="985"/>
      <c r="W72" s="1038"/>
      <c r="AA72" s="57">
        <f t="shared" si="31"/>
        <v>14</v>
      </c>
      <c r="AB72" s="57">
        <f t="shared" si="32"/>
        <v>0</v>
      </c>
      <c r="AC72" s="57">
        <f t="shared" si="33"/>
        <v>1</v>
      </c>
      <c r="AD72" s="57">
        <f t="shared" si="34"/>
        <v>0.8</v>
      </c>
      <c r="AE72" s="57">
        <f t="shared" si="35"/>
        <v>0</v>
      </c>
      <c r="AG72" s="57">
        <f t="shared" si="36"/>
        <v>0</v>
      </c>
      <c r="AH72" s="57">
        <f t="shared" si="37"/>
        <v>0</v>
      </c>
      <c r="AI72" s="57">
        <f t="shared" si="38"/>
        <v>0</v>
      </c>
      <c r="AL72" s="42">
        <f t="shared" si="26"/>
        <v>43614</v>
      </c>
      <c r="AM72" s="31"/>
      <c r="AN72" s="31"/>
      <c r="AO72" s="31"/>
      <c r="AP72" s="38"/>
      <c r="AQ72" s="38"/>
      <c r="AR72" s="38"/>
      <c r="AS72" s="38"/>
      <c r="AT72" s="32">
        <f t="shared" si="27"/>
        <v>0</v>
      </c>
      <c r="AU72" s="39">
        <f t="shared" si="28"/>
        <v>0</v>
      </c>
      <c r="AV72" s="759" t="str">
        <f>IF(OR('CG-3123'!AS276&lt;&gt;'Meal Sign In-Data Entry'!Q89,'CG-3123'!AS277&lt;&gt;'Meal Sign In-Data Entry'!Q90,'CG-3123'!AS278&lt;&gt;'Meal Sign In-Data Entry'!Q91),"N",IF(AND(AS276="",AS277="",AS278=""),"","Y"))</f>
        <v/>
      </c>
      <c r="AW72" s="618" t="s">
        <v>96</v>
      </c>
      <c r="AX72" s="42">
        <f t="shared" si="29"/>
        <v>43614</v>
      </c>
      <c r="AY72" s="31"/>
      <c r="AZ72" s="31"/>
      <c r="BA72" s="31"/>
      <c r="BB72" s="31"/>
      <c r="BC72" s="31"/>
      <c r="BD72" s="31"/>
      <c r="BE72" s="618" t="s">
        <v>96</v>
      </c>
      <c r="BF72" s="42">
        <f t="shared" si="30"/>
        <v>43614</v>
      </c>
      <c r="BG72" s="31"/>
      <c r="BH72" s="31"/>
      <c r="BI72" s="31"/>
      <c r="BJ72" s="31"/>
      <c r="BK72" s="31"/>
      <c r="BL72" s="31"/>
    </row>
    <row r="73" spans="1:64" x14ac:dyDescent="0.2">
      <c r="A73" s="467" t="s">
        <v>132</v>
      </c>
      <c r="B73" s="465"/>
      <c r="C73" s="468"/>
      <c r="D73" s="464" t="s">
        <v>133</v>
      </c>
      <c r="E73" s="465"/>
      <c r="F73" s="468"/>
      <c r="G73" s="987">
        <f>IF(D12="AFLOAT",AA2,AB2)</f>
        <v>12.24</v>
      </c>
      <c r="H73" s="958"/>
      <c r="I73" s="988"/>
      <c r="J73" s="989">
        <f>(AC2)</f>
        <v>0</v>
      </c>
      <c r="K73" s="958"/>
      <c r="L73" s="958"/>
      <c r="M73" s="990"/>
      <c r="N73" s="991"/>
      <c r="O73" s="991"/>
      <c r="P73" s="474"/>
      <c r="Q73" s="474"/>
      <c r="R73" s="479"/>
      <c r="S73" s="957" t="s">
        <v>307</v>
      </c>
      <c r="T73" s="958"/>
      <c r="U73" s="958"/>
      <c r="V73" s="958"/>
      <c r="W73" s="959"/>
      <c r="AA73" s="57">
        <f t="shared" si="31"/>
        <v>14</v>
      </c>
      <c r="AB73" s="57">
        <f t="shared" si="32"/>
        <v>0</v>
      </c>
      <c r="AC73" s="57">
        <f t="shared" si="33"/>
        <v>1</v>
      </c>
      <c r="AD73" s="57">
        <f t="shared" si="34"/>
        <v>0.8</v>
      </c>
      <c r="AE73" s="57">
        <f t="shared" si="35"/>
        <v>0</v>
      </c>
      <c r="AG73" s="57">
        <f t="shared" si="36"/>
        <v>0</v>
      </c>
      <c r="AH73" s="57">
        <f t="shared" si="37"/>
        <v>0</v>
      </c>
      <c r="AI73" s="57">
        <f t="shared" si="38"/>
        <v>0</v>
      </c>
      <c r="AL73" s="42">
        <f t="shared" si="26"/>
        <v>43615</v>
      </c>
      <c r="AM73" s="31"/>
      <c r="AN73" s="31"/>
      <c r="AO73" s="31"/>
      <c r="AP73" s="38"/>
      <c r="AQ73" s="38"/>
      <c r="AR73" s="38"/>
      <c r="AS73" s="38"/>
      <c r="AT73" s="32">
        <f t="shared" si="27"/>
        <v>0</v>
      </c>
      <c r="AU73" s="39">
        <f t="shared" si="28"/>
        <v>0</v>
      </c>
      <c r="AV73" s="759" t="str">
        <f>IF(OR('CG-3123'!AS279&lt;&gt;'Meal Sign In-Data Entry'!Q92,'CG-3123'!AS280&lt;&gt;'Meal Sign In-Data Entry'!Q93,'CG-3123'!AS281&lt;&gt;'Meal Sign In-Data Entry'!Q94),"N",IF(AND(AS279="",AS280="",AS281=""),"","Y"))</f>
        <v/>
      </c>
      <c r="AW73" s="618" t="s">
        <v>96</v>
      </c>
      <c r="AX73" s="42">
        <f t="shared" si="29"/>
        <v>43615</v>
      </c>
      <c r="AY73" s="31"/>
      <c r="AZ73" s="31"/>
      <c r="BA73" s="31"/>
      <c r="BB73" s="31"/>
      <c r="BC73" s="31"/>
      <c r="BD73" s="31"/>
      <c r="BE73" s="618" t="s">
        <v>96</v>
      </c>
      <c r="BF73" s="42">
        <f t="shared" si="30"/>
        <v>43615</v>
      </c>
      <c r="BG73" s="31"/>
      <c r="BH73" s="31"/>
      <c r="BI73" s="31"/>
      <c r="BJ73" s="31"/>
      <c r="BK73" s="31"/>
      <c r="BL73" s="31"/>
    </row>
    <row r="74" spans="1:64" x14ac:dyDescent="0.2">
      <c r="A74" s="980">
        <f>Menu!F5</f>
        <v>43586</v>
      </c>
      <c r="B74" s="981"/>
      <c r="C74" s="982"/>
      <c r="D74" s="983">
        <f>Menu!F6</f>
        <v>43616</v>
      </c>
      <c r="E74" s="981"/>
      <c r="F74" s="982"/>
      <c r="G74" s="482"/>
      <c r="H74" s="482"/>
      <c r="I74" s="483"/>
      <c r="J74" s="482" t="s">
        <v>135</v>
      </c>
      <c r="K74" s="482"/>
      <c r="L74" s="482"/>
      <c r="M74" s="484"/>
      <c r="N74" s="485"/>
      <c r="O74" s="485"/>
      <c r="P74" s="474"/>
      <c r="Q74" s="474"/>
      <c r="R74" s="479"/>
      <c r="S74" s="992" t="s">
        <v>355</v>
      </c>
      <c r="T74" s="993"/>
      <c r="U74" s="993"/>
      <c r="V74" s="993"/>
      <c r="W74" s="994"/>
      <c r="AA74" s="57">
        <f t="shared" si="31"/>
        <v>14</v>
      </c>
      <c r="AB74" s="57">
        <f t="shared" si="32"/>
        <v>0</v>
      </c>
      <c r="AC74" s="57">
        <f t="shared" si="33"/>
        <v>1</v>
      </c>
      <c r="AD74" s="57">
        <f t="shared" si="34"/>
        <v>0.8</v>
      </c>
      <c r="AE74" s="57">
        <f t="shared" si="35"/>
        <v>0</v>
      </c>
      <c r="AG74" s="57">
        <f t="shared" si="36"/>
        <v>0</v>
      </c>
      <c r="AH74" s="57">
        <f t="shared" si="37"/>
        <v>0</v>
      </c>
      <c r="AI74" s="57">
        <f t="shared" si="38"/>
        <v>0</v>
      </c>
      <c r="AL74" s="42">
        <f t="shared" si="26"/>
        <v>43616</v>
      </c>
      <c r="AM74" s="31"/>
      <c r="AN74" s="31"/>
      <c r="AO74" s="31"/>
      <c r="AP74" s="38"/>
      <c r="AQ74" s="38"/>
      <c r="AR74" s="38"/>
      <c r="AS74" s="38"/>
      <c r="AT74" s="32">
        <f t="shared" si="27"/>
        <v>0</v>
      </c>
      <c r="AU74" s="39">
        <f t="shared" si="28"/>
        <v>0</v>
      </c>
      <c r="AV74" s="759" t="str">
        <f>IF(OR('CG-3123'!AS282&lt;&gt;'Meal Sign In-Data Entry'!Q95,'CG-3123'!AS283&lt;&gt;'Meal Sign In-Data Entry'!Q96,'CG-3123'!AS284&lt;&gt;'Meal Sign In-Data Entry'!Q97),"N",IF(AND(AS282="",AS283="",AS284=""),"","Y"))</f>
        <v/>
      </c>
      <c r="AW74" s="618" t="s">
        <v>96</v>
      </c>
      <c r="AX74" s="42">
        <f t="shared" si="29"/>
        <v>43616</v>
      </c>
      <c r="AY74" s="31"/>
      <c r="AZ74" s="31"/>
      <c r="BA74" s="31"/>
      <c r="BB74" s="31"/>
      <c r="BC74" s="31"/>
      <c r="BD74" s="31"/>
      <c r="BE74" s="618" t="s">
        <v>96</v>
      </c>
      <c r="BF74" s="42">
        <f t="shared" si="30"/>
        <v>43616</v>
      </c>
      <c r="BG74" s="31"/>
      <c r="BH74" s="31"/>
      <c r="BI74" s="31"/>
      <c r="BJ74" s="31"/>
      <c r="BK74" s="31"/>
      <c r="BL74" s="31"/>
    </row>
    <row r="75" spans="1:64" x14ac:dyDescent="0.2">
      <c r="A75" s="486" t="s">
        <v>136</v>
      </c>
      <c r="B75" s="471" t="s">
        <v>137</v>
      </c>
      <c r="C75" s="629"/>
      <c r="D75" s="629"/>
      <c r="E75" s="629"/>
      <c r="F75" s="470"/>
      <c r="G75" s="487"/>
      <c r="H75" s="487"/>
      <c r="I75" s="488">
        <f>AA87</f>
        <v>443</v>
      </c>
      <c r="J75" s="489"/>
      <c r="K75" s="489"/>
      <c r="L75" s="489">
        <f>AA127</f>
        <v>0</v>
      </c>
      <c r="M75" s="490"/>
      <c r="N75" s="491"/>
      <c r="O75" s="491"/>
      <c r="P75" s="474"/>
      <c r="Q75" s="474"/>
      <c r="R75" s="479"/>
      <c r="S75" s="972">
        <f>SUM(I75:L75)</f>
        <v>443</v>
      </c>
      <c r="T75" s="866"/>
      <c r="U75" s="866"/>
      <c r="V75" s="626" t="str">
        <f>IF(S75&gt;0,"/","")</f>
        <v>/</v>
      </c>
      <c r="W75" s="531">
        <f>ROUND(((I75*$G$73)+(L75*$J$73)),3)</f>
        <v>5422.32</v>
      </c>
      <c r="AA75" s="57">
        <f t="shared" si="31"/>
        <v>14</v>
      </c>
      <c r="AB75" s="57">
        <f t="shared" si="32"/>
        <v>0</v>
      </c>
      <c r="AC75" s="57">
        <f t="shared" si="33"/>
        <v>1</v>
      </c>
      <c r="AD75" s="57">
        <f t="shared" si="34"/>
        <v>0.8</v>
      </c>
      <c r="AE75" s="57">
        <f t="shared" si="35"/>
        <v>0</v>
      </c>
      <c r="AG75" s="57">
        <f t="shared" si="36"/>
        <v>0</v>
      </c>
      <c r="AH75" s="57">
        <f t="shared" si="37"/>
        <v>0</v>
      </c>
      <c r="AI75" s="57">
        <f t="shared" si="38"/>
        <v>0</v>
      </c>
      <c r="AL75" s="56" t="s">
        <v>160</v>
      </c>
      <c r="AM75" s="56"/>
      <c r="AN75" s="56"/>
      <c r="AO75" s="56"/>
      <c r="AP75" s="56" t="s">
        <v>160</v>
      </c>
      <c r="AQ75" s="56" t="s">
        <v>160</v>
      </c>
      <c r="AR75" s="56" t="s">
        <v>160</v>
      </c>
      <c r="AS75" s="56" t="s">
        <v>160</v>
      </c>
      <c r="AT75" s="56" t="s">
        <v>160</v>
      </c>
      <c r="AU75" s="56" t="s">
        <v>160</v>
      </c>
      <c r="AW75" s="618" t="s">
        <v>96</v>
      </c>
      <c r="AX75" s="56" t="s">
        <v>160</v>
      </c>
      <c r="AY75" s="56" t="s">
        <v>160</v>
      </c>
      <c r="AZ75" s="56" t="s">
        <v>160</v>
      </c>
      <c r="BA75" s="56" t="s">
        <v>160</v>
      </c>
      <c r="BB75" s="56" t="s">
        <v>160</v>
      </c>
      <c r="BC75" s="56" t="s">
        <v>160</v>
      </c>
      <c r="BD75" s="56" t="s">
        <v>160</v>
      </c>
      <c r="BE75" s="618" t="s">
        <v>96</v>
      </c>
      <c r="BF75" s="56" t="s">
        <v>160</v>
      </c>
      <c r="BG75" s="56" t="s">
        <v>160</v>
      </c>
      <c r="BH75" s="56" t="s">
        <v>160</v>
      </c>
      <c r="BI75" s="56" t="s">
        <v>160</v>
      </c>
      <c r="BJ75" s="56" t="s">
        <v>160</v>
      </c>
      <c r="BK75" s="56" t="s">
        <v>160</v>
      </c>
      <c r="BL75" s="56" t="s">
        <v>160</v>
      </c>
    </row>
    <row r="76" spans="1:64" x14ac:dyDescent="0.2">
      <c r="A76" s="486" t="s">
        <v>138</v>
      </c>
      <c r="B76" s="471" t="s">
        <v>296</v>
      </c>
      <c r="C76" s="629"/>
      <c r="D76" s="629"/>
      <c r="E76" s="629"/>
      <c r="F76" s="470"/>
      <c r="G76" s="487"/>
      <c r="H76" s="487"/>
      <c r="I76" s="488">
        <f>AB87</f>
        <v>0</v>
      </c>
      <c r="J76" s="489"/>
      <c r="K76" s="489"/>
      <c r="L76" s="489">
        <f>AB127</f>
        <v>0</v>
      </c>
      <c r="M76" s="490"/>
      <c r="N76" s="491"/>
      <c r="O76" s="491"/>
      <c r="P76" s="474"/>
      <c r="Q76" s="474"/>
      <c r="R76" s="479"/>
      <c r="S76" s="972">
        <f t="shared" ref="S76:S83" si="39">SUM(I76:L76)</f>
        <v>0</v>
      </c>
      <c r="T76" s="866"/>
      <c r="U76" s="866"/>
      <c r="V76" s="626" t="str">
        <f t="shared" ref="V76:V83" si="40">IF(S76&gt;0,"/","")</f>
        <v/>
      </c>
      <c r="W76" s="531">
        <f>ROUND(((I76*$G$73)+(L76*$J$73)),3)</f>
        <v>0</v>
      </c>
      <c r="AA76" s="57">
        <f t="shared" si="31"/>
        <v>14</v>
      </c>
      <c r="AB76" s="57">
        <f t="shared" si="32"/>
        <v>0</v>
      </c>
      <c r="AC76" s="57">
        <f t="shared" si="33"/>
        <v>1</v>
      </c>
      <c r="AD76" s="57">
        <f t="shared" si="34"/>
        <v>0.4</v>
      </c>
      <c r="AE76" s="57">
        <f t="shared" si="35"/>
        <v>0</v>
      </c>
      <c r="AG76" s="57">
        <f t="shared" si="36"/>
        <v>0</v>
      </c>
      <c r="AH76" s="57">
        <f t="shared" si="37"/>
        <v>0</v>
      </c>
      <c r="AI76" s="57">
        <f t="shared" si="38"/>
        <v>0</v>
      </c>
      <c r="AL76" s="146"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39">
        <f t="shared" si="41"/>
        <v>0</v>
      </c>
      <c r="AV76" s="715"/>
      <c r="AW76" s="618" t="s">
        <v>96</v>
      </c>
      <c r="AX76" s="146" t="s">
        <v>43</v>
      </c>
      <c r="AY76" s="32">
        <f t="shared" ref="AY76:BD76" si="42">SUM(AY44:AY74)</f>
        <v>0</v>
      </c>
      <c r="AZ76" s="32">
        <f t="shared" si="42"/>
        <v>0</v>
      </c>
      <c r="BA76" s="32">
        <f t="shared" si="42"/>
        <v>0</v>
      </c>
      <c r="BB76" s="32">
        <f t="shared" si="42"/>
        <v>0</v>
      </c>
      <c r="BC76" s="32">
        <f t="shared" si="42"/>
        <v>0</v>
      </c>
      <c r="BD76" s="32">
        <f t="shared" si="42"/>
        <v>0</v>
      </c>
      <c r="BE76" s="618" t="s">
        <v>96</v>
      </c>
      <c r="BF76" s="146"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6" t="s">
        <v>139</v>
      </c>
      <c r="B77" s="471" t="s">
        <v>140</v>
      </c>
      <c r="C77" s="629"/>
      <c r="D77" s="629"/>
      <c r="E77" s="629"/>
      <c r="F77" s="470"/>
      <c r="G77" s="487"/>
      <c r="H77" s="487"/>
      <c r="I77" s="488">
        <f>AC87</f>
        <v>31</v>
      </c>
      <c r="J77" s="489"/>
      <c r="K77" s="489"/>
      <c r="L77" s="489">
        <f>AC127</f>
        <v>0</v>
      </c>
      <c r="M77" s="490"/>
      <c r="N77" s="491"/>
      <c r="O77" s="491"/>
      <c r="P77" s="474"/>
      <c r="Q77" s="474"/>
      <c r="R77" s="479"/>
      <c r="S77" s="972">
        <f t="shared" si="39"/>
        <v>31</v>
      </c>
      <c r="T77" s="866"/>
      <c r="U77" s="866"/>
      <c r="V77" s="626" t="str">
        <f t="shared" si="40"/>
        <v>/</v>
      </c>
      <c r="W77" s="531">
        <f>ROUND(((I77*$G$73)+(L77*$J$73)),3)</f>
        <v>379.44</v>
      </c>
      <c r="AA77" s="57">
        <f t="shared" si="31"/>
        <v>14</v>
      </c>
      <c r="AB77" s="57">
        <f t="shared" si="32"/>
        <v>0</v>
      </c>
      <c r="AC77" s="57">
        <f t="shared" si="33"/>
        <v>1</v>
      </c>
      <c r="AD77" s="57">
        <f t="shared" si="34"/>
        <v>0</v>
      </c>
      <c r="AE77" s="57">
        <f t="shared" si="35"/>
        <v>0</v>
      </c>
      <c r="AG77" s="57">
        <f t="shared" si="36"/>
        <v>0</v>
      </c>
      <c r="AH77" s="57">
        <f t="shared" si="37"/>
        <v>0</v>
      </c>
      <c r="AI77" s="57">
        <f t="shared" si="38"/>
        <v>0</v>
      </c>
      <c r="AW77" s="618" t="s">
        <v>96</v>
      </c>
      <c r="AX77" s="42"/>
      <c r="BE77" s="618" t="s">
        <v>96</v>
      </c>
    </row>
    <row r="78" spans="1:64" x14ac:dyDescent="0.2">
      <c r="A78" s="486" t="s">
        <v>141</v>
      </c>
      <c r="B78" s="471" t="s">
        <v>142</v>
      </c>
      <c r="C78" s="629"/>
      <c r="D78" s="629"/>
      <c r="E78" s="629"/>
      <c r="F78" s="470"/>
      <c r="G78" s="487"/>
      <c r="H78" s="487"/>
      <c r="I78" s="488">
        <f>AD87</f>
        <v>20.800000000000004</v>
      </c>
      <c r="J78" s="489"/>
      <c r="K78" s="489"/>
      <c r="L78" s="489">
        <f>AD127</f>
        <v>0</v>
      </c>
      <c r="M78" s="490"/>
      <c r="N78" s="491"/>
      <c r="O78" s="491"/>
      <c r="P78" s="474"/>
      <c r="Q78" s="474"/>
      <c r="R78" s="479"/>
      <c r="S78" s="972">
        <f t="shared" si="39"/>
        <v>20.800000000000004</v>
      </c>
      <c r="T78" s="866"/>
      <c r="U78" s="866"/>
      <c r="V78" s="626" t="str">
        <f t="shared" si="40"/>
        <v>/</v>
      </c>
      <c r="W78" s="531">
        <f>ROUND(((I78*$G$73)+(L78*$J$73)),3)</f>
        <v>254.59200000000001</v>
      </c>
      <c r="AA78" s="57">
        <f t="shared" si="31"/>
        <v>14</v>
      </c>
      <c r="AB78" s="57">
        <f t="shared" si="32"/>
        <v>0</v>
      </c>
      <c r="AC78" s="57">
        <f t="shared" si="33"/>
        <v>1</v>
      </c>
      <c r="AD78" s="57">
        <f t="shared" si="34"/>
        <v>0</v>
      </c>
      <c r="AE78" s="57">
        <f t="shared" si="35"/>
        <v>0</v>
      </c>
      <c r="AG78" s="57">
        <f t="shared" si="36"/>
        <v>0</v>
      </c>
      <c r="AH78" s="57">
        <f t="shared" si="37"/>
        <v>0</v>
      </c>
      <c r="AI78" s="57">
        <f t="shared" si="38"/>
        <v>0</v>
      </c>
      <c r="AL78" s="35" t="s">
        <v>434</v>
      </c>
      <c r="AW78" s="630" t="s">
        <v>96</v>
      </c>
      <c r="AX78" s="35" t="s">
        <v>489</v>
      </c>
      <c r="BE78" s="630" t="s">
        <v>96</v>
      </c>
    </row>
    <row r="79" spans="1:64" x14ac:dyDescent="0.2">
      <c r="A79" s="486" t="s">
        <v>143</v>
      </c>
      <c r="B79" s="464" t="s">
        <v>295</v>
      </c>
      <c r="C79" s="465"/>
      <c r="D79" s="465"/>
      <c r="E79" s="465"/>
      <c r="F79" s="468"/>
      <c r="G79" s="493"/>
      <c r="H79" s="493"/>
      <c r="I79" s="494">
        <f>AE87</f>
        <v>0</v>
      </c>
      <c r="J79" s="495"/>
      <c r="K79" s="495"/>
      <c r="L79" s="495">
        <f>AE127</f>
        <v>0</v>
      </c>
      <c r="M79" s="490"/>
      <c r="N79" s="491"/>
      <c r="O79" s="491"/>
      <c r="P79" s="474"/>
      <c r="Q79" s="474"/>
      <c r="R79" s="479"/>
      <c r="S79" s="998">
        <f t="shared" si="39"/>
        <v>0</v>
      </c>
      <c r="T79" s="999"/>
      <c r="U79" s="999"/>
      <c r="V79" s="627" t="str">
        <f t="shared" si="40"/>
        <v/>
      </c>
      <c r="W79" s="532">
        <f>ROUND(((I79*$G$73)+(L79*$J$73)),3)</f>
        <v>0</v>
      </c>
      <c r="AA79" s="57">
        <f t="shared" si="31"/>
        <v>15</v>
      </c>
      <c r="AB79" s="57">
        <f t="shared" si="32"/>
        <v>0</v>
      </c>
      <c r="AC79" s="57">
        <f t="shared" si="33"/>
        <v>1</v>
      </c>
      <c r="AD79" s="57">
        <f t="shared" si="34"/>
        <v>0.8</v>
      </c>
      <c r="AE79" s="57">
        <f t="shared" si="35"/>
        <v>0</v>
      </c>
      <c r="AG79" s="57">
        <f t="shared" si="36"/>
        <v>0</v>
      </c>
      <c r="AH79" s="57">
        <f t="shared" si="37"/>
        <v>0</v>
      </c>
      <c r="AI79" s="57">
        <f t="shared" si="38"/>
        <v>0</v>
      </c>
      <c r="AL79" s="32" t="s">
        <v>208</v>
      </c>
      <c r="AM79" s="33">
        <v>2.5499999999999998</v>
      </c>
      <c r="AN79" s="33">
        <v>4.6500000000000004</v>
      </c>
      <c r="AO79" s="33">
        <v>4.6500000000000004</v>
      </c>
      <c r="AP79" s="36"/>
      <c r="AQ79" s="36"/>
      <c r="AR79" s="36"/>
      <c r="AT79" s="35" t="s">
        <v>43</v>
      </c>
      <c r="AU79" s="35" t="s">
        <v>43</v>
      </c>
      <c r="AW79" s="630" t="s">
        <v>96</v>
      </c>
      <c r="BE79" s="630" t="s">
        <v>96</v>
      </c>
    </row>
    <row r="80" spans="1:64" x14ac:dyDescent="0.2">
      <c r="A80" s="497" t="s">
        <v>144</v>
      </c>
      <c r="B80" s="498"/>
      <c r="C80" s="499"/>
      <c r="D80" s="499"/>
      <c r="E80" s="499"/>
      <c r="F80" s="499"/>
      <c r="G80" s="500"/>
      <c r="H80" s="500"/>
      <c r="I80" s="501"/>
      <c r="J80" s="501"/>
      <c r="K80" s="501"/>
      <c r="L80" s="501"/>
      <c r="M80" s="491"/>
      <c r="N80" s="491"/>
      <c r="O80" s="491"/>
      <c r="P80" s="474"/>
      <c r="Q80" s="474"/>
      <c r="R80" s="474"/>
      <c r="S80" s="1000"/>
      <c r="T80" s="1001"/>
      <c r="U80" s="1001"/>
      <c r="V80" s="502"/>
      <c r="W80" s="533"/>
      <c r="AA80" s="57">
        <f t="shared" si="31"/>
        <v>15</v>
      </c>
      <c r="AB80" s="57">
        <f t="shared" si="32"/>
        <v>0</v>
      </c>
      <c r="AC80" s="57">
        <f t="shared" si="33"/>
        <v>1</v>
      </c>
      <c r="AD80" s="57">
        <f t="shared" si="34"/>
        <v>0.8</v>
      </c>
      <c r="AE80" s="57">
        <f t="shared" si="35"/>
        <v>0</v>
      </c>
      <c r="AG80" s="57">
        <f t="shared" si="36"/>
        <v>0</v>
      </c>
      <c r="AH80" s="57">
        <f t="shared" si="37"/>
        <v>0</v>
      </c>
      <c r="AI80" s="57">
        <f t="shared" si="38"/>
        <v>0</v>
      </c>
      <c r="AM80" s="39">
        <f>AM4</f>
        <v>0.2</v>
      </c>
      <c r="AN80" s="39">
        <f>AN4</f>
        <v>0.4</v>
      </c>
      <c r="AO80" s="39">
        <f>AO4</f>
        <v>0.4</v>
      </c>
      <c r="AP80" s="727"/>
      <c r="AQ80" s="727"/>
      <c r="AR80" s="727"/>
      <c r="AS80" s="40"/>
      <c r="AT80" s="35" t="s">
        <v>98</v>
      </c>
      <c r="AU80" s="35" t="s">
        <v>99</v>
      </c>
      <c r="AW80" s="630" t="s">
        <v>96</v>
      </c>
      <c r="AX80" s="42"/>
      <c r="BE80" s="630" t="s">
        <v>96</v>
      </c>
    </row>
    <row r="81" spans="1:57" x14ac:dyDescent="0.2">
      <c r="A81" s="486" t="s">
        <v>145</v>
      </c>
      <c r="B81" s="471" t="s">
        <v>356</v>
      </c>
      <c r="C81" s="629"/>
      <c r="D81" s="629"/>
      <c r="E81" s="629"/>
      <c r="F81" s="470"/>
      <c r="G81" s="487"/>
      <c r="H81" s="487"/>
      <c r="I81" s="488">
        <f>AG87</f>
        <v>0</v>
      </c>
      <c r="J81" s="489"/>
      <c r="K81" s="489"/>
      <c r="L81" s="489">
        <f>AG127</f>
        <v>0</v>
      </c>
      <c r="M81" s="490"/>
      <c r="N81" s="491"/>
      <c r="O81" s="491"/>
      <c r="P81" s="474"/>
      <c r="Q81" s="474"/>
      <c r="R81" s="479"/>
      <c r="S81" s="1002">
        <f t="shared" si="39"/>
        <v>0</v>
      </c>
      <c r="T81" s="1003"/>
      <c r="U81" s="1003"/>
      <c r="V81" s="626" t="str">
        <f t="shared" si="40"/>
        <v/>
      </c>
      <c r="W81" s="531">
        <f>ROUND(((I81*$G$73)+(L81*$J$73)),3)</f>
        <v>0</v>
      </c>
      <c r="AA81" s="57">
        <f t="shared" si="31"/>
        <v>15</v>
      </c>
      <c r="AB81" s="57">
        <f t="shared" si="32"/>
        <v>0</v>
      </c>
      <c r="AC81" s="57">
        <f t="shared" si="33"/>
        <v>1</v>
      </c>
      <c r="AD81" s="57">
        <f t="shared" si="34"/>
        <v>0.8</v>
      </c>
      <c r="AE81" s="57">
        <f t="shared" si="35"/>
        <v>0</v>
      </c>
      <c r="AG81" s="57">
        <f t="shared" si="36"/>
        <v>0</v>
      </c>
      <c r="AH81" s="57">
        <f t="shared" si="37"/>
        <v>0</v>
      </c>
      <c r="AI81" s="57">
        <f t="shared" si="38"/>
        <v>0</v>
      </c>
      <c r="AM81" s="41" t="s">
        <v>101</v>
      </c>
      <c r="AN81" s="41" t="s">
        <v>102</v>
      </c>
      <c r="AO81" s="41" t="s">
        <v>103</v>
      </c>
      <c r="AP81" s="728"/>
      <c r="AQ81" s="729"/>
      <c r="AR81" s="729"/>
      <c r="AS81" s="34"/>
      <c r="AW81" s="630" t="s">
        <v>96</v>
      </c>
      <c r="AY81" s="41" t="s">
        <v>101</v>
      </c>
      <c r="AZ81" s="41" t="s">
        <v>102</v>
      </c>
      <c r="BA81" s="41" t="s">
        <v>103</v>
      </c>
      <c r="BB81" s="41"/>
      <c r="BC81" s="41"/>
      <c r="BD81" s="41"/>
      <c r="BE81" s="630" t="s">
        <v>96</v>
      </c>
    </row>
    <row r="82" spans="1:57" x14ac:dyDescent="0.2">
      <c r="A82" s="486"/>
      <c r="B82" s="471" t="s">
        <v>357</v>
      </c>
      <c r="C82" s="629"/>
      <c r="D82" s="629"/>
      <c r="E82" s="629"/>
      <c r="F82" s="470"/>
      <c r="G82" s="487"/>
      <c r="H82" s="487"/>
      <c r="I82" s="488">
        <f>AH87</f>
        <v>0</v>
      </c>
      <c r="J82" s="489"/>
      <c r="K82" s="489"/>
      <c r="L82" s="489">
        <f>AH127</f>
        <v>0</v>
      </c>
      <c r="M82" s="490"/>
      <c r="N82" s="491"/>
      <c r="O82" s="491"/>
      <c r="P82" s="474"/>
      <c r="Q82" s="474"/>
      <c r="R82" s="479"/>
      <c r="S82" s="972">
        <f>SUM(I82:L82)</f>
        <v>0</v>
      </c>
      <c r="T82" s="866"/>
      <c r="U82" s="866"/>
      <c r="V82" s="626" t="str">
        <f t="shared" si="40"/>
        <v/>
      </c>
      <c r="W82" s="531">
        <f>ROUND(((I82*$G$73)+(L82*$J$73)),3)</f>
        <v>0</v>
      </c>
      <c r="AA82" s="57">
        <f t="shared" si="31"/>
        <v>15</v>
      </c>
      <c r="AB82" s="57">
        <f t="shared" si="32"/>
        <v>0</v>
      </c>
      <c r="AC82" s="57">
        <f t="shared" si="33"/>
        <v>1</v>
      </c>
      <c r="AD82" s="57">
        <f t="shared" si="34"/>
        <v>0.4</v>
      </c>
      <c r="AE82" s="57">
        <f t="shared" si="35"/>
        <v>0</v>
      </c>
      <c r="AG82" s="57">
        <f t="shared" si="36"/>
        <v>0</v>
      </c>
      <c r="AH82" s="57">
        <f t="shared" si="37"/>
        <v>0</v>
      </c>
      <c r="AI82" s="57">
        <f t="shared" si="38"/>
        <v>0</v>
      </c>
      <c r="AL82" s="42">
        <f t="shared" ref="AL82:AL112" si="44">(AL44)</f>
        <v>43586</v>
      </c>
      <c r="AM82" s="31"/>
      <c r="AN82" s="31">
        <v>2</v>
      </c>
      <c r="AO82" s="31"/>
      <c r="AP82" s="38"/>
      <c r="AQ82" s="38"/>
      <c r="AR82" s="38"/>
      <c r="AS82" s="38"/>
      <c r="AT82" s="32">
        <f t="shared" ref="AT82:AT112" si="45">((AM82*$AM$4)+(AN82*$AN$4)+(AO82*$AO$4)+(AP82*$AP$4)+(AQ82*$AQ$4)+(AR82*$AR$4))</f>
        <v>0.8</v>
      </c>
      <c r="AU82" s="39">
        <f t="shared" ref="AU82:AU112" si="46">((AM82*$AM$79)+(AN82*$AN$79)+(AO82*$AO$79)+(AP82*$AP$79)+(AQ82*$AQ$79)+(AR82*$AR$79))</f>
        <v>9.3000000000000007</v>
      </c>
      <c r="AV82" s="715"/>
      <c r="AW82" s="630" t="s">
        <v>96</v>
      </c>
      <c r="AX82" s="42">
        <f>(AX44)</f>
        <v>43586</v>
      </c>
      <c r="AY82" s="717"/>
      <c r="AZ82" s="717"/>
      <c r="BA82" s="717"/>
      <c r="BB82" s="717"/>
      <c r="BC82" s="717"/>
      <c r="BD82" s="717"/>
      <c r="BE82" s="630" t="s">
        <v>96</v>
      </c>
    </row>
    <row r="83" spans="1:57" x14ac:dyDescent="0.2">
      <c r="A83" s="486" t="s">
        <v>146</v>
      </c>
      <c r="B83" s="471" t="s">
        <v>358</v>
      </c>
      <c r="C83" s="629"/>
      <c r="D83" s="629"/>
      <c r="E83" s="629"/>
      <c r="F83" s="470"/>
      <c r="G83" s="487"/>
      <c r="H83" s="487"/>
      <c r="I83" s="488">
        <f>AI87</f>
        <v>0</v>
      </c>
      <c r="J83" s="489"/>
      <c r="K83" s="489"/>
      <c r="L83" s="489">
        <f>AI127</f>
        <v>0</v>
      </c>
      <c r="M83" s="490"/>
      <c r="N83" s="491"/>
      <c r="O83" s="491"/>
      <c r="P83" s="474"/>
      <c r="Q83" s="474"/>
      <c r="R83" s="479"/>
      <c r="S83" s="972">
        <f t="shared" si="39"/>
        <v>0</v>
      </c>
      <c r="T83" s="866"/>
      <c r="U83" s="866"/>
      <c r="V83" s="626" t="str">
        <f t="shared" si="40"/>
        <v/>
      </c>
      <c r="W83" s="531">
        <f>ROUND(((I83*$G$73)+(L83*$J$73)),3)</f>
        <v>0</v>
      </c>
      <c r="AA83" s="57">
        <f t="shared" si="31"/>
        <v>15</v>
      </c>
      <c r="AB83" s="57">
        <f t="shared" si="32"/>
        <v>0</v>
      </c>
      <c r="AC83" s="57">
        <f t="shared" si="33"/>
        <v>1</v>
      </c>
      <c r="AD83" s="57">
        <f t="shared" si="34"/>
        <v>0.8</v>
      </c>
      <c r="AE83" s="57">
        <f t="shared" si="35"/>
        <v>0</v>
      </c>
      <c r="AG83" s="57">
        <f t="shared" si="36"/>
        <v>0</v>
      </c>
      <c r="AH83" s="57">
        <f t="shared" si="37"/>
        <v>0</v>
      </c>
      <c r="AI83" s="57">
        <f t="shared" si="38"/>
        <v>0</v>
      </c>
      <c r="AL83" s="42">
        <f t="shared" si="44"/>
        <v>43587</v>
      </c>
      <c r="AM83" s="31"/>
      <c r="AN83" s="31"/>
      <c r="AO83" s="31"/>
      <c r="AP83" s="38"/>
      <c r="AQ83" s="38"/>
      <c r="AR83" s="38"/>
      <c r="AS83" s="38"/>
      <c r="AT83" s="32">
        <f t="shared" si="45"/>
        <v>0</v>
      </c>
      <c r="AU83" s="39">
        <f t="shared" si="46"/>
        <v>0</v>
      </c>
      <c r="AV83" s="715"/>
      <c r="AW83" s="630" t="s">
        <v>96</v>
      </c>
      <c r="AX83" s="42">
        <f t="shared" ref="AX83:AX112" si="47">(AX82)+1</f>
        <v>43587</v>
      </c>
      <c r="AY83" s="717"/>
      <c r="AZ83" s="717"/>
      <c r="BA83" s="717"/>
      <c r="BB83" s="717"/>
      <c r="BC83" s="717"/>
      <c r="BD83" s="717"/>
      <c r="BE83" s="630" t="s">
        <v>96</v>
      </c>
    </row>
    <row r="84" spans="1:57" ht="13.5" thickBot="1" x14ac:dyDescent="0.25">
      <c r="A84" s="504"/>
      <c r="B84" s="505" t="s">
        <v>393</v>
      </c>
      <c r="C84" s="506"/>
      <c r="D84" s="506"/>
      <c r="E84" s="506"/>
      <c r="F84" s="507"/>
      <c r="G84" s="508"/>
      <c r="H84" s="508"/>
      <c r="I84" s="509">
        <f>SUM(I75:I83)</f>
        <v>494.8</v>
      </c>
      <c r="J84" s="510"/>
      <c r="K84" s="510"/>
      <c r="L84" s="510">
        <f>SUM(L75:L83)</f>
        <v>0</v>
      </c>
      <c r="M84" s="511"/>
      <c r="N84" s="512"/>
      <c r="O84" s="512"/>
      <c r="P84" s="513"/>
      <c r="Q84" s="513"/>
      <c r="R84" s="514"/>
      <c r="S84" s="972">
        <f>SUM(I84:L84)</f>
        <v>494.8</v>
      </c>
      <c r="T84" s="866"/>
      <c r="U84" s="866"/>
      <c r="V84" s="515" t="s">
        <v>147</v>
      </c>
      <c r="W84" s="534">
        <f>ROUND(SUM(W75:W83),2)</f>
        <v>6056.35</v>
      </c>
      <c r="AA84" s="57">
        <f t="shared" si="31"/>
        <v>15</v>
      </c>
      <c r="AB84" s="57">
        <f t="shared" si="32"/>
        <v>0</v>
      </c>
      <c r="AC84" s="57">
        <f t="shared" si="33"/>
        <v>1</v>
      </c>
      <c r="AD84" s="57">
        <f t="shared" si="34"/>
        <v>0</v>
      </c>
      <c r="AE84" s="57">
        <f t="shared" si="35"/>
        <v>0</v>
      </c>
      <c r="AG84" s="57">
        <f t="shared" si="36"/>
        <v>0</v>
      </c>
      <c r="AH84" s="57">
        <f t="shared" si="37"/>
        <v>0</v>
      </c>
      <c r="AI84" s="57">
        <f t="shared" si="38"/>
        <v>0</v>
      </c>
      <c r="AL84" s="42">
        <f t="shared" si="44"/>
        <v>43588</v>
      </c>
      <c r="AM84" s="31"/>
      <c r="AN84" s="31"/>
      <c r="AO84" s="31"/>
      <c r="AP84" s="38"/>
      <c r="AQ84" s="38"/>
      <c r="AR84" s="38"/>
      <c r="AS84" s="38"/>
      <c r="AT84" s="32">
        <f t="shared" si="45"/>
        <v>0</v>
      </c>
      <c r="AU84" s="39">
        <f t="shared" si="46"/>
        <v>0</v>
      </c>
      <c r="AV84" s="715"/>
      <c r="AW84" s="630" t="s">
        <v>96</v>
      </c>
      <c r="AX84" s="42">
        <f t="shared" si="47"/>
        <v>43588</v>
      </c>
      <c r="AY84" s="717"/>
      <c r="AZ84" s="717"/>
      <c r="BA84" s="717"/>
      <c r="BB84" s="717"/>
      <c r="BC84" s="717"/>
      <c r="BD84" s="717"/>
      <c r="BE84" s="630" t="s">
        <v>96</v>
      </c>
    </row>
    <row r="85" spans="1:57" x14ac:dyDescent="0.2">
      <c r="A85" s="486" t="s">
        <v>136</v>
      </c>
      <c r="B85" s="473"/>
      <c r="C85" s="473"/>
      <c r="D85" s="517"/>
      <c r="E85" s="629"/>
      <c r="F85" s="629"/>
      <c r="G85" s="629"/>
      <c r="H85" s="471" t="s">
        <v>148</v>
      </c>
      <c r="I85" s="53"/>
      <c r="J85" s="465"/>
      <c r="K85" s="465"/>
      <c r="L85" s="465"/>
      <c r="M85" s="629"/>
      <c r="N85" s="629"/>
      <c r="O85" s="629"/>
      <c r="P85" s="629"/>
      <c r="Q85" s="629"/>
      <c r="R85" s="629"/>
      <c r="S85" s="518"/>
      <c r="T85" s="996"/>
      <c r="U85" s="997"/>
      <c r="V85" s="995"/>
      <c r="W85" s="855"/>
      <c r="AA85" s="57">
        <f t="shared" si="31"/>
        <v>15</v>
      </c>
      <c r="AB85" s="57">
        <f t="shared" si="32"/>
        <v>0</v>
      </c>
      <c r="AC85" s="57">
        <f t="shared" si="33"/>
        <v>1</v>
      </c>
      <c r="AD85" s="57">
        <f t="shared" si="34"/>
        <v>0</v>
      </c>
      <c r="AE85" s="57">
        <f t="shared" si="35"/>
        <v>0</v>
      </c>
      <c r="AG85" s="57">
        <f t="shared" si="36"/>
        <v>0</v>
      </c>
      <c r="AH85" s="57">
        <f t="shared" si="37"/>
        <v>0</v>
      </c>
      <c r="AI85" s="57">
        <f t="shared" si="38"/>
        <v>0</v>
      </c>
      <c r="AL85" s="42">
        <f t="shared" si="44"/>
        <v>43589</v>
      </c>
      <c r="AM85" s="31"/>
      <c r="AN85" s="31"/>
      <c r="AO85" s="31"/>
      <c r="AP85" s="38"/>
      <c r="AQ85" s="38"/>
      <c r="AR85" s="38"/>
      <c r="AS85" s="38"/>
      <c r="AT85" s="32">
        <f t="shared" si="45"/>
        <v>0</v>
      </c>
      <c r="AU85" s="39">
        <f t="shared" si="46"/>
        <v>0</v>
      </c>
      <c r="AV85" s="715"/>
      <c r="AW85" s="630" t="s">
        <v>96</v>
      </c>
      <c r="AX85" s="42">
        <f t="shared" si="47"/>
        <v>43589</v>
      </c>
      <c r="AY85" s="717"/>
      <c r="AZ85" s="717"/>
      <c r="BA85" s="717"/>
      <c r="BB85" s="717"/>
      <c r="BC85" s="717"/>
      <c r="BD85" s="717"/>
      <c r="BE85" s="630" t="s">
        <v>96</v>
      </c>
    </row>
    <row r="86" spans="1:57" x14ac:dyDescent="0.2">
      <c r="A86" s="486" t="s">
        <v>138</v>
      </c>
      <c r="B86" s="471" t="s">
        <v>149</v>
      </c>
      <c r="C86" s="519"/>
      <c r="D86" s="471"/>
      <c r="E86" s="626" t="s">
        <v>150</v>
      </c>
      <c r="F86" s="519"/>
      <c r="G86" s="471"/>
      <c r="H86" s="626" t="s">
        <v>151</v>
      </c>
      <c r="I86" s="763"/>
      <c r="J86" s="764"/>
      <c r="K86" s="765"/>
      <c r="L86" s="766"/>
      <c r="M86" s="471"/>
      <c r="N86" s="626" t="s">
        <v>152</v>
      </c>
      <c r="O86" s="477"/>
      <c r="P86" s="471"/>
      <c r="Q86" s="626" t="s">
        <v>153</v>
      </c>
      <c r="R86" s="477"/>
      <c r="S86" s="626"/>
      <c r="T86" s="626" t="s">
        <v>154</v>
      </c>
      <c r="U86" s="520"/>
      <c r="V86" s="880"/>
      <c r="W86" s="974"/>
      <c r="Z86" s="61" t="s">
        <v>122</v>
      </c>
      <c r="AA86" s="61" t="s">
        <v>122</v>
      </c>
      <c r="AB86" s="61" t="s">
        <v>122</v>
      </c>
      <c r="AC86" s="61" t="s">
        <v>122</v>
      </c>
      <c r="AD86" s="61" t="s">
        <v>122</v>
      </c>
      <c r="AE86" s="61" t="s">
        <v>122</v>
      </c>
      <c r="AF86" s="61"/>
      <c r="AG86" s="61" t="s">
        <v>122</v>
      </c>
      <c r="AH86" s="61" t="s">
        <v>122</v>
      </c>
      <c r="AI86" s="61" t="s">
        <v>122</v>
      </c>
      <c r="AJ86" s="61" t="s">
        <v>122</v>
      </c>
      <c r="AL86" s="42">
        <f t="shared" si="44"/>
        <v>43590</v>
      </c>
      <c r="AM86" s="31"/>
      <c r="AN86" s="31">
        <v>2</v>
      </c>
      <c r="AO86" s="31">
        <v>2</v>
      </c>
      <c r="AP86" s="38"/>
      <c r="AQ86" s="38"/>
      <c r="AR86" s="38"/>
      <c r="AS86" s="38"/>
      <c r="AT86" s="32">
        <f t="shared" si="45"/>
        <v>1.6</v>
      </c>
      <c r="AU86" s="39">
        <f t="shared" si="46"/>
        <v>18.600000000000001</v>
      </c>
      <c r="AV86" s="715"/>
      <c r="AW86" s="630" t="s">
        <v>96</v>
      </c>
      <c r="AX86" s="42">
        <f t="shared" si="47"/>
        <v>43590</v>
      </c>
      <c r="AY86" s="717"/>
      <c r="AZ86" s="717"/>
      <c r="BA86" s="717"/>
      <c r="BB86" s="717"/>
      <c r="BC86" s="717"/>
      <c r="BD86" s="717"/>
      <c r="BE86" s="630" t="s">
        <v>96</v>
      </c>
    </row>
    <row r="87" spans="1:57" x14ac:dyDescent="0.2">
      <c r="A87" s="486" t="s">
        <v>139</v>
      </c>
      <c r="B87" s="471" t="s">
        <v>155</v>
      </c>
      <c r="C87" s="521">
        <f>$AM$4</f>
        <v>0.2</v>
      </c>
      <c r="D87" s="629">
        <f>(AM38+AM76+AM114+AM152)</f>
        <v>8</v>
      </c>
      <c r="E87" s="626" t="s">
        <v>156</v>
      </c>
      <c r="F87" s="522">
        <f>ROUND(C87*D87,2)</f>
        <v>1.6</v>
      </c>
      <c r="G87" s="629">
        <f>AY76</f>
        <v>0</v>
      </c>
      <c r="H87" s="626" t="s">
        <v>156</v>
      </c>
      <c r="I87" s="482">
        <f>ROUND(C87*G87,2)</f>
        <v>0</v>
      </c>
      <c r="J87" s="767"/>
      <c r="K87" s="485"/>
      <c r="L87" s="768"/>
      <c r="M87" s="629">
        <f>AY114</f>
        <v>0</v>
      </c>
      <c r="N87" s="626" t="s">
        <v>156</v>
      </c>
      <c r="O87" s="483">
        <f>ROUND(C87*M87,2)</f>
        <v>0</v>
      </c>
      <c r="P87" s="629">
        <f>BG38</f>
        <v>0</v>
      </c>
      <c r="Q87" s="626" t="s">
        <v>156</v>
      </c>
      <c r="R87" s="483">
        <f>ROUND(C87*P87,2)</f>
        <v>0</v>
      </c>
      <c r="S87" s="482">
        <f>BG76</f>
        <v>0</v>
      </c>
      <c r="T87" s="626" t="s">
        <v>156</v>
      </c>
      <c r="U87" s="523">
        <f>ROUND(C87*S87,2)</f>
        <v>0</v>
      </c>
      <c r="V87" s="880"/>
      <c r="W87" s="974"/>
      <c r="Z87" s="60" t="s">
        <v>166</v>
      </c>
      <c r="AA87" s="57">
        <f t="shared" ref="AA87:AI87" si="48">SUM(AA55:AA85)</f>
        <v>443</v>
      </c>
      <c r="AB87" s="57">
        <f t="shared" si="48"/>
        <v>0</v>
      </c>
      <c r="AC87" s="57">
        <f t="shared" si="48"/>
        <v>31</v>
      </c>
      <c r="AD87" s="57">
        <f t="shared" si="48"/>
        <v>20.800000000000004</v>
      </c>
      <c r="AE87" s="57">
        <f t="shared" si="48"/>
        <v>0</v>
      </c>
      <c r="AG87" s="57">
        <f t="shared" si="48"/>
        <v>0</v>
      </c>
      <c r="AH87" s="57">
        <f t="shared" si="48"/>
        <v>0</v>
      </c>
      <c r="AI87" s="57">
        <f t="shared" si="48"/>
        <v>0</v>
      </c>
      <c r="AL87" s="42">
        <f t="shared" si="44"/>
        <v>43591</v>
      </c>
      <c r="AM87" s="31"/>
      <c r="AN87" s="31">
        <v>2</v>
      </c>
      <c r="AO87" s="31">
        <v>2</v>
      </c>
      <c r="AP87" s="38"/>
      <c r="AQ87" s="38"/>
      <c r="AR87" s="38"/>
      <c r="AS87" s="38"/>
      <c r="AT87" s="32">
        <f t="shared" si="45"/>
        <v>1.6</v>
      </c>
      <c r="AU87" s="39">
        <f t="shared" si="46"/>
        <v>18.600000000000001</v>
      </c>
      <c r="AV87" s="715"/>
      <c r="AW87" s="630" t="s">
        <v>96</v>
      </c>
      <c r="AX87" s="42">
        <f t="shared" si="47"/>
        <v>43591</v>
      </c>
      <c r="AY87" s="717"/>
      <c r="AZ87" s="717"/>
      <c r="BA87" s="717"/>
      <c r="BB87" s="717"/>
      <c r="BC87" s="717"/>
      <c r="BD87" s="717"/>
      <c r="BE87" s="630" t="s">
        <v>96</v>
      </c>
    </row>
    <row r="88" spans="1:57" x14ac:dyDescent="0.2">
      <c r="A88" s="486" t="s">
        <v>141</v>
      </c>
      <c r="B88" s="471" t="s">
        <v>157</v>
      </c>
      <c r="C88" s="521">
        <f>$AN$4</f>
        <v>0.4</v>
      </c>
      <c r="D88" s="629">
        <f>(AN38+AN76+AN114+AN152)</f>
        <v>35</v>
      </c>
      <c r="E88" s="626" t="s">
        <v>156</v>
      </c>
      <c r="F88" s="522">
        <f t="shared" ref="F88:F89" si="49">ROUND(C88*D88,2)</f>
        <v>14</v>
      </c>
      <c r="G88" s="629">
        <f>AZ76</f>
        <v>0</v>
      </c>
      <c r="H88" s="626" t="s">
        <v>156</v>
      </c>
      <c r="I88" s="482">
        <f t="shared" ref="I88:I89" si="50">ROUND(C88*G88,2)</f>
        <v>0</v>
      </c>
      <c r="J88" s="767"/>
      <c r="K88" s="485"/>
      <c r="L88" s="768"/>
      <c r="M88" s="629">
        <f>AZ114</f>
        <v>0</v>
      </c>
      <c r="N88" s="626" t="s">
        <v>156</v>
      </c>
      <c r="O88" s="483">
        <f t="shared" ref="O88:O89" si="51">ROUND(C88*M88,2)</f>
        <v>0</v>
      </c>
      <c r="P88" s="629">
        <f>BH38</f>
        <v>0</v>
      </c>
      <c r="Q88" s="626" t="s">
        <v>156</v>
      </c>
      <c r="R88" s="483">
        <f t="shared" ref="R88:R89" si="52">ROUND(C88*P88,2)</f>
        <v>0</v>
      </c>
      <c r="S88" s="482">
        <f>BH$76</f>
        <v>0</v>
      </c>
      <c r="T88" s="626" t="s">
        <v>156</v>
      </c>
      <c r="U88" s="523">
        <f t="shared" ref="U88:U89" si="53">ROUND(C88*S88,2)</f>
        <v>0</v>
      </c>
      <c r="V88" s="880"/>
      <c r="W88" s="974"/>
      <c r="AL88" s="42">
        <f t="shared" si="44"/>
        <v>43592</v>
      </c>
      <c r="AM88" s="31"/>
      <c r="AN88" s="31">
        <v>2</v>
      </c>
      <c r="AO88" s="31">
        <v>2</v>
      </c>
      <c r="AP88" s="38"/>
      <c r="AQ88" s="38"/>
      <c r="AR88" s="38"/>
      <c r="AS88" s="38"/>
      <c r="AT88" s="32">
        <f t="shared" si="45"/>
        <v>1.6</v>
      </c>
      <c r="AU88" s="39">
        <f t="shared" si="46"/>
        <v>18.600000000000001</v>
      </c>
      <c r="AV88" s="715"/>
      <c r="AW88" s="630" t="s">
        <v>96</v>
      </c>
      <c r="AX88" s="42">
        <f t="shared" si="47"/>
        <v>43592</v>
      </c>
      <c r="AY88" s="717"/>
      <c r="AZ88" s="717"/>
      <c r="BA88" s="717"/>
      <c r="BB88" s="717"/>
      <c r="BC88" s="717"/>
      <c r="BD88" s="717"/>
      <c r="BE88" s="630" t="s">
        <v>96</v>
      </c>
    </row>
    <row r="89" spans="1:57" x14ac:dyDescent="0.2">
      <c r="A89" s="486" t="s">
        <v>143</v>
      </c>
      <c r="B89" s="471" t="s">
        <v>230</v>
      </c>
      <c r="C89" s="521">
        <f>$AO$4</f>
        <v>0.4</v>
      </c>
      <c r="D89" s="629">
        <f>(AO38+AO76+AO114+AO152)</f>
        <v>13</v>
      </c>
      <c r="E89" s="626" t="s">
        <v>156</v>
      </c>
      <c r="F89" s="522">
        <f t="shared" si="49"/>
        <v>5.2</v>
      </c>
      <c r="G89" s="629">
        <f>BA76</f>
        <v>0</v>
      </c>
      <c r="H89" s="626" t="s">
        <v>156</v>
      </c>
      <c r="I89" s="482">
        <f t="shared" si="50"/>
        <v>0</v>
      </c>
      <c r="J89" s="767"/>
      <c r="K89" s="485"/>
      <c r="L89" s="768"/>
      <c r="M89" s="629">
        <f>BA114</f>
        <v>0</v>
      </c>
      <c r="N89" s="626" t="s">
        <v>156</v>
      </c>
      <c r="O89" s="483">
        <f t="shared" si="51"/>
        <v>0</v>
      </c>
      <c r="P89" s="629">
        <f>(BI$38)</f>
        <v>0</v>
      </c>
      <c r="Q89" s="626" t="s">
        <v>156</v>
      </c>
      <c r="R89" s="483">
        <f t="shared" si="52"/>
        <v>0</v>
      </c>
      <c r="S89" s="482">
        <f>BI$76</f>
        <v>0</v>
      </c>
      <c r="T89" s="626" t="s">
        <v>156</v>
      </c>
      <c r="U89" s="523">
        <f t="shared" si="53"/>
        <v>0</v>
      </c>
      <c r="V89" s="880"/>
      <c r="W89" s="974"/>
      <c r="AL89" s="42">
        <f t="shared" si="44"/>
        <v>43593</v>
      </c>
      <c r="AM89" s="31">
        <v>2</v>
      </c>
      <c r="AN89" s="31"/>
      <c r="AO89" s="31"/>
      <c r="AP89" s="38"/>
      <c r="AQ89" s="38"/>
      <c r="AR89" s="38"/>
      <c r="AS89" s="38"/>
      <c r="AT89" s="32">
        <f t="shared" si="45"/>
        <v>0.4</v>
      </c>
      <c r="AU89" s="39">
        <f t="shared" si="46"/>
        <v>5.0999999999999996</v>
      </c>
      <c r="AV89" s="715"/>
      <c r="AW89" s="630" t="s">
        <v>96</v>
      </c>
      <c r="AX89" s="42">
        <f t="shared" si="47"/>
        <v>43593</v>
      </c>
      <c r="AY89" s="717"/>
      <c r="AZ89" s="717"/>
      <c r="BA89" s="717"/>
      <c r="BB89" s="717"/>
      <c r="BC89" s="717"/>
      <c r="BD89" s="717"/>
      <c r="BE89" s="630" t="s">
        <v>96</v>
      </c>
    </row>
    <row r="90" spans="1:57" x14ac:dyDescent="0.2">
      <c r="A90" s="486" t="s">
        <v>144</v>
      </c>
      <c r="B90" s="471"/>
      <c r="C90" s="521"/>
      <c r="D90" s="629"/>
      <c r="E90" s="626"/>
      <c r="F90" s="524"/>
      <c r="G90" s="535"/>
      <c r="H90" s="626"/>
      <c r="I90" s="482"/>
      <c r="J90" s="767"/>
      <c r="K90" s="485"/>
      <c r="L90" s="768"/>
      <c r="M90" s="535"/>
      <c r="N90" s="626"/>
      <c r="O90" s="483"/>
      <c r="P90" s="535"/>
      <c r="Q90" s="536"/>
      <c r="R90" s="483"/>
      <c r="S90" s="537"/>
      <c r="T90" s="626"/>
      <c r="U90" s="523"/>
      <c r="V90" s="880"/>
      <c r="W90" s="974"/>
      <c r="AL90" s="42">
        <f t="shared" si="44"/>
        <v>43594</v>
      </c>
      <c r="AM90" s="31"/>
      <c r="AN90" s="31"/>
      <c r="AO90" s="31"/>
      <c r="AP90" s="38"/>
      <c r="AQ90" s="38"/>
      <c r="AR90" s="38"/>
      <c r="AS90" s="38"/>
      <c r="AT90" s="32">
        <f t="shared" si="45"/>
        <v>0</v>
      </c>
      <c r="AU90" s="39">
        <f t="shared" si="46"/>
        <v>0</v>
      </c>
      <c r="AV90" s="715"/>
      <c r="AW90" s="630" t="s">
        <v>96</v>
      </c>
      <c r="AX90" s="42">
        <f t="shared" si="47"/>
        <v>43594</v>
      </c>
      <c r="AY90" s="717"/>
      <c r="AZ90" s="717"/>
      <c r="BA90" s="717"/>
      <c r="BB90" s="717"/>
      <c r="BC90" s="717"/>
      <c r="BD90" s="717"/>
      <c r="BE90" s="630" t="s">
        <v>96</v>
      </c>
    </row>
    <row r="91" spans="1:57" x14ac:dyDescent="0.2">
      <c r="A91" s="486" t="s">
        <v>145</v>
      </c>
      <c r="B91" s="471"/>
      <c r="C91" s="521"/>
      <c r="D91" s="629"/>
      <c r="E91" s="626"/>
      <c r="F91" s="524"/>
      <c r="G91" s="535"/>
      <c r="H91" s="626"/>
      <c r="I91" s="482"/>
      <c r="J91" s="767"/>
      <c r="K91" s="485"/>
      <c r="L91" s="768"/>
      <c r="M91" s="535"/>
      <c r="N91" s="626"/>
      <c r="O91" s="483"/>
      <c r="P91" s="535"/>
      <c r="Q91" s="626"/>
      <c r="R91" s="483"/>
      <c r="S91" s="537"/>
      <c r="T91" s="626"/>
      <c r="U91" s="523"/>
      <c r="V91" s="880"/>
      <c r="W91" s="974"/>
      <c r="AA91" s="57">
        <v>5.66</v>
      </c>
      <c r="AL91" s="42">
        <f t="shared" si="44"/>
        <v>43595</v>
      </c>
      <c r="AM91" s="31"/>
      <c r="AN91" s="31"/>
      <c r="AO91" s="31"/>
      <c r="AP91" s="38"/>
      <c r="AQ91" s="38"/>
      <c r="AR91" s="38"/>
      <c r="AS91" s="38"/>
      <c r="AT91" s="32">
        <f t="shared" si="45"/>
        <v>0</v>
      </c>
      <c r="AU91" s="39">
        <f t="shared" si="46"/>
        <v>0</v>
      </c>
      <c r="AV91" s="715"/>
      <c r="AW91" s="630" t="s">
        <v>96</v>
      </c>
      <c r="AX91" s="42">
        <f t="shared" si="47"/>
        <v>43595</v>
      </c>
      <c r="AY91" s="717"/>
      <c r="AZ91" s="717"/>
      <c r="BA91" s="717"/>
      <c r="BB91" s="717"/>
      <c r="BC91" s="717"/>
      <c r="BD91" s="717"/>
      <c r="BE91" s="630" t="s">
        <v>96</v>
      </c>
    </row>
    <row r="92" spans="1:57" x14ac:dyDescent="0.2">
      <c r="A92" s="486"/>
      <c r="B92" s="471"/>
      <c r="C92" s="521"/>
      <c r="D92" s="629"/>
      <c r="E92" s="626"/>
      <c r="F92" s="524"/>
      <c r="G92" s="535"/>
      <c r="H92" s="626"/>
      <c r="I92" s="482"/>
      <c r="J92" s="767"/>
      <c r="K92" s="485"/>
      <c r="L92" s="768"/>
      <c r="M92" s="535"/>
      <c r="N92" s="626"/>
      <c r="O92" s="483"/>
      <c r="P92" s="535"/>
      <c r="Q92" s="626"/>
      <c r="R92" s="483"/>
      <c r="S92" s="537"/>
      <c r="T92" s="626"/>
      <c r="U92" s="523"/>
      <c r="V92" s="880"/>
      <c r="W92" s="974"/>
      <c r="AB92" s="60" t="s">
        <v>108</v>
      </c>
      <c r="AD92" s="60" t="s">
        <v>109</v>
      </c>
      <c r="AE92" s="60" t="s">
        <v>108</v>
      </c>
      <c r="AF92" s="60"/>
      <c r="AL92" s="42">
        <f t="shared" si="44"/>
        <v>43596</v>
      </c>
      <c r="AM92" s="31"/>
      <c r="AN92" s="31">
        <v>2</v>
      </c>
      <c r="AO92" s="31"/>
      <c r="AP92" s="38"/>
      <c r="AQ92" s="38"/>
      <c r="AR92" s="38"/>
      <c r="AS92" s="38"/>
      <c r="AT92" s="32">
        <f t="shared" si="45"/>
        <v>0.8</v>
      </c>
      <c r="AU92" s="39">
        <f t="shared" si="46"/>
        <v>9.3000000000000007</v>
      </c>
      <c r="AV92" s="715"/>
      <c r="AW92" s="630" t="s">
        <v>96</v>
      </c>
      <c r="AX92" s="42">
        <f t="shared" si="47"/>
        <v>43596</v>
      </c>
      <c r="AY92" s="717"/>
      <c r="AZ92" s="717"/>
      <c r="BA92" s="717"/>
      <c r="BB92" s="717"/>
      <c r="BC92" s="717"/>
      <c r="BD92" s="717"/>
      <c r="BE92" s="630" t="s">
        <v>96</v>
      </c>
    </row>
    <row r="93" spans="1:57" ht="13.5" thickBot="1" x14ac:dyDescent="0.25">
      <c r="A93" s="525" t="s">
        <v>158</v>
      </c>
      <c r="B93" s="508" t="s">
        <v>159</v>
      </c>
      <c r="C93" s="526"/>
      <c r="D93" s="513"/>
      <c r="E93" s="514"/>
      <c r="F93" s="527">
        <f>SUM(F87:F92)</f>
        <v>20.8</v>
      </c>
      <c r="G93" s="513"/>
      <c r="H93" s="514"/>
      <c r="I93" s="527">
        <f>SUM(I87:I92)</f>
        <v>0</v>
      </c>
      <c r="J93" s="769"/>
      <c r="K93" s="513"/>
      <c r="L93" s="770">
        <f>SUM(L87:L92)</f>
        <v>0</v>
      </c>
      <c r="M93" s="513"/>
      <c r="N93" s="514"/>
      <c r="O93" s="527">
        <f>SUM(O87:O92)</f>
        <v>0</v>
      </c>
      <c r="P93" s="513"/>
      <c r="Q93" s="514"/>
      <c r="R93" s="527">
        <f>SUM(R87:R92)</f>
        <v>0</v>
      </c>
      <c r="S93" s="513"/>
      <c r="T93" s="514"/>
      <c r="U93" s="527">
        <f>SUM(U87:U92)</f>
        <v>0</v>
      </c>
      <c r="V93" s="976"/>
      <c r="W93" s="977"/>
      <c r="X93" s="208"/>
      <c r="AA93" s="60" t="s">
        <v>112</v>
      </c>
      <c r="AB93" s="60" t="s">
        <v>113</v>
      </c>
      <c r="AC93" s="60" t="s">
        <v>114</v>
      </c>
      <c r="AD93" s="60" t="s">
        <v>115</v>
      </c>
      <c r="AE93" s="60" t="s">
        <v>116</v>
      </c>
      <c r="AF93" s="60"/>
      <c r="AG93" s="60" t="s">
        <v>117</v>
      </c>
      <c r="AH93" s="60" t="s">
        <v>118</v>
      </c>
      <c r="AI93" s="60" t="s">
        <v>119</v>
      </c>
      <c r="AL93" s="42">
        <f t="shared" si="44"/>
        <v>43597</v>
      </c>
      <c r="AM93" s="31"/>
      <c r="AN93" s="31">
        <v>2</v>
      </c>
      <c r="AO93" s="31">
        <v>2</v>
      </c>
      <c r="AP93" s="38"/>
      <c r="AQ93" s="38"/>
      <c r="AR93" s="38"/>
      <c r="AS93" s="38"/>
      <c r="AT93" s="32">
        <f t="shared" si="45"/>
        <v>1.6</v>
      </c>
      <c r="AU93" s="39">
        <f t="shared" si="46"/>
        <v>18.600000000000001</v>
      </c>
      <c r="AV93" s="715"/>
      <c r="AW93" s="630" t="s">
        <v>96</v>
      </c>
      <c r="AX93" s="42">
        <f t="shared" si="47"/>
        <v>43597</v>
      </c>
      <c r="AY93" s="717"/>
      <c r="AZ93" s="717"/>
      <c r="BA93" s="717"/>
      <c r="BB93" s="717"/>
      <c r="BC93" s="717"/>
      <c r="BD93" s="717"/>
      <c r="BE93" s="630" t="s">
        <v>96</v>
      </c>
    </row>
    <row r="94" spans="1:57" x14ac:dyDescent="0.2">
      <c r="A94" s="220" t="s">
        <v>161</v>
      </c>
      <c r="B94" s="683"/>
      <c r="C94" s="683"/>
      <c r="D94" s="683"/>
      <c r="E94" s="683"/>
      <c r="F94" s="683"/>
      <c r="G94" s="683"/>
      <c r="H94" s="683"/>
      <c r="I94" s="683"/>
      <c r="J94" s="683"/>
      <c r="K94" s="683"/>
      <c r="L94" s="683"/>
      <c r="M94" s="683"/>
      <c r="N94" s="683"/>
      <c r="O94" s="683"/>
      <c r="P94" s="683"/>
      <c r="Q94" s="683"/>
      <c r="R94" s="683"/>
      <c r="S94" s="967" t="s">
        <v>367</v>
      </c>
      <c r="T94" s="968"/>
      <c r="U94" s="969"/>
      <c r="V94" s="970">
        <f>AU38+AU76+AU114+AU152</f>
        <v>243.60000000000011</v>
      </c>
      <c r="W94" s="971"/>
      <c r="X94" s="208"/>
      <c r="AA94" s="61" t="s">
        <v>122</v>
      </c>
      <c r="AB94" s="61" t="s">
        <v>122</v>
      </c>
      <c r="AC94" s="61" t="s">
        <v>122</v>
      </c>
      <c r="AD94" s="61" t="s">
        <v>122</v>
      </c>
      <c r="AE94" s="61" t="s">
        <v>122</v>
      </c>
      <c r="AF94" s="61"/>
      <c r="AG94" s="61" t="s">
        <v>122</v>
      </c>
      <c r="AH94" s="61" t="s">
        <v>122</v>
      </c>
      <c r="AI94" s="61" t="s">
        <v>122</v>
      </c>
      <c r="AL94" s="42">
        <f t="shared" si="44"/>
        <v>43598</v>
      </c>
      <c r="AM94" s="31">
        <v>2</v>
      </c>
      <c r="AN94" s="31">
        <v>2</v>
      </c>
      <c r="AO94" s="31">
        <v>2</v>
      </c>
      <c r="AP94" s="38"/>
      <c r="AQ94" s="38"/>
      <c r="AR94" s="38"/>
      <c r="AS94" s="38"/>
      <c r="AT94" s="32">
        <f t="shared" si="45"/>
        <v>2</v>
      </c>
      <c r="AU94" s="39">
        <f t="shared" si="46"/>
        <v>23.700000000000003</v>
      </c>
      <c r="AV94" s="715"/>
      <c r="AW94" s="630" t="s">
        <v>96</v>
      </c>
      <c r="AX94" s="42">
        <f t="shared" si="47"/>
        <v>43598</v>
      </c>
      <c r="AY94" s="717"/>
      <c r="AZ94" s="717"/>
      <c r="BA94" s="717"/>
      <c r="BB94" s="717"/>
      <c r="BC94" s="717"/>
      <c r="BD94" s="717"/>
      <c r="BE94" s="630" t="s">
        <v>96</v>
      </c>
    </row>
    <row r="95" spans="1:57" x14ac:dyDescent="0.2">
      <c r="A95" s="960"/>
      <c r="B95" s="961"/>
      <c r="C95" s="961"/>
      <c r="D95" s="961"/>
      <c r="E95" s="961"/>
      <c r="F95" s="961"/>
      <c r="G95" s="961"/>
      <c r="H95" s="961"/>
      <c r="I95" s="961"/>
      <c r="J95" s="961"/>
      <c r="K95" s="961"/>
      <c r="L95" s="961"/>
      <c r="M95" s="961"/>
      <c r="N95" s="961"/>
      <c r="O95" s="961"/>
      <c r="P95" s="961"/>
      <c r="Q95" s="961"/>
      <c r="R95" s="961"/>
      <c r="S95" s="961"/>
      <c r="T95" s="961"/>
      <c r="U95" s="961"/>
      <c r="V95" s="961"/>
      <c r="W95" s="962"/>
      <c r="X95" s="208"/>
      <c r="AA95" s="57">
        <f t="shared" ref="AA95:AA125" si="54">IF(AJ10=$AC$2,AA10,0)</f>
        <v>0</v>
      </c>
      <c r="AB95" s="57">
        <f t="shared" ref="AB95:AB125" si="55">IF(AJ10=$AC$2,AB10,0)</f>
        <v>0</v>
      </c>
      <c r="AC95" s="57">
        <f t="shared" ref="AC95:AC125" si="56">IF(AJ10=$AC$2,AC10,0)</f>
        <v>0</v>
      </c>
      <c r="AD95" s="57">
        <f t="shared" ref="AD95:AD125" si="57">IF(AJ10=$AC$2,AD10,0)</f>
        <v>0</v>
      </c>
      <c r="AE95" s="57">
        <f t="shared" ref="AE95:AE125" si="58">IF(AJ10=$AC$2,AE10,0)</f>
        <v>0</v>
      </c>
      <c r="AG95" s="57">
        <f t="shared" ref="AG95:AG125" si="59">IF(AJ10=$AC$2,AG10,0)</f>
        <v>0</v>
      </c>
      <c r="AH95" s="57">
        <f t="shared" ref="AH95:AH125" si="60">IF(AJ10=$AC$2,AH10,0)</f>
        <v>0</v>
      </c>
      <c r="AI95" s="57">
        <f t="shared" ref="AI95:AI125" si="61">IF(AJ10=$AC$2,AI10,0)</f>
        <v>0</v>
      </c>
      <c r="AL95" s="42">
        <f t="shared" si="44"/>
        <v>43599</v>
      </c>
      <c r="AM95" s="31">
        <v>1</v>
      </c>
      <c r="AN95" s="31">
        <v>2</v>
      </c>
      <c r="AO95" s="31">
        <v>1</v>
      </c>
      <c r="AP95" s="38"/>
      <c r="AQ95" s="38"/>
      <c r="AR95" s="38"/>
      <c r="AS95" s="38"/>
      <c r="AT95" s="32">
        <f t="shared" si="45"/>
        <v>1.4</v>
      </c>
      <c r="AU95" s="39">
        <f t="shared" si="46"/>
        <v>16.5</v>
      </c>
      <c r="AV95" s="715"/>
      <c r="AW95" s="630" t="s">
        <v>96</v>
      </c>
      <c r="AX95" s="42">
        <f t="shared" si="47"/>
        <v>43599</v>
      </c>
      <c r="AY95" s="717"/>
      <c r="AZ95" s="717"/>
      <c r="BA95" s="717"/>
      <c r="BB95" s="717"/>
      <c r="BC95" s="717"/>
      <c r="BD95" s="717"/>
      <c r="BE95" s="630" t="s">
        <v>96</v>
      </c>
    </row>
    <row r="96" spans="1:57" x14ac:dyDescent="0.2">
      <c r="A96" s="960"/>
      <c r="B96" s="961"/>
      <c r="C96" s="961"/>
      <c r="D96" s="961"/>
      <c r="E96" s="961"/>
      <c r="F96" s="961"/>
      <c r="G96" s="961"/>
      <c r="H96" s="961"/>
      <c r="I96" s="961"/>
      <c r="J96" s="961"/>
      <c r="K96" s="961"/>
      <c r="L96" s="961"/>
      <c r="M96" s="961"/>
      <c r="N96" s="961"/>
      <c r="O96" s="961"/>
      <c r="P96" s="961"/>
      <c r="Q96" s="961"/>
      <c r="R96" s="961"/>
      <c r="S96" s="961"/>
      <c r="T96" s="961"/>
      <c r="U96" s="961"/>
      <c r="V96" s="961"/>
      <c r="W96" s="962"/>
      <c r="X96" s="208"/>
      <c r="AA96" s="57">
        <f t="shared" si="54"/>
        <v>0</v>
      </c>
      <c r="AB96" s="57">
        <f t="shared" si="55"/>
        <v>0</v>
      </c>
      <c r="AC96" s="57">
        <f t="shared" si="56"/>
        <v>0</v>
      </c>
      <c r="AD96" s="57">
        <f t="shared" si="57"/>
        <v>0</v>
      </c>
      <c r="AE96" s="57">
        <f t="shared" si="58"/>
        <v>0</v>
      </c>
      <c r="AG96" s="57">
        <f t="shared" si="59"/>
        <v>0</v>
      </c>
      <c r="AH96" s="57">
        <f t="shared" si="60"/>
        <v>0</v>
      </c>
      <c r="AI96" s="57">
        <f t="shared" si="61"/>
        <v>0</v>
      </c>
      <c r="AL96" s="42">
        <f t="shared" si="44"/>
        <v>43600</v>
      </c>
      <c r="AM96" s="31">
        <v>1</v>
      </c>
      <c r="AN96" s="31">
        <v>2</v>
      </c>
      <c r="AO96" s="31">
        <v>2</v>
      </c>
      <c r="AP96" s="38"/>
      <c r="AQ96" s="38"/>
      <c r="AR96" s="38"/>
      <c r="AS96" s="38"/>
      <c r="AT96" s="32">
        <f t="shared" si="45"/>
        <v>1.8</v>
      </c>
      <c r="AU96" s="39">
        <f t="shared" si="46"/>
        <v>21.150000000000002</v>
      </c>
      <c r="AV96" s="715"/>
      <c r="AW96" s="630" t="s">
        <v>96</v>
      </c>
      <c r="AX96" s="42">
        <f t="shared" si="47"/>
        <v>43600</v>
      </c>
      <c r="AY96" s="717"/>
      <c r="AZ96" s="717"/>
      <c r="BA96" s="717"/>
      <c r="BB96" s="717"/>
      <c r="BC96" s="717"/>
      <c r="BD96" s="717"/>
      <c r="BE96" s="630" t="s">
        <v>96</v>
      </c>
    </row>
    <row r="97" spans="1:57" x14ac:dyDescent="0.2">
      <c r="A97" s="960"/>
      <c r="B97" s="961"/>
      <c r="C97" s="961"/>
      <c r="D97" s="961"/>
      <c r="E97" s="961"/>
      <c r="F97" s="961"/>
      <c r="G97" s="961"/>
      <c r="H97" s="961"/>
      <c r="I97" s="961"/>
      <c r="J97" s="961"/>
      <c r="K97" s="961"/>
      <c r="L97" s="961"/>
      <c r="M97" s="961"/>
      <c r="N97" s="961"/>
      <c r="O97" s="961"/>
      <c r="P97" s="961"/>
      <c r="Q97" s="961"/>
      <c r="R97" s="961"/>
      <c r="S97" s="961"/>
      <c r="T97" s="961"/>
      <c r="U97" s="961"/>
      <c r="V97" s="961"/>
      <c r="W97" s="962"/>
      <c r="X97" s="208"/>
      <c r="AA97" s="57">
        <f t="shared" si="54"/>
        <v>0</v>
      </c>
      <c r="AB97" s="57">
        <f t="shared" si="55"/>
        <v>0</v>
      </c>
      <c r="AC97" s="57">
        <f t="shared" si="56"/>
        <v>0</v>
      </c>
      <c r="AD97" s="57">
        <f t="shared" si="57"/>
        <v>0</v>
      </c>
      <c r="AE97" s="57">
        <f t="shared" si="58"/>
        <v>0</v>
      </c>
      <c r="AG97" s="57">
        <f t="shared" si="59"/>
        <v>0</v>
      </c>
      <c r="AH97" s="57">
        <f t="shared" si="60"/>
        <v>0</v>
      </c>
      <c r="AI97" s="57">
        <f t="shared" si="61"/>
        <v>0</v>
      </c>
      <c r="AL97" s="42">
        <f t="shared" si="44"/>
        <v>43601</v>
      </c>
      <c r="AM97" s="31"/>
      <c r="AN97" s="31"/>
      <c r="AO97" s="31"/>
      <c r="AP97" s="38"/>
      <c r="AQ97" s="38"/>
      <c r="AR97" s="38"/>
      <c r="AS97" s="38"/>
      <c r="AT97" s="32">
        <f t="shared" si="45"/>
        <v>0</v>
      </c>
      <c r="AU97" s="39">
        <f t="shared" si="46"/>
        <v>0</v>
      </c>
      <c r="AV97" s="715"/>
      <c r="AW97" s="630" t="s">
        <v>96</v>
      </c>
      <c r="AX97" s="42">
        <f t="shared" si="47"/>
        <v>43601</v>
      </c>
      <c r="AY97" s="717"/>
      <c r="AZ97" s="717"/>
      <c r="BA97" s="717"/>
      <c r="BB97" s="717"/>
      <c r="BC97" s="717"/>
      <c r="BD97" s="717"/>
      <c r="BE97" s="630" t="s">
        <v>96</v>
      </c>
    </row>
    <row r="98" spans="1:57" x14ac:dyDescent="0.2">
      <c r="A98" s="960"/>
      <c r="B98" s="961"/>
      <c r="C98" s="961"/>
      <c r="D98" s="961"/>
      <c r="E98" s="961"/>
      <c r="F98" s="961"/>
      <c r="G98" s="961"/>
      <c r="H98" s="961"/>
      <c r="I98" s="961"/>
      <c r="J98" s="961"/>
      <c r="K98" s="961"/>
      <c r="L98" s="961"/>
      <c r="M98" s="961"/>
      <c r="N98" s="961"/>
      <c r="O98" s="961"/>
      <c r="P98" s="961"/>
      <c r="Q98" s="961"/>
      <c r="R98" s="961"/>
      <c r="S98" s="961"/>
      <c r="T98" s="961"/>
      <c r="U98" s="961"/>
      <c r="V98" s="961"/>
      <c r="W98" s="962"/>
      <c r="X98" s="208"/>
      <c r="AA98" s="57">
        <f t="shared" si="54"/>
        <v>0</v>
      </c>
      <c r="AB98" s="57">
        <f t="shared" si="55"/>
        <v>0</v>
      </c>
      <c r="AC98" s="57">
        <f t="shared" si="56"/>
        <v>0</v>
      </c>
      <c r="AD98" s="57">
        <f t="shared" si="57"/>
        <v>0</v>
      </c>
      <c r="AE98" s="57">
        <f t="shared" si="58"/>
        <v>0</v>
      </c>
      <c r="AG98" s="57">
        <f t="shared" si="59"/>
        <v>0</v>
      </c>
      <c r="AH98" s="57">
        <f t="shared" si="60"/>
        <v>0</v>
      </c>
      <c r="AI98" s="57">
        <f t="shared" si="61"/>
        <v>0</v>
      </c>
      <c r="AL98" s="42">
        <f t="shared" si="44"/>
        <v>43602</v>
      </c>
      <c r="AM98" s="31"/>
      <c r="AN98" s="31"/>
      <c r="AO98" s="31"/>
      <c r="AP98" s="38"/>
      <c r="AQ98" s="38"/>
      <c r="AR98" s="38"/>
      <c r="AS98" s="38"/>
      <c r="AT98" s="32">
        <f t="shared" si="45"/>
        <v>0</v>
      </c>
      <c r="AU98" s="39">
        <f t="shared" si="46"/>
        <v>0</v>
      </c>
      <c r="AV98" s="715"/>
      <c r="AW98" s="630" t="s">
        <v>96</v>
      </c>
      <c r="AX98" s="42">
        <f t="shared" si="47"/>
        <v>43602</v>
      </c>
      <c r="AY98" s="717"/>
      <c r="AZ98" s="717"/>
      <c r="BA98" s="717"/>
      <c r="BB98" s="717"/>
      <c r="BC98" s="717"/>
      <c r="BD98" s="717"/>
      <c r="BE98" s="630" t="s">
        <v>96</v>
      </c>
    </row>
    <row r="99" spans="1:57" x14ac:dyDescent="0.2">
      <c r="A99" s="960"/>
      <c r="B99" s="961"/>
      <c r="C99" s="961"/>
      <c r="D99" s="961"/>
      <c r="E99" s="961"/>
      <c r="F99" s="961"/>
      <c r="G99" s="961"/>
      <c r="H99" s="961"/>
      <c r="I99" s="961"/>
      <c r="J99" s="961"/>
      <c r="K99" s="961"/>
      <c r="L99" s="961"/>
      <c r="M99" s="961"/>
      <c r="N99" s="961"/>
      <c r="O99" s="961"/>
      <c r="P99" s="961"/>
      <c r="Q99" s="961"/>
      <c r="R99" s="961"/>
      <c r="S99" s="961"/>
      <c r="T99" s="961"/>
      <c r="U99" s="961"/>
      <c r="V99" s="961"/>
      <c r="W99" s="962"/>
      <c r="X99" s="208"/>
      <c r="AA99" s="57">
        <f t="shared" si="54"/>
        <v>0</v>
      </c>
      <c r="AB99" s="57">
        <f t="shared" si="55"/>
        <v>0</v>
      </c>
      <c r="AC99" s="57">
        <f t="shared" si="56"/>
        <v>0</v>
      </c>
      <c r="AD99" s="57">
        <f t="shared" si="57"/>
        <v>0</v>
      </c>
      <c r="AE99" s="57">
        <f t="shared" si="58"/>
        <v>0</v>
      </c>
      <c r="AG99" s="57">
        <f t="shared" si="59"/>
        <v>0</v>
      </c>
      <c r="AH99" s="57">
        <f t="shared" si="60"/>
        <v>0</v>
      </c>
      <c r="AI99" s="57">
        <f t="shared" si="61"/>
        <v>0</v>
      </c>
      <c r="AL99" s="42">
        <f t="shared" si="44"/>
        <v>43603</v>
      </c>
      <c r="AM99" s="31"/>
      <c r="AN99" s="31">
        <v>2</v>
      </c>
      <c r="AO99" s="31"/>
      <c r="AP99" s="38"/>
      <c r="AQ99" s="38"/>
      <c r="AR99" s="38"/>
      <c r="AS99" s="38"/>
      <c r="AT99" s="32">
        <f t="shared" si="45"/>
        <v>0.8</v>
      </c>
      <c r="AU99" s="39">
        <f t="shared" si="46"/>
        <v>9.3000000000000007</v>
      </c>
      <c r="AV99" s="715"/>
      <c r="AW99" s="630" t="s">
        <v>96</v>
      </c>
      <c r="AX99" s="42">
        <f t="shared" si="47"/>
        <v>43603</v>
      </c>
      <c r="AY99" s="717"/>
      <c r="AZ99" s="717"/>
      <c r="BA99" s="717"/>
      <c r="BB99" s="717"/>
      <c r="BC99" s="717"/>
      <c r="BD99" s="717"/>
      <c r="BE99" s="630" t="s">
        <v>96</v>
      </c>
    </row>
    <row r="100" spans="1:57" x14ac:dyDescent="0.2">
      <c r="A100" s="960"/>
      <c r="B100" s="961"/>
      <c r="C100" s="961"/>
      <c r="D100" s="961"/>
      <c r="E100" s="961"/>
      <c r="F100" s="961"/>
      <c r="G100" s="961"/>
      <c r="H100" s="961"/>
      <c r="I100" s="961"/>
      <c r="J100" s="961"/>
      <c r="K100" s="961"/>
      <c r="L100" s="961"/>
      <c r="M100" s="961"/>
      <c r="N100" s="961"/>
      <c r="O100" s="961"/>
      <c r="P100" s="961"/>
      <c r="Q100" s="961"/>
      <c r="R100" s="961"/>
      <c r="S100" s="961"/>
      <c r="T100" s="961"/>
      <c r="U100" s="961"/>
      <c r="V100" s="961"/>
      <c r="W100" s="962"/>
      <c r="X100" s="208"/>
      <c r="AA100" s="57">
        <f t="shared" si="54"/>
        <v>0</v>
      </c>
      <c r="AB100" s="57">
        <f t="shared" si="55"/>
        <v>0</v>
      </c>
      <c r="AC100" s="57">
        <f t="shared" si="56"/>
        <v>0</v>
      </c>
      <c r="AD100" s="57">
        <f t="shared" si="57"/>
        <v>0</v>
      </c>
      <c r="AE100" s="57">
        <f t="shared" si="58"/>
        <v>0</v>
      </c>
      <c r="AG100" s="57">
        <f t="shared" si="59"/>
        <v>0</v>
      </c>
      <c r="AH100" s="57">
        <f t="shared" si="60"/>
        <v>0</v>
      </c>
      <c r="AI100" s="57">
        <f t="shared" si="61"/>
        <v>0</v>
      </c>
      <c r="AL100" s="42">
        <f t="shared" si="44"/>
        <v>43604</v>
      </c>
      <c r="AM100" s="31"/>
      <c r="AN100" s="31">
        <v>2</v>
      </c>
      <c r="AO100" s="31"/>
      <c r="AP100" s="38"/>
      <c r="AQ100" s="38"/>
      <c r="AR100" s="38"/>
      <c r="AS100" s="38"/>
      <c r="AT100" s="32">
        <f t="shared" si="45"/>
        <v>0.8</v>
      </c>
      <c r="AU100" s="39">
        <f t="shared" si="46"/>
        <v>9.3000000000000007</v>
      </c>
      <c r="AV100" s="715"/>
      <c r="AW100" s="630" t="s">
        <v>96</v>
      </c>
      <c r="AX100" s="42">
        <f t="shared" si="47"/>
        <v>43604</v>
      </c>
      <c r="AY100" s="717"/>
      <c r="AZ100" s="717"/>
      <c r="BA100" s="717"/>
      <c r="BB100" s="717"/>
      <c r="BC100" s="717"/>
      <c r="BD100" s="717"/>
      <c r="BE100" s="630" t="s">
        <v>96</v>
      </c>
    </row>
    <row r="101" spans="1:57" x14ac:dyDescent="0.2">
      <c r="A101" s="960"/>
      <c r="B101" s="961"/>
      <c r="C101" s="961"/>
      <c r="D101" s="961"/>
      <c r="E101" s="961"/>
      <c r="F101" s="961"/>
      <c r="G101" s="961"/>
      <c r="H101" s="961"/>
      <c r="I101" s="961"/>
      <c r="J101" s="961"/>
      <c r="K101" s="961"/>
      <c r="L101" s="961"/>
      <c r="M101" s="961"/>
      <c r="N101" s="961"/>
      <c r="O101" s="961"/>
      <c r="P101" s="961"/>
      <c r="Q101" s="961"/>
      <c r="R101" s="961"/>
      <c r="S101" s="961"/>
      <c r="T101" s="961"/>
      <c r="U101" s="961"/>
      <c r="V101" s="961"/>
      <c r="W101" s="962"/>
      <c r="X101" s="208"/>
      <c r="AA101" s="57">
        <f t="shared" si="54"/>
        <v>0</v>
      </c>
      <c r="AB101" s="57">
        <f t="shared" si="55"/>
        <v>0</v>
      </c>
      <c r="AC101" s="57">
        <f t="shared" si="56"/>
        <v>0</v>
      </c>
      <c r="AD101" s="57">
        <f t="shared" si="57"/>
        <v>0</v>
      </c>
      <c r="AE101" s="57">
        <f t="shared" si="58"/>
        <v>0</v>
      </c>
      <c r="AG101" s="57">
        <f t="shared" si="59"/>
        <v>0</v>
      </c>
      <c r="AH101" s="57">
        <f t="shared" si="60"/>
        <v>0</v>
      </c>
      <c r="AI101" s="57">
        <f t="shared" si="61"/>
        <v>0</v>
      </c>
      <c r="AL101" s="42">
        <f t="shared" si="44"/>
        <v>43605</v>
      </c>
      <c r="AM101" s="31"/>
      <c r="AN101" s="31">
        <v>2</v>
      </c>
      <c r="AO101" s="31"/>
      <c r="AP101" s="38"/>
      <c r="AQ101" s="38"/>
      <c r="AR101" s="38"/>
      <c r="AS101" s="38"/>
      <c r="AT101" s="32">
        <f t="shared" si="45"/>
        <v>0.8</v>
      </c>
      <c r="AU101" s="39">
        <f t="shared" si="46"/>
        <v>9.3000000000000007</v>
      </c>
      <c r="AV101" s="715"/>
      <c r="AW101" s="630" t="s">
        <v>96</v>
      </c>
      <c r="AX101" s="42">
        <f t="shared" si="47"/>
        <v>43605</v>
      </c>
      <c r="AY101" s="717"/>
      <c r="AZ101" s="717"/>
      <c r="BA101" s="717"/>
      <c r="BB101" s="717"/>
      <c r="BC101" s="717"/>
      <c r="BD101" s="717"/>
      <c r="BE101" s="630" t="s">
        <v>96</v>
      </c>
    </row>
    <row r="102" spans="1:57" x14ac:dyDescent="0.2">
      <c r="A102" s="960"/>
      <c r="B102" s="961"/>
      <c r="C102" s="961"/>
      <c r="D102" s="961"/>
      <c r="E102" s="961"/>
      <c r="F102" s="961"/>
      <c r="G102" s="961"/>
      <c r="H102" s="961"/>
      <c r="I102" s="961"/>
      <c r="J102" s="961"/>
      <c r="K102" s="961"/>
      <c r="L102" s="961"/>
      <c r="M102" s="961"/>
      <c r="N102" s="961"/>
      <c r="O102" s="961"/>
      <c r="P102" s="961"/>
      <c r="Q102" s="961"/>
      <c r="R102" s="961"/>
      <c r="S102" s="961"/>
      <c r="T102" s="961"/>
      <c r="U102" s="961"/>
      <c r="V102" s="961"/>
      <c r="W102" s="962"/>
      <c r="X102" s="208"/>
      <c r="AA102" s="57">
        <f t="shared" si="54"/>
        <v>0</v>
      </c>
      <c r="AB102" s="57">
        <f t="shared" si="55"/>
        <v>0</v>
      </c>
      <c r="AC102" s="57">
        <f t="shared" si="56"/>
        <v>0</v>
      </c>
      <c r="AD102" s="57">
        <f t="shared" si="57"/>
        <v>0</v>
      </c>
      <c r="AE102" s="57">
        <f t="shared" si="58"/>
        <v>0</v>
      </c>
      <c r="AG102" s="57">
        <f t="shared" si="59"/>
        <v>0</v>
      </c>
      <c r="AH102" s="57">
        <f t="shared" si="60"/>
        <v>0</v>
      </c>
      <c r="AI102" s="57">
        <f t="shared" si="61"/>
        <v>0</v>
      </c>
      <c r="AL102" s="42">
        <f t="shared" si="44"/>
        <v>43606</v>
      </c>
      <c r="AM102" s="31"/>
      <c r="AN102" s="31">
        <v>2</v>
      </c>
      <c r="AO102" s="31"/>
      <c r="AP102" s="38"/>
      <c r="AQ102" s="38"/>
      <c r="AR102" s="38"/>
      <c r="AS102" s="38"/>
      <c r="AT102" s="32">
        <f t="shared" si="45"/>
        <v>0.8</v>
      </c>
      <c r="AU102" s="39">
        <f t="shared" si="46"/>
        <v>9.3000000000000007</v>
      </c>
      <c r="AV102" s="715"/>
      <c r="AW102" s="630" t="s">
        <v>96</v>
      </c>
      <c r="AX102" s="42">
        <f t="shared" si="47"/>
        <v>43606</v>
      </c>
      <c r="AY102" s="717"/>
      <c r="AZ102" s="717"/>
      <c r="BA102" s="717"/>
      <c r="BB102" s="717"/>
      <c r="BC102" s="717"/>
      <c r="BD102" s="717"/>
      <c r="BE102" s="630" t="s">
        <v>96</v>
      </c>
    </row>
    <row r="103" spans="1:57" x14ac:dyDescent="0.2">
      <c r="A103" s="960"/>
      <c r="B103" s="961"/>
      <c r="C103" s="961"/>
      <c r="D103" s="961"/>
      <c r="E103" s="961"/>
      <c r="F103" s="961"/>
      <c r="G103" s="961"/>
      <c r="H103" s="961"/>
      <c r="I103" s="961"/>
      <c r="J103" s="961"/>
      <c r="K103" s="961"/>
      <c r="L103" s="961"/>
      <c r="M103" s="961"/>
      <c r="N103" s="961"/>
      <c r="O103" s="961"/>
      <c r="P103" s="961"/>
      <c r="Q103" s="961"/>
      <c r="R103" s="961"/>
      <c r="S103" s="961"/>
      <c r="T103" s="961"/>
      <c r="U103" s="961"/>
      <c r="V103" s="961"/>
      <c r="W103" s="962"/>
      <c r="X103" s="208"/>
      <c r="AA103" s="57">
        <f t="shared" si="54"/>
        <v>0</v>
      </c>
      <c r="AB103" s="57">
        <f t="shared" si="55"/>
        <v>0</v>
      </c>
      <c r="AC103" s="57">
        <f t="shared" si="56"/>
        <v>0</v>
      </c>
      <c r="AD103" s="57">
        <f t="shared" si="57"/>
        <v>0</v>
      </c>
      <c r="AE103" s="57">
        <f t="shared" si="58"/>
        <v>0</v>
      </c>
      <c r="AG103" s="57">
        <f t="shared" si="59"/>
        <v>0</v>
      </c>
      <c r="AH103" s="57">
        <f t="shared" si="60"/>
        <v>0</v>
      </c>
      <c r="AI103" s="57">
        <f t="shared" si="61"/>
        <v>0</v>
      </c>
      <c r="AL103" s="42">
        <f t="shared" si="44"/>
        <v>43607</v>
      </c>
      <c r="AM103" s="31">
        <v>2</v>
      </c>
      <c r="AN103" s="31"/>
      <c r="AO103" s="31"/>
      <c r="AP103" s="38"/>
      <c r="AQ103" s="38"/>
      <c r="AR103" s="38"/>
      <c r="AS103" s="38"/>
      <c r="AT103" s="32">
        <f t="shared" si="45"/>
        <v>0.4</v>
      </c>
      <c r="AU103" s="39">
        <f t="shared" si="46"/>
        <v>5.0999999999999996</v>
      </c>
      <c r="AV103" s="715"/>
      <c r="AW103" s="630" t="s">
        <v>96</v>
      </c>
      <c r="AX103" s="42">
        <f t="shared" si="47"/>
        <v>43607</v>
      </c>
      <c r="AY103" s="717"/>
      <c r="AZ103" s="717"/>
      <c r="BA103" s="717"/>
      <c r="BB103" s="717"/>
      <c r="BC103" s="717"/>
      <c r="BD103" s="717"/>
      <c r="BE103" s="630" t="s">
        <v>96</v>
      </c>
    </row>
    <row r="104" spans="1:57" x14ac:dyDescent="0.2">
      <c r="A104" s="960"/>
      <c r="B104" s="961"/>
      <c r="C104" s="961"/>
      <c r="D104" s="961"/>
      <c r="E104" s="961"/>
      <c r="F104" s="961"/>
      <c r="G104" s="961"/>
      <c r="H104" s="961"/>
      <c r="I104" s="961"/>
      <c r="J104" s="961"/>
      <c r="K104" s="961"/>
      <c r="L104" s="961"/>
      <c r="M104" s="961"/>
      <c r="N104" s="961"/>
      <c r="O104" s="961"/>
      <c r="P104" s="961"/>
      <c r="Q104" s="961"/>
      <c r="R104" s="961"/>
      <c r="S104" s="961"/>
      <c r="T104" s="961"/>
      <c r="U104" s="961"/>
      <c r="V104" s="961"/>
      <c r="W104" s="962"/>
      <c r="X104" s="208"/>
      <c r="AA104" s="57">
        <f t="shared" si="54"/>
        <v>0</v>
      </c>
      <c r="AB104" s="57">
        <f t="shared" si="55"/>
        <v>0</v>
      </c>
      <c r="AC104" s="57">
        <f t="shared" si="56"/>
        <v>0</v>
      </c>
      <c r="AD104" s="57">
        <f t="shared" si="57"/>
        <v>0</v>
      </c>
      <c r="AE104" s="57">
        <f t="shared" si="58"/>
        <v>0</v>
      </c>
      <c r="AG104" s="57">
        <f t="shared" si="59"/>
        <v>0</v>
      </c>
      <c r="AH104" s="57">
        <f t="shared" si="60"/>
        <v>0</v>
      </c>
      <c r="AI104" s="57">
        <f t="shared" si="61"/>
        <v>0</v>
      </c>
      <c r="AL104" s="42">
        <f t="shared" si="44"/>
        <v>43608</v>
      </c>
      <c r="AM104" s="31"/>
      <c r="AN104" s="31"/>
      <c r="AO104" s="31"/>
      <c r="AP104" s="38"/>
      <c r="AQ104" s="38"/>
      <c r="AR104" s="38"/>
      <c r="AS104" s="38"/>
      <c r="AT104" s="32">
        <f t="shared" si="45"/>
        <v>0</v>
      </c>
      <c r="AU104" s="39">
        <f t="shared" si="46"/>
        <v>0</v>
      </c>
      <c r="AV104" s="715"/>
      <c r="AW104" s="630" t="s">
        <v>96</v>
      </c>
      <c r="AX104" s="42">
        <f t="shared" si="47"/>
        <v>43608</v>
      </c>
      <c r="AY104" s="717"/>
      <c r="AZ104" s="717"/>
      <c r="BA104" s="717"/>
      <c r="BB104" s="717"/>
      <c r="BC104" s="717"/>
      <c r="BD104" s="717"/>
      <c r="BE104" s="630" t="s">
        <v>96</v>
      </c>
    </row>
    <row r="105" spans="1:57" x14ac:dyDescent="0.2">
      <c r="A105" s="960"/>
      <c r="B105" s="961"/>
      <c r="C105" s="961"/>
      <c r="D105" s="961"/>
      <c r="E105" s="961"/>
      <c r="F105" s="961"/>
      <c r="G105" s="961"/>
      <c r="H105" s="961"/>
      <c r="I105" s="961"/>
      <c r="J105" s="961"/>
      <c r="K105" s="961"/>
      <c r="L105" s="961"/>
      <c r="M105" s="961"/>
      <c r="N105" s="961"/>
      <c r="O105" s="961"/>
      <c r="P105" s="961"/>
      <c r="Q105" s="961"/>
      <c r="R105" s="961"/>
      <c r="S105" s="961"/>
      <c r="T105" s="961"/>
      <c r="U105" s="961"/>
      <c r="V105" s="961"/>
      <c r="W105" s="962"/>
      <c r="X105" s="208"/>
      <c r="AA105" s="57">
        <f t="shared" si="54"/>
        <v>0</v>
      </c>
      <c r="AB105" s="57">
        <f t="shared" si="55"/>
        <v>0</v>
      </c>
      <c r="AC105" s="57">
        <f t="shared" si="56"/>
        <v>0</v>
      </c>
      <c r="AD105" s="57">
        <f t="shared" si="57"/>
        <v>0</v>
      </c>
      <c r="AE105" s="57">
        <f t="shared" si="58"/>
        <v>0</v>
      </c>
      <c r="AG105" s="57">
        <f t="shared" si="59"/>
        <v>0</v>
      </c>
      <c r="AH105" s="57">
        <f t="shared" si="60"/>
        <v>0</v>
      </c>
      <c r="AI105" s="57">
        <f t="shared" si="61"/>
        <v>0</v>
      </c>
      <c r="AL105" s="42">
        <f t="shared" si="44"/>
        <v>43609</v>
      </c>
      <c r="AM105" s="31"/>
      <c r="AN105" s="31"/>
      <c r="AO105" s="31"/>
      <c r="AP105" s="38"/>
      <c r="AQ105" s="38"/>
      <c r="AR105" s="38"/>
      <c r="AS105" s="38"/>
      <c r="AT105" s="32">
        <f t="shared" si="45"/>
        <v>0</v>
      </c>
      <c r="AU105" s="39">
        <f t="shared" si="46"/>
        <v>0</v>
      </c>
      <c r="AV105" s="715"/>
      <c r="AW105" s="630" t="s">
        <v>96</v>
      </c>
      <c r="AX105" s="42">
        <f t="shared" si="47"/>
        <v>43609</v>
      </c>
      <c r="AY105" s="717"/>
      <c r="AZ105" s="717"/>
      <c r="BA105" s="717"/>
      <c r="BB105" s="717"/>
      <c r="BC105" s="717"/>
      <c r="BD105" s="717"/>
      <c r="BE105" s="630" t="s">
        <v>96</v>
      </c>
    </row>
    <row r="106" spans="1:57" x14ac:dyDescent="0.2">
      <c r="A106" s="960"/>
      <c r="B106" s="961"/>
      <c r="C106" s="961"/>
      <c r="D106" s="961"/>
      <c r="E106" s="961"/>
      <c r="F106" s="961"/>
      <c r="G106" s="961"/>
      <c r="H106" s="961"/>
      <c r="I106" s="961"/>
      <c r="J106" s="961"/>
      <c r="K106" s="961"/>
      <c r="L106" s="961"/>
      <c r="M106" s="961"/>
      <c r="N106" s="961"/>
      <c r="O106" s="961"/>
      <c r="P106" s="961"/>
      <c r="Q106" s="961"/>
      <c r="R106" s="961"/>
      <c r="S106" s="961"/>
      <c r="T106" s="961"/>
      <c r="U106" s="961"/>
      <c r="V106" s="961"/>
      <c r="W106" s="962"/>
      <c r="X106" s="208"/>
      <c r="AA106" s="57">
        <f t="shared" si="54"/>
        <v>0</v>
      </c>
      <c r="AB106" s="57">
        <f t="shared" si="55"/>
        <v>0</v>
      </c>
      <c r="AC106" s="57">
        <f t="shared" si="56"/>
        <v>0</v>
      </c>
      <c r="AD106" s="57">
        <f t="shared" si="57"/>
        <v>0</v>
      </c>
      <c r="AE106" s="57">
        <f t="shared" si="58"/>
        <v>0</v>
      </c>
      <c r="AG106" s="57">
        <f t="shared" si="59"/>
        <v>0</v>
      </c>
      <c r="AH106" s="57">
        <f t="shared" si="60"/>
        <v>0</v>
      </c>
      <c r="AI106" s="57">
        <f t="shared" si="61"/>
        <v>0</v>
      </c>
      <c r="AL106" s="42">
        <f t="shared" si="44"/>
        <v>43610</v>
      </c>
      <c r="AM106" s="31"/>
      <c r="AN106" s="31">
        <v>2</v>
      </c>
      <c r="AO106" s="31"/>
      <c r="AP106" s="38"/>
      <c r="AQ106" s="38"/>
      <c r="AR106" s="38"/>
      <c r="AS106" s="38"/>
      <c r="AT106" s="32">
        <f t="shared" si="45"/>
        <v>0.8</v>
      </c>
      <c r="AU106" s="39">
        <f t="shared" si="46"/>
        <v>9.3000000000000007</v>
      </c>
      <c r="AV106" s="715"/>
      <c r="AW106" s="630" t="s">
        <v>96</v>
      </c>
      <c r="AX106" s="42">
        <f t="shared" si="47"/>
        <v>43610</v>
      </c>
      <c r="AY106" s="717"/>
      <c r="AZ106" s="717"/>
      <c r="BA106" s="717"/>
      <c r="BB106" s="717"/>
      <c r="BC106" s="717"/>
      <c r="BD106" s="717"/>
      <c r="BE106" s="630" t="s">
        <v>96</v>
      </c>
    </row>
    <row r="107" spans="1:57" x14ac:dyDescent="0.2">
      <c r="A107" s="960"/>
      <c r="B107" s="961"/>
      <c r="C107" s="961"/>
      <c r="D107" s="961"/>
      <c r="E107" s="961"/>
      <c r="F107" s="961"/>
      <c r="G107" s="961"/>
      <c r="H107" s="961"/>
      <c r="I107" s="961"/>
      <c r="J107" s="961"/>
      <c r="K107" s="961"/>
      <c r="L107" s="961"/>
      <c r="M107" s="961"/>
      <c r="N107" s="961"/>
      <c r="O107" s="961"/>
      <c r="P107" s="961"/>
      <c r="Q107" s="961"/>
      <c r="R107" s="961"/>
      <c r="S107" s="961"/>
      <c r="T107" s="961"/>
      <c r="U107" s="961"/>
      <c r="V107" s="961"/>
      <c r="W107" s="962"/>
      <c r="X107" s="208"/>
      <c r="AA107" s="57">
        <f t="shared" si="54"/>
        <v>0</v>
      </c>
      <c r="AB107" s="57">
        <f t="shared" si="55"/>
        <v>0</v>
      </c>
      <c r="AC107" s="57">
        <f t="shared" si="56"/>
        <v>0</v>
      </c>
      <c r="AD107" s="57">
        <f t="shared" si="57"/>
        <v>0</v>
      </c>
      <c r="AE107" s="57">
        <f t="shared" si="58"/>
        <v>0</v>
      </c>
      <c r="AG107" s="57">
        <f t="shared" si="59"/>
        <v>0</v>
      </c>
      <c r="AH107" s="57">
        <f t="shared" si="60"/>
        <v>0</v>
      </c>
      <c r="AI107" s="57">
        <f t="shared" si="61"/>
        <v>0</v>
      </c>
      <c r="AL107" s="42">
        <f t="shared" si="44"/>
        <v>43611</v>
      </c>
      <c r="AM107" s="31"/>
      <c r="AN107" s="31">
        <v>2</v>
      </c>
      <c r="AO107" s="31"/>
      <c r="AP107" s="38"/>
      <c r="AQ107" s="38"/>
      <c r="AR107" s="38"/>
      <c r="AS107" s="38"/>
      <c r="AT107" s="32">
        <f t="shared" si="45"/>
        <v>0.8</v>
      </c>
      <c r="AU107" s="39">
        <f t="shared" si="46"/>
        <v>9.3000000000000007</v>
      </c>
      <c r="AV107" s="715"/>
      <c r="AW107" s="630" t="s">
        <v>96</v>
      </c>
      <c r="AX107" s="42">
        <f t="shared" si="47"/>
        <v>43611</v>
      </c>
      <c r="AY107" s="717"/>
      <c r="AZ107" s="717"/>
      <c r="BA107" s="717"/>
      <c r="BB107" s="717"/>
      <c r="BC107" s="717"/>
      <c r="BD107" s="717"/>
      <c r="BE107" s="630" t="s">
        <v>96</v>
      </c>
    </row>
    <row r="108" spans="1:57" x14ac:dyDescent="0.2">
      <c r="A108" s="960"/>
      <c r="B108" s="961"/>
      <c r="C108" s="961"/>
      <c r="D108" s="961"/>
      <c r="E108" s="961"/>
      <c r="F108" s="961"/>
      <c r="G108" s="961"/>
      <c r="H108" s="961"/>
      <c r="I108" s="961"/>
      <c r="J108" s="961"/>
      <c r="K108" s="961"/>
      <c r="L108" s="961"/>
      <c r="M108" s="961"/>
      <c r="N108" s="961"/>
      <c r="O108" s="961"/>
      <c r="P108" s="961"/>
      <c r="Q108" s="961"/>
      <c r="R108" s="961"/>
      <c r="S108" s="961"/>
      <c r="T108" s="961"/>
      <c r="U108" s="961"/>
      <c r="V108" s="961"/>
      <c r="W108" s="962"/>
      <c r="X108" s="208"/>
      <c r="AA108" s="57">
        <f t="shared" si="54"/>
        <v>0</v>
      </c>
      <c r="AB108" s="57">
        <f t="shared" si="55"/>
        <v>0</v>
      </c>
      <c r="AC108" s="57">
        <f t="shared" si="56"/>
        <v>0</v>
      </c>
      <c r="AD108" s="57">
        <f t="shared" si="57"/>
        <v>0</v>
      </c>
      <c r="AE108" s="57">
        <f t="shared" si="58"/>
        <v>0</v>
      </c>
      <c r="AG108" s="57">
        <f t="shared" si="59"/>
        <v>0</v>
      </c>
      <c r="AH108" s="57">
        <f t="shared" si="60"/>
        <v>0</v>
      </c>
      <c r="AI108" s="57">
        <f t="shared" si="61"/>
        <v>0</v>
      </c>
      <c r="AL108" s="42">
        <f t="shared" si="44"/>
        <v>43612</v>
      </c>
      <c r="AM108" s="31"/>
      <c r="AN108" s="31">
        <v>2</v>
      </c>
      <c r="AO108" s="31"/>
      <c r="AP108" s="38"/>
      <c r="AQ108" s="38"/>
      <c r="AR108" s="38"/>
      <c r="AS108" s="38"/>
      <c r="AT108" s="32">
        <f t="shared" si="45"/>
        <v>0.8</v>
      </c>
      <c r="AU108" s="39">
        <f t="shared" si="46"/>
        <v>9.3000000000000007</v>
      </c>
      <c r="AV108" s="715"/>
      <c r="AW108" s="630" t="s">
        <v>96</v>
      </c>
      <c r="AX108" s="42">
        <f t="shared" si="47"/>
        <v>43612</v>
      </c>
      <c r="AY108" s="717"/>
      <c r="AZ108" s="717"/>
      <c r="BA108" s="717"/>
      <c r="BB108" s="717"/>
      <c r="BC108" s="717"/>
      <c r="BD108" s="717"/>
      <c r="BE108" s="630" t="s">
        <v>96</v>
      </c>
    </row>
    <row r="109" spans="1:57" x14ac:dyDescent="0.2">
      <c r="A109" s="960"/>
      <c r="B109" s="961"/>
      <c r="C109" s="961"/>
      <c r="D109" s="961"/>
      <c r="E109" s="961"/>
      <c r="F109" s="961"/>
      <c r="G109" s="961"/>
      <c r="H109" s="961"/>
      <c r="I109" s="961"/>
      <c r="J109" s="961"/>
      <c r="K109" s="961"/>
      <c r="L109" s="961"/>
      <c r="M109" s="961"/>
      <c r="N109" s="961"/>
      <c r="O109" s="961"/>
      <c r="P109" s="961"/>
      <c r="Q109" s="961"/>
      <c r="R109" s="961"/>
      <c r="S109" s="961"/>
      <c r="T109" s="961"/>
      <c r="U109" s="961"/>
      <c r="V109" s="961"/>
      <c r="W109" s="962"/>
      <c r="X109" s="208"/>
      <c r="AA109" s="57">
        <f t="shared" si="54"/>
        <v>0</v>
      </c>
      <c r="AB109" s="57">
        <f t="shared" si="55"/>
        <v>0</v>
      </c>
      <c r="AC109" s="57">
        <f t="shared" si="56"/>
        <v>0</v>
      </c>
      <c r="AD109" s="57">
        <f t="shared" si="57"/>
        <v>0</v>
      </c>
      <c r="AE109" s="57">
        <f t="shared" si="58"/>
        <v>0</v>
      </c>
      <c r="AG109" s="57">
        <f t="shared" si="59"/>
        <v>0</v>
      </c>
      <c r="AH109" s="57">
        <f t="shared" si="60"/>
        <v>0</v>
      </c>
      <c r="AI109" s="57">
        <f t="shared" si="61"/>
        <v>0</v>
      </c>
      <c r="AL109" s="42">
        <f t="shared" si="44"/>
        <v>43613</v>
      </c>
      <c r="AM109" s="31"/>
      <c r="AN109" s="31">
        <v>1</v>
      </c>
      <c r="AO109" s="31"/>
      <c r="AP109" s="38"/>
      <c r="AQ109" s="38"/>
      <c r="AR109" s="38"/>
      <c r="AS109" s="38"/>
      <c r="AT109" s="32">
        <f t="shared" si="45"/>
        <v>0.4</v>
      </c>
      <c r="AU109" s="39">
        <f t="shared" si="46"/>
        <v>4.6500000000000004</v>
      </c>
      <c r="AV109" s="715"/>
      <c r="AW109" s="630" t="s">
        <v>96</v>
      </c>
      <c r="AX109" s="42">
        <f t="shared" si="47"/>
        <v>43613</v>
      </c>
      <c r="AY109" s="717"/>
      <c r="AZ109" s="717"/>
      <c r="BA109" s="717"/>
      <c r="BB109" s="717"/>
      <c r="BC109" s="717"/>
      <c r="BD109" s="717"/>
      <c r="BE109" s="630" t="s">
        <v>96</v>
      </c>
    </row>
    <row r="110" spans="1:57" ht="12.75" customHeight="1" x14ac:dyDescent="0.2">
      <c r="A110" s="963"/>
      <c r="B110" s="964"/>
      <c r="C110" s="964"/>
      <c r="D110" s="964"/>
      <c r="E110" s="964"/>
      <c r="F110" s="964"/>
      <c r="G110" s="964"/>
      <c r="H110" s="964"/>
      <c r="I110" s="964"/>
      <c r="J110" s="964"/>
      <c r="K110" s="964"/>
      <c r="L110" s="964"/>
      <c r="M110" s="964"/>
      <c r="N110" s="947"/>
      <c r="O110" s="948"/>
      <c r="P110" s="951" t="s">
        <v>368</v>
      </c>
      <c r="Q110" s="953"/>
      <c r="R110" s="953"/>
      <c r="S110" s="953" t="s">
        <v>440</v>
      </c>
      <c r="T110" s="953"/>
      <c r="U110" s="950"/>
      <c r="V110" s="733" t="s">
        <v>435</v>
      </c>
      <c r="W110" s="736" t="s">
        <v>441</v>
      </c>
      <c r="X110" s="208"/>
      <c r="AA110" s="57">
        <f t="shared" si="54"/>
        <v>0</v>
      </c>
      <c r="AB110" s="57">
        <f t="shared" si="55"/>
        <v>0</v>
      </c>
      <c r="AC110" s="57">
        <f t="shared" si="56"/>
        <v>0</v>
      </c>
      <c r="AD110" s="57">
        <f t="shared" si="57"/>
        <v>0</v>
      </c>
      <c r="AE110" s="57">
        <f t="shared" si="58"/>
        <v>0</v>
      </c>
      <c r="AG110" s="57">
        <f t="shared" si="59"/>
        <v>0</v>
      </c>
      <c r="AH110" s="57">
        <f t="shared" si="60"/>
        <v>0</v>
      </c>
      <c r="AI110" s="57">
        <f t="shared" si="61"/>
        <v>0</v>
      </c>
      <c r="AL110" s="42">
        <f t="shared" si="44"/>
        <v>43614</v>
      </c>
      <c r="AM110" s="31"/>
      <c r="AN110" s="31">
        <v>2</v>
      </c>
      <c r="AO110" s="31"/>
      <c r="AP110" s="38"/>
      <c r="AQ110" s="38"/>
      <c r="AR110" s="38"/>
      <c r="AS110" s="38"/>
      <c r="AT110" s="32">
        <f t="shared" si="45"/>
        <v>0.8</v>
      </c>
      <c r="AU110" s="39">
        <f t="shared" si="46"/>
        <v>9.3000000000000007</v>
      </c>
      <c r="AV110" s="715"/>
      <c r="AW110" s="630" t="s">
        <v>96</v>
      </c>
      <c r="AX110" s="42">
        <f t="shared" si="47"/>
        <v>43614</v>
      </c>
      <c r="AY110" s="717"/>
      <c r="AZ110" s="717"/>
      <c r="BA110" s="717"/>
      <c r="BB110" s="717"/>
      <c r="BC110" s="717"/>
      <c r="BD110" s="717"/>
      <c r="BE110" s="630" t="s">
        <v>96</v>
      </c>
    </row>
    <row r="111" spans="1:57" ht="12.75" customHeight="1" x14ac:dyDescent="0.2">
      <c r="A111" s="963"/>
      <c r="B111" s="964"/>
      <c r="C111" s="964"/>
      <c r="D111" s="964"/>
      <c r="E111" s="964"/>
      <c r="F111" s="964"/>
      <c r="G111" s="964"/>
      <c r="H111" s="964"/>
      <c r="I111" s="964"/>
      <c r="J111" s="964"/>
      <c r="K111" s="964"/>
      <c r="L111" s="964"/>
      <c r="M111" s="964"/>
      <c r="N111" s="949" t="s">
        <v>155</v>
      </c>
      <c r="O111" s="949"/>
      <c r="P111" s="954" t="str">
        <f>CONCATENATE(TEXT($AM$38,"0")," = ",TEXT($AM$38*$AM$4,".00"))</f>
        <v>0 = .00</v>
      </c>
      <c r="Q111" s="953"/>
      <c r="R111" s="953"/>
      <c r="S111" s="954" t="str">
        <f>CONCATENATE(TEXT($AM$76,"0")," = ",TEXT($AM$76*$AM$4,".00"))</f>
        <v>0 = .00</v>
      </c>
      <c r="T111" s="953"/>
      <c r="U111" s="950"/>
      <c r="V111" s="734" t="str">
        <f>CONCATENATE(TEXT($AM$114,"0")," = ",TEXT($AM$114*$AM$4,".00"))</f>
        <v>8 = 1.60</v>
      </c>
      <c r="W111" s="737" t="str">
        <f>CONCATENATE(TEXT($AM$152,"0")," = ",TEXT($AM$152*$AM$4,".00"))</f>
        <v>0 = .00</v>
      </c>
      <c r="X111" s="208"/>
      <c r="AA111" s="57">
        <f t="shared" si="54"/>
        <v>0</v>
      </c>
      <c r="AB111" s="57">
        <f t="shared" si="55"/>
        <v>0</v>
      </c>
      <c r="AC111" s="57">
        <f t="shared" si="56"/>
        <v>0</v>
      </c>
      <c r="AD111" s="57">
        <f t="shared" si="57"/>
        <v>0</v>
      </c>
      <c r="AE111" s="57">
        <f t="shared" si="58"/>
        <v>0</v>
      </c>
      <c r="AG111" s="57">
        <f t="shared" si="59"/>
        <v>0</v>
      </c>
      <c r="AH111" s="57">
        <f t="shared" si="60"/>
        <v>0</v>
      </c>
      <c r="AI111" s="57">
        <f t="shared" si="61"/>
        <v>0</v>
      </c>
      <c r="AL111" s="42">
        <f t="shared" si="44"/>
        <v>43615</v>
      </c>
      <c r="AM111" s="31"/>
      <c r="AN111" s="31"/>
      <c r="AO111" s="31"/>
      <c r="AP111" s="38"/>
      <c r="AQ111" s="38"/>
      <c r="AR111" s="38"/>
      <c r="AS111" s="38"/>
      <c r="AT111" s="32">
        <f t="shared" si="45"/>
        <v>0</v>
      </c>
      <c r="AU111" s="39">
        <f t="shared" si="46"/>
        <v>0</v>
      </c>
      <c r="AV111" s="715"/>
      <c r="AW111" s="630" t="s">
        <v>96</v>
      </c>
      <c r="AX111" s="42">
        <f t="shared" si="47"/>
        <v>43615</v>
      </c>
      <c r="AY111" s="717"/>
      <c r="AZ111" s="717"/>
      <c r="BA111" s="717"/>
      <c r="BB111" s="717"/>
      <c r="BC111" s="717"/>
      <c r="BD111" s="717"/>
      <c r="BE111" s="630" t="s">
        <v>96</v>
      </c>
    </row>
    <row r="112" spans="1:57" ht="12.75" customHeight="1" x14ac:dyDescent="0.2">
      <c r="A112" s="963"/>
      <c r="B112" s="964"/>
      <c r="C112" s="964"/>
      <c r="D112" s="964"/>
      <c r="E112" s="964"/>
      <c r="F112" s="964"/>
      <c r="G112" s="964"/>
      <c r="H112" s="964"/>
      <c r="I112" s="964"/>
      <c r="J112" s="964"/>
      <c r="K112" s="964"/>
      <c r="L112" s="964"/>
      <c r="M112" s="964"/>
      <c r="N112" s="950" t="s">
        <v>157</v>
      </c>
      <c r="O112" s="951"/>
      <c r="P112" s="953" t="str">
        <f>CONCATENATE(TEXT($AN$38,"0")," = ",TEXT($AN$38*$AN$4,".00"))</f>
        <v>0 = .00</v>
      </c>
      <c r="Q112" s="953"/>
      <c r="R112" s="953"/>
      <c r="S112" s="954" t="str">
        <f>CONCATENATE(TEXT($AN$76,"0")," = ",TEXT($AN$76*$AN$4,".00"))</f>
        <v>0 = .00</v>
      </c>
      <c r="T112" s="953"/>
      <c r="U112" s="950"/>
      <c r="V112" s="734" t="str">
        <f>CONCATENATE(TEXT($AN$114,"0")," = ",TEXT($AN$114*$AN$4,".00"))</f>
        <v>35 = 14.00</v>
      </c>
      <c r="W112" s="737" t="str">
        <f>CONCATENATE(TEXT($AN$152,"0")," = ",TEXT($AN$152*$AN$4,".00"))</f>
        <v>0 = .00</v>
      </c>
      <c r="X112" s="208"/>
      <c r="AA112" s="57">
        <f t="shared" si="54"/>
        <v>0</v>
      </c>
      <c r="AB112" s="57">
        <f t="shared" si="55"/>
        <v>0</v>
      </c>
      <c r="AC112" s="57">
        <f t="shared" si="56"/>
        <v>0</v>
      </c>
      <c r="AD112" s="57">
        <f t="shared" si="57"/>
        <v>0</v>
      </c>
      <c r="AE112" s="57">
        <f t="shared" si="58"/>
        <v>0</v>
      </c>
      <c r="AG112" s="57">
        <f t="shared" si="59"/>
        <v>0</v>
      </c>
      <c r="AH112" s="57">
        <f t="shared" si="60"/>
        <v>0</v>
      </c>
      <c r="AI112" s="57">
        <f t="shared" si="61"/>
        <v>0</v>
      </c>
      <c r="AL112" s="42">
        <f t="shared" si="44"/>
        <v>43616</v>
      </c>
      <c r="AM112" s="31"/>
      <c r="AN112" s="31"/>
      <c r="AO112" s="31"/>
      <c r="AP112" s="38"/>
      <c r="AQ112" s="38"/>
      <c r="AR112" s="38"/>
      <c r="AS112" s="38"/>
      <c r="AT112" s="32">
        <f t="shared" si="45"/>
        <v>0</v>
      </c>
      <c r="AU112" s="39">
        <f t="shared" si="46"/>
        <v>0</v>
      </c>
      <c r="AV112" s="715"/>
      <c r="AW112" s="630" t="s">
        <v>96</v>
      </c>
      <c r="AX112" s="42">
        <f t="shared" si="47"/>
        <v>43616</v>
      </c>
      <c r="AY112" s="717"/>
      <c r="AZ112" s="717"/>
      <c r="BA112" s="717"/>
      <c r="BB112" s="717"/>
      <c r="BC112" s="717"/>
      <c r="BD112" s="717"/>
      <c r="BE112" s="630" t="s">
        <v>96</v>
      </c>
    </row>
    <row r="113" spans="1:57" ht="12.75" customHeight="1" thickBot="1" x14ac:dyDescent="0.25">
      <c r="A113" s="965"/>
      <c r="B113" s="966"/>
      <c r="C113" s="966"/>
      <c r="D113" s="966"/>
      <c r="E113" s="966"/>
      <c r="F113" s="966"/>
      <c r="G113" s="966"/>
      <c r="H113" s="966"/>
      <c r="I113" s="966"/>
      <c r="J113" s="966"/>
      <c r="K113" s="966"/>
      <c r="L113" s="966"/>
      <c r="M113" s="966"/>
      <c r="N113" s="952" t="s">
        <v>230</v>
      </c>
      <c r="O113" s="952"/>
      <c r="P113" s="952" t="str">
        <f>CONCATENATE(TEXT($AO$38,"0")," = ",TEXT($AO$38*$AO$4,".00"))</f>
        <v>0 = .00</v>
      </c>
      <c r="Q113" s="952"/>
      <c r="R113" s="952"/>
      <c r="S113" s="955" t="str">
        <f>CONCATENATE(TEXT($AO$76,"0")," = ",TEXT($AO$76*$AO$4,".00"))</f>
        <v>0 = .00</v>
      </c>
      <c r="T113" s="952"/>
      <c r="U113" s="956"/>
      <c r="V113" s="735" t="str">
        <f>CONCATENATE(TEXT($AO$114,"0")," = ",TEXT($AO$114*$AO$4,".00"))</f>
        <v>13 = 5.20</v>
      </c>
      <c r="W113" s="738" t="str">
        <f>CONCATENATE(TEXT($AO$152,"0")," = ",TEXT($AO$152*$AO$4,".00"))</f>
        <v>0 = .00</v>
      </c>
      <c r="X113" s="208"/>
      <c r="AA113" s="57">
        <f t="shared" si="54"/>
        <v>0</v>
      </c>
      <c r="AB113" s="57">
        <f t="shared" si="55"/>
        <v>0</v>
      </c>
      <c r="AC113" s="57">
        <f t="shared" si="56"/>
        <v>0</v>
      </c>
      <c r="AD113" s="57">
        <f t="shared" si="57"/>
        <v>0</v>
      </c>
      <c r="AE113" s="57">
        <f t="shared" si="58"/>
        <v>0</v>
      </c>
      <c r="AG113" s="57">
        <f t="shared" si="59"/>
        <v>0</v>
      </c>
      <c r="AH113" s="57">
        <f t="shared" si="60"/>
        <v>0</v>
      </c>
      <c r="AI113" s="57">
        <f t="shared" si="61"/>
        <v>0</v>
      </c>
      <c r="AL113" s="56" t="s">
        <v>160</v>
      </c>
      <c r="AM113" s="56" t="s">
        <v>160</v>
      </c>
      <c r="AN113" s="56" t="s">
        <v>160</v>
      </c>
      <c r="AO113" s="56" t="s">
        <v>160</v>
      </c>
      <c r="AP113" s="56" t="s">
        <v>160</v>
      </c>
      <c r="AQ113" s="56" t="s">
        <v>160</v>
      </c>
      <c r="AR113" s="56" t="s">
        <v>160</v>
      </c>
      <c r="AS113" s="56" t="s">
        <v>160</v>
      </c>
      <c r="AT113" s="56" t="s">
        <v>160</v>
      </c>
      <c r="AU113" s="56" t="s">
        <v>160</v>
      </c>
      <c r="AW113" s="630" t="s">
        <v>96</v>
      </c>
      <c r="AX113" s="56" t="s">
        <v>160</v>
      </c>
      <c r="AY113" s="56" t="s">
        <v>160</v>
      </c>
      <c r="AZ113" s="56" t="s">
        <v>160</v>
      </c>
      <c r="BA113" s="56" t="s">
        <v>160</v>
      </c>
      <c r="BB113" s="56" t="s">
        <v>160</v>
      </c>
      <c r="BC113" s="56" t="s">
        <v>160</v>
      </c>
      <c r="BD113" s="56" t="s">
        <v>160</v>
      </c>
      <c r="BE113" s="630" t="s">
        <v>96</v>
      </c>
    </row>
    <row r="114" spans="1:57" x14ac:dyDescent="0.2">
      <c r="A114" s="528" t="s">
        <v>162</v>
      </c>
      <c r="B114" s="465"/>
      <c r="C114" s="688" t="s">
        <v>163</v>
      </c>
      <c r="D114" s="465"/>
      <c r="E114" s="465"/>
      <c r="F114" s="465"/>
      <c r="G114" s="465"/>
      <c r="H114" s="465"/>
      <c r="I114" s="465"/>
      <c r="J114" s="465"/>
      <c r="K114" s="465"/>
      <c r="L114" s="465"/>
      <c r="M114" s="465"/>
      <c r="N114" s="465"/>
      <c r="O114" s="465"/>
      <c r="P114" s="465"/>
      <c r="Q114" s="465"/>
      <c r="R114" s="465"/>
      <c r="S114" s="465"/>
      <c r="T114" s="465"/>
      <c r="U114" s="465"/>
      <c r="V114" s="465"/>
      <c r="W114" s="466"/>
      <c r="X114" s="208"/>
      <c r="AA114" s="57">
        <f t="shared" si="54"/>
        <v>0</v>
      </c>
      <c r="AB114" s="57">
        <f t="shared" si="55"/>
        <v>0</v>
      </c>
      <c r="AC114" s="57">
        <f t="shared" si="56"/>
        <v>0</v>
      </c>
      <c r="AD114" s="57">
        <f t="shared" si="57"/>
        <v>0</v>
      </c>
      <c r="AE114" s="57">
        <f t="shared" si="58"/>
        <v>0</v>
      </c>
      <c r="AG114" s="57">
        <f t="shared" si="59"/>
        <v>0</v>
      </c>
      <c r="AH114" s="57">
        <f t="shared" si="60"/>
        <v>0</v>
      </c>
      <c r="AI114" s="57">
        <f t="shared" si="61"/>
        <v>0</v>
      </c>
      <c r="AL114" s="146" t="s">
        <v>43</v>
      </c>
      <c r="AM114" s="32">
        <f t="shared" ref="AM114:AR114" si="62">SUM(AM82:AM112)</f>
        <v>8</v>
      </c>
      <c r="AN114" s="32">
        <f t="shared" si="62"/>
        <v>35</v>
      </c>
      <c r="AO114" s="32">
        <f t="shared" si="62"/>
        <v>13</v>
      </c>
      <c r="AP114" s="32">
        <f t="shared" si="62"/>
        <v>0</v>
      </c>
      <c r="AQ114" s="32">
        <f t="shared" si="62"/>
        <v>0</v>
      </c>
      <c r="AR114" s="32">
        <f t="shared" si="62"/>
        <v>0</v>
      </c>
      <c r="AS114" s="32">
        <f>SUM(AS82:AS112)</f>
        <v>0</v>
      </c>
      <c r="AT114" s="32">
        <f>SUM(AT82:AT112)</f>
        <v>20.800000000000004</v>
      </c>
      <c r="AU114" s="39">
        <f>SUM(AU82:AU112)</f>
        <v>243.60000000000011</v>
      </c>
      <c r="AV114" s="715"/>
      <c r="AW114" s="630" t="s">
        <v>96</v>
      </c>
      <c r="AX114" s="146" t="s">
        <v>43</v>
      </c>
      <c r="AY114" s="32">
        <f t="shared" ref="AY114:BD114" si="63">SUM(AY82:AY112)</f>
        <v>0</v>
      </c>
      <c r="AZ114" s="32">
        <f t="shared" si="63"/>
        <v>0</v>
      </c>
      <c r="BA114" s="32">
        <f t="shared" si="63"/>
        <v>0</v>
      </c>
      <c r="BB114" s="32">
        <f t="shared" si="63"/>
        <v>0</v>
      </c>
      <c r="BC114" s="32">
        <f t="shared" si="63"/>
        <v>0</v>
      </c>
      <c r="BD114" s="32">
        <f t="shared" si="63"/>
        <v>0</v>
      </c>
      <c r="BE114" s="630" t="s">
        <v>96</v>
      </c>
    </row>
    <row r="115" spans="1:57" x14ac:dyDescent="0.2">
      <c r="A115" s="973" t="s">
        <v>135</v>
      </c>
      <c r="B115" s="880"/>
      <c r="C115" s="880"/>
      <c r="D115" s="880"/>
      <c r="E115" s="880"/>
      <c r="F115" s="880"/>
      <c r="G115" s="880"/>
      <c r="H115" s="880"/>
      <c r="I115" s="880"/>
      <c r="J115" s="880"/>
      <c r="K115" s="880"/>
      <c r="L115" s="880"/>
      <c r="M115" s="880"/>
      <c r="N115" s="880"/>
      <c r="O115" s="880"/>
      <c r="P115" s="880"/>
      <c r="Q115" s="880"/>
      <c r="R115" s="880"/>
      <c r="S115" s="880"/>
      <c r="T115" s="880"/>
      <c r="U115" s="880"/>
      <c r="V115" s="880"/>
      <c r="W115" s="974"/>
      <c r="X115" s="208"/>
      <c r="AA115" s="57">
        <f t="shared" si="54"/>
        <v>0</v>
      </c>
      <c r="AB115" s="57">
        <f t="shared" si="55"/>
        <v>0</v>
      </c>
      <c r="AC115" s="57">
        <f t="shared" si="56"/>
        <v>0</v>
      </c>
      <c r="AD115" s="57">
        <f t="shared" si="57"/>
        <v>0</v>
      </c>
      <c r="AE115" s="57">
        <f t="shared" si="58"/>
        <v>0</v>
      </c>
      <c r="AG115" s="57">
        <f t="shared" si="59"/>
        <v>0</v>
      </c>
      <c r="AH115" s="57">
        <f t="shared" si="60"/>
        <v>0</v>
      </c>
      <c r="AI115" s="57">
        <f t="shared" si="61"/>
        <v>0</v>
      </c>
      <c r="AL115" s="146"/>
      <c r="AU115" s="39"/>
      <c r="AW115" s="618"/>
      <c r="AX115" s="31"/>
    </row>
    <row r="116" spans="1:57" x14ac:dyDescent="0.2">
      <c r="A116" s="973"/>
      <c r="B116" s="880"/>
      <c r="C116" s="880"/>
      <c r="D116" s="880"/>
      <c r="E116" s="880"/>
      <c r="F116" s="880"/>
      <c r="G116" s="880"/>
      <c r="H116" s="880"/>
      <c r="I116" s="880"/>
      <c r="J116" s="880"/>
      <c r="K116" s="880"/>
      <c r="L116" s="880"/>
      <c r="M116" s="880"/>
      <c r="N116" s="880"/>
      <c r="O116" s="880"/>
      <c r="P116" s="880"/>
      <c r="Q116" s="880"/>
      <c r="R116" s="880"/>
      <c r="S116" s="880"/>
      <c r="T116" s="880"/>
      <c r="U116" s="880"/>
      <c r="V116" s="880"/>
      <c r="W116" s="974"/>
      <c r="X116" s="208"/>
      <c r="AA116" s="57">
        <f t="shared" si="54"/>
        <v>0</v>
      </c>
      <c r="AB116" s="57">
        <f t="shared" si="55"/>
        <v>0</v>
      </c>
      <c r="AC116" s="57">
        <f t="shared" si="56"/>
        <v>0</v>
      </c>
      <c r="AD116" s="57">
        <f t="shared" si="57"/>
        <v>0</v>
      </c>
      <c r="AE116" s="57">
        <f t="shared" si="58"/>
        <v>0</v>
      </c>
      <c r="AG116" s="57">
        <f t="shared" si="59"/>
        <v>0</v>
      </c>
      <c r="AH116" s="57">
        <f t="shared" si="60"/>
        <v>0</v>
      </c>
      <c r="AI116" s="57">
        <f t="shared" si="61"/>
        <v>0</v>
      </c>
      <c r="AL116" s="146" t="s">
        <v>443</v>
      </c>
      <c r="AU116" s="39"/>
      <c r="AV116" s="724"/>
      <c r="AW116" s="618"/>
    </row>
    <row r="117" spans="1:57" ht="13.5" thickBot="1" x14ac:dyDescent="0.25">
      <c r="A117" s="975" t="s">
        <v>306</v>
      </c>
      <c r="B117" s="976"/>
      <c r="C117" s="976"/>
      <c r="D117" s="976"/>
      <c r="E117" s="976"/>
      <c r="F117" s="976"/>
      <c r="G117" s="976"/>
      <c r="H117" s="976"/>
      <c r="I117" s="976"/>
      <c r="J117" s="976"/>
      <c r="K117" s="976"/>
      <c r="L117" s="976"/>
      <c r="M117" s="976"/>
      <c r="N117" s="976"/>
      <c r="O117" s="976"/>
      <c r="P117" s="976"/>
      <c r="Q117" s="976"/>
      <c r="R117" s="976"/>
      <c r="S117" s="976"/>
      <c r="T117" s="976"/>
      <c r="U117" s="976"/>
      <c r="V117" s="976"/>
      <c r="W117" s="977"/>
      <c r="X117" s="208"/>
      <c r="AA117" s="57">
        <f t="shared" si="54"/>
        <v>0</v>
      </c>
      <c r="AB117" s="57">
        <f t="shared" si="55"/>
        <v>0</v>
      </c>
      <c r="AC117" s="57">
        <f t="shared" si="56"/>
        <v>0</v>
      </c>
      <c r="AD117" s="57">
        <f t="shared" si="57"/>
        <v>0</v>
      </c>
      <c r="AE117" s="57">
        <f t="shared" si="58"/>
        <v>0</v>
      </c>
      <c r="AG117" s="57">
        <f t="shared" si="59"/>
        <v>0</v>
      </c>
      <c r="AH117" s="57">
        <f t="shared" si="60"/>
        <v>0</v>
      </c>
      <c r="AI117" s="57">
        <f t="shared" si="61"/>
        <v>0</v>
      </c>
      <c r="AL117" s="32" t="s">
        <v>208</v>
      </c>
      <c r="AM117" s="33">
        <v>0</v>
      </c>
      <c r="AN117" s="33">
        <v>0</v>
      </c>
      <c r="AO117" s="33">
        <v>0</v>
      </c>
      <c r="AP117" s="36"/>
      <c r="AQ117" s="36"/>
      <c r="AR117" s="36"/>
      <c r="AT117" s="35" t="s">
        <v>43</v>
      </c>
      <c r="AU117" s="35" t="s">
        <v>43</v>
      </c>
      <c r="AV117" s="724"/>
      <c r="AW117" s="618"/>
    </row>
    <row r="118" spans="1:57" ht="10.5" customHeight="1" x14ac:dyDescent="0.2">
      <c r="A118" s="529" t="s">
        <v>164</v>
      </c>
      <c r="B118" s="530"/>
      <c r="R118" s="208"/>
      <c r="S118" s="208"/>
      <c r="T118" s="208"/>
      <c r="U118" s="208"/>
      <c r="V118" s="208"/>
      <c r="W118" s="208"/>
      <c r="X118" s="208"/>
      <c r="AA118" s="57">
        <f t="shared" si="54"/>
        <v>0</v>
      </c>
      <c r="AB118" s="57">
        <f t="shared" si="55"/>
        <v>0</v>
      </c>
      <c r="AC118" s="57">
        <f t="shared" si="56"/>
        <v>0</v>
      </c>
      <c r="AD118" s="57">
        <f t="shared" si="57"/>
        <v>0</v>
      </c>
      <c r="AE118" s="57">
        <f t="shared" si="58"/>
        <v>0</v>
      </c>
      <c r="AG118" s="57">
        <f t="shared" si="59"/>
        <v>0</v>
      </c>
      <c r="AH118" s="57">
        <f t="shared" si="60"/>
        <v>0</v>
      </c>
      <c r="AI118" s="57">
        <f t="shared" si="61"/>
        <v>0</v>
      </c>
      <c r="AM118" s="39">
        <f>AM42</f>
        <v>0.2</v>
      </c>
      <c r="AN118" s="39">
        <f>AN42</f>
        <v>0.4</v>
      </c>
      <c r="AO118" s="39">
        <f>AO42</f>
        <v>0.4</v>
      </c>
      <c r="AP118" s="727"/>
      <c r="AQ118" s="727"/>
      <c r="AR118" s="727"/>
      <c r="AS118" s="40"/>
      <c r="AT118" s="35" t="s">
        <v>98</v>
      </c>
      <c r="AU118" s="35" t="s">
        <v>99</v>
      </c>
      <c r="AV118" s="724"/>
      <c r="AW118" s="618"/>
    </row>
    <row r="119" spans="1:57" x14ac:dyDescent="0.2">
      <c r="R119" s="208"/>
      <c r="S119" s="208"/>
      <c r="T119" s="208"/>
      <c r="U119" s="208"/>
      <c r="V119" s="208"/>
      <c r="W119" s="208"/>
      <c r="X119" s="208"/>
      <c r="AA119" s="57">
        <f t="shared" si="54"/>
        <v>0</v>
      </c>
      <c r="AB119" s="57">
        <f t="shared" si="55"/>
        <v>0</v>
      </c>
      <c r="AC119" s="57">
        <f t="shared" si="56"/>
        <v>0</v>
      </c>
      <c r="AD119" s="57">
        <f t="shared" si="57"/>
        <v>0</v>
      </c>
      <c r="AE119" s="57">
        <f t="shared" si="58"/>
        <v>0</v>
      </c>
      <c r="AG119" s="57">
        <f t="shared" si="59"/>
        <v>0</v>
      </c>
      <c r="AH119" s="57">
        <f t="shared" si="60"/>
        <v>0</v>
      </c>
      <c r="AI119" s="57">
        <f t="shared" si="61"/>
        <v>0</v>
      </c>
      <c r="AM119" s="41" t="s">
        <v>101</v>
      </c>
      <c r="AN119" s="41" t="s">
        <v>102</v>
      </c>
      <c r="AO119" s="41" t="s">
        <v>103</v>
      </c>
      <c r="AP119" s="728"/>
      <c r="AQ119" s="729"/>
      <c r="AR119" s="729"/>
      <c r="AS119" s="34"/>
      <c r="AV119" s="724"/>
      <c r="AW119" s="618"/>
      <c r="AX119" s="31"/>
    </row>
    <row r="120" spans="1:57" x14ac:dyDescent="0.2">
      <c r="R120" s="208"/>
      <c r="S120" s="208"/>
      <c r="T120" s="208"/>
      <c r="U120" s="208"/>
      <c r="V120" s="208"/>
      <c r="W120" s="208"/>
      <c r="X120" s="208"/>
      <c r="AA120" s="57">
        <f t="shared" si="54"/>
        <v>0</v>
      </c>
      <c r="AB120" s="57">
        <f t="shared" si="55"/>
        <v>0</v>
      </c>
      <c r="AC120" s="57">
        <f t="shared" si="56"/>
        <v>0</v>
      </c>
      <c r="AD120" s="57">
        <f t="shared" si="57"/>
        <v>0</v>
      </c>
      <c r="AE120" s="57">
        <f t="shared" si="58"/>
        <v>0</v>
      </c>
      <c r="AG120" s="57">
        <f t="shared" si="59"/>
        <v>0</v>
      </c>
      <c r="AH120" s="57">
        <f t="shared" si="60"/>
        <v>0</v>
      </c>
      <c r="AI120" s="57">
        <f t="shared" si="61"/>
        <v>0</v>
      </c>
      <c r="AL120" s="42">
        <f t="shared" ref="AL120:AL150" si="64">(AL82)</f>
        <v>43586</v>
      </c>
      <c r="AM120" s="31"/>
      <c r="AN120" s="31"/>
      <c r="AO120" s="31"/>
      <c r="AP120" s="38"/>
      <c r="AQ120" s="38"/>
      <c r="AR120" s="38"/>
      <c r="AS120" s="38"/>
      <c r="AT120" s="32">
        <f t="shared" ref="AT120:AT150" si="65">((AM120*$AM$4)+(AN120*$AN$4)+(AO120*$AO$4)+(AP120*$AP$4)+(AQ120*$AQ$4)+(AR120*$AR$4))</f>
        <v>0</v>
      </c>
      <c r="AU120" s="39">
        <f>((AM120*$AM$117)+(AN120*$AN$117)+(AO120*$AO$117)+(AP120*$AP$117)+(AQ120*$AQ$117)+(AR120*$AR$117))</f>
        <v>0</v>
      </c>
      <c r="AV120" s="724"/>
      <c r="AW120" s="618"/>
    </row>
    <row r="121" spans="1:57" x14ac:dyDescent="0.2">
      <c r="R121" s="208"/>
      <c r="S121" s="208"/>
      <c r="T121" s="208"/>
      <c r="U121" s="208"/>
      <c r="V121" s="208"/>
      <c r="W121" s="208"/>
      <c r="X121" s="208"/>
      <c r="AA121" s="57">
        <f t="shared" si="54"/>
        <v>0</v>
      </c>
      <c r="AB121" s="57">
        <f t="shared" si="55"/>
        <v>0</v>
      </c>
      <c r="AC121" s="57">
        <f t="shared" si="56"/>
        <v>0</v>
      </c>
      <c r="AD121" s="57">
        <f t="shared" si="57"/>
        <v>0</v>
      </c>
      <c r="AE121" s="57">
        <f t="shared" si="58"/>
        <v>0</v>
      </c>
      <c r="AG121" s="57">
        <f t="shared" si="59"/>
        <v>0</v>
      </c>
      <c r="AH121" s="57">
        <f t="shared" si="60"/>
        <v>0</v>
      </c>
      <c r="AI121" s="57">
        <f t="shared" si="61"/>
        <v>0</v>
      </c>
      <c r="AL121" s="42">
        <f t="shared" si="64"/>
        <v>43587</v>
      </c>
      <c r="AM121" s="31"/>
      <c r="AN121" s="31"/>
      <c r="AO121" s="31"/>
      <c r="AP121" s="38"/>
      <c r="AQ121" s="38"/>
      <c r="AR121" s="38"/>
      <c r="AS121" s="38"/>
      <c r="AT121" s="32">
        <f t="shared" si="65"/>
        <v>0</v>
      </c>
      <c r="AU121" s="39">
        <f>((AM121*$AM$117)+(AN121*$AN$117)+(AO121*$AO$117)+(AP121*$AP$117)+(AQ121*$AQ$117)+(AR121*$AR$117))</f>
        <v>0</v>
      </c>
      <c r="AV121" s="724"/>
      <c r="AW121" s="618"/>
    </row>
    <row r="122" spans="1:57" x14ac:dyDescent="0.2">
      <c r="R122" s="208"/>
      <c r="S122" s="208"/>
      <c r="T122" s="208"/>
      <c r="U122" s="208"/>
      <c r="V122" s="208"/>
      <c r="W122" s="208"/>
      <c r="X122" s="208"/>
      <c r="AA122" s="57">
        <f t="shared" si="54"/>
        <v>0</v>
      </c>
      <c r="AB122" s="57">
        <f t="shared" si="55"/>
        <v>0</v>
      </c>
      <c r="AC122" s="57">
        <f t="shared" si="56"/>
        <v>0</v>
      </c>
      <c r="AD122" s="57">
        <f t="shared" si="57"/>
        <v>0</v>
      </c>
      <c r="AE122" s="57">
        <f t="shared" si="58"/>
        <v>0</v>
      </c>
      <c r="AG122" s="57">
        <f t="shared" si="59"/>
        <v>0</v>
      </c>
      <c r="AH122" s="57">
        <f t="shared" si="60"/>
        <v>0</v>
      </c>
      <c r="AI122" s="57">
        <f t="shared" si="61"/>
        <v>0</v>
      </c>
      <c r="AL122" s="42">
        <f t="shared" si="64"/>
        <v>43588</v>
      </c>
      <c r="AM122" s="31"/>
      <c r="AN122" s="31"/>
      <c r="AO122" s="31"/>
      <c r="AP122" s="38"/>
      <c r="AQ122" s="38"/>
      <c r="AR122" s="38"/>
      <c r="AS122" s="38"/>
      <c r="AT122" s="32">
        <f t="shared" si="65"/>
        <v>0</v>
      </c>
      <c r="AU122" s="39">
        <f t="shared" ref="AU122:AU150" si="66">((AM122*$AM$117)+(AN122*$AN$117)+(AO122*$AO$117)+(AP122*$AP$117)+(AQ122*$AQ$117)+(AR122*$AR$117))</f>
        <v>0</v>
      </c>
      <c r="AV122" s="724"/>
      <c r="AW122" s="618"/>
    </row>
    <row r="123" spans="1:57" x14ac:dyDescent="0.2">
      <c r="R123" s="208"/>
      <c r="S123" s="208"/>
      <c r="T123" s="208"/>
      <c r="U123" s="208"/>
      <c r="V123" s="208"/>
      <c r="W123" s="208"/>
      <c r="X123" s="208"/>
      <c r="AA123" s="57">
        <f t="shared" si="54"/>
        <v>0</v>
      </c>
      <c r="AB123" s="57">
        <f t="shared" si="55"/>
        <v>0</v>
      </c>
      <c r="AC123" s="57">
        <f t="shared" si="56"/>
        <v>0</v>
      </c>
      <c r="AD123" s="57">
        <f t="shared" si="57"/>
        <v>0</v>
      </c>
      <c r="AE123" s="57">
        <f t="shared" si="58"/>
        <v>0</v>
      </c>
      <c r="AG123" s="57">
        <f t="shared" si="59"/>
        <v>0</v>
      </c>
      <c r="AH123" s="57">
        <f t="shared" si="60"/>
        <v>0</v>
      </c>
      <c r="AI123" s="57">
        <f t="shared" si="61"/>
        <v>0</v>
      </c>
      <c r="AL123" s="42">
        <f t="shared" si="64"/>
        <v>43589</v>
      </c>
      <c r="AM123" s="31"/>
      <c r="AN123" s="31"/>
      <c r="AO123" s="31"/>
      <c r="AP123" s="38"/>
      <c r="AQ123" s="38"/>
      <c r="AR123" s="38"/>
      <c r="AS123" s="38"/>
      <c r="AT123" s="32">
        <f t="shared" si="65"/>
        <v>0</v>
      </c>
      <c r="AU123" s="39">
        <f t="shared" si="66"/>
        <v>0</v>
      </c>
      <c r="AV123" s="724"/>
      <c r="AW123" s="618"/>
    </row>
    <row r="124" spans="1:57" x14ac:dyDescent="0.2">
      <c r="R124" s="208"/>
      <c r="S124" s="208"/>
      <c r="T124" s="208"/>
      <c r="U124" s="208"/>
      <c r="V124" s="208"/>
      <c r="W124" s="208"/>
      <c r="X124" s="208"/>
      <c r="AA124" s="57">
        <f t="shared" si="54"/>
        <v>0</v>
      </c>
      <c r="AB124" s="57">
        <f t="shared" si="55"/>
        <v>0</v>
      </c>
      <c r="AC124" s="57">
        <f t="shared" si="56"/>
        <v>0</v>
      </c>
      <c r="AD124" s="57">
        <f t="shared" si="57"/>
        <v>0</v>
      </c>
      <c r="AE124" s="57">
        <f t="shared" si="58"/>
        <v>0</v>
      </c>
      <c r="AG124" s="57">
        <f t="shared" si="59"/>
        <v>0</v>
      </c>
      <c r="AH124" s="57">
        <f t="shared" si="60"/>
        <v>0</v>
      </c>
      <c r="AI124" s="57">
        <f t="shared" si="61"/>
        <v>0</v>
      </c>
      <c r="AL124" s="42">
        <f t="shared" si="64"/>
        <v>43590</v>
      </c>
      <c r="AM124" s="31"/>
      <c r="AN124" s="31"/>
      <c r="AO124" s="31"/>
      <c r="AP124" s="38"/>
      <c r="AQ124" s="38"/>
      <c r="AR124" s="38"/>
      <c r="AS124" s="38"/>
      <c r="AT124" s="32">
        <f t="shared" si="65"/>
        <v>0</v>
      </c>
      <c r="AU124" s="39">
        <f t="shared" si="66"/>
        <v>0</v>
      </c>
      <c r="AV124" s="724"/>
      <c r="AW124" s="618"/>
    </row>
    <row r="125" spans="1:57" x14ac:dyDescent="0.2">
      <c r="R125" s="208"/>
      <c r="S125" s="208"/>
      <c r="T125" s="208"/>
      <c r="U125" s="208"/>
      <c r="V125" s="208"/>
      <c r="W125" s="208"/>
      <c r="X125" s="208"/>
      <c r="AA125" s="57">
        <f t="shared" si="54"/>
        <v>0</v>
      </c>
      <c r="AB125" s="57">
        <f t="shared" si="55"/>
        <v>0</v>
      </c>
      <c r="AC125" s="57">
        <f t="shared" si="56"/>
        <v>0</v>
      </c>
      <c r="AD125" s="57">
        <f t="shared" si="57"/>
        <v>0</v>
      </c>
      <c r="AE125" s="57">
        <f t="shared" si="58"/>
        <v>0</v>
      </c>
      <c r="AG125" s="57">
        <f t="shared" si="59"/>
        <v>0</v>
      </c>
      <c r="AH125" s="57">
        <f t="shared" si="60"/>
        <v>0</v>
      </c>
      <c r="AI125" s="57">
        <f t="shared" si="61"/>
        <v>0</v>
      </c>
      <c r="AL125" s="42">
        <f t="shared" si="64"/>
        <v>43591</v>
      </c>
      <c r="AM125" s="31"/>
      <c r="AN125" s="31"/>
      <c r="AO125" s="31"/>
      <c r="AP125" s="38"/>
      <c r="AQ125" s="38"/>
      <c r="AR125" s="38"/>
      <c r="AS125" s="38"/>
      <c r="AT125" s="32">
        <f t="shared" si="65"/>
        <v>0</v>
      </c>
      <c r="AU125" s="39">
        <f t="shared" si="66"/>
        <v>0</v>
      </c>
      <c r="AV125" s="724"/>
      <c r="AW125" s="618"/>
    </row>
    <row r="126" spans="1:57" x14ac:dyDescent="0.2">
      <c r="R126" s="208"/>
      <c r="S126" s="208"/>
      <c r="T126" s="208"/>
      <c r="U126" s="208"/>
      <c r="V126" s="208"/>
      <c r="W126" s="208"/>
      <c r="X126" s="208"/>
      <c r="Z126" s="61" t="s">
        <v>122</v>
      </c>
      <c r="AA126" s="61" t="s">
        <v>122</v>
      </c>
      <c r="AB126" s="61" t="s">
        <v>122</v>
      </c>
      <c r="AC126" s="61" t="s">
        <v>122</v>
      </c>
      <c r="AD126" s="61" t="s">
        <v>122</v>
      </c>
      <c r="AE126" s="61" t="s">
        <v>122</v>
      </c>
      <c r="AF126" s="61"/>
      <c r="AG126" s="61" t="s">
        <v>122</v>
      </c>
      <c r="AH126" s="61" t="s">
        <v>122</v>
      </c>
      <c r="AI126" s="61" t="s">
        <v>122</v>
      </c>
      <c r="AL126" s="42">
        <f t="shared" si="64"/>
        <v>43592</v>
      </c>
      <c r="AM126" s="31"/>
      <c r="AN126" s="31"/>
      <c r="AO126" s="31"/>
      <c r="AP126" s="38"/>
      <c r="AQ126" s="38"/>
      <c r="AR126" s="38"/>
      <c r="AS126" s="38"/>
      <c r="AT126" s="32">
        <f t="shared" si="65"/>
        <v>0</v>
      </c>
      <c r="AU126" s="39">
        <f t="shared" si="66"/>
        <v>0</v>
      </c>
      <c r="AV126" s="724"/>
      <c r="AW126" s="618"/>
    </row>
    <row r="127" spans="1:57" x14ac:dyDescent="0.2">
      <c r="R127" s="208"/>
      <c r="S127" s="208"/>
      <c r="T127" s="208"/>
      <c r="U127" s="208"/>
      <c r="V127" s="208"/>
      <c r="W127" s="208"/>
      <c r="X127" s="208"/>
      <c r="Z127" s="60" t="s">
        <v>166</v>
      </c>
      <c r="AA127" s="57">
        <f t="shared" ref="AA127:AI127" si="67">SUM(AA95:AA125)</f>
        <v>0</v>
      </c>
      <c r="AB127" s="57">
        <f t="shared" si="67"/>
        <v>0</v>
      </c>
      <c r="AC127" s="57">
        <f t="shared" si="67"/>
        <v>0</v>
      </c>
      <c r="AD127" s="57">
        <f t="shared" si="67"/>
        <v>0</v>
      </c>
      <c r="AE127" s="57">
        <f t="shared" si="67"/>
        <v>0</v>
      </c>
      <c r="AG127" s="57">
        <f t="shared" si="67"/>
        <v>0</v>
      </c>
      <c r="AH127" s="57">
        <f t="shared" si="67"/>
        <v>0</v>
      </c>
      <c r="AI127" s="57">
        <f t="shared" si="67"/>
        <v>0</v>
      </c>
      <c r="AL127" s="42">
        <f t="shared" si="64"/>
        <v>43593</v>
      </c>
      <c r="AM127" s="31"/>
      <c r="AN127" s="31"/>
      <c r="AO127" s="31"/>
      <c r="AP127" s="38"/>
      <c r="AQ127" s="38"/>
      <c r="AR127" s="38"/>
      <c r="AS127" s="38"/>
      <c r="AT127" s="32">
        <f t="shared" si="65"/>
        <v>0</v>
      </c>
      <c r="AU127" s="39">
        <f t="shared" si="66"/>
        <v>0</v>
      </c>
      <c r="AV127" s="724"/>
      <c r="AW127" s="618"/>
    </row>
    <row r="128" spans="1:57" x14ac:dyDescent="0.2">
      <c r="R128" s="208"/>
      <c r="S128" s="208"/>
      <c r="T128" s="208"/>
      <c r="U128" s="208"/>
      <c r="V128" s="208"/>
      <c r="W128" s="208"/>
      <c r="X128" s="208"/>
      <c r="AL128" s="42">
        <f t="shared" si="64"/>
        <v>43594</v>
      </c>
      <c r="AM128" s="31"/>
      <c r="AN128" s="31"/>
      <c r="AO128" s="31"/>
      <c r="AP128" s="38"/>
      <c r="AQ128" s="38"/>
      <c r="AR128" s="38"/>
      <c r="AS128" s="38"/>
      <c r="AT128" s="32">
        <f t="shared" si="65"/>
        <v>0</v>
      </c>
      <c r="AU128" s="39">
        <f t="shared" si="66"/>
        <v>0</v>
      </c>
      <c r="AV128" s="724"/>
      <c r="AW128" s="618"/>
    </row>
    <row r="129" spans="14:49" x14ac:dyDescent="0.2">
      <c r="R129" s="208"/>
      <c r="S129" s="208"/>
      <c r="T129" s="208"/>
      <c r="U129" s="208"/>
      <c r="V129" s="208"/>
      <c r="W129" s="208"/>
      <c r="X129" s="208"/>
      <c r="AL129" s="42">
        <f t="shared" si="64"/>
        <v>43595</v>
      </c>
      <c r="AM129" s="31"/>
      <c r="AN129" s="31"/>
      <c r="AO129" s="31"/>
      <c r="AP129" s="38"/>
      <c r="AQ129" s="38"/>
      <c r="AR129" s="38"/>
      <c r="AS129" s="38"/>
      <c r="AT129" s="32">
        <f t="shared" si="65"/>
        <v>0</v>
      </c>
      <c r="AU129" s="39">
        <f t="shared" si="66"/>
        <v>0</v>
      </c>
      <c r="AV129" s="724"/>
      <c r="AW129" s="618"/>
    </row>
    <row r="130" spans="14:49" x14ac:dyDescent="0.2">
      <c r="R130" s="208"/>
      <c r="S130" s="208"/>
      <c r="T130" s="208"/>
      <c r="U130" s="208"/>
      <c r="V130" s="208"/>
      <c r="W130" s="208"/>
      <c r="X130" s="208"/>
      <c r="AL130" s="42">
        <f t="shared" si="64"/>
        <v>43596</v>
      </c>
      <c r="AM130" s="31"/>
      <c r="AN130" s="31"/>
      <c r="AO130" s="31"/>
      <c r="AP130" s="38"/>
      <c r="AQ130" s="38"/>
      <c r="AR130" s="38"/>
      <c r="AS130" s="38"/>
      <c r="AT130" s="32">
        <f t="shared" si="65"/>
        <v>0</v>
      </c>
      <c r="AU130" s="39">
        <f>((AM130*$AM$117)+(AN130*$AN$117)+(AO130*$AO$117)+(AP130*$AP$117)+(AQ130*$AQ$117)+(AR130*$AR$117))</f>
        <v>0</v>
      </c>
      <c r="AV130" s="724"/>
      <c r="AW130" s="618"/>
    </row>
    <row r="131" spans="14:49" x14ac:dyDescent="0.2">
      <c r="R131" s="208"/>
      <c r="S131" s="208"/>
      <c r="T131" s="208"/>
      <c r="U131" s="208"/>
      <c r="V131" s="208"/>
      <c r="W131" s="208"/>
      <c r="X131" s="208"/>
      <c r="AL131" s="42">
        <f t="shared" si="64"/>
        <v>43597</v>
      </c>
      <c r="AM131" s="31"/>
      <c r="AN131" s="31"/>
      <c r="AO131" s="31"/>
      <c r="AP131" s="38"/>
      <c r="AQ131" s="38"/>
      <c r="AR131" s="38"/>
      <c r="AS131" s="38"/>
      <c r="AT131" s="32">
        <f t="shared" si="65"/>
        <v>0</v>
      </c>
      <c r="AU131" s="39">
        <f t="shared" si="66"/>
        <v>0</v>
      </c>
      <c r="AV131" s="724"/>
      <c r="AW131" s="618"/>
    </row>
    <row r="132" spans="14:49" x14ac:dyDescent="0.2">
      <c r="R132" s="208"/>
      <c r="S132" s="208"/>
      <c r="T132" s="208"/>
      <c r="U132" s="208"/>
      <c r="V132" s="208"/>
      <c r="W132" s="208"/>
      <c r="X132" s="208"/>
      <c r="AL132" s="42">
        <f t="shared" si="64"/>
        <v>43598</v>
      </c>
      <c r="AM132" s="31"/>
      <c r="AN132" s="31"/>
      <c r="AO132" s="31"/>
      <c r="AP132" s="38"/>
      <c r="AQ132" s="38"/>
      <c r="AR132" s="38"/>
      <c r="AS132" s="38"/>
      <c r="AT132" s="32">
        <f t="shared" si="65"/>
        <v>0</v>
      </c>
      <c r="AU132" s="39">
        <f t="shared" si="66"/>
        <v>0</v>
      </c>
      <c r="AV132" s="724"/>
      <c r="AW132" s="618"/>
    </row>
    <row r="133" spans="14:49" x14ac:dyDescent="0.2">
      <c r="R133" s="208"/>
      <c r="S133" s="208"/>
      <c r="T133" s="208"/>
      <c r="U133" s="208"/>
      <c r="V133" s="208"/>
      <c r="W133" s="208"/>
      <c r="X133" s="208"/>
      <c r="AL133" s="42">
        <f t="shared" si="64"/>
        <v>43599</v>
      </c>
      <c r="AM133" s="31"/>
      <c r="AN133" s="31"/>
      <c r="AO133" s="31"/>
      <c r="AP133" s="38"/>
      <c r="AQ133" s="38"/>
      <c r="AR133" s="38"/>
      <c r="AS133" s="38"/>
      <c r="AT133" s="32">
        <f t="shared" si="65"/>
        <v>0</v>
      </c>
      <c r="AU133" s="39">
        <f t="shared" si="66"/>
        <v>0</v>
      </c>
      <c r="AV133" s="724"/>
      <c r="AW133" s="618"/>
    </row>
    <row r="134" spans="14:49" x14ac:dyDescent="0.2">
      <c r="R134" s="208"/>
      <c r="S134" s="208"/>
      <c r="T134" s="208"/>
      <c r="U134" s="208"/>
      <c r="V134" s="208"/>
      <c r="W134" s="208"/>
      <c r="X134" s="208"/>
      <c r="AL134" s="42">
        <f t="shared" si="64"/>
        <v>43600</v>
      </c>
      <c r="AM134" s="31"/>
      <c r="AN134" s="31"/>
      <c r="AO134" s="31"/>
      <c r="AP134" s="38"/>
      <c r="AQ134" s="38"/>
      <c r="AR134" s="38"/>
      <c r="AS134" s="38"/>
      <c r="AT134" s="32">
        <f t="shared" si="65"/>
        <v>0</v>
      </c>
      <c r="AU134" s="39">
        <f t="shared" si="66"/>
        <v>0</v>
      </c>
      <c r="AV134" s="724"/>
      <c r="AW134" s="618"/>
    </row>
    <row r="135" spans="14:49" x14ac:dyDescent="0.2">
      <c r="R135" s="208"/>
      <c r="S135" s="208"/>
      <c r="T135" s="208"/>
      <c r="U135" s="208"/>
      <c r="V135" s="208"/>
      <c r="W135" s="208"/>
      <c r="X135" s="208"/>
      <c r="AL135" s="42">
        <f t="shared" si="64"/>
        <v>43601</v>
      </c>
      <c r="AM135" s="31"/>
      <c r="AN135" s="31"/>
      <c r="AO135" s="31"/>
      <c r="AP135" s="38"/>
      <c r="AQ135" s="38"/>
      <c r="AR135" s="38"/>
      <c r="AS135" s="38"/>
      <c r="AT135" s="32">
        <f t="shared" si="65"/>
        <v>0</v>
      </c>
      <c r="AU135" s="39">
        <f t="shared" si="66"/>
        <v>0</v>
      </c>
      <c r="AV135" s="724"/>
      <c r="AW135" s="618"/>
    </row>
    <row r="136" spans="14:49" x14ac:dyDescent="0.2">
      <c r="R136" s="208"/>
      <c r="S136" s="208"/>
      <c r="T136" s="208"/>
      <c r="U136" s="208"/>
      <c r="V136" s="208"/>
      <c r="W136" s="208"/>
      <c r="X136" s="208"/>
      <c r="AL136" s="42">
        <f t="shared" si="64"/>
        <v>43602</v>
      </c>
      <c r="AM136" s="31"/>
      <c r="AN136" s="31"/>
      <c r="AO136" s="31"/>
      <c r="AP136" s="38"/>
      <c r="AQ136" s="38"/>
      <c r="AR136" s="38"/>
      <c r="AS136" s="38"/>
      <c r="AT136" s="32">
        <f t="shared" si="65"/>
        <v>0</v>
      </c>
      <c r="AU136" s="39">
        <f t="shared" si="66"/>
        <v>0</v>
      </c>
      <c r="AV136" s="724"/>
      <c r="AW136" s="618"/>
    </row>
    <row r="137" spans="14:49" x14ac:dyDescent="0.2">
      <c r="R137" s="208"/>
      <c r="S137" s="208"/>
      <c r="T137" s="208"/>
      <c r="U137" s="208"/>
      <c r="V137" s="208"/>
      <c r="W137" s="208"/>
      <c r="X137" s="208"/>
      <c r="AL137" s="42">
        <f t="shared" si="64"/>
        <v>43603</v>
      </c>
      <c r="AM137" s="31"/>
      <c r="AN137" s="31"/>
      <c r="AO137" s="31"/>
      <c r="AP137" s="38"/>
      <c r="AQ137" s="38"/>
      <c r="AR137" s="38"/>
      <c r="AS137" s="38"/>
      <c r="AT137" s="32">
        <f t="shared" si="65"/>
        <v>0</v>
      </c>
      <c r="AU137" s="39">
        <f t="shared" si="66"/>
        <v>0</v>
      </c>
      <c r="AV137" s="724"/>
      <c r="AW137" s="618"/>
    </row>
    <row r="138" spans="14:49" x14ac:dyDescent="0.2">
      <c r="R138" s="208"/>
      <c r="S138" s="208"/>
      <c r="T138" s="208"/>
      <c r="U138" s="208"/>
      <c r="V138" s="208"/>
      <c r="W138" s="208"/>
      <c r="X138" s="208"/>
      <c r="AL138" s="42">
        <f t="shared" si="64"/>
        <v>43604</v>
      </c>
      <c r="AM138" s="31"/>
      <c r="AN138" s="31"/>
      <c r="AO138" s="31"/>
      <c r="AP138" s="38"/>
      <c r="AQ138" s="38"/>
      <c r="AR138" s="38"/>
      <c r="AS138" s="38"/>
      <c r="AT138" s="32">
        <f t="shared" si="65"/>
        <v>0</v>
      </c>
      <c r="AU138" s="39">
        <f t="shared" si="66"/>
        <v>0</v>
      </c>
      <c r="AV138" s="724"/>
      <c r="AW138" s="618"/>
    </row>
    <row r="139" spans="14:49" x14ac:dyDescent="0.2">
      <c r="R139" s="208"/>
      <c r="S139" s="208"/>
      <c r="T139" s="208"/>
      <c r="U139" s="208"/>
      <c r="V139" s="208"/>
      <c r="W139" s="208"/>
      <c r="X139" s="208"/>
      <c r="AL139" s="42">
        <f t="shared" si="64"/>
        <v>43605</v>
      </c>
      <c r="AM139" s="31"/>
      <c r="AN139" s="31"/>
      <c r="AO139" s="31"/>
      <c r="AP139" s="38"/>
      <c r="AQ139" s="38"/>
      <c r="AR139" s="38"/>
      <c r="AS139" s="38"/>
      <c r="AT139" s="32">
        <f t="shared" si="65"/>
        <v>0</v>
      </c>
      <c r="AU139" s="39">
        <f>((AM139*$AM$117)+(AN139*$AN$117)+(AO139*$AO$117)+(AP139*$AP$117)+(AQ139*$AQ$117)+(AR139*$AR$117))</f>
        <v>0</v>
      </c>
      <c r="AV139" s="724"/>
      <c r="AW139" s="618"/>
    </row>
    <row r="140" spans="14:49" x14ac:dyDescent="0.2">
      <c r="N140" s="42"/>
      <c r="R140" s="208"/>
      <c r="S140" s="208"/>
      <c r="T140" s="208"/>
      <c r="U140" s="208"/>
      <c r="V140" s="208"/>
      <c r="W140" s="208"/>
      <c r="X140" s="208"/>
      <c r="AL140" s="42">
        <f t="shared" si="64"/>
        <v>43606</v>
      </c>
      <c r="AM140" s="31"/>
      <c r="AN140" s="31"/>
      <c r="AO140" s="31"/>
      <c r="AP140" s="38"/>
      <c r="AQ140" s="38"/>
      <c r="AR140" s="38"/>
      <c r="AS140" s="38"/>
      <c r="AT140" s="32">
        <f t="shared" si="65"/>
        <v>0</v>
      </c>
      <c r="AU140" s="39">
        <f t="shared" si="66"/>
        <v>0</v>
      </c>
      <c r="AV140" s="724"/>
      <c r="AW140" s="618"/>
    </row>
    <row r="141" spans="14:49" x14ac:dyDescent="0.2">
      <c r="N141" s="42"/>
      <c r="R141" s="208"/>
      <c r="S141" s="208"/>
      <c r="T141" s="208"/>
      <c r="U141" s="208"/>
      <c r="V141" s="208"/>
      <c r="W141" s="208"/>
      <c r="X141" s="208"/>
      <c r="AL141" s="42">
        <f t="shared" si="64"/>
        <v>43607</v>
      </c>
      <c r="AM141" s="31"/>
      <c r="AN141" s="31"/>
      <c r="AO141" s="31"/>
      <c r="AP141" s="38"/>
      <c r="AQ141" s="38"/>
      <c r="AR141" s="38"/>
      <c r="AS141" s="38"/>
      <c r="AT141" s="32">
        <f t="shared" si="65"/>
        <v>0</v>
      </c>
      <c r="AU141" s="39">
        <f t="shared" si="66"/>
        <v>0</v>
      </c>
      <c r="AV141" s="724"/>
      <c r="AW141" s="618"/>
    </row>
    <row r="142" spans="14:49" x14ac:dyDescent="0.2">
      <c r="N142" s="42"/>
      <c r="R142" s="208"/>
      <c r="S142" s="208"/>
      <c r="T142" s="208"/>
      <c r="U142" s="208"/>
      <c r="V142" s="208"/>
      <c r="W142" s="208"/>
      <c r="X142" s="208"/>
      <c r="AL142" s="42">
        <f t="shared" si="64"/>
        <v>43608</v>
      </c>
      <c r="AM142" s="31"/>
      <c r="AN142" s="31"/>
      <c r="AO142" s="31"/>
      <c r="AP142" s="38"/>
      <c r="AQ142" s="38"/>
      <c r="AR142" s="38"/>
      <c r="AS142" s="38"/>
      <c r="AT142" s="32">
        <f t="shared" si="65"/>
        <v>0</v>
      </c>
      <c r="AU142" s="39">
        <f t="shared" si="66"/>
        <v>0</v>
      </c>
      <c r="AV142" s="724"/>
      <c r="AW142" s="618"/>
    </row>
    <row r="143" spans="14:49" x14ac:dyDescent="0.2">
      <c r="N143" s="42"/>
      <c r="R143" s="208"/>
      <c r="S143" s="208"/>
      <c r="T143" s="208"/>
      <c r="U143" s="208"/>
      <c r="V143" s="208"/>
      <c r="W143" s="208"/>
      <c r="X143" s="208"/>
      <c r="AL143" s="42">
        <f t="shared" si="64"/>
        <v>43609</v>
      </c>
      <c r="AM143" s="31"/>
      <c r="AN143" s="31"/>
      <c r="AO143" s="31"/>
      <c r="AP143" s="38"/>
      <c r="AQ143" s="38"/>
      <c r="AR143" s="38"/>
      <c r="AS143" s="38"/>
      <c r="AT143" s="32">
        <f t="shared" si="65"/>
        <v>0</v>
      </c>
      <c r="AU143" s="39">
        <f t="shared" si="66"/>
        <v>0</v>
      </c>
      <c r="AV143" s="724"/>
      <c r="AW143" s="618"/>
    </row>
    <row r="144" spans="14:49" x14ac:dyDescent="0.2">
      <c r="N144" s="42"/>
      <c r="R144" s="208"/>
      <c r="S144" s="208"/>
      <c r="T144" s="208"/>
      <c r="U144" s="208"/>
      <c r="V144" s="208"/>
      <c r="W144" s="208"/>
      <c r="X144" s="208"/>
      <c r="AL144" s="42">
        <f t="shared" si="64"/>
        <v>43610</v>
      </c>
      <c r="AM144" s="31"/>
      <c r="AN144" s="31"/>
      <c r="AO144" s="31"/>
      <c r="AP144" s="38"/>
      <c r="AQ144" s="38"/>
      <c r="AR144" s="38"/>
      <c r="AS144" s="38"/>
      <c r="AT144" s="32">
        <f t="shared" si="65"/>
        <v>0</v>
      </c>
      <c r="AU144" s="39">
        <f t="shared" si="66"/>
        <v>0</v>
      </c>
      <c r="AV144" s="724"/>
      <c r="AW144" s="618"/>
    </row>
    <row r="145" spans="14:50" x14ac:dyDescent="0.2">
      <c r="N145" s="42"/>
      <c r="R145" s="208"/>
      <c r="S145" s="208"/>
      <c r="T145" s="208"/>
      <c r="U145" s="208"/>
      <c r="V145" s="208"/>
      <c r="W145" s="208"/>
      <c r="X145" s="208"/>
      <c r="AL145" s="42">
        <f t="shared" si="64"/>
        <v>43611</v>
      </c>
      <c r="AM145" s="31"/>
      <c r="AN145" s="31"/>
      <c r="AO145" s="31"/>
      <c r="AP145" s="38"/>
      <c r="AQ145" s="38"/>
      <c r="AR145" s="38"/>
      <c r="AS145" s="38"/>
      <c r="AT145" s="32">
        <f t="shared" si="65"/>
        <v>0</v>
      </c>
      <c r="AU145" s="39">
        <f t="shared" si="66"/>
        <v>0</v>
      </c>
      <c r="AV145" s="724"/>
      <c r="AW145" s="618"/>
      <c r="AX145" s="31"/>
    </row>
    <row r="146" spans="14:50" x14ac:dyDescent="0.2">
      <c r="N146" s="42"/>
      <c r="R146" s="208"/>
      <c r="S146" s="208"/>
      <c r="T146" s="208"/>
      <c r="U146" s="208"/>
      <c r="V146" s="208"/>
      <c r="W146" s="208"/>
      <c r="X146" s="208"/>
      <c r="AL146" s="42">
        <f t="shared" si="64"/>
        <v>43612</v>
      </c>
      <c r="AM146" s="31"/>
      <c r="AN146" s="31"/>
      <c r="AO146" s="31"/>
      <c r="AP146" s="38"/>
      <c r="AQ146" s="38"/>
      <c r="AR146" s="38"/>
      <c r="AS146" s="38"/>
      <c r="AT146" s="32">
        <f t="shared" si="65"/>
        <v>0</v>
      </c>
      <c r="AU146" s="39">
        <f t="shared" si="66"/>
        <v>0</v>
      </c>
      <c r="AV146" s="724"/>
      <c r="AW146" s="618"/>
      <c r="AX146" s="31"/>
    </row>
    <row r="147" spans="14:50" x14ac:dyDescent="0.2">
      <c r="N147" s="42"/>
      <c r="R147" s="208"/>
      <c r="S147" s="208"/>
      <c r="T147" s="208"/>
      <c r="U147" s="208"/>
      <c r="V147" s="208"/>
      <c r="W147" s="208"/>
      <c r="X147" s="208"/>
      <c r="AL147" s="42">
        <f t="shared" si="64"/>
        <v>43613</v>
      </c>
      <c r="AM147" s="31"/>
      <c r="AN147" s="31"/>
      <c r="AO147" s="31"/>
      <c r="AP147" s="38"/>
      <c r="AQ147" s="38"/>
      <c r="AR147" s="38"/>
      <c r="AS147" s="38"/>
      <c r="AT147" s="32">
        <f t="shared" si="65"/>
        <v>0</v>
      </c>
      <c r="AU147" s="39">
        <f t="shared" si="66"/>
        <v>0</v>
      </c>
      <c r="AV147" s="724"/>
      <c r="AW147" s="618"/>
      <c r="AX147" s="31"/>
    </row>
    <row r="148" spans="14:50" x14ac:dyDescent="0.2">
      <c r="N148" s="42"/>
      <c r="R148" s="208"/>
      <c r="S148" s="208"/>
      <c r="T148" s="208"/>
      <c r="U148" s="208"/>
      <c r="V148" s="208"/>
      <c r="W148" s="208"/>
      <c r="X148" s="208"/>
      <c r="AL148" s="42">
        <f t="shared" si="64"/>
        <v>43614</v>
      </c>
      <c r="AM148" s="31"/>
      <c r="AN148" s="31"/>
      <c r="AO148" s="31"/>
      <c r="AP148" s="38"/>
      <c r="AQ148" s="38"/>
      <c r="AR148" s="38"/>
      <c r="AS148" s="38"/>
      <c r="AT148" s="32">
        <f t="shared" si="65"/>
        <v>0</v>
      </c>
      <c r="AU148" s="39">
        <f t="shared" si="66"/>
        <v>0</v>
      </c>
      <c r="AV148" s="724"/>
      <c r="AW148" s="618"/>
    </row>
    <row r="149" spans="14:50" x14ac:dyDescent="0.2">
      <c r="N149" s="42"/>
      <c r="R149" s="208"/>
      <c r="S149" s="208"/>
      <c r="T149" s="208"/>
      <c r="U149" s="208"/>
      <c r="V149" s="208"/>
      <c r="W149" s="208"/>
      <c r="X149" s="208"/>
      <c r="AL149" s="42">
        <f t="shared" si="64"/>
        <v>43615</v>
      </c>
      <c r="AM149" s="31"/>
      <c r="AN149" s="31"/>
      <c r="AO149" s="31"/>
      <c r="AP149" s="38"/>
      <c r="AQ149" s="38"/>
      <c r="AR149" s="38"/>
      <c r="AS149" s="38"/>
      <c r="AT149" s="32">
        <f t="shared" si="65"/>
        <v>0</v>
      </c>
      <c r="AU149" s="39">
        <f t="shared" si="66"/>
        <v>0</v>
      </c>
      <c r="AV149" s="724"/>
      <c r="AW149" s="618"/>
    </row>
    <row r="150" spans="14:50" x14ac:dyDescent="0.2">
      <c r="R150" s="208"/>
      <c r="S150" s="208"/>
      <c r="T150" s="208"/>
      <c r="U150" s="208"/>
      <c r="V150" s="208"/>
      <c r="W150" s="208"/>
      <c r="X150" s="208"/>
      <c r="AL150" s="42">
        <f t="shared" si="64"/>
        <v>43616</v>
      </c>
      <c r="AM150" s="31"/>
      <c r="AN150" s="31"/>
      <c r="AO150" s="31"/>
      <c r="AP150" s="38"/>
      <c r="AQ150" s="38"/>
      <c r="AR150" s="38"/>
      <c r="AS150" s="38"/>
      <c r="AT150" s="32">
        <f t="shared" si="65"/>
        <v>0</v>
      </c>
      <c r="AU150" s="39">
        <f t="shared" si="66"/>
        <v>0</v>
      </c>
      <c r="AV150" s="724"/>
      <c r="AW150" s="618"/>
    </row>
    <row r="151" spans="14:50" x14ac:dyDescent="0.2">
      <c r="R151" s="208"/>
      <c r="S151" s="208"/>
      <c r="T151" s="208"/>
      <c r="U151" s="208"/>
      <c r="V151" s="208"/>
      <c r="W151" s="208"/>
      <c r="X151" s="208"/>
      <c r="AL151" s="56" t="s">
        <v>160</v>
      </c>
      <c r="AM151" s="56" t="s">
        <v>160</v>
      </c>
      <c r="AN151" s="56" t="s">
        <v>160</v>
      </c>
      <c r="AO151" s="56" t="s">
        <v>160</v>
      </c>
      <c r="AP151" s="56" t="s">
        <v>160</v>
      </c>
      <c r="AQ151" s="56" t="s">
        <v>160</v>
      </c>
      <c r="AR151" s="56" t="s">
        <v>160</v>
      </c>
      <c r="AS151" s="56" t="s">
        <v>160</v>
      </c>
      <c r="AT151" s="56" t="s">
        <v>160</v>
      </c>
      <c r="AU151" s="56" t="s">
        <v>160</v>
      </c>
      <c r="AV151" s="724"/>
      <c r="AW151" s="618"/>
    </row>
    <row r="152" spans="14:50" x14ac:dyDescent="0.2">
      <c r="R152" s="208"/>
      <c r="S152" s="208"/>
      <c r="T152" s="208"/>
      <c r="U152" s="208"/>
      <c r="V152" s="208"/>
      <c r="W152" s="208"/>
      <c r="X152" s="208"/>
      <c r="AL152" s="146"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39">
        <f>SUM(AU120:AU150)</f>
        <v>0</v>
      </c>
      <c r="AV152" s="724"/>
      <c r="AW152" s="618"/>
    </row>
    <row r="153" spans="14:50" x14ac:dyDescent="0.2">
      <c r="R153" s="208"/>
      <c r="S153" s="208"/>
      <c r="T153" s="208"/>
      <c r="U153" s="208"/>
      <c r="V153" s="208"/>
      <c r="W153" s="208"/>
      <c r="X153" s="208"/>
      <c r="AL153" s="208"/>
      <c r="AM153" s="208"/>
      <c r="AN153" s="208"/>
      <c r="AO153" s="208"/>
      <c r="AP153" s="208"/>
      <c r="AQ153" s="208"/>
      <c r="AR153" s="208"/>
      <c r="AS153" s="208"/>
      <c r="AT153" s="208"/>
      <c r="AU153" s="208"/>
      <c r="AV153" s="724"/>
      <c r="AW153" s="618"/>
    </row>
    <row r="154" spans="14:50" x14ac:dyDescent="0.2">
      <c r="R154" s="208"/>
      <c r="S154" s="208"/>
      <c r="T154" s="208"/>
      <c r="U154" s="208"/>
      <c r="V154" s="208"/>
      <c r="W154" s="208"/>
      <c r="X154" s="208"/>
      <c r="AL154" s="758"/>
      <c r="AM154" s="758"/>
      <c r="AN154" s="758"/>
      <c r="AO154" s="758"/>
      <c r="AP154" s="758"/>
      <c r="AQ154" s="758"/>
      <c r="AR154" s="758"/>
      <c r="AS154" s="758"/>
      <c r="AT154" s="758"/>
      <c r="AU154" s="758"/>
      <c r="AV154" s="759"/>
      <c r="AW154" s="618"/>
    </row>
    <row r="155" spans="14:50" x14ac:dyDescent="0.2">
      <c r="R155" s="208"/>
      <c r="S155" s="208"/>
      <c r="T155" s="208"/>
      <c r="U155" s="208"/>
      <c r="V155" s="208"/>
      <c r="W155" s="208"/>
      <c r="X155" s="208"/>
      <c r="AL155" s="57"/>
      <c r="AM155" s="57"/>
      <c r="AN155" s="57"/>
      <c r="AO155" s="57"/>
      <c r="AP155" s="57"/>
      <c r="AQ155" s="57"/>
      <c r="AR155" s="57"/>
      <c r="AS155" s="57"/>
      <c r="AT155" s="57"/>
      <c r="AU155" s="758"/>
      <c r="AV155" s="759"/>
      <c r="AW155" s="618"/>
    </row>
    <row r="156" spans="14:50" x14ac:dyDescent="0.2">
      <c r="R156" s="208"/>
      <c r="S156" s="208"/>
      <c r="T156" s="208"/>
      <c r="U156" s="208"/>
      <c r="V156" s="208"/>
      <c r="W156" s="208"/>
      <c r="X156" s="208"/>
      <c r="AL156" s="57"/>
      <c r="AM156" s="57"/>
      <c r="AN156" s="57"/>
      <c r="AO156" s="57"/>
      <c r="AP156" s="57"/>
      <c r="AQ156" s="57"/>
      <c r="AR156" s="57"/>
      <c r="AS156" s="57"/>
      <c r="AT156" s="57"/>
      <c r="AU156" s="758"/>
      <c r="AV156" s="759"/>
      <c r="AW156" s="618"/>
    </row>
    <row r="157" spans="14:50" x14ac:dyDescent="0.2">
      <c r="R157" s="208"/>
      <c r="S157" s="208"/>
      <c r="T157" s="208"/>
      <c r="U157" s="208"/>
      <c r="V157" s="208"/>
      <c r="W157" s="208"/>
      <c r="X157" s="208"/>
      <c r="AL157" s="57">
        <f>(Z10)</f>
        <v>43586</v>
      </c>
      <c r="AM157" s="57">
        <f t="shared" ref="AM157:AR166" si="69">(AM6+AM44+AM82+AM120)</f>
        <v>0</v>
      </c>
      <c r="AN157" s="57">
        <f t="shared" si="69"/>
        <v>2</v>
      </c>
      <c r="AO157" s="57">
        <f t="shared" si="69"/>
        <v>0</v>
      </c>
      <c r="AP157" s="57">
        <f t="shared" si="69"/>
        <v>0</v>
      </c>
      <c r="AQ157" s="57">
        <f t="shared" si="69"/>
        <v>0</v>
      </c>
      <c r="AR157" s="57">
        <f t="shared" si="69"/>
        <v>0</v>
      </c>
      <c r="AS157" s="57"/>
      <c r="AT157" s="57"/>
      <c r="AU157" s="758"/>
      <c r="AV157" s="759"/>
      <c r="AW157" s="618"/>
    </row>
    <row r="158" spans="14:50" x14ac:dyDescent="0.2">
      <c r="R158" s="208"/>
      <c r="S158" s="208"/>
      <c r="T158" s="208"/>
      <c r="U158" s="208"/>
      <c r="V158" s="208"/>
      <c r="W158" s="208"/>
      <c r="X158" s="208"/>
      <c r="AL158" s="57">
        <f t="shared" ref="AL158:AL187" si="70">(AL157)+1</f>
        <v>43587</v>
      </c>
      <c r="AM158" s="57">
        <f t="shared" si="69"/>
        <v>0</v>
      </c>
      <c r="AN158" s="57">
        <f t="shared" si="69"/>
        <v>0</v>
      </c>
      <c r="AO158" s="57">
        <f t="shared" si="69"/>
        <v>0</v>
      </c>
      <c r="AP158" s="57">
        <f t="shared" si="69"/>
        <v>0</v>
      </c>
      <c r="AQ158" s="57">
        <f t="shared" si="69"/>
        <v>0</v>
      </c>
      <c r="AR158" s="57">
        <f t="shared" si="69"/>
        <v>0</v>
      </c>
      <c r="AS158" s="57"/>
      <c r="AT158" s="57"/>
      <c r="AU158" s="758"/>
      <c r="AV158" s="759"/>
      <c r="AW158" s="618"/>
    </row>
    <row r="159" spans="14:50" x14ac:dyDescent="0.2">
      <c r="R159" s="208"/>
      <c r="S159" s="208"/>
      <c r="T159" s="208"/>
      <c r="U159" s="208"/>
      <c r="V159" s="208"/>
      <c r="W159" s="208"/>
      <c r="X159" s="208"/>
      <c r="AL159" s="57">
        <f t="shared" si="70"/>
        <v>43588</v>
      </c>
      <c r="AM159" s="57">
        <f t="shared" si="69"/>
        <v>0</v>
      </c>
      <c r="AN159" s="57">
        <f t="shared" si="69"/>
        <v>0</v>
      </c>
      <c r="AO159" s="57">
        <f t="shared" si="69"/>
        <v>0</v>
      </c>
      <c r="AP159" s="57">
        <f t="shared" si="69"/>
        <v>0</v>
      </c>
      <c r="AQ159" s="57">
        <f t="shared" si="69"/>
        <v>0</v>
      </c>
      <c r="AR159" s="57">
        <f t="shared" si="69"/>
        <v>0</v>
      </c>
      <c r="AS159" s="57"/>
      <c r="AT159" s="57"/>
      <c r="AU159" s="758"/>
      <c r="AV159" s="759"/>
      <c r="AW159" s="618"/>
    </row>
    <row r="160" spans="14:50" x14ac:dyDescent="0.2">
      <c r="R160" s="208"/>
      <c r="S160" s="208"/>
      <c r="T160" s="208"/>
      <c r="U160" s="208"/>
      <c r="V160" s="208"/>
      <c r="W160" s="208"/>
      <c r="X160" s="208"/>
      <c r="AL160" s="57">
        <f t="shared" si="70"/>
        <v>43589</v>
      </c>
      <c r="AM160" s="57">
        <f t="shared" si="69"/>
        <v>0</v>
      </c>
      <c r="AN160" s="57">
        <f t="shared" si="69"/>
        <v>0</v>
      </c>
      <c r="AO160" s="57">
        <f t="shared" si="69"/>
        <v>0</v>
      </c>
      <c r="AP160" s="57">
        <f t="shared" si="69"/>
        <v>0</v>
      </c>
      <c r="AQ160" s="57">
        <f t="shared" si="69"/>
        <v>0</v>
      </c>
      <c r="AR160" s="57">
        <f t="shared" si="69"/>
        <v>0</v>
      </c>
      <c r="AS160" s="57"/>
      <c r="AT160" s="57"/>
      <c r="AU160" s="758"/>
      <c r="AV160" s="759"/>
      <c r="AW160" s="618"/>
    </row>
    <row r="161" spans="18:50" x14ac:dyDescent="0.2">
      <c r="R161" s="208"/>
      <c r="S161" s="208"/>
      <c r="T161" s="208"/>
      <c r="U161" s="208"/>
      <c r="V161" s="208"/>
      <c r="W161" s="208"/>
      <c r="X161" s="208"/>
      <c r="AL161" s="57">
        <f t="shared" si="70"/>
        <v>43590</v>
      </c>
      <c r="AM161" s="57">
        <f t="shared" si="69"/>
        <v>0</v>
      </c>
      <c r="AN161" s="57">
        <f t="shared" si="69"/>
        <v>2</v>
      </c>
      <c r="AO161" s="57">
        <f t="shared" si="69"/>
        <v>2</v>
      </c>
      <c r="AP161" s="57">
        <f t="shared" si="69"/>
        <v>0</v>
      </c>
      <c r="AQ161" s="57">
        <f t="shared" si="69"/>
        <v>0</v>
      </c>
      <c r="AR161" s="57">
        <f t="shared" si="69"/>
        <v>0</v>
      </c>
      <c r="AS161" s="57"/>
      <c r="AT161" s="57"/>
      <c r="AU161" s="758"/>
      <c r="AV161" s="759"/>
      <c r="AW161" s="618"/>
    </row>
    <row r="162" spans="18:50" x14ac:dyDescent="0.2">
      <c r="R162" s="208"/>
      <c r="S162" s="208"/>
      <c r="T162" s="208"/>
      <c r="U162" s="208"/>
      <c r="V162" s="208"/>
      <c r="W162" s="208"/>
      <c r="X162" s="208"/>
      <c r="AL162" s="57">
        <f t="shared" si="70"/>
        <v>43591</v>
      </c>
      <c r="AM162" s="57">
        <f t="shared" si="69"/>
        <v>0</v>
      </c>
      <c r="AN162" s="57">
        <f t="shared" si="69"/>
        <v>2</v>
      </c>
      <c r="AO162" s="57">
        <f t="shared" si="69"/>
        <v>2</v>
      </c>
      <c r="AP162" s="57">
        <f t="shared" si="69"/>
        <v>0</v>
      </c>
      <c r="AQ162" s="57">
        <f t="shared" si="69"/>
        <v>0</v>
      </c>
      <c r="AR162" s="57">
        <f t="shared" si="69"/>
        <v>0</v>
      </c>
      <c r="AS162" s="57"/>
      <c r="AT162" s="57"/>
      <c r="AU162" s="758"/>
      <c r="AV162" s="759"/>
      <c r="AW162" s="618"/>
    </row>
    <row r="163" spans="18:50" x14ac:dyDescent="0.2">
      <c r="R163" s="208"/>
      <c r="S163" s="208"/>
      <c r="T163" s="208"/>
      <c r="U163" s="208"/>
      <c r="V163" s="208"/>
      <c r="W163" s="208"/>
      <c r="X163" s="208"/>
      <c r="AL163" s="57">
        <f t="shared" si="70"/>
        <v>43592</v>
      </c>
      <c r="AM163" s="57">
        <f t="shared" si="69"/>
        <v>0</v>
      </c>
      <c r="AN163" s="57">
        <f t="shared" si="69"/>
        <v>2</v>
      </c>
      <c r="AO163" s="57">
        <f t="shared" si="69"/>
        <v>2</v>
      </c>
      <c r="AP163" s="57">
        <f t="shared" si="69"/>
        <v>0</v>
      </c>
      <c r="AQ163" s="57">
        <f t="shared" si="69"/>
        <v>0</v>
      </c>
      <c r="AR163" s="57">
        <f t="shared" si="69"/>
        <v>0</v>
      </c>
      <c r="AS163" s="57"/>
      <c r="AT163" s="57"/>
      <c r="AU163" s="758"/>
      <c r="AV163" s="759"/>
      <c r="AW163" s="618"/>
    </row>
    <row r="164" spans="18:50" x14ac:dyDescent="0.2">
      <c r="R164" s="208"/>
      <c r="S164" s="208"/>
      <c r="T164" s="208"/>
      <c r="U164" s="208"/>
      <c r="V164" s="208"/>
      <c r="W164" s="208"/>
      <c r="X164" s="208"/>
      <c r="AL164" s="57">
        <f t="shared" si="70"/>
        <v>43593</v>
      </c>
      <c r="AM164" s="57">
        <f t="shared" si="69"/>
        <v>2</v>
      </c>
      <c r="AN164" s="57">
        <f t="shared" si="69"/>
        <v>0</v>
      </c>
      <c r="AO164" s="57">
        <f t="shared" si="69"/>
        <v>0</v>
      </c>
      <c r="AP164" s="57">
        <f t="shared" si="69"/>
        <v>0</v>
      </c>
      <c r="AQ164" s="57">
        <f t="shared" si="69"/>
        <v>0</v>
      </c>
      <c r="AR164" s="57">
        <f t="shared" si="69"/>
        <v>0</v>
      </c>
      <c r="AS164" s="57"/>
      <c r="AT164" s="57"/>
      <c r="AU164" s="758"/>
      <c r="AV164" s="759"/>
      <c r="AW164" s="618"/>
    </row>
    <row r="165" spans="18:50" x14ac:dyDescent="0.2">
      <c r="R165" s="208"/>
      <c r="S165" s="208"/>
      <c r="T165" s="208"/>
      <c r="U165" s="208"/>
      <c r="V165" s="208"/>
      <c r="W165" s="208"/>
      <c r="X165" s="208"/>
      <c r="AL165" s="57">
        <f t="shared" si="70"/>
        <v>43594</v>
      </c>
      <c r="AM165" s="57">
        <f t="shared" si="69"/>
        <v>0</v>
      </c>
      <c r="AN165" s="57">
        <f t="shared" si="69"/>
        <v>0</v>
      </c>
      <c r="AO165" s="57">
        <f t="shared" si="69"/>
        <v>0</v>
      </c>
      <c r="AP165" s="57">
        <f t="shared" si="69"/>
        <v>0</v>
      </c>
      <c r="AQ165" s="57">
        <f t="shared" si="69"/>
        <v>0</v>
      </c>
      <c r="AR165" s="57">
        <f t="shared" si="69"/>
        <v>0</v>
      </c>
      <c r="AS165" s="57"/>
      <c r="AT165" s="57"/>
      <c r="AU165" s="758"/>
      <c r="AV165" s="759"/>
      <c r="AW165" s="618"/>
    </row>
    <row r="166" spans="18:50" x14ac:dyDescent="0.2">
      <c r="R166" s="208"/>
      <c r="S166" s="208"/>
      <c r="T166" s="208"/>
      <c r="U166" s="208"/>
      <c r="V166" s="208"/>
      <c r="W166" s="208"/>
      <c r="X166" s="208"/>
      <c r="AL166" s="57">
        <f t="shared" si="70"/>
        <v>43595</v>
      </c>
      <c r="AM166" s="57">
        <f t="shared" si="69"/>
        <v>0</v>
      </c>
      <c r="AN166" s="57">
        <f t="shared" si="69"/>
        <v>0</v>
      </c>
      <c r="AO166" s="57">
        <f t="shared" si="69"/>
        <v>0</v>
      </c>
      <c r="AP166" s="57">
        <f t="shared" si="69"/>
        <v>0</v>
      </c>
      <c r="AQ166" s="57">
        <f t="shared" si="69"/>
        <v>0</v>
      </c>
      <c r="AR166" s="57">
        <f t="shared" si="69"/>
        <v>0</v>
      </c>
      <c r="AS166" s="57"/>
      <c r="AT166" s="57"/>
      <c r="AU166" s="758"/>
      <c r="AV166" s="759"/>
      <c r="AW166" s="618"/>
    </row>
    <row r="167" spans="18:50" x14ac:dyDescent="0.2">
      <c r="R167" s="208"/>
      <c r="S167" s="208"/>
      <c r="T167" s="208"/>
      <c r="U167" s="208"/>
      <c r="V167" s="208"/>
      <c r="W167" s="208"/>
      <c r="X167" s="208"/>
      <c r="AL167" s="57">
        <f t="shared" si="70"/>
        <v>43596</v>
      </c>
      <c r="AM167" s="57">
        <f t="shared" ref="AM167:AR176" si="71">(AM16+AM54+AM92+AM130)</f>
        <v>0</v>
      </c>
      <c r="AN167" s="57">
        <f t="shared" si="71"/>
        <v>2</v>
      </c>
      <c r="AO167" s="57">
        <f t="shared" si="71"/>
        <v>0</v>
      </c>
      <c r="AP167" s="57">
        <f t="shared" si="71"/>
        <v>0</v>
      </c>
      <c r="AQ167" s="57">
        <f t="shared" si="71"/>
        <v>0</v>
      </c>
      <c r="AR167" s="57">
        <f t="shared" si="71"/>
        <v>0</v>
      </c>
      <c r="AS167" s="57"/>
      <c r="AT167" s="57"/>
      <c r="AU167" s="758"/>
      <c r="AV167" s="759"/>
      <c r="AW167" s="618"/>
    </row>
    <row r="168" spans="18:50" x14ac:dyDescent="0.2">
      <c r="R168" s="208"/>
      <c r="S168" s="208"/>
      <c r="T168" s="208"/>
      <c r="U168" s="208"/>
      <c r="V168" s="208"/>
      <c r="W168" s="208"/>
      <c r="X168" s="208"/>
      <c r="AL168" s="57">
        <f t="shared" si="70"/>
        <v>43597</v>
      </c>
      <c r="AM168" s="57">
        <f t="shared" si="71"/>
        <v>0</v>
      </c>
      <c r="AN168" s="57">
        <f t="shared" si="71"/>
        <v>2</v>
      </c>
      <c r="AO168" s="57">
        <f t="shared" si="71"/>
        <v>2</v>
      </c>
      <c r="AP168" s="57">
        <f t="shared" si="71"/>
        <v>0</v>
      </c>
      <c r="AQ168" s="57">
        <f t="shared" si="71"/>
        <v>0</v>
      </c>
      <c r="AR168" s="57">
        <f t="shared" si="71"/>
        <v>0</v>
      </c>
      <c r="AS168" s="57"/>
      <c r="AT168" s="57"/>
      <c r="AU168" s="758"/>
      <c r="AV168" s="759"/>
      <c r="AW168" s="618"/>
    </row>
    <row r="169" spans="18:50" x14ac:dyDescent="0.2">
      <c r="R169" s="208"/>
      <c r="S169" s="208"/>
      <c r="T169" s="208"/>
      <c r="U169" s="208"/>
      <c r="V169" s="208"/>
      <c r="W169" s="208"/>
      <c r="X169" s="208"/>
      <c r="AL169" s="57">
        <f t="shared" si="70"/>
        <v>43598</v>
      </c>
      <c r="AM169" s="57">
        <f t="shared" si="71"/>
        <v>2</v>
      </c>
      <c r="AN169" s="57">
        <f t="shared" si="71"/>
        <v>2</v>
      </c>
      <c r="AO169" s="57">
        <f t="shared" si="71"/>
        <v>2</v>
      </c>
      <c r="AP169" s="57">
        <f t="shared" si="71"/>
        <v>0</v>
      </c>
      <c r="AQ169" s="57">
        <f t="shared" si="71"/>
        <v>0</v>
      </c>
      <c r="AR169" s="57">
        <f t="shared" si="71"/>
        <v>0</v>
      </c>
      <c r="AS169" s="57"/>
      <c r="AT169" s="57"/>
      <c r="AU169" s="758"/>
      <c r="AV169" s="759"/>
      <c r="AW169" s="618"/>
    </row>
    <row r="170" spans="18:50" x14ac:dyDescent="0.2">
      <c r="R170" s="208"/>
      <c r="S170" s="208"/>
      <c r="T170" s="208"/>
      <c r="U170" s="208"/>
      <c r="V170" s="208"/>
      <c r="W170" s="208"/>
      <c r="X170" s="208"/>
      <c r="AL170" s="57">
        <f t="shared" si="70"/>
        <v>43599</v>
      </c>
      <c r="AM170" s="57">
        <f t="shared" si="71"/>
        <v>1</v>
      </c>
      <c r="AN170" s="57">
        <f t="shared" si="71"/>
        <v>2</v>
      </c>
      <c r="AO170" s="57">
        <f t="shared" si="71"/>
        <v>1</v>
      </c>
      <c r="AP170" s="57">
        <f t="shared" si="71"/>
        <v>0</v>
      </c>
      <c r="AQ170" s="57">
        <f t="shared" si="71"/>
        <v>0</v>
      </c>
      <c r="AR170" s="57">
        <f t="shared" si="71"/>
        <v>0</v>
      </c>
      <c r="AS170" s="57"/>
      <c r="AT170" s="57"/>
      <c r="AU170" s="758"/>
      <c r="AV170" s="759"/>
      <c r="AW170" s="618"/>
    </row>
    <row r="171" spans="18:50" x14ac:dyDescent="0.2">
      <c r="R171" s="208"/>
      <c r="S171" s="208"/>
      <c r="T171" s="208"/>
      <c r="U171" s="208"/>
      <c r="V171" s="208"/>
      <c r="W171" s="208"/>
      <c r="X171" s="208"/>
      <c r="AL171" s="57">
        <f t="shared" si="70"/>
        <v>43600</v>
      </c>
      <c r="AM171" s="57">
        <f t="shared" si="71"/>
        <v>1</v>
      </c>
      <c r="AN171" s="57">
        <f t="shared" si="71"/>
        <v>2</v>
      </c>
      <c r="AO171" s="57">
        <f t="shared" si="71"/>
        <v>2</v>
      </c>
      <c r="AP171" s="57">
        <f t="shared" si="71"/>
        <v>0</v>
      </c>
      <c r="AQ171" s="57">
        <f t="shared" si="71"/>
        <v>0</v>
      </c>
      <c r="AR171" s="57">
        <f t="shared" si="71"/>
        <v>0</v>
      </c>
      <c r="AS171" s="57"/>
      <c r="AT171" s="57"/>
      <c r="AU171" s="758"/>
      <c r="AV171" s="759"/>
      <c r="AW171" s="618"/>
    </row>
    <row r="172" spans="18:50" x14ac:dyDescent="0.2">
      <c r="R172" s="208"/>
      <c r="S172" s="208"/>
      <c r="T172" s="208"/>
      <c r="U172" s="208"/>
      <c r="V172" s="208"/>
      <c r="W172" s="208"/>
      <c r="X172" s="208"/>
      <c r="AL172" s="57">
        <f t="shared" si="70"/>
        <v>43601</v>
      </c>
      <c r="AM172" s="57">
        <f t="shared" si="71"/>
        <v>0</v>
      </c>
      <c r="AN172" s="57">
        <f t="shared" si="71"/>
        <v>0</v>
      </c>
      <c r="AO172" s="57">
        <f t="shared" si="71"/>
        <v>0</v>
      </c>
      <c r="AP172" s="57">
        <f t="shared" si="71"/>
        <v>0</v>
      </c>
      <c r="AQ172" s="57">
        <f t="shared" si="71"/>
        <v>0</v>
      </c>
      <c r="AR172" s="57">
        <f t="shared" si="71"/>
        <v>0</v>
      </c>
      <c r="AS172" s="57"/>
      <c r="AT172" s="57"/>
      <c r="AU172" s="758"/>
      <c r="AV172" s="759"/>
      <c r="AW172" s="618"/>
    </row>
    <row r="173" spans="18:50" x14ac:dyDescent="0.2">
      <c r="R173" s="208"/>
      <c r="S173" s="208"/>
      <c r="T173" s="208"/>
      <c r="U173" s="208"/>
      <c r="V173" s="208"/>
      <c r="W173" s="208"/>
      <c r="X173" s="208"/>
      <c r="AL173" s="57">
        <f t="shared" si="70"/>
        <v>43602</v>
      </c>
      <c r="AM173" s="57">
        <f t="shared" si="71"/>
        <v>0</v>
      </c>
      <c r="AN173" s="57">
        <f t="shared" si="71"/>
        <v>0</v>
      </c>
      <c r="AO173" s="57">
        <f t="shared" si="71"/>
        <v>0</v>
      </c>
      <c r="AP173" s="57">
        <f t="shared" si="71"/>
        <v>0</v>
      </c>
      <c r="AQ173" s="57">
        <f t="shared" si="71"/>
        <v>0</v>
      </c>
      <c r="AR173" s="57">
        <f t="shared" si="71"/>
        <v>0</v>
      </c>
      <c r="AS173" s="57"/>
      <c r="AT173" s="57"/>
      <c r="AU173" s="758"/>
      <c r="AV173" s="759"/>
      <c r="AW173" s="618"/>
    </row>
    <row r="174" spans="18:50" x14ac:dyDescent="0.2">
      <c r="R174" s="208"/>
      <c r="S174" s="208"/>
      <c r="T174" s="208"/>
      <c r="U174" s="208"/>
      <c r="V174" s="208"/>
      <c r="W174" s="208"/>
      <c r="X174" s="208"/>
      <c r="AL174" s="57">
        <f t="shared" si="70"/>
        <v>43603</v>
      </c>
      <c r="AM174" s="57">
        <f t="shared" si="71"/>
        <v>0</v>
      </c>
      <c r="AN174" s="57">
        <f t="shared" si="71"/>
        <v>2</v>
      </c>
      <c r="AO174" s="57">
        <f t="shared" si="71"/>
        <v>0</v>
      </c>
      <c r="AP174" s="57">
        <f t="shared" si="71"/>
        <v>0</v>
      </c>
      <c r="AQ174" s="57">
        <f t="shared" si="71"/>
        <v>0</v>
      </c>
      <c r="AR174" s="57">
        <f t="shared" si="71"/>
        <v>0</v>
      </c>
      <c r="AS174" s="57"/>
      <c r="AT174" s="57"/>
      <c r="AU174" s="758"/>
      <c r="AV174" s="759"/>
    </row>
    <row r="175" spans="18:50" x14ac:dyDescent="0.2">
      <c r="R175" s="208"/>
      <c r="S175" s="208"/>
      <c r="T175" s="208"/>
      <c r="U175" s="208"/>
      <c r="V175" s="208"/>
      <c r="W175" s="208"/>
      <c r="X175" s="208"/>
      <c r="AL175" s="57">
        <f t="shared" si="70"/>
        <v>43604</v>
      </c>
      <c r="AM175" s="57">
        <f t="shared" si="71"/>
        <v>0</v>
      </c>
      <c r="AN175" s="57">
        <f t="shared" si="71"/>
        <v>2</v>
      </c>
      <c r="AO175" s="57">
        <f t="shared" si="71"/>
        <v>0</v>
      </c>
      <c r="AP175" s="57">
        <f t="shared" si="71"/>
        <v>0</v>
      </c>
      <c r="AQ175" s="57">
        <f t="shared" si="71"/>
        <v>0</v>
      </c>
      <c r="AR175" s="57">
        <f t="shared" si="71"/>
        <v>0</v>
      </c>
      <c r="AS175" s="57"/>
      <c r="AT175" s="57"/>
      <c r="AU175" s="758"/>
      <c r="AV175" s="759"/>
    </row>
    <row r="176" spans="18:50" x14ac:dyDescent="0.2">
      <c r="R176" s="208"/>
      <c r="S176" s="208"/>
      <c r="T176" s="208"/>
      <c r="U176" s="208"/>
      <c r="V176" s="208"/>
      <c r="W176" s="208"/>
      <c r="X176" s="208"/>
      <c r="AL176" s="57">
        <f t="shared" si="70"/>
        <v>43605</v>
      </c>
      <c r="AM176" s="57">
        <f t="shared" si="71"/>
        <v>0</v>
      </c>
      <c r="AN176" s="57">
        <f t="shared" si="71"/>
        <v>2</v>
      </c>
      <c r="AO176" s="57">
        <f t="shared" si="71"/>
        <v>0</v>
      </c>
      <c r="AP176" s="57">
        <f t="shared" si="71"/>
        <v>0</v>
      </c>
      <c r="AQ176" s="57">
        <f t="shared" si="71"/>
        <v>0</v>
      </c>
      <c r="AR176" s="57">
        <f t="shared" si="71"/>
        <v>0</v>
      </c>
      <c r="AS176" s="57"/>
      <c r="AT176" s="57"/>
      <c r="AU176" s="758"/>
      <c r="AV176" s="759"/>
      <c r="AX176" s="31"/>
    </row>
    <row r="177" spans="18:50" x14ac:dyDescent="0.2">
      <c r="R177" s="208"/>
      <c r="S177" s="208"/>
      <c r="T177" s="208"/>
      <c r="U177" s="208"/>
      <c r="V177" s="208"/>
      <c r="W177" s="208"/>
      <c r="X177" s="208"/>
      <c r="AL177" s="57">
        <f t="shared" si="70"/>
        <v>43606</v>
      </c>
      <c r="AM177" s="57">
        <f t="shared" ref="AM177:AR186" si="72">(AM26+AM64+AM102+AM140)</f>
        <v>0</v>
      </c>
      <c r="AN177" s="57">
        <f t="shared" si="72"/>
        <v>2</v>
      </c>
      <c r="AO177" s="57">
        <f t="shared" si="72"/>
        <v>0</v>
      </c>
      <c r="AP177" s="57">
        <f t="shared" si="72"/>
        <v>0</v>
      </c>
      <c r="AQ177" s="57">
        <f t="shared" si="72"/>
        <v>0</v>
      </c>
      <c r="AR177" s="57">
        <f t="shared" si="72"/>
        <v>0</v>
      </c>
      <c r="AS177" s="57"/>
      <c r="AT177" s="57"/>
      <c r="AU177" s="758"/>
      <c r="AV177" s="759"/>
    </row>
    <row r="178" spans="18:50" x14ac:dyDescent="0.2">
      <c r="R178" s="208"/>
      <c r="S178" s="208"/>
      <c r="T178" s="208"/>
      <c r="U178" s="208"/>
      <c r="V178" s="208"/>
      <c r="W178" s="208"/>
      <c r="X178" s="208"/>
      <c r="AL178" s="57">
        <f t="shared" si="70"/>
        <v>43607</v>
      </c>
      <c r="AM178" s="57">
        <f t="shared" si="72"/>
        <v>2</v>
      </c>
      <c r="AN178" s="57">
        <f t="shared" si="72"/>
        <v>0</v>
      </c>
      <c r="AO178" s="57">
        <f t="shared" si="72"/>
        <v>0</v>
      </c>
      <c r="AP178" s="57">
        <f t="shared" si="72"/>
        <v>0</v>
      </c>
      <c r="AQ178" s="57">
        <f t="shared" si="72"/>
        <v>0</v>
      </c>
      <c r="AR178" s="57">
        <f t="shared" si="72"/>
        <v>0</v>
      </c>
      <c r="AS178" s="57"/>
      <c r="AT178" s="57"/>
      <c r="AU178" s="758"/>
      <c r="AV178" s="759"/>
      <c r="AX178" s="31"/>
    </row>
    <row r="179" spans="18:50" x14ac:dyDescent="0.2">
      <c r="R179" s="208"/>
      <c r="S179" s="208"/>
      <c r="T179" s="208"/>
      <c r="U179" s="208"/>
      <c r="V179" s="208"/>
      <c r="W179" s="208"/>
      <c r="X179" s="208"/>
      <c r="AL179" s="57">
        <f t="shared" si="70"/>
        <v>43608</v>
      </c>
      <c r="AM179" s="57">
        <f t="shared" si="72"/>
        <v>0</v>
      </c>
      <c r="AN179" s="57">
        <f t="shared" si="72"/>
        <v>0</v>
      </c>
      <c r="AO179" s="57">
        <f t="shared" si="72"/>
        <v>0</v>
      </c>
      <c r="AP179" s="57">
        <f t="shared" si="72"/>
        <v>0</v>
      </c>
      <c r="AQ179" s="57">
        <f t="shared" si="72"/>
        <v>0</v>
      </c>
      <c r="AR179" s="57">
        <f t="shared" si="72"/>
        <v>0</v>
      </c>
      <c r="AS179" s="57"/>
      <c r="AT179" s="57"/>
      <c r="AU179" s="758"/>
      <c r="AV179" s="759"/>
    </row>
    <row r="180" spans="18:50" x14ac:dyDescent="0.2">
      <c r="R180" s="208"/>
      <c r="S180" s="208"/>
      <c r="T180" s="208"/>
      <c r="U180" s="208"/>
      <c r="V180" s="208"/>
      <c r="W180" s="208"/>
      <c r="X180" s="208"/>
      <c r="AL180" s="57">
        <f t="shared" si="70"/>
        <v>43609</v>
      </c>
      <c r="AM180" s="57">
        <f t="shared" si="72"/>
        <v>0</v>
      </c>
      <c r="AN180" s="57">
        <f t="shared" si="72"/>
        <v>0</v>
      </c>
      <c r="AO180" s="57">
        <f t="shared" si="72"/>
        <v>0</v>
      </c>
      <c r="AP180" s="57">
        <f t="shared" si="72"/>
        <v>0</v>
      </c>
      <c r="AQ180" s="57">
        <f t="shared" si="72"/>
        <v>0</v>
      </c>
      <c r="AR180" s="57">
        <f t="shared" si="72"/>
        <v>0</v>
      </c>
      <c r="AS180" s="57"/>
      <c r="AT180" s="57"/>
      <c r="AU180" s="758"/>
      <c r="AV180" s="759"/>
      <c r="AX180" s="31"/>
    </row>
    <row r="181" spans="18:50" x14ac:dyDescent="0.2">
      <c r="R181" s="208"/>
      <c r="S181" s="208"/>
      <c r="T181" s="208"/>
      <c r="U181" s="208"/>
      <c r="V181" s="208"/>
      <c r="W181" s="208"/>
      <c r="X181" s="208"/>
      <c r="AL181" s="57">
        <f t="shared" si="70"/>
        <v>43610</v>
      </c>
      <c r="AM181" s="57">
        <f t="shared" si="72"/>
        <v>0</v>
      </c>
      <c r="AN181" s="57">
        <f t="shared" si="72"/>
        <v>2</v>
      </c>
      <c r="AO181" s="57">
        <f t="shared" si="72"/>
        <v>0</v>
      </c>
      <c r="AP181" s="57">
        <f t="shared" si="72"/>
        <v>0</v>
      </c>
      <c r="AQ181" s="57">
        <f t="shared" si="72"/>
        <v>0</v>
      </c>
      <c r="AR181" s="57">
        <f t="shared" si="72"/>
        <v>0</v>
      </c>
      <c r="AS181" s="57"/>
      <c r="AT181" s="57"/>
      <c r="AU181" s="758"/>
      <c r="AV181" s="759"/>
    </row>
    <row r="182" spans="18:50" x14ac:dyDescent="0.2">
      <c r="R182" s="208"/>
      <c r="S182" s="208"/>
      <c r="T182" s="208"/>
      <c r="U182" s="208"/>
      <c r="V182" s="208"/>
      <c r="W182" s="208"/>
      <c r="X182" s="208"/>
      <c r="AL182" s="57">
        <f t="shared" si="70"/>
        <v>43611</v>
      </c>
      <c r="AM182" s="57">
        <f t="shared" si="72"/>
        <v>0</v>
      </c>
      <c r="AN182" s="57">
        <f t="shared" si="72"/>
        <v>2</v>
      </c>
      <c r="AO182" s="57">
        <f t="shared" si="72"/>
        <v>0</v>
      </c>
      <c r="AP182" s="57">
        <f t="shared" si="72"/>
        <v>0</v>
      </c>
      <c r="AQ182" s="57">
        <f t="shared" si="72"/>
        <v>0</v>
      </c>
      <c r="AR182" s="57">
        <f t="shared" si="72"/>
        <v>0</v>
      </c>
      <c r="AS182" s="57"/>
      <c r="AT182" s="57"/>
      <c r="AU182" s="758"/>
      <c r="AV182" s="759"/>
      <c r="AX182" s="31"/>
    </row>
    <row r="183" spans="18:50" x14ac:dyDescent="0.2">
      <c r="R183" s="208"/>
      <c r="S183" s="208"/>
      <c r="T183" s="208"/>
      <c r="U183" s="208"/>
      <c r="V183" s="208"/>
      <c r="W183" s="208"/>
      <c r="X183" s="208"/>
      <c r="Y183" s="58"/>
      <c r="AL183" s="57">
        <f t="shared" si="70"/>
        <v>43612</v>
      </c>
      <c r="AM183" s="57">
        <f t="shared" si="72"/>
        <v>0</v>
      </c>
      <c r="AN183" s="57">
        <f t="shared" si="72"/>
        <v>2</v>
      </c>
      <c r="AO183" s="57">
        <f t="shared" si="72"/>
        <v>0</v>
      </c>
      <c r="AP183" s="57">
        <f t="shared" si="72"/>
        <v>0</v>
      </c>
      <c r="AQ183" s="57">
        <f t="shared" si="72"/>
        <v>0</v>
      </c>
      <c r="AR183" s="57">
        <f t="shared" si="72"/>
        <v>0</v>
      </c>
      <c r="AS183" s="57"/>
      <c r="AT183" s="57"/>
      <c r="AU183" s="758"/>
      <c r="AV183" s="759"/>
    </row>
    <row r="184" spans="18:50" x14ac:dyDescent="0.2">
      <c r="R184" s="208"/>
      <c r="S184" s="208"/>
      <c r="T184" s="208"/>
      <c r="U184" s="208"/>
      <c r="V184" s="208"/>
      <c r="W184" s="208"/>
      <c r="X184" s="208"/>
      <c r="AL184" s="57">
        <f t="shared" si="70"/>
        <v>43613</v>
      </c>
      <c r="AM184" s="57">
        <f t="shared" si="72"/>
        <v>0</v>
      </c>
      <c r="AN184" s="57">
        <f t="shared" si="72"/>
        <v>1</v>
      </c>
      <c r="AO184" s="57">
        <f t="shared" si="72"/>
        <v>0</v>
      </c>
      <c r="AP184" s="57">
        <f t="shared" si="72"/>
        <v>0</v>
      </c>
      <c r="AQ184" s="57">
        <f t="shared" si="72"/>
        <v>0</v>
      </c>
      <c r="AR184" s="57">
        <f t="shared" si="72"/>
        <v>0</v>
      </c>
      <c r="AS184" s="57"/>
      <c r="AT184" s="57"/>
      <c r="AU184" s="758"/>
      <c r="AV184" s="759"/>
      <c r="AX184" s="31"/>
    </row>
    <row r="185" spans="18:50" x14ac:dyDescent="0.2">
      <c r="R185" s="208"/>
      <c r="S185" s="208"/>
      <c r="T185" s="208"/>
      <c r="U185" s="208"/>
      <c r="V185" s="208"/>
      <c r="W185" s="208"/>
      <c r="X185" s="208"/>
      <c r="AL185" s="57">
        <f t="shared" si="70"/>
        <v>43614</v>
      </c>
      <c r="AM185" s="57">
        <f t="shared" si="72"/>
        <v>0</v>
      </c>
      <c r="AN185" s="57">
        <f t="shared" si="72"/>
        <v>2</v>
      </c>
      <c r="AO185" s="57">
        <f t="shared" si="72"/>
        <v>0</v>
      </c>
      <c r="AP185" s="57">
        <f t="shared" si="72"/>
        <v>0</v>
      </c>
      <c r="AQ185" s="57">
        <f t="shared" si="72"/>
        <v>0</v>
      </c>
      <c r="AR185" s="57">
        <f t="shared" si="72"/>
        <v>0</v>
      </c>
      <c r="AS185" s="57"/>
      <c r="AT185" s="58"/>
      <c r="AU185" s="758"/>
      <c r="AV185" s="759"/>
    </row>
    <row r="186" spans="18:50" x14ac:dyDescent="0.2">
      <c r="R186" s="208"/>
      <c r="S186" s="208"/>
      <c r="T186" s="208"/>
      <c r="U186" s="208"/>
      <c r="V186" s="208"/>
      <c r="W186" s="208"/>
      <c r="X186" s="208"/>
      <c r="AL186" s="57">
        <f t="shared" si="70"/>
        <v>43615</v>
      </c>
      <c r="AM186" s="57">
        <f t="shared" si="72"/>
        <v>0</v>
      </c>
      <c r="AN186" s="57">
        <f t="shared" si="72"/>
        <v>0</v>
      </c>
      <c r="AO186" s="57">
        <f t="shared" si="72"/>
        <v>0</v>
      </c>
      <c r="AP186" s="57">
        <f t="shared" si="72"/>
        <v>0</v>
      </c>
      <c r="AQ186" s="57">
        <f t="shared" si="72"/>
        <v>0</v>
      </c>
      <c r="AR186" s="57">
        <f t="shared" si="72"/>
        <v>0</v>
      </c>
      <c r="AS186" s="57"/>
      <c r="AT186" s="57"/>
      <c r="AU186" s="758"/>
      <c r="AV186" s="759"/>
      <c r="AX186" s="31"/>
    </row>
    <row r="187" spans="18:50" x14ac:dyDescent="0.2">
      <c r="R187" s="208"/>
      <c r="S187" s="208"/>
      <c r="T187" s="208"/>
      <c r="U187" s="208"/>
      <c r="V187" s="208"/>
      <c r="W187" s="208"/>
      <c r="X187" s="208"/>
      <c r="AL187" s="57">
        <f t="shared" si="70"/>
        <v>43616</v>
      </c>
      <c r="AM187" s="57">
        <f t="shared" ref="AM187:AR187" si="73">(AM36+AM74+AM112+AM150)</f>
        <v>0</v>
      </c>
      <c r="AN187" s="57">
        <f t="shared" si="73"/>
        <v>0</v>
      </c>
      <c r="AO187" s="57">
        <f t="shared" si="73"/>
        <v>0</v>
      </c>
      <c r="AP187" s="57">
        <f t="shared" si="73"/>
        <v>0</v>
      </c>
      <c r="AQ187" s="57">
        <f t="shared" si="73"/>
        <v>0</v>
      </c>
      <c r="AR187" s="57">
        <f t="shared" si="73"/>
        <v>0</v>
      </c>
      <c r="AS187" s="57"/>
      <c r="AT187" s="57"/>
      <c r="AU187" s="758"/>
      <c r="AV187" s="759"/>
    </row>
    <row r="188" spans="18:50" x14ac:dyDescent="0.2">
      <c r="R188" s="208"/>
      <c r="S188" s="208"/>
      <c r="T188" s="208"/>
      <c r="U188" s="208"/>
      <c r="V188" s="208"/>
      <c r="W188" s="208"/>
      <c r="X188" s="208"/>
      <c r="AL188" s="57"/>
      <c r="AM188" s="57"/>
      <c r="AN188" s="57"/>
      <c r="AO188" s="57"/>
      <c r="AP188" s="57"/>
      <c r="AQ188" s="57"/>
      <c r="AR188" s="57"/>
      <c r="AS188" s="57"/>
      <c r="AT188" s="57"/>
      <c r="AU188" s="758"/>
      <c r="AV188" s="759"/>
    </row>
    <row r="189" spans="18:50" x14ac:dyDescent="0.2">
      <c r="R189" s="208"/>
      <c r="S189" s="208"/>
      <c r="T189" s="208"/>
      <c r="U189" s="208"/>
      <c r="V189" s="208"/>
      <c r="W189" s="208"/>
      <c r="X189" s="208"/>
      <c r="AL189" s="57"/>
      <c r="AM189" s="57"/>
      <c r="AN189" s="57"/>
      <c r="AO189" s="57"/>
      <c r="AP189" s="57"/>
      <c r="AQ189" s="57"/>
      <c r="AR189" s="57"/>
      <c r="AS189" s="57"/>
      <c r="AT189" s="57"/>
      <c r="AU189" s="758"/>
      <c r="AV189" s="759"/>
    </row>
    <row r="190" spans="18:50" x14ac:dyDescent="0.2">
      <c r="R190" s="208"/>
      <c r="S190" s="208"/>
      <c r="T190" s="208"/>
      <c r="U190" s="208"/>
      <c r="V190" s="208"/>
      <c r="W190" s="208"/>
      <c r="X190" s="208"/>
      <c r="AL190" s="57"/>
      <c r="AM190" s="57"/>
      <c r="AN190" s="57"/>
      <c r="AO190" s="57"/>
      <c r="AP190" s="57"/>
      <c r="AQ190" s="57"/>
      <c r="AR190" s="57"/>
      <c r="AS190" s="57"/>
      <c r="AT190" s="57"/>
      <c r="AU190" s="758"/>
      <c r="AV190" s="759"/>
    </row>
    <row r="191" spans="18:50" x14ac:dyDescent="0.2">
      <c r="R191" s="208"/>
      <c r="S191" s="208"/>
      <c r="T191" s="208"/>
      <c r="U191" s="208"/>
      <c r="V191" s="208"/>
      <c r="W191" s="208"/>
      <c r="X191" s="208"/>
      <c r="AL191" s="684"/>
      <c r="AM191" s="684"/>
      <c r="AN191" s="684" t="s">
        <v>368</v>
      </c>
      <c r="AO191" s="684" t="s">
        <v>440</v>
      </c>
      <c r="AP191" s="684" t="s">
        <v>435</v>
      </c>
      <c r="AQ191" s="684" t="s">
        <v>441</v>
      </c>
      <c r="AR191" s="762" t="s">
        <v>482</v>
      </c>
      <c r="AS191" s="684" t="s">
        <v>483</v>
      </c>
      <c r="AT191" s="684"/>
      <c r="AU191" s="758"/>
      <c r="AV191" s="759"/>
    </row>
    <row r="192" spans="18:50" x14ac:dyDescent="0.2">
      <c r="R192" s="208"/>
      <c r="S192" s="208"/>
      <c r="T192" s="208"/>
      <c r="U192" s="208"/>
      <c r="V192" s="208"/>
      <c r="W192" s="208"/>
      <c r="X192" s="208"/>
      <c r="AL192" s="946">
        <f>Z10</f>
        <v>43586</v>
      </c>
      <c r="AM192" s="685" t="s">
        <v>155</v>
      </c>
      <c r="AN192" s="684">
        <f>AM6</f>
        <v>0</v>
      </c>
      <c r="AO192" s="684">
        <f>AM44</f>
        <v>0</v>
      </c>
      <c r="AP192" s="684">
        <f>AM82</f>
        <v>0</v>
      </c>
      <c r="AQ192" s="684">
        <f>AM120</f>
        <v>0</v>
      </c>
      <c r="AR192" s="684">
        <f>AN192+AP192</f>
        <v>0</v>
      </c>
      <c r="AS192" s="684">
        <f>AO192+AQ192</f>
        <v>0</v>
      </c>
      <c r="AT192" s="684"/>
      <c r="AU192" s="758"/>
      <c r="AV192" s="759"/>
    </row>
    <row r="193" spans="18:48" x14ac:dyDescent="0.2">
      <c r="R193" s="208"/>
      <c r="S193" s="208"/>
      <c r="T193" s="208"/>
      <c r="U193" s="208"/>
      <c r="V193" s="208"/>
      <c r="W193" s="208"/>
      <c r="X193" s="208"/>
      <c r="AL193" s="946"/>
      <c r="AM193" s="685" t="s">
        <v>157</v>
      </c>
      <c r="AN193" s="684">
        <f>AN6</f>
        <v>0</v>
      </c>
      <c r="AO193" s="684">
        <f>AN44</f>
        <v>0</v>
      </c>
      <c r="AP193" s="684">
        <f>AN82</f>
        <v>2</v>
      </c>
      <c r="AQ193" s="684">
        <f>AN120</f>
        <v>0</v>
      </c>
      <c r="AR193" s="684">
        <f t="shared" ref="AR193:AR256" si="74">AN193+AP193</f>
        <v>2</v>
      </c>
      <c r="AS193" s="684">
        <f t="shared" ref="AS193:AS256" si="75">AO193+AQ193</f>
        <v>0</v>
      </c>
      <c r="AT193" s="684"/>
      <c r="AU193" s="758"/>
      <c r="AV193" s="759"/>
    </row>
    <row r="194" spans="18:48" x14ac:dyDescent="0.2">
      <c r="R194" s="208"/>
      <c r="S194" s="208"/>
      <c r="T194" s="208"/>
      <c r="U194" s="208"/>
      <c r="V194" s="208"/>
      <c r="W194" s="208"/>
      <c r="X194" s="208"/>
      <c r="AL194" s="946"/>
      <c r="AM194" s="685" t="s">
        <v>230</v>
      </c>
      <c r="AN194" s="684">
        <f>AO6</f>
        <v>0</v>
      </c>
      <c r="AO194" s="684">
        <f>AO44</f>
        <v>0</v>
      </c>
      <c r="AP194" s="684">
        <f>AO82</f>
        <v>0</v>
      </c>
      <c r="AQ194" s="684">
        <f>AO120</f>
        <v>0</v>
      </c>
      <c r="AR194" s="684">
        <f t="shared" si="74"/>
        <v>0</v>
      </c>
      <c r="AS194" s="684">
        <f t="shared" si="75"/>
        <v>0</v>
      </c>
      <c r="AT194" s="684"/>
      <c r="AU194" s="758"/>
      <c r="AV194" s="759"/>
    </row>
    <row r="195" spans="18:48" x14ac:dyDescent="0.2">
      <c r="R195" s="208"/>
      <c r="S195" s="208"/>
      <c r="T195" s="208"/>
      <c r="U195" s="208"/>
      <c r="V195" s="208"/>
      <c r="W195" s="208"/>
      <c r="X195" s="208"/>
      <c r="AL195" s="946">
        <f>AL192+1</f>
        <v>43587</v>
      </c>
      <c r="AM195" s="685" t="s">
        <v>155</v>
      </c>
      <c r="AN195" s="684">
        <f>AM7</f>
        <v>0</v>
      </c>
      <c r="AO195" s="684">
        <f>AM45</f>
        <v>0</v>
      </c>
      <c r="AP195" s="684">
        <f>AM83</f>
        <v>0</v>
      </c>
      <c r="AQ195" s="684">
        <f>AM121</f>
        <v>0</v>
      </c>
      <c r="AR195" s="684">
        <f t="shared" si="74"/>
        <v>0</v>
      </c>
      <c r="AS195" s="684">
        <f t="shared" si="75"/>
        <v>0</v>
      </c>
      <c r="AT195" s="684"/>
      <c r="AU195" s="758"/>
      <c r="AV195" s="759"/>
    </row>
    <row r="196" spans="18:48" x14ac:dyDescent="0.2">
      <c r="R196" s="208"/>
      <c r="S196" s="208"/>
      <c r="T196" s="208"/>
      <c r="U196" s="208"/>
      <c r="V196" s="208"/>
      <c r="W196" s="208"/>
      <c r="X196" s="208"/>
      <c r="AL196" s="946"/>
      <c r="AM196" s="685" t="s">
        <v>157</v>
      </c>
      <c r="AN196" s="684">
        <f>AN7</f>
        <v>0</v>
      </c>
      <c r="AO196" s="684">
        <f>AN45</f>
        <v>0</v>
      </c>
      <c r="AP196" s="684">
        <f>AN83</f>
        <v>0</v>
      </c>
      <c r="AQ196" s="684">
        <f>AN121</f>
        <v>0</v>
      </c>
      <c r="AR196" s="684">
        <f t="shared" si="74"/>
        <v>0</v>
      </c>
      <c r="AS196" s="684">
        <f t="shared" si="75"/>
        <v>0</v>
      </c>
      <c r="AT196" s="684"/>
      <c r="AU196" s="758"/>
      <c r="AV196" s="759"/>
    </row>
    <row r="197" spans="18:48" x14ac:dyDescent="0.2">
      <c r="R197" s="208"/>
      <c r="S197" s="208"/>
      <c r="T197" s="208"/>
      <c r="U197" s="208"/>
      <c r="V197" s="208"/>
      <c r="W197" s="208"/>
      <c r="X197" s="208"/>
      <c r="AL197" s="946"/>
      <c r="AM197" s="685" t="s">
        <v>230</v>
      </c>
      <c r="AN197" s="684">
        <f>AO7</f>
        <v>0</v>
      </c>
      <c r="AO197" s="684">
        <f>AO45</f>
        <v>0</v>
      </c>
      <c r="AP197" s="684">
        <f>AO83</f>
        <v>0</v>
      </c>
      <c r="AQ197" s="684">
        <f>AO121</f>
        <v>0</v>
      </c>
      <c r="AR197" s="684">
        <f t="shared" si="74"/>
        <v>0</v>
      </c>
      <c r="AS197" s="684">
        <f t="shared" si="75"/>
        <v>0</v>
      </c>
      <c r="AT197" s="684"/>
      <c r="AU197" s="758"/>
      <c r="AV197" s="759"/>
    </row>
    <row r="198" spans="18:48" x14ac:dyDescent="0.2">
      <c r="R198" s="208"/>
      <c r="S198" s="208"/>
      <c r="T198" s="208"/>
      <c r="U198" s="208"/>
      <c r="V198" s="208"/>
      <c r="W198" s="208"/>
      <c r="X198" s="208"/>
      <c r="AL198" s="946">
        <f>AL195+1</f>
        <v>43588</v>
      </c>
      <c r="AM198" s="685" t="s">
        <v>155</v>
      </c>
      <c r="AN198" s="684">
        <f>AM8</f>
        <v>0</v>
      </c>
      <c r="AO198" s="684">
        <f>AM46</f>
        <v>0</v>
      </c>
      <c r="AP198" s="684">
        <f>AM84</f>
        <v>0</v>
      </c>
      <c r="AQ198" s="684">
        <f>AM122</f>
        <v>0</v>
      </c>
      <c r="AR198" s="684">
        <f t="shared" si="74"/>
        <v>0</v>
      </c>
      <c r="AS198" s="684">
        <f t="shared" si="75"/>
        <v>0</v>
      </c>
      <c r="AT198" s="684"/>
      <c r="AU198" s="758"/>
      <c r="AV198" s="759"/>
    </row>
    <row r="199" spans="18:48" x14ac:dyDescent="0.2">
      <c r="R199" s="208"/>
      <c r="S199" s="208"/>
      <c r="T199" s="208"/>
      <c r="U199" s="208"/>
      <c r="V199" s="208"/>
      <c r="W199" s="208"/>
      <c r="X199" s="208"/>
      <c r="AL199" s="946"/>
      <c r="AM199" s="685" t="s">
        <v>157</v>
      </c>
      <c r="AN199" s="684">
        <f>AN8</f>
        <v>0</v>
      </c>
      <c r="AO199" s="684">
        <f>AN46</f>
        <v>0</v>
      </c>
      <c r="AP199" s="684">
        <f>AN84</f>
        <v>0</v>
      </c>
      <c r="AQ199" s="684">
        <f>AN122</f>
        <v>0</v>
      </c>
      <c r="AR199" s="684">
        <f t="shared" si="74"/>
        <v>0</v>
      </c>
      <c r="AS199" s="684">
        <f t="shared" si="75"/>
        <v>0</v>
      </c>
      <c r="AT199" s="684"/>
      <c r="AU199" s="758"/>
      <c r="AV199" s="759"/>
    </row>
    <row r="200" spans="18:48" x14ac:dyDescent="0.2">
      <c r="R200" s="208"/>
      <c r="S200" s="208"/>
      <c r="T200" s="208"/>
      <c r="U200" s="208"/>
      <c r="V200" s="208"/>
      <c r="W200" s="208"/>
      <c r="X200" s="208"/>
      <c r="AL200" s="946"/>
      <c r="AM200" s="685" t="s">
        <v>230</v>
      </c>
      <c r="AN200" s="684">
        <f>AO8</f>
        <v>0</v>
      </c>
      <c r="AO200" s="684">
        <f>AO46</f>
        <v>0</v>
      </c>
      <c r="AP200" s="684">
        <f>AO84</f>
        <v>0</v>
      </c>
      <c r="AQ200" s="684">
        <f>AO122</f>
        <v>0</v>
      </c>
      <c r="AR200" s="684">
        <f t="shared" si="74"/>
        <v>0</v>
      </c>
      <c r="AS200" s="684">
        <f t="shared" si="75"/>
        <v>0</v>
      </c>
      <c r="AT200" s="684"/>
      <c r="AU200" s="758"/>
      <c r="AV200" s="759"/>
    </row>
    <row r="201" spans="18:48" x14ac:dyDescent="0.2">
      <c r="R201" s="208"/>
      <c r="S201" s="208"/>
      <c r="T201" s="208"/>
      <c r="U201" s="208"/>
      <c r="V201" s="208"/>
      <c r="W201" s="208"/>
      <c r="X201" s="208"/>
      <c r="AL201" s="946">
        <f>AL198+1</f>
        <v>43589</v>
      </c>
      <c r="AM201" s="685" t="s">
        <v>155</v>
      </c>
      <c r="AN201" s="684">
        <f>AM9</f>
        <v>0</v>
      </c>
      <c r="AO201" s="684">
        <f>AM47</f>
        <v>0</v>
      </c>
      <c r="AP201" s="684">
        <f>AM85</f>
        <v>0</v>
      </c>
      <c r="AQ201" s="684">
        <f>AM123</f>
        <v>0</v>
      </c>
      <c r="AR201" s="684">
        <f t="shared" si="74"/>
        <v>0</v>
      </c>
      <c r="AS201" s="684">
        <f t="shared" si="75"/>
        <v>0</v>
      </c>
      <c r="AT201" s="684"/>
      <c r="AU201" s="758"/>
      <c r="AV201" s="759"/>
    </row>
    <row r="202" spans="18:48" x14ac:dyDescent="0.2">
      <c r="R202" s="208"/>
      <c r="S202" s="208"/>
      <c r="T202" s="208"/>
      <c r="U202" s="208"/>
      <c r="V202" s="208"/>
      <c r="W202" s="208"/>
      <c r="X202" s="208"/>
      <c r="AL202" s="946"/>
      <c r="AM202" s="685" t="s">
        <v>157</v>
      </c>
      <c r="AN202" s="684">
        <f>AN9</f>
        <v>0</v>
      </c>
      <c r="AO202" s="684">
        <f>AN47</f>
        <v>0</v>
      </c>
      <c r="AP202" s="684">
        <f>AN85</f>
        <v>0</v>
      </c>
      <c r="AQ202" s="684">
        <f>AN123</f>
        <v>0</v>
      </c>
      <c r="AR202" s="684">
        <f t="shared" si="74"/>
        <v>0</v>
      </c>
      <c r="AS202" s="684">
        <f t="shared" si="75"/>
        <v>0</v>
      </c>
      <c r="AT202" s="684"/>
      <c r="AU202" s="758"/>
      <c r="AV202" s="759"/>
    </row>
    <row r="203" spans="18:48" x14ac:dyDescent="0.2">
      <c r="R203" s="208"/>
      <c r="S203" s="208"/>
      <c r="T203" s="208"/>
      <c r="U203" s="208"/>
      <c r="V203" s="208"/>
      <c r="W203" s="208"/>
      <c r="X203" s="208"/>
      <c r="AL203" s="946"/>
      <c r="AM203" s="685" t="s">
        <v>230</v>
      </c>
      <c r="AN203" s="684">
        <f>AO9</f>
        <v>0</v>
      </c>
      <c r="AO203" s="684">
        <f>AO47</f>
        <v>0</v>
      </c>
      <c r="AP203" s="684">
        <f>AO85</f>
        <v>0</v>
      </c>
      <c r="AQ203" s="684">
        <f>AO123</f>
        <v>0</v>
      </c>
      <c r="AR203" s="684">
        <f t="shared" si="74"/>
        <v>0</v>
      </c>
      <c r="AS203" s="684">
        <f t="shared" si="75"/>
        <v>0</v>
      </c>
      <c r="AT203" s="684"/>
      <c r="AU203" s="758"/>
      <c r="AV203" s="759"/>
    </row>
    <row r="204" spans="18:48" x14ac:dyDescent="0.2">
      <c r="R204" s="208"/>
      <c r="S204" s="208"/>
      <c r="T204" s="208"/>
      <c r="U204" s="208"/>
      <c r="V204" s="208"/>
      <c r="W204" s="208"/>
      <c r="X204" s="208"/>
      <c r="AL204" s="946">
        <f t="shared" ref="AL204" si="76">AL201+1</f>
        <v>43590</v>
      </c>
      <c r="AM204" s="685" t="s">
        <v>155</v>
      </c>
      <c r="AN204" s="684">
        <f>AM10</f>
        <v>0</v>
      </c>
      <c r="AO204" s="684">
        <f>AM48</f>
        <v>0</v>
      </c>
      <c r="AP204" s="684">
        <f>AM86</f>
        <v>0</v>
      </c>
      <c r="AQ204" s="684">
        <f>AM124</f>
        <v>0</v>
      </c>
      <c r="AR204" s="684">
        <f t="shared" si="74"/>
        <v>0</v>
      </c>
      <c r="AS204" s="684">
        <f t="shared" si="75"/>
        <v>0</v>
      </c>
      <c r="AT204" s="684"/>
      <c r="AU204" s="758"/>
      <c r="AV204" s="759"/>
    </row>
    <row r="205" spans="18:48" x14ac:dyDescent="0.2">
      <c r="R205" s="208"/>
      <c r="S205" s="208"/>
      <c r="T205" s="208"/>
      <c r="U205" s="208"/>
      <c r="V205" s="208"/>
      <c r="W205" s="208"/>
      <c r="X205" s="208"/>
      <c r="AL205" s="946"/>
      <c r="AM205" s="685" t="s">
        <v>157</v>
      </c>
      <c r="AN205" s="684">
        <f>AN10</f>
        <v>0</v>
      </c>
      <c r="AO205" s="684">
        <f>AN48</f>
        <v>0</v>
      </c>
      <c r="AP205" s="684">
        <f>AN86</f>
        <v>2</v>
      </c>
      <c r="AQ205" s="684">
        <f>AN124</f>
        <v>0</v>
      </c>
      <c r="AR205" s="684">
        <f t="shared" si="74"/>
        <v>2</v>
      </c>
      <c r="AS205" s="684">
        <f t="shared" si="75"/>
        <v>0</v>
      </c>
      <c r="AT205" s="684"/>
      <c r="AU205" s="758"/>
      <c r="AV205" s="759"/>
    </row>
    <row r="206" spans="18:48" x14ac:dyDescent="0.2">
      <c r="R206" s="208"/>
      <c r="S206" s="208"/>
      <c r="T206" s="208"/>
      <c r="U206" s="208"/>
      <c r="V206" s="208"/>
      <c r="W206" s="208"/>
      <c r="X206" s="208"/>
      <c r="AL206" s="946"/>
      <c r="AM206" s="685" t="s">
        <v>230</v>
      </c>
      <c r="AN206" s="684">
        <f>AO10</f>
        <v>0</v>
      </c>
      <c r="AO206" s="684">
        <f>AO48</f>
        <v>0</v>
      </c>
      <c r="AP206" s="684">
        <f>AO86</f>
        <v>2</v>
      </c>
      <c r="AQ206" s="684">
        <f>AO124</f>
        <v>0</v>
      </c>
      <c r="AR206" s="684">
        <f t="shared" si="74"/>
        <v>2</v>
      </c>
      <c r="AS206" s="684">
        <f t="shared" si="75"/>
        <v>0</v>
      </c>
      <c r="AT206" s="684"/>
      <c r="AU206" s="758"/>
      <c r="AV206" s="759"/>
    </row>
    <row r="207" spans="18:48" x14ac:dyDescent="0.2">
      <c r="R207" s="208"/>
      <c r="S207" s="208"/>
      <c r="T207" s="208"/>
      <c r="U207" s="208"/>
      <c r="V207" s="208"/>
      <c r="W207" s="208"/>
      <c r="X207" s="208"/>
      <c r="AL207" s="946">
        <f t="shared" ref="AL207" si="77">AL204+1</f>
        <v>43591</v>
      </c>
      <c r="AM207" s="685" t="s">
        <v>155</v>
      </c>
      <c r="AN207" s="684">
        <f>AM11</f>
        <v>0</v>
      </c>
      <c r="AO207" s="684">
        <f>AM49</f>
        <v>0</v>
      </c>
      <c r="AP207" s="684">
        <f>AM87</f>
        <v>0</v>
      </c>
      <c r="AQ207" s="684">
        <f>AM125</f>
        <v>0</v>
      </c>
      <c r="AR207" s="684">
        <f t="shared" si="74"/>
        <v>0</v>
      </c>
      <c r="AS207" s="684">
        <f t="shared" si="75"/>
        <v>0</v>
      </c>
      <c r="AT207" s="684"/>
      <c r="AU207" s="758"/>
      <c r="AV207" s="759"/>
    </row>
    <row r="208" spans="18:48" x14ac:dyDescent="0.2">
      <c r="R208" s="208"/>
      <c r="S208" s="208"/>
      <c r="T208" s="208"/>
      <c r="U208" s="208"/>
      <c r="V208" s="208"/>
      <c r="W208" s="208"/>
      <c r="X208" s="208"/>
      <c r="AL208" s="946"/>
      <c r="AM208" s="685" t="s">
        <v>157</v>
      </c>
      <c r="AN208" s="684">
        <f>AN11</f>
        <v>0</v>
      </c>
      <c r="AO208" s="684">
        <f>AN49</f>
        <v>0</v>
      </c>
      <c r="AP208" s="684">
        <f>AN87</f>
        <v>2</v>
      </c>
      <c r="AQ208" s="684">
        <f>AN125</f>
        <v>0</v>
      </c>
      <c r="AR208" s="684">
        <f t="shared" si="74"/>
        <v>2</v>
      </c>
      <c r="AS208" s="684">
        <f t="shared" si="75"/>
        <v>0</v>
      </c>
      <c r="AT208" s="684"/>
      <c r="AU208" s="758"/>
      <c r="AV208" s="759"/>
    </row>
    <row r="209" spans="1:48" x14ac:dyDescent="0.2">
      <c r="R209" s="208"/>
      <c r="S209" s="208"/>
      <c r="T209" s="208"/>
      <c r="U209" s="208"/>
      <c r="V209" s="208"/>
      <c r="W209" s="208"/>
      <c r="X209" s="208"/>
      <c r="AL209" s="946"/>
      <c r="AM209" s="685" t="s">
        <v>230</v>
      </c>
      <c r="AN209" s="684">
        <f>AO11</f>
        <v>0</v>
      </c>
      <c r="AO209" s="684">
        <f>AO49</f>
        <v>0</v>
      </c>
      <c r="AP209" s="684">
        <f>AO87</f>
        <v>2</v>
      </c>
      <c r="AQ209" s="684">
        <f>AO125</f>
        <v>0</v>
      </c>
      <c r="AR209" s="684">
        <f t="shared" si="74"/>
        <v>2</v>
      </c>
      <c r="AS209" s="684">
        <f t="shared" si="75"/>
        <v>0</v>
      </c>
      <c r="AT209" s="684"/>
      <c r="AU209" s="758"/>
      <c r="AV209" s="759"/>
    </row>
    <row r="210" spans="1:48" x14ac:dyDescent="0.2">
      <c r="R210" s="208"/>
      <c r="S210" s="208"/>
      <c r="T210" s="208"/>
      <c r="U210" s="208"/>
      <c r="V210" s="208"/>
      <c r="W210" s="208"/>
      <c r="X210" s="208"/>
      <c r="AL210" s="946">
        <f t="shared" ref="AL210" si="78">AL207+1</f>
        <v>43592</v>
      </c>
      <c r="AM210" s="685" t="s">
        <v>155</v>
      </c>
      <c r="AN210" s="684">
        <f>AM12</f>
        <v>0</v>
      </c>
      <c r="AO210" s="684">
        <f>AM50</f>
        <v>0</v>
      </c>
      <c r="AP210" s="684">
        <f>AM88</f>
        <v>0</v>
      </c>
      <c r="AQ210" s="684">
        <f>AM126</f>
        <v>0</v>
      </c>
      <c r="AR210" s="684">
        <f t="shared" si="74"/>
        <v>0</v>
      </c>
      <c r="AS210" s="684">
        <f t="shared" si="75"/>
        <v>0</v>
      </c>
      <c r="AT210" s="684"/>
      <c r="AU210" s="758"/>
      <c r="AV210" s="759"/>
    </row>
    <row r="211" spans="1:48" x14ac:dyDescent="0.2">
      <c r="R211" s="208"/>
      <c r="S211" s="208"/>
      <c r="T211" s="208"/>
      <c r="U211" s="208"/>
      <c r="V211" s="208"/>
      <c r="W211" s="208"/>
      <c r="X211" s="208"/>
      <c r="AL211" s="946"/>
      <c r="AM211" s="685" t="s">
        <v>157</v>
      </c>
      <c r="AN211" s="684">
        <f>AN12</f>
        <v>0</v>
      </c>
      <c r="AO211" s="684">
        <f>AN50</f>
        <v>0</v>
      </c>
      <c r="AP211" s="684">
        <f>AN88</f>
        <v>2</v>
      </c>
      <c r="AQ211" s="684">
        <f>AN126</f>
        <v>0</v>
      </c>
      <c r="AR211" s="684">
        <f t="shared" si="74"/>
        <v>2</v>
      </c>
      <c r="AS211" s="684">
        <f t="shared" si="75"/>
        <v>0</v>
      </c>
      <c r="AT211" s="684"/>
      <c r="AU211" s="758"/>
      <c r="AV211" s="759"/>
    </row>
    <row r="212" spans="1:48" x14ac:dyDescent="0.2">
      <c r="R212" s="208"/>
      <c r="S212" s="208"/>
      <c r="T212" s="208"/>
      <c r="U212" s="208"/>
      <c r="V212" s="208"/>
      <c r="W212" s="208"/>
      <c r="X212" s="208"/>
      <c r="AL212" s="946"/>
      <c r="AM212" s="685" t="s">
        <v>230</v>
      </c>
      <c r="AN212" s="684">
        <f>AO12</f>
        <v>0</v>
      </c>
      <c r="AO212" s="684">
        <f>AO50</f>
        <v>0</v>
      </c>
      <c r="AP212" s="684">
        <f>AO88</f>
        <v>2</v>
      </c>
      <c r="AQ212" s="684">
        <f>AO126</f>
        <v>0</v>
      </c>
      <c r="AR212" s="684">
        <f t="shared" si="74"/>
        <v>2</v>
      </c>
      <c r="AS212" s="684">
        <f t="shared" si="75"/>
        <v>0</v>
      </c>
      <c r="AT212" s="684"/>
      <c r="AU212" s="758"/>
      <c r="AV212" s="759"/>
    </row>
    <row r="213" spans="1:48" x14ac:dyDescent="0.2">
      <c r="R213" s="208"/>
      <c r="S213" s="208"/>
      <c r="T213" s="208"/>
      <c r="U213" s="208"/>
      <c r="V213" s="208"/>
      <c r="W213" s="208"/>
      <c r="X213" s="208"/>
      <c r="AL213" s="946">
        <f t="shared" ref="AL213" si="79">AL210+1</f>
        <v>43593</v>
      </c>
      <c r="AM213" s="685" t="s">
        <v>155</v>
      </c>
      <c r="AN213" s="684">
        <f>AM13</f>
        <v>0</v>
      </c>
      <c r="AO213" s="684">
        <f>AM51</f>
        <v>0</v>
      </c>
      <c r="AP213" s="684">
        <f>AM89</f>
        <v>2</v>
      </c>
      <c r="AQ213" s="684">
        <f>AM127</f>
        <v>0</v>
      </c>
      <c r="AR213" s="684">
        <f t="shared" si="74"/>
        <v>2</v>
      </c>
      <c r="AS213" s="684">
        <f t="shared" si="75"/>
        <v>0</v>
      </c>
      <c r="AT213" s="684"/>
      <c r="AU213" s="758"/>
      <c r="AV213" s="759"/>
    </row>
    <row r="214" spans="1:48" x14ac:dyDescent="0.2">
      <c r="R214" s="208"/>
      <c r="S214" s="208"/>
      <c r="T214" s="208"/>
      <c r="U214" s="208"/>
      <c r="V214" s="208"/>
      <c r="W214" s="208"/>
      <c r="X214" s="208"/>
      <c r="AL214" s="946"/>
      <c r="AM214" s="685" t="s">
        <v>157</v>
      </c>
      <c r="AN214" s="684">
        <f>AN13</f>
        <v>0</v>
      </c>
      <c r="AO214" s="684">
        <f>AN51</f>
        <v>0</v>
      </c>
      <c r="AP214" s="684">
        <f>AN89</f>
        <v>0</v>
      </c>
      <c r="AQ214" s="684">
        <f>AN127</f>
        <v>0</v>
      </c>
      <c r="AR214" s="684">
        <f t="shared" si="74"/>
        <v>0</v>
      </c>
      <c r="AS214" s="684">
        <f t="shared" si="75"/>
        <v>0</v>
      </c>
      <c r="AT214" s="684"/>
      <c r="AU214" s="758"/>
      <c r="AV214" s="759"/>
    </row>
    <row r="215" spans="1:48" x14ac:dyDescent="0.2">
      <c r="R215" s="208"/>
      <c r="S215" s="208"/>
      <c r="T215" s="208"/>
      <c r="U215" s="208"/>
      <c r="V215" s="208"/>
      <c r="W215" s="208"/>
      <c r="X215" s="208"/>
      <c r="AL215" s="946"/>
      <c r="AM215" s="685" t="s">
        <v>230</v>
      </c>
      <c r="AN215" s="684">
        <f>AO13</f>
        <v>0</v>
      </c>
      <c r="AO215" s="684">
        <f>AO51</f>
        <v>0</v>
      </c>
      <c r="AP215" s="684">
        <f>AO89</f>
        <v>0</v>
      </c>
      <c r="AQ215" s="684">
        <f>AO127</f>
        <v>0</v>
      </c>
      <c r="AR215" s="684">
        <f t="shared" si="74"/>
        <v>0</v>
      </c>
      <c r="AS215" s="684">
        <f t="shared" si="75"/>
        <v>0</v>
      </c>
      <c r="AT215" s="684"/>
      <c r="AU215" s="758"/>
      <c r="AV215" s="759"/>
    </row>
    <row r="216" spans="1:48" x14ac:dyDescent="0.2">
      <c r="R216" s="208"/>
      <c r="S216" s="208"/>
      <c r="T216" s="208"/>
      <c r="U216" s="208"/>
      <c r="V216" s="208"/>
      <c r="W216" s="208"/>
      <c r="X216" s="208"/>
      <c r="AL216" s="946">
        <f t="shared" ref="AL216" si="80">AL213+1</f>
        <v>43594</v>
      </c>
      <c r="AM216" s="685" t="s">
        <v>155</v>
      </c>
      <c r="AN216" s="684">
        <f>AM14</f>
        <v>0</v>
      </c>
      <c r="AO216" s="684">
        <f>AM52</f>
        <v>0</v>
      </c>
      <c r="AP216" s="684">
        <f>AM90</f>
        <v>0</v>
      </c>
      <c r="AQ216" s="684">
        <f>AM128</f>
        <v>0</v>
      </c>
      <c r="AR216" s="684">
        <f t="shared" si="74"/>
        <v>0</v>
      </c>
      <c r="AS216" s="684">
        <f t="shared" si="75"/>
        <v>0</v>
      </c>
      <c r="AT216" s="684"/>
      <c r="AU216" s="758"/>
      <c r="AV216" s="759"/>
    </row>
    <row r="217" spans="1:48" x14ac:dyDescent="0.2">
      <c r="R217" s="208"/>
      <c r="S217" s="208"/>
      <c r="T217" s="208"/>
      <c r="U217" s="208"/>
      <c r="V217" s="208"/>
      <c r="W217" s="208"/>
      <c r="X217" s="208"/>
      <c r="AL217" s="946"/>
      <c r="AM217" s="685" t="s">
        <v>157</v>
      </c>
      <c r="AN217" s="684">
        <f>AN14</f>
        <v>0</v>
      </c>
      <c r="AO217" s="684">
        <f>AN52</f>
        <v>0</v>
      </c>
      <c r="AP217" s="684">
        <f>AN90</f>
        <v>0</v>
      </c>
      <c r="AQ217" s="684">
        <f>AN128</f>
        <v>0</v>
      </c>
      <c r="AR217" s="684">
        <f t="shared" si="74"/>
        <v>0</v>
      </c>
      <c r="AS217" s="684">
        <f t="shared" si="75"/>
        <v>0</v>
      </c>
      <c r="AT217" s="684"/>
      <c r="AU217" s="758"/>
      <c r="AV217" s="759"/>
    </row>
    <row r="218" spans="1:48" x14ac:dyDescent="0.2">
      <c r="O218" s="31"/>
      <c r="P218" s="31"/>
      <c r="Q218" s="31"/>
      <c r="R218" s="773"/>
      <c r="S218" s="773"/>
      <c r="T218" s="773"/>
      <c r="U218" s="208"/>
      <c r="V218" s="208"/>
      <c r="W218" s="208"/>
      <c r="X218" s="208"/>
      <c r="AL218" s="946"/>
      <c r="AM218" s="685" t="s">
        <v>230</v>
      </c>
      <c r="AN218" s="684">
        <f>AO14</f>
        <v>0</v>
      </c>
      <c r="AO218" s="684">
        <f>AO52</f>
        <v>0</v>
      </c>
      <c r="AP218" s="684">
        <f>AO90</f>
        <v>0</v>
      </c>
      <c r="AQ218" s="684">
        <f>AO128</f>
        <v>0</v>
      </c>
      <c r="AR218" s="684">
        <f t="shared" si="74"/>
        <v>0</v>
      </c>
      <c r="AS218" s="684">
        <f t="shared" si="75"/>
        <v>0</v>
      </c>
      <c r="AT218" s="684"/>
      <c r="AU218" s="758"/>
      <c r="AV218" s="759"/>
    </row>
    <row r="219" spans="1:48" x14ac:dyDescent="0.2">
      <c r="O219" s="31"/>
      <c r="P219" s="31"/>
      <c r="Q219" s="31"/>
      <c r="R219" s="773"/>
      <c r="S219" s="773"/>
      <c r="T219" s="773"/>
      <c r="U219" s="208"/>
      <c r="V219" s="208"/>
      <c r="W219" s="208"/>
      <c r="X219" s="208"/>
      <c r="Z219" s="43">
        <f t="shared" ref="Z219:Z249" si="81">(AT6+AT44+AT82+AT120)</f>
        <v>0.8</v>
      </c>
      <c r="AA219" s="43">
        <f t="shared" ref="AA219:AA249" si="82">(AI10)</f>
        <v>0</v>
      </c>
      <c r="AL219" s="946">
        <f t="shared" ref="AL219" si="83">AL216+1</f>
        <v>43595</v>
      </c>
      <c r="AM219" s="685" t="s">
        <v>155</v>
      </c>
      <c r="AN219" s="684">
        <f>AM15</f>
        <v>0</v>
      </c>
      <c r="AO219" s="684">
        <f>AM53</f>
        <v>0</v>
      </c>
      <c r="AP219" s="684">
        <f>AM91</f>
        <v>0</v>
      </c>
      <c r="AQ219" s="684">
        <f>AM129</f>
        <v>0</v>
      </c>
      <c r="AR219" s="684">
        <f t="shared" si="74"/>
        <v>0</v>
      </c>
      <c r="AS219" s="684">
        <f t="shared" si="75"/>
        <v>0</v>
      </c>
      <c r="AT219" s="684"/>
      <c r="AU219" s="758"/>
      <c r="AV219" s="759"/>
    </row>
    <row r="220" spans="1:48" x14ac:dyDescent="0.2">
      <c r="O220" s="31"/>
      <c r="P220" s="31"/>
      <c r="Q220" s="31"/>
      <c r="R220" s="773"/>
      <c r="S220" s="773"/>
      <c r="T220" s="773"/>
      <c r="U220" s="208"/>
      <c r="V220" s="208"/>
      <c r="W220" s="208"/>
      <c r="X220" s="208"/>
      <c r="Z220" s="43">
        <f t="shared" si="81"/>
        <v>0</v>
      </c>
      <c r="AA220" s="43">
        <f t="shared" si="82"/>
        <v>0</v>
      </c>
      <c r="AL220" s="946"/>
      <c r="AM220" s="685" t="s">
        <v>157</v>
      </c>
      <c r="AN220" s="684">
        <f>AN15</f>
        <v>0</v>
      </c>
      <c r="AO220" s="684">
        <f>AN53</f>
        <v>0</v>
      </c>
      <c r="AP220" s="684">
        <f>AN91</f>
        <v>0</v>
      </c>
      <c r="AQ220" s="684">
        <f>AN129</f>
        <v>0</v>
      </c>
      <c r="AR220" s="684">
        <f t="shared" si="74"/>
        <v>0</v>
      </c>
      <c r="AS220" s="684">
        <f t="shared" si="75"/>
        <v>0</v>
      </c>
      <c r="AT220" s="684"/>
      <c r="AU220" s="758"/>
      <c r="AV220" s="759"/>
    </row>
    <row r="221" spans="1:48" x14ac:dyDescent="0.2">
      <c r="C221" s="35"/>
      <c r="E221" s="59"/>
      <c r="O221" s="31"/>
      <c r="P221" s="35"/>
      <c r="Q221" s="31"/>
      <c r="R221" s="773"/>
      <c r="S221" s="773"/>
      <c r="T221" s="773"/>
      <c r="U221" s="208"/>
      <c r="V221" s="208"/>
      <c r="W221" s="208"/>
      <c r="X221" s="775"/>
      <c r="Z221" s="43">
        <f t="shared" si="81"/>
        <v>0</v>
      </c>
      <c r="AA221" s="43">
        <f t="shared" si="82"/>
        <v>0</v>
      </c>
      <c r="AL221" s="946"/>
      <c r="AM221" s="685" t="s">
        <v>230</v>
      </c>
      <c r="AN221" s="684">
        <f>AO15</f>
        <v>0</v>
      </c>
      <c r="AO221" s="684">
        <f>AO53</f>
        <v>0</v>
      </c>
      <c r="AP221" s="684">
        <f>AO91</f>
        <v>0</v>
      </c>
      <c r="AQ221" s="684">
        <f>AO129</f>
        <v>0</v>
      </c>
      <c r="AR221" s="684">
        <f t="shared" si="74"/>
        <v>0</v>
      </c>
      <c r="AS221" s="684">
        <f t="shared" si="75"/>
        <v>0</v>
      </c>
      <c r="AT221" s="684"/>
      <c r="AU221" s="758"/>
      <c r="AV221" s="759"/>
    </row>
    <row r="222" spans="1:48" x14ac:dyDescent="0.2">
      <c r="B222" s="56"/>
      <c r="C222" s="56"/>
      <c r="D222" s="56"/>
      <c r="E222" s="56"/>
      <c r="F222" s="56"/>
      <c r="G222" s="56"/>
      <c r="H222" s="56"/>
      <c r="I222" s="56"/>
      <c r="J222" s="56"/>
      <c r="K222" s="56"/>
      <c r="L222" s="56"/>
      <c r="M222" s="56"/>
      <c r="N222" s="56"/>
      <c r="O222" s="56"/>
      <c r="P222" s="56"/>
      <c r="Q222" s="56"/>
      <c r="R222" s="774"/>
      <c r="S222" s="774"/>
      <c r="T222" s="774"/>
      <c r="U222" s="774"/>
      <c r="V222" s="774"/>
      <c r="W222" s="774"/>
      <c r="X222" s="774"/>
      <c r="Z222" s="43">
        <f t="shared" si="81"/>
        <v>0</v>
      </c>
      <c r="AA222" s="43">
        <f t="shared" si="82"/>
        <v>0</v>
      </c>
      <c r="AL222" s="946">
        <f t="shared" ref="AL222" si="84">AL219+1</f>
        <v>43596</v>
      </c>
      <c r="AM222" s="685" t="s">
        <v>155</v>
      </c>
      <c r="AN222" s="684">
        <f>AM16</f>
        <v>0</v>
      </c>
      <c r="AO222" s="684">
        <f>AM54</f>
        <v>0</v>
      </c>
      <c r="AP222" s="684">
        <f>AM92</f>
        <v>0</v>
      </c>
      <c r="AQ222" s="684">
        <f>AM130</f>
        <v>0</v>
      </c>
      <c r="AR222" s="684">
        <f t="shared" si="74"/>
        <v>0</v>
      </c>
      <c r="AS222" s="684">
        <f t="shared" si="75"/>
        <v>0</v>
      </c>
      <c r="AT222" s="684"/>
      <c r="AU222" s="758"/>
      <c r="AV222" s="759"/>
    </row>
    <row r="223" spans="1:48" x14ac:dyDescent="0.2">
      <c r="A223" s="618"/>
      <c r="B223" s="35"/>
      <c r="K223" s="618"/>
      <c r="L223" s="41"/>
      <c r="O223" s="31"/>
      <c r="P223" s="31"/>
      <c r="Q223" s="31"/>
      <c r="R223" s="773"/>
      <c r="S223" s="773"/>
      <c r="T223" s="773"/>
      <c r="U223" s="208"/>
      <c r="V223" s="208"/>
      <c r="W223" s="208"/>
      <c r="X223" s="208"/>
      <c r="Z223" s="43">
        <f t="shared" si="81"/>
        <v>1.6</v>
      </c>
      <c r="AA223" s="43">
        <f t="shared" si="82"/>
        <v>0</v>
      </c>
      <c r="AL223" s="946"/>
      <c r="AM223" s="685" t="s">
        <v>157</v>
      </c>
      <c r="AN223" s="684">
        <f>AN16</f>
        <v>0</v>
      </c>
      <c r="AO223" s="684">
        <f>AN54</f>
        <v>0</v>
      </c>
      <c r="AP223" s="684">
        <f>AN92</f>
        <v>2</v>
      </c>
      <c r="AQ223" s="684">
        <f>AN130</f>
        <v>0</v>
      </c>
      <c r="AR223" s="684">
        <f t="shared" si="74"/>
        <v>2</v>
      </c>
      <c r="AS223" s="684">
        <f t="shared" si="75"/>
        <v>0</v>
      </c>
      <c r="AT223" s="684"/>
      <c r="AU223" s="758"/>
      <c r="AV223" s="759"/>
    </row>
    <row r="224" spans="1:48" x14ac:dyDescent="0.2">
      <c r="A224" s="618"/>
      <c r="K224" s="618"/>
      <c r="L224" s="41"/>
      <c r="O224" s="31"/>
      <c r="P224" s="31"/>
      <c r="Q224" s="31"/>
      <c r="R224" s="773"/>
      <c r="S224" s="773"/>
      <c r="T224" s="773"/>
      <c r="U224" s="208"/>
      <c r="V224" s="208"/>
      <c r="W224" s="208"/>
      <c r="X224" s="208"/>
      <c r="Z224" s="43">
        <f t="shared" si="81"/>
        <v>1.6</v>
      </c>
      <c r="AA224" s="43">
        <f t="shared" si="82"/>
        <v>0</v>
      </c>
      <c r="AL224" s="946"/>
      <c r="AM224" s="685" t="s">
        <v>230</v>
      </c>
      <c r="AN224" s="684">
        <f>AO16</f>
        <v>0</v>
      </c>
      <c r="AO224" s="684">
        <f>AO54</f>
        <v>0</v>
      </c>
      <c r="AP224" s="684">
        <f>AO92</f>
        <v>0</v>
      </c>
      <c r="AQ224" s="684">
        <f>AO130</f>
        <v>0</v>
      </c>
      <c r="AR224" s="684">
        <f t="shared" si="74"/>
        <v>0</v>
      </c>
      <c r="AS224" s="684">
        <f t="shared" si="75"/>
        <v>0</v>
      </c>
      <c r="AT224" s="684"/>
      <c r="AU224" s="758"/>
      <c r="AV224" s="759"/>
    </row>
    <row r="225" spans="1:48" x14ac:dyDescent="0.2">
      <c r="A225" s="618"/>
      <c r="B225" s="42"/>
      <c r="D225" s="37"/>
      <c r="H225" s="62"/>
      <c r="J225" s="41"/>
      <c r="K225" s="618"/>
      <c r="L225" s="41"/>
      <c r="R225" s="208"/>
      <c r="S225" s="208"/>
      <c r="T225" s="208"/>
      <c r="U225" s="208"/>
      <c r="V225" s="208"/>
      <c r="W225" s="208"/>
      <c r="X225" s="208"/>
      <c r="Z225" s="43">
        <f t="shared" si="81"/>
        <v>1.6</v>
      </c>
      <c r="AA225" s="43">
        <f t="shared" si="82"/>
        <v>0</v>
      </c>
      <c r="AL225" s="946">
        <f t="shared" ref="AL225" si="85">AL222+1</f>
        <v>43597</v>
      </c>
      <c r="AM225" s="685" t="s">
        <v>155</v>
      </c>
      <c r="AN225" s="684">
        <f>AM17</f>
        <v>0</v>
      </c>
      <c r="AO225" s="684">
        <f>AM55</f>
        <v>0</v>
      </c>
      <c r="AP225" s="684">
        <f>AM93</f>
        <v>0</v>
      </c>
      <c r="AQ225" s="684">
        <f>AM131</f>
        <v>0</v>
      </c>
      <c r="AR225" s="684">
        <f t="shared" si="74"/>
        <v>0</v>
      </c>
      <c r="AS225" s="684">
        <f t="shared" si="75"/>
        <v>0</v>
      </c>
      <c r="AT225" s="684"/>
      <c r="AU225" s="758"/>
      <c r="AV225" s="759"/>
    </row>
    <row r="226" spans="1:48" x14ac:dyDescent="0.2">
      <c r="A226" s="618"/>
      <c r="B226" s="56"/>
      <c r="C226" s="56"/>
      <c r="D226" s="56"/>
      <c r="E226" s="56"/>
      <c r="F226" s="56"/>
      <c r="G226" s="56"/>
      <c r="H226" s="56"/>
      <c r="I226" s="56"/>
      <c r="J226" s="56"/>
      <c r="K226" s="618"/>
      <c r="L226" s="56"/>
      <c r="M226" s="56"/>
      <c r="N226" s="56"/>
      <c r="O226" s="56"/>
      <c r="P226" s="56"/>
      <c r="Q226" s="56"/>
      <c r="R226" s="774"/>
      <c r="S226" s="774"/>
      <c r="T226" s="774"/>
      <c r="U226" s="774"/>
      <c r="V226" s="774"/>
      <c r="W226" s="774"/>
      <c r="X226" s="774"/>
      <c r="Z226" s="43">
        <f t="shared" si="81"/>
        <v>0.4</v>
      </c>
      <c r="AA226" s="43">
        <f t="shared" si="82"/>
        <v>0</v>
      </c>
      <c r="AL226" s="946"/>
      <c r="AM226" s="685" t="s">
        <v>157</v>
      </c>
      <c r="AN226" s="684">
        <f>AN17</f>
        <v>0</v>
      </c>
      <c r="AO226" s="684">
        <f>AN55</f>
        <v>0</v>
      </c>
      <c r="AP226" s="684">
        <f>AN93</f>
        <v>2</v>
      </c>
      <c r="AQ226" s="684">
        <f>AN131</f>
        <v>0</v>
      </c>
      <c r="AR226" s="684">
        <f t="shared" si="74"/>
        <v>2</v>
      </c>
      <c r="AS226" s="684">
        <f t="shared" si="75"/>
        <v>0</v>
      </c>
      <c r="AT226" s="684"/>
      <c r="AU226" s="758"/>
      <c r="AV226" s="759"/>
    </row>
    <row r="227" spans="1:48" x14ac:dyDescent="0.2">
      <c r="A227" s="618"/>
      <c r="B227" s="35"/>
      <c r="F227" s="618"/>
      <c r="G227" s="35"/>
      <c r="K227" s="618"/>
      <c r="M227" s="35"/>
      <c r="O227" s="618"/>
      <c r="Q227" s="35"/>
      <c r="R227" s="208"/>
      <c r="S227" s="776"/>
      <c r="T227" s="775"/>
      <c r="U227" s="208"/>
      <c r="V227" s="208"/>
      <c r="W227" s="776"/>
      <c r="X227" s="775"/>
      <c r="Z227" s="43">
        <f t="shared" si="81"/>
        <v>0</v>
      </c>
      <c r="AA227" s="43">
        <f t="shared" si="82"/>
        <v>0</v>
      </c>
      <c r="AL227" s="946"/>
      <c r="AM227" s="685" t="s">
        <v>230</v>
      </c>
      <c r="AN227" s="684">
        <f>AO17</f>
        <v>0</v>
      </c>
      <c r="AO227" s="684">
        <f>AO55</f>
        <v>0</v>
      </c>
      <c r="AP227" s="684">
        <f>AO93</f>
        <v>2</v>
      </c>
      <c r="AQ227" s="684">
        <f>AO131</f>
        <v>0</v>
      </c>
      <c r="AR227" s="684">
        <f t="shared" si="74"/>
        <v>2</v>
      </c>
      <c r="AS227" s="684">
        <f t="shared" si="75"/>
        <v>0</v>
      </c>
      <c r="AT227" s="684"/>
      <c r="AU227" s="758"/>
      <c r="AV227" s="759"/>
    </row>
    <row r="228" spans="1:48" x14ac:dyDescent="0.2">
      <c r="A228" s="618"/>
      <c r="D228" s="31"/>
      <c r="E228" s="31"/>
      <c r="F228" s="618"/>
      <c r="H228" s="31"/>
      <c r="I228" s="31"/>
      <c r="J228" s="31"/>
      <c r="K228" s="618"/>
      <c r="N228" s="39"/>
      <c r="O228" s="618"/>
      <c r="P228" s="39"/>
      <c r="Q228" s="39"/>
      <c r="R228" s="208"/>
      <c r="S228" s="776"/>
      <c r="T228" s="208"/>
      <c r="U228" s="208"/>
      <c r="V228" s="208"/>
      <c r="W228" s="776"/>
      <c r="X228" s="208"/>
      <c r="Z228" s="43">
        <f t="shared" si="81"/>
        <v>0</v>
      </c>
      <c r="AA228" s="43">
        <f t="shared" si="82"/>
        <v>0</v>
      </c>
      <c r="AL228" s="946">
        <f t="shared" ref="AL228" si="86">AL225+1</f>
        <v>43598</v>
      </c>
      <c r="AM228" s="685" t="s">
        <v>155</v>
      </c>
      <c r="AN228" s="684">
        <f>AM18</f>
        <v>0</v>
      </c>
      <c r="AO228" s="684">
        <f>AM56</f>
        <v>0</v>
      </c>
      <c r="AP228" s="684">
        <f>AM94</f>
        <v>2</v>
      </c>
      <c r="AQ228" s="684">
        <f>AM132</f>
        <v>0</v>
      </c>
      <c r="AR228" s="684">
        <f t="shared" si="74"/>
        <v>2</v>
      </c>
      <c r="AS228" s="684">
        <f t="shared" si="75"/>
        <v>0</v>
      </c>
      <c r="AT228" s="684"/>
      <c r="AU228" s="758"/>
      <c r="AV228" s="759"/>
    </row>
    <row r="229" spans="1:48" x14ac:dyDescent="0.2">
      <c r="A229" s="618"/>
      <c r="B229" s="56"/>
      <c r="C229" s="56"/>
      <c r="D229" s="56"/>
      <c r="E229" s="56"/>
      <c r="F229" s="56"/>
      <c r="G229" s="56"/>
      <c r="H229" s="56"/>
      <c r="I229" s="56"/>
      <c r="J229" s="56"/>
      <c r="K229" s="618"/>
      <c r="L229" s="56"/>
      <c r="M229" s="56"/>
      <c r="N229" s="56"/>
      <c r="O229" s="618"/>
      <c r="P229" s="56"/>
      <c r="Q229" s="56"/>
      <c r="R229" s="774"/>
      <c r="S229" s="776"/>
      <c r="T229" s="774"/>
      <c r="U229" s="774"/>
      <c r="V229" s="774"/>
      <c r="W229" s="776"/>
      <c r="X229" s="774"/>
      <c r="Z229" s="43">
        <f t="shared" si="81"/>
        <v>0.8</v>
      </c>
      <c r="AA229" s="43">
        <f t="shared" si="82"/>
        <v>0</v>
      </c>
      <c r="AL229" s="946"/>
      <c r="AM229" s="685" t="s">
        <v>157</v>
      </c>
      <c r="AN229" s="684">
        <f>AN18</f>
        <v>0</v>
      </c>
      <c r="AO229" s="684">
        <f>AN56</f>
        <v>0</v>
      </c>
      <c r="AP229" s="684">
        <f>AN94</f>
        <v>2</v>
      </c>
      <c r="AQ229" s="684">
        <f>AN132</f>
        <v>0</v>
      </c>
      <c r="AR229" s="684">
        <f t="shared" si="74"/>
        <v>2</v>
      </c>
      <c r="AS229" s="684">
        <f t="shared" si="75"/>
        <v>0</v>
      </c>
      <c r="AT229" s="684"/>
      <c r="AU229" s="758"/>
      <c r="AV229" s="759"/>
    </row>
    <row r="230" spans="1:48" x14ac:dyDescent="0.2">
      <c r="A230" s="618"/>
      <c r="C230" s="618"/>
      <c r="D230" s="35"/>
      <c r="K230" s="618"/>
      <c r="O230" s="618"/>
      <c r="P230" s="39"/>
      <c r="Q230" s="39"/>
      <c r="R230" s="208"/>
      <c r="S230" s="776"/>
      <c r="T230" s="208"/>
      <c r="U230" s="208"/>
      <c r="V230" s="208"/>
      <c r="W230" s="776"/>
      <c r="X230" s="208"/>
      <c r="Z230" s="43">
        <f t="shared" si="81"/>
        <v>1.6</v>
      </c>
      <c r="AA230" s="43">
        <f t="shared" si="82"/>
        <v>0</v>
      </c>
      <c r="AL230" s="946"/>
      <c r="AM230" s="685" t="s">
        <v>230</v>
      </c>
      <c r="AN230" s="684">
        <f>AO18</f>
        <v>0</v>
      </c>
      <c r="AO230" s="684">
        <f>AO56</f>
        <v>0</v>
      </c>
      <c r="AP230" s="684">
        <f>AO94</f>
        <v>2</v>
      </c>
      <c r="AQ230" s="684">
        <f>AO132</f>
        <v>0</v>
      </c>
      <c r="AR230" s="684">
        <f t="shared" si="74"/>
        <v>2</v>
      </c>
      <c r="AS230" s="684">
        <f t="shared" si="75"/>
        <v>0</v>
      </c>
      <c r="AT230" s="684"/>
      <c r="AU230" s="758"/>
      <c r="AV230" s="759"/>
    </row>
    <row r="231" spans="1:48" x14ac:dyDescent="0.2">
      <c r="A231" s="618"/>
      <c r="C231" s="618"/>
      <c r="D231" s="56"/>
      <c r="E231" s="56"/>
      <c r="F231" s="56"/>
      <c r="G231" s="56"/>
      <c r="H231" s="56"/>
      <c r="I231" s="56"/>
      <c r="J231" s="56"/>
      <c r="K231" s="618"/>
      <c r="L231" s="56"/>
      <c r="M231" s="56"/>
      <c r="N231" s="56"/>
      <c r="O231" s="618"/>
      <c r="P231" s="56"/>
      <c r="Q231" s="56"/>
      <c r="R231" s="774"/>
      <c r="S231" s="776"/>
      <c r="T231" s="774"/>
      <c r="U231" s="774"/>
      <c r="V231" s="774"/>
      <c r="W231" s="776"/>
      <c r="X231" s="774"/>
      <c r="Z231" s="43">
        <f t="shared" si="81"/>
        <v>2</v>
      </c>
      <c r="AA231" s="43">
        <f t="shared" si="82"/>
        <v>0</v>
      </c>
      <c r="AL231" s="946">
        <f t="shared" ref="AL231" si="87">AL228+1</f>
        <v>43599</v>
      </c>
      <c r="AM231" s="685" t="s">
        <v>155</v>
      </c>
      <c r="AN231" s="684">
        <f>AM19</f>
        <v>0</v>
      </c>
      <c r="AO231" s="684">
        <f>AM57</f>
        <v>0</v>
      </c>
      <c r="AP231" s="684">
        <f>AM95</f>
        <v>1</v>
      </c>
      <c r="AQ231" s="684">
        <f>AM133</f>
        <v>0</v>
      </c>
      <c r="AR231" s="684">
        <f t="shared" si="74"/>
        <v>1</v>
      </c>
      <c r="AS231" s="684">
        <f t="shared" si="75"/>
        <v>0</v>
      </c>
      <c r="AT231" s="684"/>
      <c r="AU231" s="758"/>
      <c r="AV231" s="759"/>
    </row>
    <row r="232" spans="1:48" x14ac:dyDescent="0.2">
      <c r="A232" s="618"/>
      <c r="C232" s="618"/>
      <c r="D232" s="35"/>
      <c r="K232" s="618"/>
      <c r="O232" s="618"/>
      <c r="P232" s="39"/>
      <c r="Q232" s="39"/>
      <c r="R232" s="208"/>
      <c r="S232" s="776"/>
      <c r="T232" s="208"/>
      <c r="U232" s="208"/>
      <c r="V232" s="208"/>
      <c r="W232" s="776"/>
      <c r="X232" s="208"/>
      <c r="Z232" s="43">
        <f t="shared" si="81"/>
        <v>1.4</v>
      </c>
      <c r="AA232" s="43">
        <f t="shared" si="82"/>
        <v>0</v>
      </c>
      <c r="AL232" s="946"/>
      <c r="AM232" s="685" t="s">
        <v>157</v>
      </c>
      <c r="AN232" s="684">
        <f>AN19</f>
        <v>0</v>
      </c>
      <c r="AO232" s="684">
        <f>AN57</f>
        <v>0</v>
      </c>
      <c r="AP232" s="684">
        <f>AN95</f>
        <v>2</v>
      </c>
      <c r="AQ232" s="684">
        <f>AN133</f>
        <v>0</v>
      </c>
      <c r="AR232" s="684">
        <f t="shared" si="74"/>
        <v>2</v>
      </c>
      <c r="AS232" s="684">
        <f t="shared" si="75"/>
        <v>0</v>
      </c>
      <c r="AT232" s="684"/>
      <c r="AU232" s="758"/>
      <c r="AV232" s="759"/>
    </row>
    <row r="233" spans="1:48" x14ac:dyDescent="0.2">
      <c r="A233" s="618"/>
      <c r="C233" s="618"/>
      <c r="D233" s="56"/>
      <c r="E233" s="56"/>
      <c r="F233" s="56"/>
      <c r="G233" s="56"/>
      <c r="H233" s="56"/>
      <c r="I233" s="56"/>
      <c r="J233" s="56"/>
      <c r="K233" s="618"/>
      <c r="L233" s="56"/>
      <c r="M233" s="56"/>
      <c r="N233" s="56"/>
      <c r="O233" s="618"/>
      <c r="P233" s="56"/>
      <c r="Q233" s="56"/>
      <c r="R233" s="774"/>
      <c r="S233" s="776"/>
      <c r="T233" s="774"/>
      <c r="U233" s="774"/>
      <c r="V233" s="774"/>
      <c r="W233" s="776"/>
      <c r="X233" s="774"/>
      <c r="Z233" s="43">
        <f t="shared" si="81"/>
        <v>1.8</v>
      </c>
      <c r="AA233" s="43">
        <f t="shared" si="82"/>
        <v>0</v>
      </c>
      <c r="AL233" s="946"/>
      <c r="AM233" s="685" t="s">
        <v>230</v>
      </c>
      <c r="AN233" s="684">
        <f>AO19</f>
        <v>0</v>
      </c>
      <c r="AO233" s="684">
        <f>AO57</f>
        <v>0</v>
      </c>
      <c r="AP233" s="684">
        <f>AO95</f>
        <v>1</v>
      </c>
      <c r="AQ233" s="684">
        <f>AO133</f>
        <v>0</v>
      </c>
      <c r="AR233" s="684">
        <f t="shared" si="74"/>
        <v>1</v>
      </c>
      <c r="AS233" s="684">
        <f t="shared" si="75"/>
        <v>0</v>
      </c>
      <c r="AT233" s="684"/>
      <c r="AU233" s="758"/>
      <c r="AV233" s="759"/>
    </row>
    <row r="234" spans="1:48" x14ac:dyDescent="0.2">
      <c r="A234" s="618"/>
      <c r="B234" s="35"/>
      <c r="C234" s="618"/>
      <c r="D234" s="35"/>
      <c r="K234" s="618"/>
      <c r="O234" s="618"/>
      <c r="P234" s="31"/>
      <c r="Q234" s="31"/>
      <c r="R234" s="208"/>
      <c r="S234" s="776"/>
      <c r="T234" s="773"/>
      <c r="U234" s="208"/>
      <c r="V234" s="208"/>
      <c r="W234" s="776"/>
      <c r="X234" s="208"/>
      <c r="Z234" s="43">
        <f t="shared" si="81"/>
        <v>0</v>
      </c>
      <c r="AA234" s="43">
        <f t="shared" si="82"/>
        <v>0</v>
      </c>
      <c r="AL234" s="946">
        <f t="shared" ref="AL234" si="88">AL231+1</f>
        <v>43600</v>
      </c>
      <c r="AM234" s="685" t="s">
        <v>155</v>
      </c>
      <c r="AN234" s="684">
        <f>AM20</f>
        <v>0</v>
      </c>
      <c r="AO234" s="684">
        <f>AM58</f>
        <v>0</v>
      </c>
      <c r="AP234" s="684">
        <f>AM96</f>
        <v>1</v>
      </c>
      <c r="AQ234" s="684">
        <f>AM134</f>
        <v>0</v>
      </c>
      <c r="AR234" s="684">
        <f t="shared" si="74"/>
        <v>1</v>
      </c>
      <c r="AS234" s="684">
        <f t="shared" si="75"/>
        <v>0</v>
      </c>
      <c r="AT234" s="684"/>
      <c r="AU234" s="758"/>
      <c r="AV234" s="759"/>
    </row>
    <row r="235" spans="1:48" x14ac:dyDescent="0.2">
      <c r="A235" s="618"/>
      <c r="B235" s="35"/>
      <c r="C235" s="618"/>
      <c r="D235" s="56"/>
      <c r="E235" s="56"/>
      <c r="F235" s="56"/>
      <c r="G235" s="56"/>
      <c r="H235" s="56"/>
      <c r="I235" s="56"/>
      <c r="J235" s="56"/>
      <c r="K235" s="618"/>
      <c r="L235" s="56"/>
      <c r="M235" s="56"/>
      <c r="N235" s="56"/>
      <c r="O235" s="618"/>
      <c r="P235" s="56"/>
      <c r="Q235" s="56"/>
      <c r="R235" s="774"/>
      <c r="S235" s="776"/>
      <c r="T235" s="774"/>
      <c r="U235" s="774"/>
      <c r="V235" s="774"/>
      <c r="W235" s="776"/>
      <c r="X235" s="774"/>
      <c r="Z235" s="43">
        <f t="shared" si="81"/>
        <v>0</v>
      </c>
      <c r="AA235" s="43">
        <f t="shared" si="82"/>
        <v>0</v>
      </c>
      <c r="AL235" s="946"/>
      <c r="AM235" s="685" t="s">
        <v>157</v>
      </c>
      <c r="AN235" s="684">
        <f>AN20</f>
        <v>0</v>
      </c>
      <c r="AO235" s="684">
        <f>AN58</f>
        <v>0</v>
      </c>
      <c r="AP235" s="684">
        <f>AN96</f>
        <v>2</v>
      </c>
      <c r="AQ235" s="684">
        <f>AN134</f>
        <v>0</v>
      </c>
      <c r="AR235" s="684">
        <f t="shared" si="74"/>
        <v>2</v>
      </c>
      <c r="AS235" s="684">
        <f t="shared" si="75"/>
        <v>0</v>
      </c>
      <c r="AT235" s="684"/>
      <c r="AU235" s="758"/>
      <c r="AV235" s="759"/>
    </row>
    <row r="236" spans="1:48" x14ac:dyDescent="0.2">
      <c r="A236" s="618"/>
      <c r="B236" s="35"/>
      <c r="C236" s="618"/>
      <c r="D236" s="35"/>
      <c r="K236" s="618"/>
      <c r="O236" s="618"/>
      <c r="P236" s="31"/>
      <c r="Q236" s="31"/>
      <c r="R236" s="208"/>
      <c r="S236" s="776"/>
      <c r="T236" s="773"/>
      <c r="U236" s="208"/>
      <c r="V236" s="208"/>
      <c r="W236" s="776"/>
      <c r="X236" s="208"/>
      <c r="Z236" s="43">
        <f t="shared" si="81"/>
        <v>0.8</v>
      </c>
      <c r="AA236" s="43">
        <f t="shared" si="82"/>
        <v>0</v>
      </c>
      <c r="AL236" s="946"/>
      <c r="AM236" s="685" t="s">
        <v>230</v>
      </c>
      <c r="AN236" s="684">
        <f>AO20</f>
        <v>0</v>
      </c>
      <c r="AO236" s="684">
        <f>AO58</f>
        <v>0</v>
      </c>
      <c r="AP236" s="684">
        <f>AO96</f>
        <v>2</v>
      </c>
      <c r="AQ236" s="684">
        <f>AO134</f>
        <v>0</v>
      </c>
      <c r="AR236" s="684">
        <f t="shared" si="74"/>
        <v>2</v>
      </c>
      <c r="AS236" s="684">
        <f t="shared" si="75"/>
        <v>0</v>
      </c>
      <c r="AT236" s="684"/>
      <c r="AU236" s="758"/>
      <c r="AV236" s="759"/>
    </row>
    <row r="237" spans="1:48" x14ac:dyDescent="0.2">
      <c r="A237" s="618"/>
      <c r="B237" s="35"/>
      <c r="C237" s="618"/>
      <c r="D237" s="56"/>
      <c r="E237" s="56"/>
      <c r="F237" s="56"/>
      <c r="G237" s="56"/>
      <c r="H237" s="56"/>
      <c r="I237" s="56"/>
      <c r="J237" s="56"/>
      <c r="K237" s="618"/>
      <c r="L237" s="56"/>
      <c r="M237" s="56"/>
      <c r="N237" s="56"/>
      <c r="O237" s="618"/>
      <c r="P237" s="56"/>
      <c r="Q237" s="56"/>
      <c r="R237" s="774"/>
      <c r="S237" s="776"/>
      <c r="T237" s="774"/>
      <c r="U237" s="774"/>
      <c r="V237" s="774"/>
      <c r="W237" s="776"/>
      <c r="X237" s="774"/>
      <c r="Z237" s="43">
        <f t="shared" si="81"/>
        <v>0.8</v>
      </c>
      <c r="AA237" s="43">
        <f t="shared" si="82"/>
        <v>0</v>
      </c>
      <c r="AL237" s="946">
        <f t="shared" ref="AL237" si="89">AL234+1</f>
        <v>43601</v>
      </c>
      <c r="AM237" s="685" t="s">
        <v>155</v>
      </c>
      <c r="AN237" s="684">
        <f>AM21</f>
        <v>0</v>
      </c>
      <c r="AO237" s="684">
        <f>AM59</f>
        <v>0</v>
      </c>
      <c r="AP237" s="684">
        <f>AM97</f>
        <v>0</v>
      </c>
      <c r="AQ237" s="684">
        <f>AM135</f>
        <v>0</v>
      </c>
      <c r="AR237" s="684">
        <f t="shared" si="74"/>
        <v>0</v>
      </c>
      <c r="AS237" s="684">
        <f t="shared" si="75"/>
        <v>0</v>
      </c>
      <c r="AT237" s="684"/>
      <c r="AU237" s="758"/>
      <c r="AV237" s="759"/>
    </row>
    <row r="238" spans="1:48" x14ac:dyDescent="0.2">
      <c r="A238" s="618"/>
      <c r="B238" s="35"/>
      <c r="C238" s="618"/>
      <c r="D238" s="35"/>
      <c r="K238" s="618"/>
      <c r="O238" s="618"/>
      <c r="P238" s="31"/>
      <c r="Q238" s="31"/>
      <c r="R238" s="208"/>
      <c r="S238" s="776"/>
      <c r="T238" s="773"/>
      <c r="U238" s="208"/>
      <c r="V238" s="208"/>
      <c r="W238" s="776"/>
      <c r="X238" s="208"/>
      <c r="Z238" s="43">
        <f t="shared" si="81"/>
        <v>0.8</v>
      </c>
      <c r="AA238" s="43">
        <f t="shared" si="82"/>
        <v>0</v>
      </c>
      <c r="AL238" s="946"/>
      <c r="AM238" s="685" t="s">
        <v>157</v>
      </c>
      <c r="AN238" s="684">
        <f>AN21</f>
        <v>0</v>
      </c>
      <c r="AO238" s="684">
        <f>AN59</f>
        <v>0</v>
      </c>
      <c r="AP238" s="684">
        <f>AN97</f>
        <v>0</v>
      </c>
      <c r="AQ238" s="684">
        <f>AN135</f>
        <v>0</v>
      </c>
      <c r="AR238" s="684">
        <f t="shared" si="74"/>
        <v>0</v>
      </c>
      <c r="AS238" s="684">
        <f t="shared" si="75"/>
        <v>0</v>
      </c>
      <c r="AT238" s="684"/>
      <c r="AU238" s="758"/>
      <c r="AV238" s="759"/>
    </row>
    <row r="239" spans="1:48" x14ac:dyDescent="0.2">
      <c r="A239" s="618"/>
      <c r="B239" s="35"/>
      <c r="C239" s="618"/>
      <c r="D239" s="56"/>
      <c r="E239" s="56"/>
      <c r="F239" s="56"/>
      <c r="G239" s="56"/>
      <c r="H239" s="56"/>
      <c r="I239" s="56"/>
      <c r="J239" s="56"/>
      <c r="K239" s="618"/>
      <c r="L239" s="56"/>
      <c r="M239" s="56"/>
      <c r="N239" s="56"/>
      <c r="O239" s="618"/>
      <c r="P239" s="56"/>
      <c r="Q239" s="56"/>
      <c r="R239" s="774"/>
      <c r="S239" s="776"/>
      <c r="T239" s="774"/>
      <c r="U239" s="774"/>
      <c r="V239" s="774"/>
      <c r="W239" s="776"/>
      <c r="X239" s="774"/>
      <c r="Z239" s="43">
        <f t="shared" si="81"/>
        <v>0.8</v>
      </c>
      <c r="AA239" s="43">
        <f t="shared" si="82"/>
        <v>0</v>
      </c>
      <c r="AL239" s="946"/>
      <c r="AM239" s="685" t="s">
        <v>230</v>
      </c>
      <c r="AN239" s="684">
        <f>AO21</f>
        <v>0</v>
      </c>
      <c r="AO239" s="684">
        <f>AO59</f>
        <v>0</v>
      </c>
      <c r="AP239" s="684">
        <f>AO97</f>
        <v>0</v>
      </c>
      <c r="AQ239" s="684">
        <f>AO135</f>
        <v>0</v>
      </c>
      <c r="AR239" s="684">
        <f t="shared" si="74"/>
        <v>0</v>
      </c>
      <c r="AS239" s="684">
        <f t="shared" si="75"/>
        <v>0</v>
      </c>
      <c r="AT239" s="684"/>
      <c r="AU239" s="758"/>
      <c r="AV239" s="759"/>
    </row>
    <row r="240" spans="1:48" x14ac:dyDescent="0.2">
      <c r="A240" s="618"/>
      <c r="B240" s="35"/>
      <c r="C240" s="618"/>
      <c r="D240" s="35"/>
      <c r="I240" s="39"/>
      <c r="K240" s="618"/>
      <c r="O240" s="618"/>
      <c r="P240" s="31"/>
      <c r="Q240" s="31"/>
      <c r="R240" s="208"/>
      <c r="S240" s="776"/>
      <c r="T240" s="773"/>
      <c r="U240" s="208"/>
      <c r="V240" s="208"/>
      <c r="W240" s="776"/>
      <c r="X240" s="208"/>
      <c r="Z240" s="43">
        <f t="shared" si="81"/>
        <v>0.4</v>
      </c>
      <c r="AA240" s="43">
        <f t="shared" si="82"/>
        <v>0</v>
      </c>
      <c r="AL240" s="946">
        <f t="shared" ref="AL240" si="90">AL237+1</f>
        <v>43602</v>
      </c>
      <c r="AM240" s="685" t="s">
        <v>155</v>
      </c>
      <c r="AN240" s="684">
        <f>AM22</f>
        <v>0</v>
      </c>
      <c r="AO240" s="684">
        <f>AM60</f>
        <v>0</v>
      </c>
      <c r="AP240" s="684">
        <f>AM98</f>
        <v>0</v>
      </c>
      <c r="AQ240" s="684">
        <f>AM136</f>
        <v>0</v>
      </c>
      <c r="AR240" s="684">
        <f t="shared" si="74"/>
        <v>0</v>
      </c>
      <c r="AS240" s="684">
        <f t="shared" si="75"/>
        <v>0</v>
      </c>
      <c r="AT240" s="684"/>
      <c r="AU240" s="758"/>
      <c r="AV240" s="759"/>
    </row>
    <row r="241" spans="1:48" x14ac:dyDescent="0.2">
      <c r="A241" s="618"/>
      <c r="B241" s="42"/>
      <c r="C241" s="618"/>
      <c r="D241" s="56"/>
      <c r="E241" s="56"/>
      <c r="F241" s="56"/>
      <c r="G241" s="56"/>
      <c r="H241" s="56"/>
      <c r="I241" s="56"/>
      <c r="J241" s="56"/>
      <c r="K241" s="618"/>
      <c r="L241" s="56"/>
      <c r="M241" s="56"/>
      <c r="N241" s="56"/>
      <c r="O241" s="618"/>
      <c r="P241" s="56"/>
      <c r="Q241" s="56"/>
      <c r="R241" s="774"/>
      <c r="S241" s="776"/>
      <c r="T241" s="774"/>
      <c r="U241" s="774"/>
      <c r="V241" s="774"/>
      <c r="W241" s="776"/>
      <c r="X241" s="774"/>
      <c r="Z241" s="43">
        <f t="shared" si="81"/>
        <v>0</v>
      </c>
      <c r="AA241" s="43">
        <f t="shared" si="82"/>
        <v>0</v>
      </c>
      <c r="AL241" s="946"/>
      <c r="AM241" s="685" t="s">
        <v>157</v>
      </c>
      <c r="AN241" s="684">
        <f>AN22</f>
        <v>0</v>
      </c>
      <c r="AO241" s="684">
        <f>AN60</f>
        <v>0</v>
      </c>
      <c r="AP241" s="684">
        <f>AN98</f>
        <v>0</v>
      </c>
      <c r="AQ241" s="684">
        <f>AN136</f>
        <v>0</v>
      </c>
      <c r="AR241" s="684">
        <f t="shared" si="74"/>
        <v>0</v>
      </c>
      <c r="AS241" s="684">
        <f t="shared" si="75"/>
        <v>0</v>
      </c>
      <c r="AT241" s="684"/>
      <c r="AU241" s="758"/>
      <c r="AV241" s="759"/>
    </row>
    <row r="242" spans="1:48" x14ac:dyDescent="0.2">
      <c r="A242" s="618"/>
      <c r="B242" s="42"/>
      <c r="C242" s="618"/>
      <c r="D242" s="35"/>
      <c r="K242" s="618"/>
      <c r="O242" s="618"/>
      <c r="P242" s="31"/>
      <c r="Q242" s="31"/>
      <c r="R242" s="208"/>
      <c r="S242" s="776"/>
      <c r="T242" s="773"/>
      <c r="U242" s="208"/>
      <c r="V242" s="208"/>
      <c r="W242" s="776"/>
      <c r="X242" s="208"/>
      <c r="Z242" s="43">
        <f t="shared" si="81"/>
        <v>0</v>
      </c>
      <c r="AA242" s="43">
        <f t="shared" si="82"/>
        <v>0</v>
      </c>
      <c r="AL242" s="946"/>
      <c r="AM242" s="685" t="s">
        <v>230</v>
      </c>
      <c r="AN242" s="684">
        <f>AO22</f>
        <v>0</v>
      </c>
      <c r="AO242" s="684">
        <f>AO60</f>
        <v>0</v>
      </c>
      <c r="AP242" s="684">
        <f>AO98</f>
        <v>0</v>
      </c>
      <c r="AQ242" s="684">
        <f>AO136</f>
        <v>0</v>
      </c>
      <c r="AR242" s="684">
        <f t="shared" si="74"/>
        <v>0</v>
      </c>
      <c r="AS242" s="684">
        <f t="shared" si="75"/>
        <v>0</v>
      </c>
      <c r="AT242" s="684"/>
      <c r="AU242" s="758"/>
      <c r="AV242" s="759"/>
    </row>
    <row r="243" spans="1:48" x14ac:dyDescent="0.2">
      <c r="A243" s="618"/>
      <c r="B243" s="35"/>
      <c r="C243" s="618"/>
      <c r="D243" s="56"/>
      <c r="E243" s="56"/>
      <c r="F243" s="56"/>
      <c r="G243" s="56"/>
      <c r="H243" s="56"/>
      <c r="I243" s="56"/>
      <c r="J243" s="56"/>
      <c r="K243" s="618"/>
      <c r="L243" s="56"/>
      <c r="M243" s="56"/>
      <c r="N243" s="56"/>
      <c r="O243" s="618"/>
      <c r="P243" s="56"/>
      <c r="Q243" s="56"/>
      <c r="R243" s="774"/>
      <c r="S243" s="776"/>
      <c r="T243" s="774"/>
      <c r="U243" s="774"/>
      <c r="V243" s="774"/>
      <c r="W243" s="776"/>
      <c r="X243" s="774"/>
      <c r="Z243" s="43">
        <f t="shared" si="81"/>
        <v>0.8</v>
      </c>
      <c r="AA243" s="43">
        <f t="shared" si="82"/>
        <v>0</v>
      </c>
      <c r="AL243" s="946">
        <f t="shared" ref="AL243" si="91">AL240+1</f>
        <v>43603</v>
      </c>
      <c r="AM243" s="685" t="s">
        <v>155</v>
      </c>
      <c r="AN243" s="684">
        <f>AM23</f>
        <v>0</v>
      </c>
      <c r="AO243" s="684">
        <f>AM61</f>
        <v>0</v>
      </c>
      <c r="AP243" s="684">
        <f>AM99</f>
        <v>0</v>
      </c>
      <c r="AQ243" s="684">
        <f>AM137</f>
        <v>0</v>
      </c>
      <c r="AR243" s="684">
        <f t="shared" si="74"/>
        <v>0</v>
      </c>
      <c r="AS243" s="684">
        <f t="shared" si="75"/>
        <v>0</v>
      </c>
      <c r="AT243" s="684"/>
      <c r="AU243" s="758"/>
      <c r="AV243" s="759"/>
    </row>
    <row r="244" spans="1:48" x14ac:dyDescent="0.2">
      <c r="A244" s="618"/>
      <c r="B244" s="42"/>
      <c r="C244" s="618"/>
      <c r="D244" s="35"/>
      <c r="K244" s="618"/>
      <c r="O244" s="618"/>
      <c r="P244" s="31"/>
      <c r="Q244" s="31"/>
      <c r="R244" s="208"/>
      <c r="S244" s="776"/>
      <c r="T244" s="773"/>
      <c r="U244" s="208"/>
      <c r="V244" s="208"/>
      <c r="W244" s="776"/>
      <c r="X244" s="208"/>
      <c r="Z244" s="43">
        <f t="shared" si="81"/>
        <v>0.8</v>
      </c>
      <c r="AA244" s="43">
        <f t="shared" si="82"/>
        <v>0</v>
      </c>
      <c r="AL244" s="946"/>
      <c r="AM244" s="685" t="s">
        <v>157</v>
      </c>
      <c r="AN244" s="684">
        <f>AN23</f>
        <v>0</v>
      </c>
      <c r="AO244" s="684">
        <f>AN61</f>
        <v>0</v>
      </c>
      <c r="AP244" s="684">
        <f>AN99</f>
        <v>2</v>
      </c>
      <c r="AQ244" s="684">
        <f>AN137</f>
        <v>0</v>
      </c>
      <c r="AR244" s="684">
        <f t="shared" si="74"/>
        <v>2</v>
      </c>
      <c r="AS244" s="684">
        <f t="shared" si="75"/>
        <v>0</v>
      </c>
      <c r="AT244" s="684"/>
      <c r="AU244" s="758"/>
      <c r="AV244" s="759"/>
    </row>
    <row r="245" spans="1:48" x14ac:dyDescent="0.2">
      <c r="A245" s="618"/>
      <c r="C245" s="618"/>
      <c r="D245" s="56"/>
      <c r="E245" s="56"/>
      <c r="F245" s="56"/>
      <c r="G245" s="56"/>
      <c r="H245" s="56"/>
      <c r="I245" s="56"/>
      <c r="J245" s="56"/>
      <c r="K245" s="618"/>
      <c r="L245" s="56"/>
      <c r="M245" s="56"/>
      <c r="N245" s="56"/>
      <c r="O245" s="618"/>
      <c r="P245" s="56"/>
      <c r="Q245" s="56"/>
      <c r="R245" s="774"/>
      <c r="S245" s="776"/>
      <c r="T245" s="774"/>
      <c r="U245" s="774"/>
      <c r="V245" s="774"/>
      <c r="W245" s="776"/>
      <c r="X245" s="774"/>
      <c r="Z245" s="43">
        <f t="shared" si="81"/>
        <v>0.8</v>
      </c>
      <c r="AA245" s="43">
        <f t="shared" si="82"/>
        <v>0</v>
      </c>
      <c r="AL245" s="946"/>
      <c r="AM245" s="685" t="s">
        <v>230</v>
      </c>
      <c r="AN245" s="684">
        <f>AO23</f>
        <v>0</v>
      </c>
      <c r="AO245" s="684">
        <f>AO61</f>
        <v>0</v>
      </c>
      <c r="AP245" s="684">
        <f>AO99</f>
        <v>0</v>
      </c>
      <c r="AQ245" s="684">
        <f>AO137</f>
        <v>0</v>
      </c>
      <c r="AR245" s="684">
        <f t="shared" si="74"/>
        <v>0</v>
      </c>
      <c r="AS245" s="684">
        <f t="shared" si="75"/>
        <v>0</v>
      </c>
      <c r="AT245" s="684"/>
      <c r="AU245" s="758"/>
      <c r="AV245" s="759"/>
    </row>
    <row r="246" spans="1:48" x14ac:dyDescent="0.2">
      <c r="A246" s="618"/>
      <c r="C246" s="618"/>
      <c r="D246" s="35"/>
      <c r="K246" s="618"/>
      <c r="O246" s="618"/>
      <c r="P246" s="31"/>
      <c r="Q246" s="31"/>
      <c r="R246" s="208"/>
      <c r="S246" s="776"/>
      <c r="T246" s="773"/>
      <c r="U246" s="208"/>
      <c r="V246" s="208"/>
      <c r="W246" s="776"/>
      <c r="X246" s="208"/>
      <c r="Z246" s="43">
        <f t="shared" si="81"/>
        <v>0.4</v>
      </c>
      <c r="AA246" s="43">
        <f t="shared" si="82"/>
        <v>0</v>
      </c>
      <c r="AL246" s="946">
        <f t="shared" ref="AL246" si="92">AL243+1</f>
        <v>43604</v>
      </c>
      <c r="AM246" s="685" t="s">
        <v>155</v>
      </c>
      <c r="AN246" s="684">
        <f>AM24</f>
        <v>0</v>
      </c>
      <c r="AO246" s="684">
        <f>AM62</f>
        <v>0</v>
      </c>
      <c r="AP246" s="684">
        <f>AM100</f>
        <v>0</v>
      </c>
      <c r="AQ246" s="684">
        <f>AM138</f>
        <v>0</v>
      </c>
      <c r="AR246" s="684">
        <f t="shared" si="74"/>
        <v>0</v>
      </c>
      <c r="AS246" s="684">
        <f t="shared" si="75"/>
        <v>0</v>
      </c>
      <c r="AT246" s="684"/>
      <c r="AU246" s="758"/>
      <c r="AV246" s="759"/>
    </row>
    <row r="247" spans="1:48" x14ac:dyDescent="0.2">
      <c r="A247" s="618"/>
      <c r="C247" s="618"/>
      <c r="D247" s="56"/>
      <c r="E247" s="56"/>
      <c r="F247" s="56"/>
      <c r="G247" s="56"/>
      <c r="H247" s="56"/>
      <c r="I247" s="56"/>
      <c r="J247" s="56"/>
      <c r="K247" s="618"/>
      <c r="L247" s="56"/>
      <c r="M247" s="56"/>
      <c r="N247" s="56"/>
      <c r="O247" s="618"/>
      <c r="P247" s="56"/>
      <c r="Q247" s="56"/>
      <c r="R247" s="774"/>
      <c r="S247" s="776"/>
      <c r="T247" s="774"/>
      <c r="U247" s="774"/>
      <c r="V247" s="774"/>
      <c r="W247" s="776"/>
      <c r="X247" s="774"/>
      <c r="Z247" s="43">
        <f t="shared" si="81"/>
        <v>0.8</v>
      </c>
      <c r="AA247" s="43">
        <f t="shared" si="82"/>
        <v>0</v>
      </c>
      <c r="AL247" s="946"/>
      <c r="AM247" s="685" t="s">
        <v>157</v>
      </c>
      <c r="AN247" s="684">
        <f>AN24</f>
        <v>0</v>
      </c>
      <c r="AO247" s="684">
        <f>AN62</f>
        <v>0</v>
      </c>
      <c r="AP247" s="684">
        <f>AN100</f>
        <v>2</v>
      </c>
      <c r="AQ247" s="684">
        <f>AN138</f>
        <v>0</v>
      </c>
      <c r="AR247" s="684">
        <f t="shared" si="74"/>
        <v>2</v>
      </c>
      <c r="AS247" s="684">
        <f t="shared" si="75"/>
        <v>0</v>
      </c>
      <c r="AT247" s="684"/>
      <c r="AU247" s="758"/>
      <c r="AV247" s="759"/>
    </row>
    <row r="248" spans="1:48" x14ac:dyDescent="0.2">
      <c r="A248" s="618"/>
      <c r="C248" s="618"/>
      <c r="D248" s="35"/>
      <c r="K248" s="618"/>
      <c r="O248" s="618"/>
      <c r="P248" s="31"/>
      <c r="Q248" s="31"/>
      <c r="R248" s="208"/>
      <c r="S248" s="776"/>
      <c r="T248" s="773"/>
      <c r="U248" s="208"/>
      <c r="V248" s="208"/>
      <c r="W248" s="776"/>
      <c r="X248" s="208"/>
      <c r="Z248" s="43">
        <f t="shared" si="81"/>
        <v>0</v>
      </c>
      <c r="AA248" s="43">
        <f t="shared" si="82"/>
        <v>0</v>
      </c>
      <c r="AL248" s="946"/>
      <c r="AM248" s="685" t="s">
        <v>230</v>
      </c>
      <c r="AN248" s="684">
        <f>AO24</f>
        <v>0</v>
      </c>
      <c r="AO248" s="684">
        <f>AO62</f>
        <v>0</v>
      </c>
      <c r="AP248" s="684">
        <f>AO100</f>
        <v>0</v>
      </c>
      <c r="AQ248" s="684">
        <f>AO138</f>
        <v>0</v>
      </c>
      <c r="AR248" s="684">
        <f t="shared" si="74"/>
        <v>0</v>
      </c>
      <c r="AS248" s="684">
        <f t="shared" si="75"/>
        <v>0</v>
      </c>
      <c r="AT248" s="684"/>
      <c r="AU248" s="758"/>
      <c r="AV248" s="759"/>
    </row>
    <row r="249" spans="1:48" x14ac:dyDescent="0.2">
      <c r="A249" s="618"/>
      <c r="B249" s="56"/>
      <c r="C249" s="618"/>
      <c r="D249" s="56"/>
      <c r="E249" s="56"/>
      <c r="F249" s="56"/>
      <c r="G249" s="56"/>
      <c r="H249" s="56"/>
      <c r="I249" s="56"/>
      <c r="J249" s="56"/>
      <c r="K249" s="618"/>
      <c r="L249" s="56"/>
      <c r="M249" s="56"/>
      <c r="N249" s="56"/>
      <c r="O249" s="618"/>
      <c r="P249" s="56"/>
      <c r="Q249" s="56"/>
      <c r="R249" s="774"/>
      <c r="S249" s="776"/>
      <c r="T249" s="774"/>
      <c r="U249" s="774"/>
      <c r="V249" s="774"/>
      <c r="W249" s="776"/>
      <c r="X249" s="774"/>
      <c r="Z249" s="43">
        <f t="shared" si="81"/>
        <v>0</v>
      </c>
      <c r="AA249" s="43">
        <f t="shared" si="82"/>
        <v>0</v>
      </c>
      <c r="AL249" s="946">
        <f t="shared" ref="AL249" si="93">AL246+1</f>
        <v>43605</v>
      </c>
      <c r="AM249" s="685" t="s">
        <v>155</v>
      </c>
      <c r="AN249" s="684">
        <f>AM25</f>
        <v>0</v>
      </c>
      <c r="AO249" s="684">
        <f>AM63</f>
        <v>0</v>
      </c>
      <c r="AP249" s="684">
        <f>AM101</f>
        <v>0</v>
      </c>
      <c r="AQ249" s="684">
        <f>AM139</f>
        <v>0</v>
      </c>
      <c r="AR249" s="684">
        <f t="shared" si="74"/>
        <v>0</v>
      </c>
      <c r="AS249" s="684">
        <f t="shared" si="75"/>
        <v>0</v>
      </c>
      <c r="AT249" s="684"/>
      <c r="AU249" s="758"/>
      <c r="AV249" s="759"/>
    </row>
    <row r="250" spans="1:48" x14ac:dyDescent="0.2">
      <c r="A250" s="618"/>
      <c r="C250" s="618"/>
      <c r="J250" s="35"/>
      <c r="O250" s="31"/>
      <c r="P250" s="31"/>
      <c r="Q250" s="31"/>
      <c r="R250" s="773"/>
      <c r="S250" s="773"/>
      <c r="T250" s="773"/>
      <c r="U250" s="208"/>
      <c r="V250" s="208"/>
      <c r="W250" s="208"/>
      <c r="X250" s="208"/>
      <c r="Z250" s="43"/>
      <c r="AL250" s="946"/>
      <c r="AM250" s="685" t="s">
        <v>157</v>
      </c>
      <c r="AN250" s="684">
        <f>AN25</f>
        <v>0</v>
      </c>
      <c r="AO250" s="684">
        <f>AN63</f>
        <v>0</v>
      </c>
      <c r="AP250" s="684">
        <f>AN101</f>
        <v>2</v>
      </c>
      <c r="AQ250" s="684">
        <f>AN139</f>
        <v>0</v>
      </c>
      <c r="AR250" s="684">
        <f t="shared" si="74"/>
        <v>2</v>
      </c>
      <c r="AS250" s="684">
        <f t="shared" si="75"/>
        <v>0</v>
      </c>
      <c r="AT250" s="684"/>
      <c r="AU250" s="758"/>
      <c r="AV250" s="759"/>
    </row>
    <row r="251" spans="1:48" x14ac:dyDescent="0.2">
      <c r="A251" s="618"/>
      <c r="C251" s="618"/>
      <c r="D251" s="56"/>
      <c r="E251" s="56"/>
      <c r="F251" s="56"/>
      <c r="G251" s="56"/>
      <c r="H251" s="56"/>
      <c r="I251" s="56"/>
      <c r="J251" s="56"/>
      <c r="K251" s="56"/>
      <c r="L251" s="56"/>
      <c r="M251" s="56"/>
      <c r="N251" s="56"/>
      <c r="O251" s="56"/>
      <c r="P251" s="56"/>
      <c r="Q251" s="56"/>
      <c r="R251" s="774"/>
      <c r="S251" s="774"/>
      <c r="T251" s="774"/>
      <c r="U251" s="774"/>
      <c r="V251" s="774"/>
      <c r="W251" s="774"/>
      <c r="X251" s="774"/>
      <c r="Z251" s="43"/>
      <c r="AL251" s="946"/>
      <c r="AM251" s="685" t="s">
        <v>230</v>
      </c>
      <c r="AN251" s="684">
        <f>AO25</f>
        <v>0</v>
      </c>
      <c r="AO251" s="684">
        <f>AO63</f>
        <v>0</v>
      </c>
      <c r="AP251" s="684">
        <f>AO101</f>
        <v>0</v>
      </c>
      <c r="AQ251" s="684">
        <f>AO139</f>
        <v>0</v>
      </c>
      <c r="AR251" s="684">
        <f t="shared" si="74"/>
        <v>0</v>
      </c>
      <c r="AS251" s="684">
        <f t="shared" si="75"/>
        <v>0</v>
      </c>
      <c r="AT251" s="684"/>
      <c r="AU251" s="758"/>
      <c r="AV251" s="759"/>
    </row>
    <row r="252" spans="1:48" x14ac:dyDescent="0.2">
      <c r="A252" s="618"/>
      <c r="C252" s="618"/>
      <c r="D252" s="35"/>
      <c r="F252" s="618"/>
      <c r="G252" s="35"/>
      <c r="I252" s="35"/>
      <c r="K252" s="618"/>
      <c r="L252" s="35"/>
      <c r="O252" s="618"/>
      <c r="P252" s="35"/>
      <c r="Q252" s="31"/>
      <c r="R252" s="773"/>
      <c r="S252" s="776"/>
      <c r="T252" s="775"/>
      <c r="U252" s="208"/>
      <c r="V252" s="208"/>
      <c r="W252" s="776"/>
      <c r="X252" s="775"/>
      <c r="Z252" s="43"/>
      <c r="AL252" s="946">
        <f t="shared" ref="AL252" si="94">AL249+1</f>
        <v>43606</v>
      </c>
      <c r="AM252" s="685" t="s">
        <v>155</v>
      </c>
      <c r="AN252" s="684">
        <f>AM26</f>
        <v>0</v>
      </c>
      <c r="AO252" s="684">
        <f>AM64</f>
        <v>0</v>
      </c>
      <c r="AP252" s="684">
        <f>AM102</f>
        <v>0</v>
      </c>
      <c r="AQ252" s="684">
        <f>AM140</f>
        <v>0</v>
      </c>
      <c r="AR252" s="684">
        <f t="shared" si="74"/>
        <v>0</v>
      </c>
      <c r="AS252" s="684">
        <f t="shared" si="75"/>
        <v>0</v>
      </c>
      <c r="AT252" s="684"/>
      <c r="AU252" s="758"/>
      <c r="AV252" s="759"/>
    </row>
    <row r="253" spans="1:48" x14ac:dyDescent="0.2">
      <c r="A253" s="618"/>
      <c r="C253" s="618"/>
      <c r="D253" s="56"/>
      <c r="E253" s="56"/>
      <c r="F253" s="618"/>
      <c r="G253" s="56"/>
      <c r="H253" s="56"/>
      <c r="I253" s="56"/>
      <c r="J253" s="56"/>
      <c r="K253" s="618"/>
      <c r="L253" s="56"/>
      <c r="M253" s="56"/>
      <c r="N253" s="56"/>
      <c r="O253" s="618"/>
      <c r="P253" s="56"/>
      <c r="Q253" s="56"/>
      <c r="R253" s="774"/>
      <c r="S253" s="776"/>
      <c r="T253" s="774"/>
      <c r="U253" s="774"/>
      <c r="V253" s="774"/>
      <c r="W253" s="776"/>
      <c r="X253" s="774"/>
      <c r="Z253" s="43"/>
      <c r="AL253" s="946"/>
      <c r="AM253" s="685" t="s">
        <v>157</v>
      </c>
      <c r="AN253" s="684">
        <f>AN26</f>
        <v>0</v>
      </c>
      <c r="AO253" s="684">
        <f>AN64</f>
        <v>0</v>
      </c>
      <c r="AP253" s="684">
        <f>AN102</f>
        <v>2</v>
      </c>
      <c r="AQ253" s="684">
        <f>AN140</f>
        <v>0</v>
      </c>
      <c r="AR253" s="684">
        <f t="shared" si="74"/>
        <v>2</v>
      </c>
      <c r="AS253" s="684">
        <f t="shared" si="75"/>
        <v>0</v>
      </c>
      <c r="AT253" s="684"/>
      <c r="AU253" s="758"/>
      <c r="AV253" s="759"/>
    </row>
    <row r="254" spans="1:48" x14ac:dyDescent="0.2">
      <c r="A254" s="618"/>
      <c r="B254" s="35"/>
      <c r="C254" s="618"/>
      <c r="D254" s="35"/>
      <c r="F254" s="618"/>
      <c r="G254" s="35"/>
      <c r="I254" s="35"/>
      <c r="K254" s="618"/>
      <c r="M254" s="35"/>
      <c r="O254" s="618"/>
      <c r="P254" s="31"/>
      <c r="Q254" s="31"/>
      <c r="R254" s="773"/>
      <c r="S254" s="776"/>
      <c r="T254" s="208"/>
      <c r="U254" s="775"/>
      <c r="V254" s="208"/>
      <c r="W254" s="776"/>
      <c r="X254" s="208"/>
      <c r="Z254" s="43"/>
      <c r="AL254" s="946"/>
      <c r="AM254" s="685" t="s">
        <v>230</v>
      </c>
      <c r="AN254" s="684">
        <f>AO26</f>
        <v>0</v>
      </c>
      <c r="AO254" s="684">
        <f>AO64</f>
        <v>0</v>
      </c>
      <c r="AP254" s="684">
        <f>AO102</f>
        <v>0</v>
      </c>
      <c r="AQ254" s="684">
        <f>AO140</f>
        <v>0</v>
      </c>
      <c r="AR254" s="684">
        <f t="shared" si="74"/>
        <v>0</v>
      </c>
      <c r="AS254" s="684">
        <f t="shared" si="75"/>
        <v>0</v>
      </c>
      <c r="AT254" s="684"/>
      <c r="AU254" s="758"/>
      <c r="AV254" s="759"/>
    </row>
    <row r="255" spans="1:48" x14ac:dyDescent="0.2">
      <c r="A255" s="618"/>
      <c r="B255" s="35"/>
      <c r="C255" s="618"/>
      <c r="D255" s="56"/>
      <c r="E255" s="56"/>
      <c r="F255" s="618"/>
      <c r="G255" s="56"/>
      <c r="H255" s="56"/>
      <c r="I255" s="56"/>
      <c r="J255" s="56"/>
      <c r="K255" s="618"/>
      <c r="L255" s="56"/>
      <c r="M255" s="56"/>
      <c r="N255" s="56"/>
      <c r="O255" s="618"/>
      <c r="P255" s="56"/>
      <c r="Q255" s="56"/>
      <c r="R255" s="774"/>
      <c r="S255" s="776"/>
      <c r="T255" s="774"/>
      <c r="U255" s="774"/>
      <c r="V255" s="774"/>
      <c r="W255" s="776"/>
      <c r="X255" s="774"/>
      <c r="Z255" s="43"/>
      <c r="AL255" s="946">
        <f t="shared" ref="AL255" si="95">AL252+1</f>
        <v>43607</v>
      </c>
      <c r="AM255" s="685" t="s">
        <v>155</v>
      </c>
      <c r="AN255" s="684">
        <f>AM27</f>
        <v>0</v>
      </c>
      <c r="AO255" s="684">
        <f>AM65</f>
        <v>0</v>
      </c>
      <c r="AP255" s="684">
        <f>AM103</f>
        <v>2</v>
      </c>
      <c r="AQ255" s="684">
        <f>AM141</f>
        <v>0</v>
      </c>
      <c r="AR255" s="684">
        <f t="shared" si="74"/>
        <v>2</v>
      </c>
      <c r="AS255" s="684">
        <f t="shared" si="75"/>
        <v>0</v>
      </c>
      <c r="AT255" s="684"/>
      <c r="AU255" s="758"/>
      <c r="AV255" s="759"/>
    </row>
    <row r="256" spans="1:48" x14ac:dyDescent="0.2">
      <c r="A256" s="618"/>
      <c r="B256" s="35"/>
      <c r="C256" s="618"/>
      <c r="D256" s="35"/>
      <c r="F256" s="618"/>
      <c r="G256" s="35"/>
      <c r="I256" s="35"/>
      <c r="K256" s="618"/>
      <c r="M256" s="35"/>
      <c r="O256" s="618"/>
      <c r="P256" s="31"/>
      <c r="Q256" s="31"/>
      <c r="R256" s="773"/>
      <c r="S256" s="776"/>
      <c r="T256" s="208"/>
      <c r="U256" s="775"/>
      <c r="V256" s="208"/>
      <c r="W256" s="776"/>
      <c r="X256" s="208"/>
      <c r="Z256" s="43"/>
      <c r="AL256" s="946"/>
      <c r="AM256" s="685" t="s">
        <v>157</v>
      </c>
      <c r="AN256" s="684">
        <f>AN27</f>
        <v>0</v>
      </c>
      <c r="AO256" s="684">
        <f>AN65</f>
        <v>0</v>
      </c>
      <c r="AP256" s="684">
        <f>AN103</f>
        <v>0</v>
      </c>
      <c r="AQ256" s="684">
        <f>AN141</f>
        <v>0</v>
      </c>
      <c r="AR256" s="684">
        <f t="shared" si="74"/>
        <v>0</v>
      </c>
      <c r="AS256" s="684">
        <f t="shared" si="75"/>
        <v>0</v>
      </c>
      <c r="AT256" s="684"/>
      <c r="AU256" s="758"/>
      <c r="AV256" s="759"/>
    </row>
    <row r="257" spans="1:48" x14ac:dyDescent="0.2">
      <c r="A257" s="618"/>
      <c r="B257" s="35"/>
      <c r="C257" s="618"/>
      <c r="D257" s="56"/>
      <c r="E257" s="56"/>
      <c r="F257" s="618"/>
      <c r="G257" s="56"/>
      <c r="H257" s="56"/>
      <c r="I257" s="56"/>
      <c r="J257" s="56"/>
      <c r="K257" s="618"/>
      <c r="L257" s="56"/>
      <c r="M257" s="56"/>
      <c r="N257" s="56"/>
      <c r="O257" s="618"/>
      <c r="P257" s="56"/>
      <c r="Q257" s="56"/>
      <c r="R257" s="774"/>
      <c r="S257" s="776"/>
      <c r="T257" s="774"/>
      <c r="U257" s="774"/>
      <c r="V257" s="774"/>
      <c r="W257" s="776"/>
      <c r="X257" s="774"/>
      <c r="Z257" s="43"/>
      <c r="AL257" s="946"/>
      <c r="AM257" s="685" t="s">
        <v>230</v>
      </c>
      <c r="AN257" s="684">
        <f>AO27</f>
        <v>0</v>
      </c>
      <c r="AO257" s="684">
        <f>AO65</f>
        <v>0</v>
      </c>
      <c r="AP257" s="684">
        <f>AO103</f>
        <v>0</v>
      </c>
      <c r="AQ257" s="684">
        <f>AO141</f>
        <v>0</v>
      </c>
      <c r="AR257" s="684">
        <f t="shared" ref="AR257:AR284" si="96">AN257+AP257</f>
        <v>0</v>
      </c>
      <c r="AS257" s="684">
        <f t="shared" ref="AS257:AS284" si="97">AO257+AQ257</f>
        <v>0</v>
      </c>
      <c r="AT257" s="684"/>
      <c r="AU257" s="758"/>
      <c r="AV257" s="759"/>
    </row>
    <row r="258" spans="1:48" x14ac:dyDescent="0.2">
      <c r="A258" s="618"/>
      <c r="B258" s="35"/>
      <c r="C258" s="618"/>
      <c r="D258" s="35"/>
      <c r="F258" s="618"/>
      <c r="G258" s="35"/>
      <c r="I258" s="35"/>
      <c r="K258" s="618"/>
      <c r="M258" s="35"/>
      <c r="O258" s="618"/>
      <c r="P258" s="31"/>
      <c r="Q258" s="31"/>
      <c r="R258" s="773"/>
      <c r="S258" s="776"/>
      <c r="T258" s="208"/>
      <c r="U258" s="775"/>
      <c r="V258" s="208"/>
      <c r="W258" s="776"/>
      <c r="X258" s="208"/>
      <c r="Z258" s="43"/>
      <c r="AL258" s="946">
        <f t="shared" ref="AL258" si="98">AL255+1</f>
        <v>43608</v>
      </c>
      <c r="AM258" s="685" t="s">
        <v>155</v>
      </c>
      <c r="AN258" s="684">
        <f>AM28</f>
        <v>0</v>
      </c>
      <c r="AO258" s="684">
        <f>AM66</f>
        <v>0</v>
      </c>
      <c r="AP258" s="684">
        <f>AM104</f>
        <v>0</v>
      </c>
      <c r="AQ258" s="684">
        <f>AM142</f>
        <v>0</v>
      </c>
      <c r="AR258" s="684">
        <f t="shared" si="96"/>
        <v>0</v>
      </c>
      <c r="AS258" s="684">
        <f t="shared" si="97"/>
        <v>0</v>
      </c>
      <c r="AT258" s="684"/>
      <c r="AU258" s="758"/>
      <c r="AV258" s="759"/>
    </row>
    <row r="259" spans="1:48" x14ac:dyDescent="0.2">
      <c r="A259" s="618"/>
      <c r="B259" s="35"/>
      <c r="C259" s="618"/>
      <c r="D259" s="56"/>
      <c r="E259" s="56"/>
      <c r="F259" s="618"/>
      <c r="G259" s="56"/>
      <c r="H259" s="56"/>
      <c r="I259" s="56"/>
      <c r="J259" s="56"/>
      <c r="K259" s="618"/>
      <c r="L259" s="56"/>
      <c r="M259" s="56"/>
      <c r="N259" s="56"/>
      <c r="O259" s="618"/>
      <c r="P259" s="56"/>
      <c r="Q259" s="56"/>
      <c r="R259" s="774"/>
      <c r="S259" s="776"/>
      <c r="T259" s="774"/>
      <c r="U259" s="774"/>
      <c r="V259" s="774"/>
      <c r="W259" s="776"/>
      <c r="X259" s="774"/>
      <c r="Z259" s="43"/>
      <c r="AL259" s="946"/>
      <c r="AM259" s="685" t="s">
        <v>157</v>
      </c>
      <c r="AN259" s="684">
        <f>AN28</f>
        <v>0</v>
      </c>
      <c r="AO259" s="684">
        <f>AN66</f>
        <v>0</v>
      </c>
      <c r="AP259" s="684">
        <f>AN104</f>
        <v>0</v>
      </c>
      <c r="AQ259" s="684">
        <f>AN142</f>
        <v>0</v>
      </c>
      <c r="AR259" s="684">
        <f t="shared" si="96"/>
        <v>0</v>
      </c>
      <c r="AS259" s="684">
        <f t="shared" si="97"/>
        <v>0</v>
      </c>
      <c r="AT259" s="684"/>
      <c r="AU259" s="758"/>
      <c r="AV259" s="759"/>
    </row>
    <row r="260" spans="1:48" x14ac:dyDescent="0.2">
      <c r="A260" s="618"/>
      <c r="B260" s="35"/>
      <c r="C260" s="618"/>
      <c r="D260" s="35"/>
      <c r="F260" s="618"/>
      <c r="G260" s="35"/>
      <c r="I260" s="35"/>
      <c r="K260" s="618"/>
      <c r="M260" s="35"/>
      <c r="O260" s="618"/>
      <c r="P260" s="31"/>
      <c r="Q260" s="31"/>
      <c r="R260" s="773"/>
      <c r="S260" s="776"/>
      <c r="T260" s="208"/>
      <c r="U260" s="775"/>
      <c r="V260" s="208"/>
      <c r="W260" s="776"/>
      <c r="X260" s="208"/>
      <c r="Z260" s="43"/>
      <c r="AL260" s="946"/>
      <c r="AM260" s="685" t="s">
        <v>230</v>
      </c>
      <c r="AN260" s="684">
        <f>AO28</f>
        <v>0</v>
      </c>
      <c r="AO260" s="684">
        <f>AO66</f>
        <v>0</v>
      </c>
      <c r="AP260" s="684">
        <f>AO104</f>
        <v>0</v>
      </c>
      <c r="AQ260" s="684">
        <f>AO142</f>
        <v>0</v>
      </c>
      <c r="AR260" s="684">
        <f t="shared" si="96"/>
        <v>0</v>
      </c>
      <c r="AS260" s="684">
        <f t="shared" si="97"/>
        <v>0</v>
      </c>
      <c r="AT260" s="684"/>
      <c r="AU260" s="758"/>
      <c r="AV260" s="759"/>
    </row>
    <row r="261" spans="1:48" x14ac:dyDescent="0.2">
      <c r="A261" s="618"/>
      <c r="C261" s="618"/>
      <c r="D261" s="56"/>
      <c r="E261" s="56"/>
      <c r="F261" s="618"/>
      <c r="G261" s="56"/>
      <c r="H261" s="56"/>
      <c r="I261" s="56"/>
      <c r="J261" s="56"/>
      <c r="K261" s="618"/>
      <c r="L261" s="56"/>
      <c r="M261" s="56"/>
      <c r="N261" s="56"/>
      <c r="O261" s="618"/>
      <c r="P261" s="56"/>
      <c r="Q261" s="56"/>
      <c r="R261" s="774"/>
      <c r="S261" s="776"/>
      <c r="T261" s="774"/>
      <c r="U261" s="774"/>
      <c r="V261" s="774"/>
      <c r="W261" s="776"/>
      <c r="X261" s="774"/>
      <c r="Z261" s="43"/>
      <c r="AL261" s="946">
        <f t="shared" ref="AL261" si="99">AL258+1</f>
        <v>43609</v>
      </c>
      <c r="AM261" s="685" t="s">
        <v>155</v>
      </c>
      <c r="AN261" s="684">
        <f>AM29</f>
        <v>0</v>
      </c>
      <c r="AO261" s="684">
        <f>AM67</f>
        <v>0</v>
      </c>
      <c r="AP261" s="684">
        <f>AM105</f>
        <v>0</v>
      </c>
      <c r="AQ261" s="684">
        <f>AM143</f>
        <v>0</v>
      </c>
      <c r="AR261" s="684">
        <f t="shared" si="96"/>
        <v>0</v>
      </c>
      <c r="AS261" s="684">
        <f t="shared" si="97"/>
        <v>0</v>
      </c>
      <c r="AT261" s="684"/>
      <c r="AU261" s="758"/>
      <c r="AV261" s="759"/>
    </row>
    <row r="262" spans="1:48" x14ac:dyDescent="0.2">
      <c r="A262" s="618"/>
      <c r="C262" s="618"/>
      <c r="D262" s="35"/>
      <c r="F262" s="618"/>
      <c r="G262" s="35"/>
      <c r="I262" s="35"/>
      <c r="K262" s="618"/>
      <c r="M262" s="35"/>
      <c r="O262" s="618"/>
      <c r="P262" s="31"/>
      <c r="Q262" s="31"/>
      <c r="R262" s="773"/>
      <c r="S262" s="776"/>
      <c r="T262" s="208"/>
      <c r="U262" s="775"/>
      <c r="V262" s="208"/>
      <c r="W262" s="776"/>
      <c r="X262" s="208"/>
      <c r="Z262" s="43"/>
      <c r="AL262" s="946"/>
      <c r="AM262" s="685" t="s">
        <v>157</v>
      </c>
      <c r="AN262" s="684">
        <f>AN29</f>
        <v>0</v>
      </c>
      <c r="AO262" s="684">
        <f>AN67</f>
        <v>0</v>
      </c>
      <c r="AP262" s="684">
        <f>AN105</f>
        <v>0</v>
      </c>
      <c r="AQ262" s="684">
        <f>AN143</f>
        <v>0</v>
      </c>
      <c r="AR262" s="684">
        <f t="shared" si="96"/>
        <v>0</v>
      </c>
      <c r="AS262" s="684">
        <f t="shared" si="97"/>
        <v>0</v>
      </c>
      <c r="AT262" s="684"/>
      <c r="AU262" s="758"/>
      <c r="AV262" s="759"/>
    </row>
    <row r="263" spans="1:48" x14ac:dyDescent="0.2">
      <c r="A263" s="618"/>
      <c r="B263" s="35"/>
      <c r="C263" s="618"/>
      <c r="D263" s="56"/>
      <c r="E263" s="56"/>
      <c r="F263" s="618"/>
      <c r="G263" s="56"/>
      <c r="H263" s="56"/>
      <c r="I263" s="56"/>
      <c r="J263" s="56"/>
      <c r="K263" s="618"/>
      <c r="L263" s="56"/>
      <c r="M263" s="56"/>
      <c r="N263" s="56"/>
      <c r="O263" s="618"/>
      <c r="P263" s="56"/>
      <c r="Q263" s="56"/>
      <c r="R263" s="774"/>
      <c r="S263" s="776"/>
      <c r="T263" s="774"/>
      <c r="U263" s="774"/>
      <c r="V263" s="774"/>
      <c r="W263" s="776"/>
      <c r="X263" s="774"/>
      <c r="Z263" s="43"/>
      <c r="AL263" s="946"/>
      <c r="AM263" s="685" t="s">
        <v>230</v>
      </c>
      <c r="AN263" s="684">
        <f>AO29</f>
        <v>0</v>
      </c>
      <c r="AO263" s="684">
        <f>AO67</f>
        <v>0</v>
      </c>
      <c r="AP263" s="684">
        <f>AO105</f>
        <v>0</v>
      </c>
      <c r="AQ263" s="684">
        <f>AO143</f>
        <v>0</v>
      </c>
      <c r="AR263" s="684">
        <f t="shared" si="96"/>
        <v>0</v>
      </c>
      <c r="AS263" s="684">
        <f t="shared" si="97"/>
        <v>0</v>
      </c>
      <c r="AT263" s="684"/>
      <c r="AU263" s="758"/>
      <c r="AV263" s="759"/>
    </row>
    <row r="264" spans="1:48" x14ac:dyDescent="0.2">
      <c r="A264" s="618"/>
      <c r="C264" s="618"/>
      <c r="D264" s="35"/>
      <c r="F264" s="618"/>
      <c r="G264" s="35"/>
      <c r="I264" s="35"/>
      <c r="K264" s="618"/>
      <c r="M264" s="35"/>
      <c r="O264" s="618"/>
      <c r="P264" s="31"/>
      <c r="Q264" s="31"/>
      <c r="R264" s="773"/>
      <c r="S264" s="776"/>
      <c r="T264" s="208"/>
      <c r="U264" s="775"/>
      <c r="V264" s="208"/>
      <c r="W264" s="776"/>
      <c r="X264" s="208"/>
      <c r="Z264" s="43"/>
      <c r="AL264" s="946">
        <f t="shared" ref="AL264" si="100">AL261+1</f>
        <v>43610</v>
      </c>
      <c r="AM264" s="685" t="s">
        <v>155</v>
      </c>
      <c r="AN264" s="684">
        <f>AM30</f>
        <v>0</v>
      </c>
      <c r="AO264" s="684">
        <f>AM68</f>
        <v>0</v>
      </c>
      <c r="AP264" s="684">
        <f>AM106</f>
        <v>0</v>
      </c>
      <c r="AQ264" s="684">
        <f>AM144</f>
        <v>0</v>
      </c>
      <c r="AR264" s="684">
        <f t="shared" si="96"/>
        <v>0</v>
      </c>
      <c r="AS264" s="684">
        <f t="shared" si="97"/>
        <v>0</v>
      </c>
      <c r="AT264" s="684"/>
      <c r="AU264" s="758"/>
      <c r="AV264" s="759"/>
    </row>
    <row r="265" spans="1:48" x14ac:dyDescent="0.2">
      <c r="A265" s="618"/>
      <c r="C265" s="618"/>
      <c r="D265" s="56"/>
      <c r="E265" s="56"/>
      <c r="F265" s="618"/>
      <c r="G265" s="56"/>
      <c r="H265" s="56"/>
      <c r="I265" s="56"/>
      <c r="J265" s="56"/>
      <c r="K265" s="618"/>
      <c r="L265" s="56"/>
      <c r="M265" s="56"/>
      <c r="N265" s="56"/>
      <c r="O265" s="618"/>
      <c r="P265" s="56"/>
      <c r="Q265" s="56"/>
      <c r="R265" s="774"/>
      <c r="S265" s="776"/>
      <c r="T265" s="774"/>
      <c r="U265" s="774"/>
      <c r="V265" s="774"/>
      <c r="W265" s="776"/>
      <c r="X265" s="774"/>
      <c r="Z265" s="43"/>
      <c r="AL265" s="946"/>
      <c r="AM265" s="685" t="s">
        <v>157</v>
      </c>
      <c r="AN265" s="684">
        <f>AN30</f>
        <v>0</v>
      </c>
      <c r="AO265" s="684">
        <f>AN68</f>
        <v>0</v>
      </c>
      <c r="AP265" s="684">
        <f>AN106</f>
        <v>2</v>
      </c>
      <c r="AQ265" s="684">
        <f>AN144</f>
        <v>0</v>
      </c>
      <c r="AR265" s="684">
        <f t="shared" si="96"/>
        <v>2</v>
      </c>
      <c r="AS265" s="684">
        <f t="shared" si="97"/>
        <v>0</v>
      </c>
      <c r="AT265" s="684"/>
      <c r="AU265" s="758"/>
      <c r="AV265" s="759"/>
    </row>
    <row r="266" spans="1:48" x14ac:dyDescent="0.2">
      <c r="A266" s="618"/>
      <c r="C266" s="618"/>
      <c r="D266" s="35"/>
      <c r="F266" s="618"/>
      <c r="G266" s="35"/>
      <c r="H266" s="56"/>
      <c r="I266" s="618"/>
      <c r="K266" s="618"/>
      <c r="L266" s="56"/>
      <c r="M266" s="618"/>
      <c r="O266" s="618"/>
      <c r="P266" s="56"/>
      <c r="Q266" s="618"/>
      <c r="R266" s="208"/>
      <c r="S266" s="776"/>
      <c r="T266" s="774"/>
      <c r="U266" s="776"/>
      <c r="V266" s="208"/>
      <c r="W266" s="776"/>
      <c r="X266" s="774"/>
      <c r="Z266" s="43"/>
      <c r="AL266" s="946"/>
      <c r="AM266" s="685" t="s">
        <v>230</v>
      </c>
      <c r="AN266" s="684">
        <f>AO30</f>
        <v>0</v>
      </c>
      <c r="AO266" s="684">
        <f>AO68</f>
        <v>0</v>
      </c>
      <c r="AP266" s="684">
        <f>AO106</f>
        <v>0</v>
      </c>
      <c r="AQ266" s="684">
        <f>AO144</f>
        <v>0</v>
      </c>
      <c r="AR266" s="684">
        <f t="shared" si="96"/>
        <v>0</v>
      </c>
      <c r="AS266" s="684">
        <f t="shared" si="97"/>
        <v>0</v>
      </c>
      <c r="AT266" s="684"/>
      <c r="AU266" s="758"/>
      <c r="AV266" s="759"/>
    </row>
    <row r="267" spans="1:48" x14ac:dyDescent="0.2">
      <c r="A267" s="618"/>
      <c r="B267" s="56"/>
      <c r="C267" s="618"/>
      <c r="D267" s="56"/>
      <c r="E267" s="56"/>
      <c r="F267" s="56"/>
      <c r="G267" s="56"/>
      <c r="H267" s="56"/>
      <c r="I267" s="56"/>
      <c r="J267" s="56"/>
      <c r="K267" s="618"/>
      <c r="L267" s="56"/>
      <c r="M267" s="56"/>
      <c r="N267" s="56"/>
      <c r="O267" s="618"/>
      <c r="P267" s="56"/>
      <c r="Q267" s="56"/>
      <c r="R267" s="774"/>
      <c r="S267" s="776"/>
      <c r="T267" s="774"/>
      <c r="U267" s="774"/>
      <c r="V267" s="774"/>
      <c r="W267" s="776"/>
      <c r="X267" s="774"/>
      <c r="Z267" s="43"/>
      <c r="AL267" s="946">
        <f t="shared" ref="AL267" si="101">AL264+1</f>
        <v>43611</v>
      </c>
      <c r="AM267" s="685" t="s">
        <v>155</v>
      </c>
      <c r="AN267" s="684">
        <f>AM31</f>
        <v>0</v>
      </c>
      <c r="AO267" s="684">
        <f>AM69</f>
        <v>0</v>
      </c>
      <c r="AP267" s="684">
        <f>AM107</f>
        <v>0</v>
      </c>
      <c r="AQ267" s="684">
        <f>AM145</f>
        <v>0</v>
      </c>
      <c r="AR267" s="684">
        <f t="shared" si="96"/>
        <v>0</v>
      </c>
      <c r="AS267" s="684">
        <f t="shared" si="97"/>
        <v>0</v>
      </c>
      <c r="AT267" s="684"/>
      <c r="AU267" s="758"/>
      <c r="AV267" s="759"/>
    </row>
    <row r="268" spans="1:48" x14ac:dyDescent="0.2">
      <c r="A268" s="618"/>
      <c r="C268" s="618"/>
      <c r="D268" s="35"/>
      <c r="K268" s="618"/>
      <c r="O268" s="618"/>
      <c r="R268" s="208"/>
      <c r="S268" s="776"/>
      <c r="T268" s="208"/>
      <c r="U268" s="208"/>
      <c r="V268" s="208"/>
      <c r="W268" s="776"/>
      <c r="X268" s="208"/>
      <c r="Z268" s="43"/>
      <c r="AL268" s="946"/>
      <c r="AM268" s="685" t="s">
        <v>157</v>
      </c>
      <c r="AN268" s="684">
        <f>AN31</f>
        <v>0</v>
      </c>
      <c r="AO268" s="684">
        <f>AN69</f>
        <v>0</v>
      </c>
      <c r="AP268" s="684">
        <f>AN107</f>
        <v>2</v>
      </c>
      <c r="AQ268" s="684">
        <f>AN145</f>
        <v>0</v>
      </c>
      <c r="AR268" s="684">
        <f t="shared" si="96"/>
        <v>2</v>
      </c>
      <c r="AS268" s="684">
        <f t="shared" si="97"/>
        <v>0</v>
      </c>
      <c r="AT268" s="684"/>
      <c r="AU268" s="758"/>
      <c r="AV268" s="759"/>
    </row>
    <row r="269" spans="1:48" x14ac:dyDescent="0.2">
      <c r="A269" s="618"/>
      <c r="B269" s="35"/>
      <c r="C269" s="618"/>
      <c r="D269" s="56"/>
      <c r="E269" s="56"/>
      <c r="F269" s="56"/>
      <c r="G269" s="56"/>
      <c r="H269" s="56"/>
      <c r="I269" s="56"/>
      <c r="J269" s="56"/>
      <c r="K269" s="618"/>
      <c r="L269" s="56"/>
      <c r="M269" s="56"/>
      <c r="N269" s="56"/>
      <c r="O269" s="618"/>
      <c r="P269" s="56"/>
      <c r="Q269" s="56"/>
      <c r="R269" s="774"/>
      <c r="S269" s="776"/>
      <c r="T269" s="774"/>
      <c r="U269" s="774"/>
      <c r="V269" s="774"/>
      <c r="W269" s="776"/>
      <c r="X269" s="774"/>
      <c r="Z269" s="43"/>
      <c r="AL269" s="946"/>
      <c r="AM269" s="685" t="s">
        <v>230</v>
      </c>
      <c r="AN269" s="684">
        <f>AO31</f>
        <v>0</v>
      </c>
      <c r="AO269" s="684">
        <f>AO69</f>
        <v>0</v>
      </c>
      <c r="AP269" s="684">
        <f>AO107</f>
        <v>0</v>
      </c>
      <c r="AQ269" s="684">
        <f>AO145</f>
        <v>0</v>
      </c>
      <c r="AR269" s="684">
        <f t="shared" si="96"/>
        <v>0</v>
      </c>
      <c r="AS269" s="684">
        <f t="shared" si="97"/>
        <v>0</v>
      </c>
      <c r="AT269" s="684"/>
      <c r="AU269" s="758"/>
      <c r="AV269" s="759"/>
    </row>
    <row r="270" spans="1:48" x14ac:dyDescent="0.2">
      <c r="A270" s="618"/>
      <c r="B270" s="35"/>
      <c r="C270" s="618"/>
      <c r="D270" s="35"/>
      <c r="K270" s="618"/>
      <c r="O270" s="618"/>
      <c r="R270" s="208"/>
      <c r="S270" s="776"/>
      <c r="T270" s="208"/>
      <c r="U270" s="208"/>
      <c r="V270" s="208"/>
      <c r="W270" s="776"/>
      <c r="X270" s="208"/>
      <c r="Z270" s="43"/>
      <c r="AL270" s="946">
        <f t="shared" ref="AL270" si="102">AL267+1</f>
        <v>43612</v>
      </c>
      <c r="AM270" s="685" t="s">
        <v>155</v>
      </c>
      <c r="AN270" s="684">
        <f>AM32</f>
        <v>0</v>
      </c>
      <c r="AO270" s="684">
        <f>AM70</f>
        <v>0</v>
      </c>
      <c r="AP270" s="684">
        <f>AM108</f>
        <v>0</v>
      </c>
      <c r="AQ270" s="684">
        <f>AM146</f>
        <v>0</v>
      </c>
      <c r="AR270" s="684">
        <f t="shared" si="96"/>
        <v>0</v>
      </c>
      <c r="AS270" s="684">
        <f t="shared" si="97"/>
        <v>0</v>
      </c>
      <c r="AT270" s="684"/>
      <c r="AU270" s="758"/>
      <c r="AV270" s="759"/>
    </row>
    <row r="271" spans="1:48" x14ac:dyDescent="0.2">
      <c r="A271" s="618"/>
      <c r="B271" s="35"/>
      <c r="C271" s="618"/>
      <c r="D271" s="56"/>
      <c r="E271" s="56"/>
      <c r="F271" s="56"/>
      <c r="G271" s="56"/>
      <c r="H271" s="56"/>
      <c r="I271" s="56"/>
      <c r="J271" s="56"/>
      <c r="K271" s="618"/>
      <c r="L271" s="56"/>
      <c r="M271" s="56"/>
      <c r="N271" s="56"/>
      <c r="O271" s="618"/>
      <c r="P271" s="56"/>
      <c r="Q271" s="56"/>
      <c r="R271" s="774"/>
      <c r="S271" s="776"/>
      <c r="T271" s="774"/>
      <c r="U271" s="774"/>
      <c r="V271" s="774"/>
      <c r="W271" s="776"/>
      <c r="X271" s="774"/>
      <c r="Z271" s="43"/>
      <c r="AL271" s="946"/>
      <c r="AM271" s="685" t="s">
        <v>157</v>
      </c>
      <c r="AN271" s="684">
        <f>AN32</f>
        <v>0</v>
      </c>
      <c r="AO271" s="684">
        <f>AN70</f>
        <v>0</v>
      </c>
      <c r="AP271" s="684">
        <f>AN108</f>
        <v>2</v>
      </c>
      <c r="AQ271" s="684">
        <f>AN146</f>
        <v>0</v>
      </c>
      <c r="AR271" s="684">
        <f t="shared" si="96"/>
        <v>2</v>
      </c>
      <c r="AS271" s="684">
        <f t="shared" si="97"/>
        <v>0</v>
      </c>
      <c r="AT271" s="684"/>
      <c r="AU271" s="758"/>
      <c r="AV271" s="759"/>
    </row>
    <row r="272" spans="1:48" x14ac:dyDescent="0.2">
      <c r="A272" s="618"/>
      <c r="B272" s="35"/>
      <c r="C272" s="618"/>
      <c r="D272" s="35"/>
      <c r="K272" s="618"/>
      <c r="N272" s="42"/>
      <c r="O272" s="618"/>
      <c r="R272" s="208"/>
      <c r="S272" s="776"/>
      <c r="T272" s="208"/>
      <c r="U272" s="208"/>
      <c r="V272" s="208"/>
      <c r="W272" s="776"/>
      <c r="X272" s="208"/>
      <c r="Z272" s="43"/>
      <c r="AL272" s="946"/>
      <c r="AM272" s="685" t="s">
        <v>230</v>
      </c>
      <c r="AN272" s="684">
        <f>AO32</f>
        <v>0</v>
      </c>
      <c r="AO272" s="684">
        <f>AO70</f>
        <v>0</v>
      </c>
      <c r="AP272" s="684">
        <f>AO108</f>
        <v>0</v>
      </c>
      <c r="AQ272" s="684">
        <f>AO146</f>
        <v>0</v>
      </c>
      <c r="AR272" s="684">
        <f t="shared" si="96"/>
        <v>0</v>
      </c>
      <c r="AS272" s="684">
        <f t="shared" si="97"/>
        <v>0</v>
      </c>
      <c r="AT272" s="684"/>
      <c r="AU272" s="758"/>
      <c r="AV272" s="759"/>
    </row>
    <row r="273" spans="1:48" x14ac:dyDescent="0.2">
      <c r="A273" s="618"/>
      <c r="B273" s="35"/>
      <c r="C273" s="618"/>
      <c r="D273" s="56"/>
      <c r="E273" s="56"/>
      <c r="F273" s="56"/>
      <c r="G273" s="56"/>
      <c r="H273" s="56"/>
      <c r="I273" s="56"/>
      <c r="J273" s="56"/>
      <c r="K273" s="618"/>
      <c r="L273" s="56"/>
      <c r="M273" s="56"/>
      <c r="N273" s="56"/>
      <c r="O273" s="618"/>
      <c r="P273" s="56"/>
      <c r="Q273" s="56"/>
      <c r="R273" s="774"/>
      <c r="S273" s="776"/>
      <c r="T273" s="774"/>
      <c r="U273" s="774"/>
      <c r="V273" s="774"/>
      <c r="W273" s="776"/>
      <c r="X273" s="774"/>
      <c r="Z273" s="43"/>
      <c r="AL273" s="946">
        <f t="shared" ref="AL273" si="103">AL270+1</f>
        <v>43613</v>
      </c>
      <c r="AM273" s="685" t="s">
        <v>155</v>
      </c>
      <c r="AN273" s="684">
        <f>AM33</f>
        <v>0</v>
      </c>
      <c r="AO273" s="684">
        <f>AM71</f>
        <v>0</v>
      </c>
      <c r="AP273" s="684">
        <f>AM109</f>
        <v>0</v>
      </c>
      <c r="AQ273" s="684">
        <f>AM147</f>
        <v>0</v>
      </c>
      <c r="AR273" s="684">
        <f t="shared" si="96"/>
        <v>0</v>
      </c>
      <c r="AS273" s="684">
        <f t="shared" si="97"/>
        <v>0</v>
      </c>
      <c r="AT273" s="684"/>
      <c r="AU273" s="758"/>
      <c r="AV273" s="759"/>
    </row>
    <row r="274" spans="1:48" x14ac:dyDescent="0.2">
      <c r="A274" s="618"/>
      <c r="B274" s="35"/>
      <c r="C274" s="618"/>
      <c r="D274" s="35"/>
      <c r="K274" s="618"/>
      <c r="N274" s="42"/>
      <c r="O274" s="618"/>
      <c r="R274" s="208"/>
      <c r="S274" s="776"/>
      <c r="T274" s="208"/>
      <c r="U274" s="208"/>
      <c r="V274" s="208"/>
      <c r="W274" s="776"/>
      <c r="X274" s="774"/>
      <c r="Z274" s="43"/>
      <c r="AL274" s="946"/>
      <c r="AM274" s="685" t="s">
        <v>157</v>
      </c>
      <c r="AN274" s="684">
        <f>AN33</f>
        <v>0</v>
      </c>
      <c r="AO274" s="684">
        <f>AN71</f>
        <v>0</v>
      </c>
      <c r="AP274" s="684">
        <f>AN109</f>
        <v>1</v>
      </c>
      <c r="AQ274" s="684">
        <f>AN147</f>
        <v>0</v>
      </c>
      <c r="AR274" s="684">
        <f t="shared" si="96"/>
        <v>1</v>
      </c>
      <c r="AS274" s="684">
        <f t="shared" si="97"/>
        <v>0</v>
      </c>
      <c r="AT274" s="684"/>
      <c r="AU274" s="758"/>
      <c r="AV274" s="759"/>
    </row>
    <row r="275" spans="1:48" x14ac:dyDescent="0.2">
      <c r="A275" s="618"/>
      <c r="B275" s="35"/>
      <c r="C275" s="618"/>
      <c r="D275" s="56"/>
      <c r="E275" s="56"/>
      <c r="F275" s="56"/>
      <c r="G275" s="56"/>
      <c r="H275" s="56"/>
      <c r="I275" s="56"/>
      <c r="J275" s="56"/>
      <c r="K275" s="618"/>
      <c r="L275" s="56"/>
      <c r="M275" s="56"/>
      <c r="N275" s="56"/>
      <c r="O275" s="618"/>
      <c r="P275" s="56"/>
      <c r="Q275" s="56"/>
      <c r="R275" s="774"/>
      <c r="S275" s="776"/>
      <c r="T275" s="774"/>
      <c r="U275" s="774"/>
      <c r="V275" s="774"/>
      <c r="W275" s="776"/>
      <c r="X275" s="774"/>
      <c r="Z275" s="43"/>
      <c r="AL275" s="946"/>
      <c r="AM275" s="685" t="s">
        <v>230</v>
      </c>
      <c r="AN275" s="684">
        <f>AO33</f>
        <v>0</v>
      </c>
      <c r="AO275" s="684">
        <f>AO71</f>
        <v>0</v>
      </c>
      <c r="AP275" s="684">
        <f>AO109</f>
        <v>0</v>
      </c>
      <c r="AQ275" s="684">
        <f>AO147</f>
        <v>0</v>
      </c>
      <c r="AR275" s="684">
        <f t="shared" si="96"/>
        <v>0</v>
      </c>
      <c r="AS275" s="684">
        <f t="shared" si="97"/>
        <v>0</v>
      </c>
      <c r="AT275" s="684"/>
      <c r="AU275" s="758"/>
      <c r="AV275" s="759"/>
    </row>
    <row r="276" spans="1:48" x14ac:dyDescent="0.2">
      <c r="A276" s="618"/>
      <c r="C276" s="618"/>
      <c r="D276" s="35"/>
      <c r="L276" s="35"/>
      <c r="M276" s="56"/>
      <c r="N276" s="56"/>
      <c r="O276" s="56"/>
      <c r="P276" s="56"/>
      <c r="Q276" s="56"/>
      <c r="R276" s="774"/>
      <c r="S276" s="774"/>
      <c r="T276" s="774"/>
      <c r="U276" s="774"/>
      <c r="V276" s="774"/>
      <c r="W276" s="776"/>
      <c r="X276" s="208"/>
      <c r="Z276" s="43"/>
      <c r="AL276" s="946">
        <f t="shared" ref="AL276" si="104">AL273+1</f>
        <v>43614</v>
      </c>
      <c r="AM276" s="685" t="s">
        <v>155</v>
      </c>
      <c r="AN276" s="684">
        <f>AM34</f>
        <v>0</v>
      </c>
      <c r="AO276" s="684">
        <f>AM72</f>
        <v>0</v>
      </c>
      <c r="AP276" s="684">
        <f>AM110</f>
        <v>0</v>
      </c>
      <c r="AQ276" s="684">
        <f>AM148</f>
        <v>0</v>
      </c>
      <c r="AR276" s="684">
        <f t="shared" si="96"/>
        <v>0</v>
      </c>
      <c r="AS276" s="684">
        <f t="shared" si="97"/>
        <v>0</v>
      </c>
      <c r="AT276" s="684"/>
      <c r="AU276" s="758"/>
      <c r="AV276" s="759"/>
    </row>
    <row r="277" spans="1:48" x14ac:dyDescent="0.2">
      <c r="A277" s="618"/>
      <c r="C277" s="618"/>
      <c r="D277" s="56"/>
      <c r="E277" s="56"/>
      <c r="F277" s="56"/>
      <c r="G277" s="56"/>
      <c r="H277" s="56"/>
      <c r="I277" s="56"/>
      <c r="J277" s="56"/>
      <c r="K277" s="56"/>
      <c r="L277" s="56"/>
      <c r="M277" s="56"/>
      <c r="N277" s="56"/>
      <c r="O277" s="56"/>
      <c r="P277" s="56"/>
      <c r="Q277" s="56"/>
      <c r="R277" s="774"/>
      <c r="S277" s="774"/>
      <c r="T277" s="774"/>
      <c r="U277" s="774"/>
      <c r="V277" s="774"/>
      <c r="W277" s="776"/>
      <c r="X277" s="774"/>
      <c r="Z277" s="43"/>
      <c r="AL277" s="946"/>
      <c r="AM277" s="685" t="s">
        <v>157</v>
      </c>
      <c r="AN277" s="684">
        <f>AN34</f>
        <v>0</v>
      </c>
      <c r="AO277" s="684">
        <f>AN72</f>
        <v>0</v>
      </c>
      <c r="AP277" s="684">
        <f>AN110</f>
        <v>2</v>
      </c>
      <c r="AQ277" s="684">
        <f>AN148</f>
        <v>0</v>
      </c>
      <c r="AR277" s="684">
        <f t="shared" si="96"/>
        <v>2</v>
      </c>
      <c r="AS277" s="684">
        <f t="shared" si="97"/>
        <v>0</v>
      </c>
      <c r="AT277" s="684"/>
      <c r="AU277" s="758"/>
      <c r="AV277" s="759"/>
    </row>
    <row r="278" spans="1:48" x14ac:dyDescent="0.2">
      <c r="A278" s="618"/>
      <c r="C278" s="618"/>
      <c r="D278" s="35"/>
      <c r="N278" s="42"/>
      <c r="R278" s="208"/>
      <c r="S278" s="776"/>
      <c r="T278" s="775"/>
      <c r="U278" s="775"/>
      <c r="V278" s="208"/>
      <c r="W278" s="208"/>
      <c r="X278" s="208"/>
      <c r="Z278" s="43"/>
      <c r="AL278" s="946"/>
      <c r="AM278" s="685" t="s">
        <v>230</v>
      </c>
      <c r="AN278" s="684">
        <f>AO34</f>
        <v>0</v>
      </c>
      <c r="AO278" s="684">
        <f>AO72</f>
        <v>0</v>
      </c>
      <c r="AP278" s="684">
        <f>AO110</f>
        <v>0</v>
      </c>
      <c r="AQ278" s="684">
        <f>AO148</f>
        <v>0</v>
      </c>
      <c r="AR278" s="684">
        <f t="shared" si="96"/>
        <v>0</v>
      </c>
      <c r="AS278" s="684">
        <f t="shared" si="97"/>
        <v>0</v>
      </c>
      <c r="AT278" s="684"/>
      <c r="AU278" s="758"/>
      <c r="AV278" s="759"/>
    </row>
    <row r="279" spans="1:48" x14ac:dyDescent="0.2">
      <c r="A279" s="618"/>
      <c r="B279" s="35"/>
      <c r="C279" s="618"/>
      <c r="N279" s="42"/>
      <c r="R279" s="208"/>
      <c r="S279" s="776"/>
      <c r="T279" s="208"/>
      <c r="U279" s="208"/>
      <c r="V279" s="208"/>
      <c r="W279" s="208"/>
      <c r="X279" s="208"/>
      <c r="Z279" s="43"/>
      <c r="AL279" s="946">
        <f t="shared" ref="AL279" si="105">AL276+1</f>
        <v>43615</v>
      </c>
      <c r="AM279" s="685" t="s">
        <v>155</v>
      </c>
      <c r="AN279" s="684">
        <f>AM35</f>
        <v>0</v>
      </c>
      <c r="AO279" s="684">
        <f>AM73</f>
        <v>0</v>
      </c>
      <c r="AP279" s="684">
        <f>AM111</f>
        <v>0</v>
      </c>
      <c r="AQ279" s="684">
        <f>AM149</f>
        <v>0</v>
      </c>
      <c r="AR279" s="684">
        <f t="shared" si="96"/>
        <v>0</v>
      </c>
      <c r="AS279" s="684">
        <f t="shared" si="97"/>
        <v>0</v>
      </c>
      <c r="AT279" s="684"/>
      <c r="AU279" s="758"/>
      <c r="AV279" s="759"/>
    </row>
    <row r="280" spans="1:48" x14ac:dyDescent="0.2">
      <c r="A280" s="618"/>
      <c r="B280" s="56"/>
      <c r="C280" s="618"/>
      <c r="D280" s="56"/>
      <c r="E280" s="56"/>
      <c r="F280" s="56"/>
      <c r="G280" s="56"/>
      <c r="H280" s="56"/>
      <c r="I280" s="56"/>
      <c r="J280" s="56"/>
      <c r="K280" s="56"/>
      <c r="L280" s="56"/>
      <c r="M280" s="56"/>
      <c r="N280" s="56"/>
      <c r="O280" s="56"/>
      <c r="P280" s="56"/>
      <c r="Q280" s="56"/>
      <c r="R280" s="774"/>
      <c r="S280" s="776"/>
      <c r="T280" s="774"/>
      <c r="U280" s="774"/>
      <c r="V280" s="774"/>
      <c r="W280" s="774"/>
      <c r="X280" s="774"/>
      <c r="Z280" s="43"/>
      <c r="AL280" s="946"/>
      <c r="AM280" s="685" t="s">
        <v>157</v>
      </c>
      <c r="AN280" s="684">
        <f>AN35</f>
        <v>0</v>
      </c>
      <c r="AO280" s="684">
        <f>AN73</f>
        <v>0</v>
      </c>
      <c r="AP280" s="684">
        <f>AN111</f>
        <v>0</v>
      </c>
      <c r="AQ280" s="684">
        <f>AN149</f>
        <v>0</v>
      </c>
      <c r="AR280" s="684">
        <f t="shared" si="96"/>
        <v>0</v>
      </c>
      <c r="AS280" s="684">
        <f t="shared" si="97"/>
        <v>0</v>
      </c>
      <c r="AT280" s="684"/>
      <c r="AU280" s="758"/>
      <c r="AV280" s="759"/>
    </row>
    <row r="281" spans="1:48" x14ac:dyDescent="0.2">
      <c r="A281" s="618"/>
      <c r="B281" s="35"/>
      <c r="I281" s="39"/>
      <c r="N281" s="42"/>
      <c r="R281" s="208"/>
      <c r="S281" s="208"/>
      <c r="T281" s="208"/>
      <c r="U281" s="208"/>
      <c r="V281" s="208"/>
      <c r="W281" s="775"/>
      <c r="X281" s="208"/>
      <c r="Z281" s="43"/>
      <c r="AL281" s="946"/>
      <c r="AM281" s="685" t="s">
        <v>230</v>
      </c>
      <c r="AN281" s="684">
        <f>AO35</f>
        <v>0</v>
      </c>
      <c r="AO281" s="684">
        <f>AO73</f>
        <v>0</v>
      </c>
      <c r="AP281" s="684">
        <f>AO111</f>
        <v>0</v>
      </c>
      <c r="AQ281" s="684">
        <f>AO149</f>
        <v>0</v>
      </c>
      <c r="AR281" s="684">
        <f t="shared" si="96"/>
        <v>0</v>
      </c>
      <c r="AS281" s="684">
        <f t="shared" si="97"/>
        <v>0</v>
      </c>
      <c r="AT281" s="684"/>
      <c r="AU281" s="758"/>
      <c r="AV281" s="759"/>
    </row>
    <row r="282" spans="1:48" x14ac:dyDescent="0.2">
      <c r="A282" s="618"/>
      <c r="B282" s="42"/>
      <c r="I282" s="39"/>
      <c r="J282" s="42"/>
      <c r="N282" s="42"/>
      <c r="R282" s="208"/>
      <c r="S282" s="208"/>
      <c r="T282" s="208"/>
      <c r="U282" s="208"/>
      <c r="V282" s="208"/>
      <c r="W282" s="775"/>
      <c r="X282" s="208"/>
      <c r="Z282" s="43"/>
      <c r="AL282" s="946">
        <f t="shared" ref="AL282" si="106">AL279+1</f>
        <v>43616</v>
      </c>
      <c r="AM282" s="685" t="s">
        <v>155</v>
      </c>
      <c r="AN282" s="684">
        <f>AM36</f>
        <v>0</v>
      </c>
      <c r="AO282" s="684">
        <f>AM74</f>
        <v>0</v>
      </c>
      <c r="AP282" s="684">
        <f>AM112</f>
        <v>0</v>
      </c>
      <c r="AQ282" s="684">
        <f>AM150</f>
        <v>0</v>
      </c>
      <c r="AR282" s="684">
        <f t="shared" si="96"/>
        <v>0</v>
      </c>
      <c r="AS282" s="684">
        <f t="shared" si="97"/>
        <v>0</v>
      </c>
      <c r="AT282" s="684"/>
      <c r="AU282" s="758"/>
      <c r="AV282" s="759"/>
    </row>
    <row r="283" spans="1:48" x14ac:dyDescent="0.2">
      <c r="A283" s="618"/>
      <c r="B283" s="42"/>
      <c r="N283" s="42"/>
      <c r="R283" s="208"/>
      <c r="S283" s="208"/>
      <c r="T283" s="208"/>
      <c r="U283" s="208"/>
      <c r="V283" s="208"/>
      <c r="W283" s="775"/>
      <c r="X283" s="208"/>
      <c r="Z283" s="43"/>
      <c r="AL283" s="946"/>
      <c r="AM283" s="685" t="s">
        <v>157</v>
      </c>
      <c r="AN283" s="684">
        <f>AN36</f>
        <v>0</v>
      </c>
      <c r="AO283" s="684">
        <f>AN74</f>
        <v>0</v>
      </c>
      <c r="AP283" s="684">
        <f>AN112</f>
        <v>0</v>
      </c>
      <c r="AQ283" s="684">
        <f>AN150</f>
        <v>0</v>
      </c>
      <c r="AR283" s="684">
        <f t="shared" si="96"/>
        <v>0</v>
      </c>
      <c r="AS283" s="684">
        <f t="shared" si="97"/>
        <v>0</v>
      </c>
      <c r="AT283" s="684"/>
      <c r="AU283" s="758"/>
      <c r="AV283" s="759"/>
    </row>
    <row r="284" spans="1:48" x14ac:dyDescent="0.2">
      <c r="A284" s="618"/>
      <c r="B284" s="56"/>
      <c r="C284" s="56"/>
      <c r="D284" s="56"/>
      <c r="E284" s="56"/>
      <c r="F284" s="56"/>
      <c r="G284" s="56"/>
      <c r="H284" s="56"/>
      <c r="I284" s="56"/>
      <c r="J284" s="56"/>
      <c r="K284" s="56"/>
      <c r="L284" s="56"/>
      <c r="M284" s="56"/>
      <c r="N284" s="56"/>
      <c r="O284" s="56"/>
      <c r="P284" s="56"/>
      <c r="Q284" s="56"/>
      <c r="R284" s="774"/>
      <c r="S284" s="774"/>
      <c r="T284" s="774"/>
      <c r="U284" s="774"/>
      <c r="V284" s="774"/>
      <c r="W284" s="774"/>
      <c r="X284" s="774"/>
      <c r="Z284" s="43"/>
      <c r="AL284" s="946"/>
      <c r="AM284" s="685" t="s">
        <v>230</v>
      </c>
      <c r="AN284" s="684">
        <f>AO36</f>
        <v>0</v>
      </c>
      <c r="AO284" s="684">
        <f>AO74</f>
        <v>0</v>
      </c>
      <c r="AP284" s="684">
        <f>AO112</f>
        <v>0</v>
      </c>
      <c r="AQ284" s="684">
        <f>AO150</f>
        <v>0</v>
      </c>
      <c r="AR284" s="684">
        <f t="shared" si="96"/>
        <v>0</v>
      </c>
      <c r="AS284" s="684">
        <f t="shared" si="97"/>
        <v>0</v>
      </c>
      <c r="AT284" s="684"/>
      <c r="AU284" s="758"/>
      <c r="AV284" s="759"/>
    </row>
    <row r="285" spans="1:48" x14ac:dyDescent="0.2">
      <c r="A285" s="618"/>
      <c r="B285" s="35"/>
      <c r="N285" s="42"/>
      <c r="R285" s="208"/>
      <c r="S285" s="208"/>
      <c r="T285" s="208"/>
      <c r="U285" s="208"/>
      <c r="V285" s="208"/>
      <c r="W285" s="208"/>
      <c r="X285" s="208"/>
      <c r="Z285" s="43"/>
      <c r="AL285" s="684"/>
      <c r="AM285" s="685"/>
      <c r="AN285" s="684"/>
      <c r="AO285" s="684"/>
      <c r="AP285" s="684"/>
      <c r="AQ285" s="684"/>
      <c r="AR285" s="684"/>
      <c r="AS285" s="684"/>
      <c r="AT285" s="684"/>
      <c r="AU285" s="758"/>
      <c r="AV285" s="759"/>
    </row>
    <row r="286" spans="1:48" x14ac:dyDescent="0.2">
      <c r="A286" s="618"/>
      <c r="N286" s="42"/>
      <c r="R286" s="208"/>
      <c r="S286" s="208"/>
      <c r="T286" s="208"/>
      <c r="U286" s="208"/>
      <c r="V286" s="208"/>
      <c r="W286" s="208"/>
      <c r="X286" s="208"/>
      <c r="Z286" s="43"/>
      <c r="AL286" s="684"/>
      <c r="AM286" s="685"/>
      <c r="AN286" s="684"/>
      <c r="AO286" s="684"/>
      <c r="AP286" s="684"/>
      <c r="AQ286" s="684"/>
      <c r="AR286" s="684"/>
      <c r="AS286" s="684"/>
      <c r="AT286" s="684"/>
      <c r="AU286" s="758"/>
      <c r="AV286" s="759"/>
    </row>
    <row r="287" spans="1:48" x14ac:dyDescent="0.2">
      <c r="A287" s="618"/>
      <c r="N287" s="42"/>
      <c r="P287" s="59"/>
      <c r="R287" s="208"/>
      <c r="S287" s="208"/>
      <c r="T287" s="208"/>
      <c r="U287" s="208"/>
      <c r="V287" s="208"/>
      <c r="W287" s="208"/>
      <c r="X287" s="208"/>
      <c r="Z287" s="43"/>
      <c r="AL287" s="760"/>
      <c r="AM287" s="761"/>
      <c r="AN287" s="760"/>
      <c r="AO287" s="760"/>
      <c r="AP287" s="760"/>
      <c r="AQ287" s="760"/>
      <c r="AR287" s="760"/>
      <c r="AS287" s="760"/>
      <c r="AT287" s="760"/>
      <c r="AU287" s="758"/>
      <c r="AV287" s="759"/>
    </row>
    <row r="288" spans="1:48" x14ac:dyDescent="0.2">
      <c r="B288" s="56"/>
      <c r="C288" s="56"/>
      <c r="D288" s="56"/>
      <c r="E288" s="56"/>
      <c r="F288" s="56"/>
      <c r="G288" s="56"/>
      <c r="H288" s="56"/>
      <c r="I288" s="56"/>
      <c r="J288" s="56"/>
      <c r="K288" s="56"/>
      <c r="L288" s="56"/>
      <c r="M288" s="56"/>
      <c r="N288" s="56"/>
      <c r="O288" s="56"/>
      <c r="P288" s="56"/>
      <c r="Q288" s="56"/>
      <c r="R288" s="774"/>
      <c r="S288" s="774"/>
      <c r="T288" s="774"/>
      <c r="U288" s="774"/>
      <c r="V288" s="774"/>
      <c r="W288" s="774"/>
      <c r="X288" s="774"/>
      <c r="Z288" s="43"/>
      <c r="AL288" s="760"/>
      <c r="AM288" s="761"/>
      <c r="AN288" s="760"/>
      <c r="AO288" s="760"/>
      <c r="AP288" s="760"/>
      <c r="AQ288" s="760"/>
      <c r="AR288" s="760"/>
      <c r="AS288" s="760"/>
      <c r="AT288" s="760"/>
      <c r="AU288" s="758"/>
      <c r="AV288" s="759"/>
    </row>
    <row r="289" spans="1:48" x14ac:dyDescent="0.2">
      <c r="R289" s="208"/>
      <c r="S289" s="208"/>
      <c r="T289" s="208"/>
      <c r="U289" s="208"/>
      <c r="V289" s="208"/>
      <c r="W289" s="208"/>
      <c r="X289" s="208"/>
      <c r="Z289" s="43"/>
      <c r="AL289" s="760"/>
      <c r="AM289" s="761"/>
      <c r="AN289" s="760"/>
      <c r="AO289" s="760"/>
      <c r="AP289" s="760"/>
      <c r="AQ289" s="760"/>
      <c r="AR289" s="760"/>
      <c r="AS289" s="760"/>
      <c r="AT289" s="760"/>
      <c r="AU289" s="758"/>
      <c r="AV289" s="759"/>
    </row>
    <row r="290" spans="1:48" x14ac:dyDescent="0.2">
      <c r="R290" s="208"/>
      <c r="S290" s="208"/>
      <c r="T290" s="208"/>
      <c r="U290" s="208"/>
      <c r="V290" s="208"/>
      <c r="W290" s="208"/>
      <c r="X290" s="208"/>
      <c r="Z290" s="43"/>
      <c r="AL290" s="760"/>
      <c r="AM290" s="761"/>
      <c r="AN290" s="760"/>
      <c r="AO290" s="760"/>
      <c r="AP290" s="760"/>
      <c r="AQ290" s="760"/>
      <c r="AR290" s="760"/>
      <c r="AS290" s="760"/>
      <c r="AT290" s="760"/>
      <c r="AU290" s="758"/>
      <c r="AV290" s="759"/>
    </row>
    <row r="291" spans="1:48" x14ac:dyDescent="0.2">
      <c r="R291" s="208"/>
      <c r="S291" s="208"/>
      <c r="T291" s="208"/>
      <c r="U291" s="208"/>
      <c r="V291" s="208"/>
      <c r="W291" s="208"/>
      <c r="X291" s="208"/>
      <c r="Z291" s="43"/>
      <c r="AL291" s="760"/>
      <c r="AM291" s="761"/>
      <c r="AN291" s="760"/>
      <c r="AO291" s="760"/>
      <c r="AP291" s="760"/>
      <c r="AQ291" s="760"/>
      <c r="AR291" s="760"/>
      <c r="AS291" s="760"/>
      <c r="AT291" s="760"/>
      <c r="AU291" s="758"/>
      <c r="AV291" s="759"/>
    </row>
    <row r="292" spans="1:48" x14ac:dyDescent="0.2">
      <c r="R292" s="208"/>
      <c r="S292" s="208"/>
      <c r="T292" s="208"/>
      <c r="U292" s="208"/>
      <c r="V292" s="208"/>
      <c r="W292" s="208"/>
      <c r="X292" s="208"/>
      <c r="Z292" s="43"/>
      <c r="AL292" s="760"/>
      <c r="AM292" s="761"/>
      <c r="AN292" s="760"/>
      <c r="AO292" s="760"/>
      <c r="AP292" s="760"/>
      <c r="AQ292" s="760"/>
      <c r="AR292" s="760"/>
      <c r="AS292" s="760"/>
      <c r="AT292" s="760"/>
      <c r="AU292" s="758"/>
      <c r="AV292" s="759"/>
    </row>
    <row r="293" spans="1:48" x14ac:dyDescent="0.2">
      <c r="R293" s="208"/>
      <c r="S293" s="208"/>
      <c r="T293" s="208"/>
      <c r="U293" s="208"/>
      <c r="V293" s="208"/>
      <c r="W293" s="208"/>
      <c r="X293" s="208"/>
      <c r="Z293" s="43"/>
      <c r="AL293" s="760"/>
      <c r="AM293" s="761"/>
      <c r="AN293" s="760"/>
      <c r="AO293" s="760"/>
      <c r="AP293" s="760"/>
      <c r="AQ293" s="760"/>
      <c r="AR293" s="760"/>
      <c r="AS293" s="760"/>
      <c r="AT293" s="760"/>
      <c r="AU293" s="758"/>
      <c r="AV293" s="759"/>
    </row>
    <row r="294" spans="1:48" x14ac:dyDescent="0.2">
      <c r="R294" s="208"/>
      <c r="S294" s="208"/>
      <c r="T294" s="208"/>
      <c r="U294" s="208"/>
      <c r="V294" s="208"/>
      <c r="W294" s="208"/>
      <c r="X294" s="208"/>
      <c r="Z294" s="43"/>
      <c r="AL294" s="760"/>
      <c r="AM294" s="761"/>
      <c r="AN294" s="760"/>
      <c r="AO294" s="760"/>
      <c r="AP294" s="760"/>
      <c r="AQ294" s="760"/>
      <c r="AR294" s="760"/>
      <c r="AS294" s="760"/>
      <c r="AT294" s="760"/>
      <c r="AU294" s="758"/>
      <c r="AV294" s="759"/>
    </row>
    <row r="295" spans="1:48" x14ac:dyDescent="0.2">
      <c r="R295" s="208"/>
      <c r="S295" s="208"/>
      <c r="T295" s="208"/>
      <c r="U295" s="208"/>
      <c r="V295" s="208"/>
      <c r="W295" s="208"/>
      <c r="X295" s="208"/>
      <c r="Z295" s="43"/>
      <c r="AL295" s="760"/>
      <c r="AM295" s="761"/>
      <c r="AN295" s="760"/>
      <c r="AO295" s="760"/>
      <c r="AP295" s="760"/>
      <c r="AQ295" s="760"/>
      <c r="AR295" s="760"/>
      <c r="AS295" s="760"/>
      <c r="AT295" s="760"/>
      <c r="AU295" s="758"/>
      <c r="AV295" s="759"/>
    </row>
    <row r="296" spans="1:48" x14ac:dyDescent="0.2">
      <c r="R296" s="208"/>
      <c r="S296" s="208"/>
      <c r="T296" s="208"/>
      <c r="U296" s="208"/>
      <c r="V296" s="208"/>
      <c r="W296" s="208"/>
      <c r="X296" s="208"/>
      <c r="Z296" s="43"/>
      <c r="AL296" s="760"/>
      <c r="AM296" s="761"/>
      <c r="AN296" s="760"/>
      <c r="AO296" s="760"/>
      <c r="AP296" s="760"/>
      <c r="AQ296" s="760"/>
      <c r="AR296" s="760"/>
      <c r="AS296" s="760"/>
      <c r="AT296" s="760"/>
      <c r="AU296" s="758"/>
      <c r="AV296" s="759"/>
    </row>
    <row r="297" spans="1:48" x14ac:dyDescent="0.2">
      <c r="R297" s="208"/>
      <c r="S297" s="208"/>
      <c r="T297" s="208"/>
      <c r="U297" s="208"/>
      <c r="V297" s="208"/>
      <c r="W297" s="208"/>
      <c r="X297" s="208"/>
      <c r="Z297" s="43"/>
      <c r="AL297" s="760"/>
      <c r="AM297" s="761"/>
      <c r="AN297" s="760"/>
      <c r="AO297" s="760"/>
      <c r="AP297" s="760"/>
      <c r="AQ297" s="760"/>
      <c r="AR297" s="760"/>
      <c r="AS297" s="760"/>
      <c r="AT297" s="760"/>
      <c r="AU297" s="758"/>
      <c r="AV297" s="759"/>
    </row>
    <row r="298" spans="1:48" x14ac:dyDescent="0.2">
      <c r="R298" s="208"/>
      <c r="S298" s="208"/>
      <c r="T298" s="208"/>
      <c r="U298" s="208"/>
      <c r="V298" s="208"/>
      <c r="W298" s="208"/>
      <c r="X298" s="208"/>
      <c r="Z298" s="43"/>
      <c r="AL298" s="760"/>
      <c r="AM298" s="761"/>
      <c r="AN298" s="760"/>
      <c r="AO298" s="760"/>
      <c r="AP298" s="760"/>
      <c r="AQ298" s="760"/>
      <c r="AR298" s="760"/>
      <c r="AS298" s="760"/>
      <c r="AT298" s="760"/>
      <c r="AU298" s="758"/>
      <c r="AV298" s="759"/>
    </row>
    <row r="299" spans="1:48" x14ac:dyDescent="0.2">
      <c r="R299" s="208"/>
      <c r="S299" s="208"/>
      <c r="T299" s="208"/>
      <c r="U299" s="208"/>
      <c r="V299" s="208"/>
      <c r="W299" s="208"/>
      <c r="X299" s="208"/>
      <c r="Z299" s="43"/>
      <c r="AL299" s="760"/>
      <c r="AM299" s="761"/>
      <c r="AN299" s="760"/>
      <c r="AO299" s="760"/>
      <c r="AP299" s="760"/>
      <c r="AQ299" s="760"/>
      <c r="AR299" s="760"/>
      <c r="AS299" s="760"/>
      <c r="AT299" s="760"/>
      <c r="AU299" s="758"/>
      <c r="AV299" s="759"/>
    </row>
    <row r="300" spans="1:48" x14ac:dyDescent="0.2">
      <c r="A300" s="31"/>
      <c r="B300" s="31"/>
      <c r="R300" s="208"/>
      <c r="S300" s="208"/>
      <c r="T300" s="208"/>
      <c r="U300" s="208"/>
      <c r="V300" s="208"/>
      <c r="W300" s="208"/>
      <c r="X300" s="208"/>
      <c r="Y300" s="43">
        <f t="shared" ref="Y300:Y330" si="107">(AA10+AB10+AC10+AE10+AG10+AH10)</f>
        <v>15</v>
      </c>
      <c r="Z300" s="43"/>
      <c r="AL300" s="760"/>
      <c r="AM300" s="761"/>
      <c r="AN300" s="760"/>
      <c r="AO300" s="760"/>
      <c r="AP300" s="760"/>
      <c r="AQ300" s="760"/>
      <c r="AR300" s="760"/>
      <c r="AS300" s="760"/>
      <c r="AT300" s="760"/>
      <c r="AU300" s="758"/>
      <c r="AV300" s="759"/>
    </row>
    <row r="301" spans="1:48" x14ac:dyDescent="0.2">
      <c r="A301" s="31"/>
      <c r="B301" s="31"/>
      <c r="R301" s="208"/>
      <c r="S301" s="208"/>
      <c r="T301" s="208"/>
      <c r="U301" s="208"/>
      <c r="V301" s="208"/>
      <c r="W301" s="208"/>
      <c r="X301" s="208"/>
      <c r="Y301" s="43">
        <f t="shared" si="107"/>
        <v>15</v>
      </c>
      <c r="Z301" s="58"/>
      <c r="AL301" s="760"/>
      <c r="AM301" s="761"/>
      <c r="AN301" s="760"/>
      <c r="AO301" s="760"/>
      <c r="AP301" s="760"/>
      <c r="AQ301" s="760"/>
      <c r="AR301" s="760"/>
      <c r="AS301" s="760"/>
      <c r="AT301" s="760"/>
      <c r="AU301" s="758"/>
      <c r="AV301" s="759"/>
    </row>
    <row r="302" spans="1:48" x14ac:dyDescent="0.2">
      <c r="A302" s="31"/>
      <c r="B302" s="31"/>
      <c r="R302" s="208"/>
      <c r="S302" s="208"/>
      <c r="T302" s="208"/>
      <c r="U302" s="208"/>
      <c r="V302" s="208"/>
      <c r="W302" s="208"/>
      <c r="X302" s="208"/>
      <c r="Y302" s="43">
        <f t="shared" si="107"/>
        <v>15</v>
      </c>
      <c r="Z302" s="58"/>
      <c r="AL302" s="760"/>
      <c r="AM302" s="761"/>
      <c r="AN302" s="760"/>
      <c r="AO302" s="760"/>
      <c r="AP302" s="760"/>
      <c r="AQ302" s="760"/>
      <c r="AR302" s="760"/>
      <c r="AS302" s="760"/>
      <c r="AT302" s="760"/>
      <c r="AU302" s="758"/>
      <c r="AV302" s="759"/>
    </row>
    <row r="303" spans="1:48" x14ac:dyDescent="0.2">
      <c r="A303" s="31"/>
      <c r="B303" s="31"/>
      <c r="R303" s="208"/>
      <c r="S303" s="208"/>
      <c r="T303" s="208"/>
      <c r="U303" s="208"/>
      <c r="V303" s="208"/>
      <c r="W303" s="208"/>
      <c r="X303" s="208"/>
      <c r="Y303" s="43">
        <f t="shared" si="107"/>
        <v>15</v>
      </c>
      <c r="Z303" s="58"/>
      <c r="AL303" s="760"/>
      <c r="AM303" s="761"/>
      <c r="AN303" s="760"/>
      <c r="AO303" s="760"/>
      <c r="AP303" s="760"/>
      <c r="AQ303" s="760"/>
      <c r="AR303" s="760"/>
      <c r="AS303" s="760"/>
      <c r="AT303" s="760"/>
      <c r="AU303" s="758"/>
      <c r="AV303" s="759"/>
    </row>
    <row r="304" spans="1:48" x14ac:dyDescent="0.2">
      <c r="A304" s="31"/>
      <c r="B304" s="31"/>
      <c r="R304" s="208"/>
      <c r="S304" s="208"/>
      <c r="T304" s="208"/>
      <c r="U304" s="208"/>
      <c r="V304" s="208"/>
      <c r="W304" s="208"/>
      <c r="X304" s="208"/>
      <c r="Y304" s="43">
        <f t="shared" si="107"/>
        <v>16</v>
      </c>
      <c r="AL304" s="760"/>
      <c r="AM304" s="761"/>
      <c r="AN304" s="760"/>
      <c r="AO304" s="760"/>
      <c r="AP304" s="760"/>
      <c r="AQ304" s="760"/>
      <c r="AR304" s="760"/>
      <c r="AS304" s="760"/>
      <c r="AT304" s="760"/>
      <c r="AU304" s="758"/>
      <c r="AV304" s="759"/>
    </row>
    <row r="305" spans="1:48" x14ac:dyDescent="0.2">
      <c r="A305" s="31"/>
      <c r="B305" s="31"/>
      <c r="R305" s="208"/>
      <c r="S305" s="208"/>
      <c r="T305" s="208"/>
      <c r="U305" s="208"/>
      <c r="V305" s="208"/>
      <c r="W305" s="208"/>
      <c r="X305" s="208"/>
      <c r="Y305" s="43">
        <f t="shared" si="107"/>
        <v>16</v>
      </c>
      <c r="AL305" s="760"/>
      <c r="AM305" s="761"/>
      <c r="AN305" s="760"/>
      <c r="AO305" s="760"/>
      <c r="AP305" s="760"/>
      <c r="AQ305" s="760"/>
      <c r="AR305" s="760"/>
      <c r="AS305" s="760"/>
      <c r="AT305" s="760"/>
      <c r="AU305" s="758"/>
      <c r="AV305" s="759"/>
    </row>
    <row r="306" spans="1:48" x14ac:dyDescent="0.2">
      <c r="A306" s="31"/>
      <c r="B306" s="31"/>
      <c r="R306" s="208"/>
      <c r="S306" s="208"/>
      <c r="T306" s="208"/>
      <c r="U306" s="208"/>
      <c r="V306" s="208"/>
      <c r="W306" s="208"/>
      <c r="X306" s="208"/>
      <c r="Y306" s="43">
        <f t="shared" si="107"/>
        <v>16</v>
      </c>
      <c r="AL306" s="760"/>
      <c r="AM306" s="761"/>
      <c r="AN306" s="760"/>
      <c r="AO306" s="760"/>
      <c r="AP306" s="760"/>
      <c r="AQ306" s="760"/>
      <c r="AR306" s="760"/>
      <c r="AS306" s="760"/>
      <c r="AT306" s="760"/>
      <c r="AU306" s="758"/>
      <c r="AV306" s="759"/>
    </row>
    <row r="307" spans="1:48" x14ac:dyDescent="0.2">
      <c r="A307" s="31"/>
      <c r="B307" s="31"/>
      <c r="R307" s="208"/>
      <c r="S307" s="208"/>
      <c r="T307" s="208"/>
      <c r="U307" s="208"/>
      <c r="V307" s="208"/>
      <c r="W307" s="208"/>
      <c r="X307" s="208"/>
      <c r="Y307" s="43">
        <f t="shared" si="107"/>
        <v>16</v>
      </c>
      <c r="AL307" s="760"/>
      <c r="AM307" s="761"/>
      <c r="AN307" s="760"/>
      <c r="AO307" s="760"/>
      <c r="AP307" s="760"/>
      <c r="AQ307" s="760"/>
      <c r="AR307" s="760"/>
      <c r="AS307" s="760"/>
      <c r="AT307" s="760"/>
      <c r="AU307" s="758"/>
      <c r="AV307" s="759"/>
    </row>
    <row r="308" spans="1:48" x14ac:dyDescent="0.2">
      <c r="A308" s="31"/>
      <c r="B308" s="31"/>
      <c r="R308" s="208"/>
      <c r="S308" s="208"/>
      <c r="T308" s="208"/>
      <c r="U308" s="208"/>
      <c r="V308" s="208"/>
      <c r="W308" s="208"/>
      <c r="X308" s="208"/>
      <c r="Y308" s="43">
        <f t="shared" si="107"/>
        <v>15</v>
      </c>
      <c r="AL308" s="760"/>
      <c r="AM308" s="761"/>
      <c r="AN308" s="760"/>
      <c r="AO308" s="760"/>
      <c r="AP308" s="760"/>
      <c r="AQ308" s="760"/>
      <c r="AR308" s="760"/>
      <c r="AS308" s="760"/>
      <c r="AT308" s="760"/>
      <c r="AU308" s="758"/>
      <c r="AV308" s="759"/>
    </row>
    <row r="309" spans="1:48" x14ac:dyDescent="0.2">
      <c r="A309" s="31"/>
      <c r="B309" s="31"/>
      <c r="R309" s="208"/>
      <c r="S309" s="208"/>
      <c r="T309" s="208"/>
      <c r="U309" s="208"/>
      <c r="V309" s="208"/>
      <c r="W309" s="208"/>
      <c r="X309" s="208"/>
      <c r="Y309" s="43">
        <f t="shared" si="107"/>
        <v>15</v>
      </c>
      <c r="AL309" s="725"/>
      <c r="AM309" s="726"/>
      <c r="AN309" s="725"/>
      <c r="AO309" s="725"/>
      <c r="AP309" s="725"/>
      <c r="AQ309" s="725"/>
      <c r="AR309" s="725"/>
      <c r="AS309" s="725"/>
      <c r="AT309" s="725"/>
      <c r="AU309" s="208"/>
      <c r="AV309" s="716"/>
    </row>
    <row r="310" spans="1:48" x14ac:dyDescent="0.2">
      <c r="A310" s="31"/>
      <c r="B310" s="31"/>
      <c r="R310" s="208"/>
      <c r="S310" s="208"/>
      <c r="T310" s="208"/>
      <c r="U310" s="208"/>
      <c r="V310" s="208"/>
      <c r="W310" s="208"/>
      <c r="X310" s="208"/>
      <c r="Y310" s="43">
        <f t="shared" si="107"/>
        <v>15</v>
      </c>
      <c r="AL310" s="725"/>
      <c r="AM310" s="726"/>
      <c r="AN310" s="725"/>
      <c r="AO310" s="725"/>
      <c r="AP310" s="725"/>
      <c r="AQ310" s="725"/>
      <c r="AR310" s="725"/>
      <c r="AS310" s="725"/>
      <c r="AT310" s="725"/>
      <c r="AU310" s="208"/>
      <c r="AV310" s="716"/>
    </row>
    <row r="311" spans="1:48" x14ac:dyDescent="0.2">
      <c r="A311" s="31"/>
      <c r="B311" s="31"/>
      <c r="R311" s="208"/>
      <c r="S311" s="208"/>
      <c r="T311" s="208"/>
      <c r="U311" s="208"/>
      <c r="V311" s="208"/>
      <c r="W311" s="208"/>
      <c r="X311" s="208"/>
      <c r="Y311" s="43">
        <f t="shared" si="107"/>
        <v>15</v>
      </c>
      <c r="AL311" s="725"/>
      <c r="AM311" s="726"/>
      <c r="AN311" s="725"/>
      <c r="AO311" s="725"/>
      <c r="AP311" s="725"/>
      <c r="AQ311" s="725"/>
      <c r="AR311" s="725"/>
      <c r="AS311" s="725"/>
      <c r="AT311" s="725"/>
      <c r="AU311" s="208"/>
      <c r="AV311" s="716"/>
    </row>
    <row r="312" spans="1:48" x14ac:dyDescent="0.2">
      <c r="A312" s="31"/>
      <c r="B312" s="31"/>
      <c r="R312" s="208"/>
      <c r="S312" s="208"/>
      <c r="T312" s="208"/>
      <c r="U312" s="208"/>
      <c r="V312" s="208"/>
      <c r="W312" s="208"/>
      <c r="X312" s="208"/>
      <c r="Y312" s="43">
        <f t="shared" si="107"/>
        <v>15</v>
      </c>
      <c r="AL312" s="725"/>
      <c r="AM312" s="726"/>
      <c r="AN312" s="725"/>
      <c r="AO312" s="725"/>
      <c r="AP312" s="725"/>
      <c r="AQ312" s="725"/>
      <c r="AR312" s="725"/>
      <c r="AS312" s="725"/>
      <c r="AT312" s="725"/>
      <c r="AU312" s="208"/>
      <c r="AV312" s="716"/>
    </row>
    <row r="313" spans="1:48" x14ac:dyDescent="0.2">
      <c r="A313" s="31"/>
      <c r="B313" s="31"/>
      <c r="R313" s="208"/>
      <c r="S313" s="208"/>
      <c r="T313" s="208"/>
      <c r="U313" s="208"/>
      <c r="V313" s="208"/>
      <c r="W313" s="208"/>
      <c r="X313" s="208"/>
      <c r="Y313" s="43">
        <f t="shared" si="107"/>
        <v>15</v>
      </c>
      <c r="AL313" s="725"/>
      <c r="AM313" s="726"/>
      <c r="AN313" s="725"/>
      <c r="AO313" s="725"/>
      <c r="AP313" s="725"/>
      <c r="AQ313" s="725"/>
      <c r="AR313" s="725"/>
      <c r="AS313" s="725"/>
      <c r="AT313" s="725"/>
      <c r="AU313" s="208"/>
      <c r="AV313" s="716"/>
    </row>
    <row r="314" spans="1:48" x14ac:dyDescent="0.2">
      <c r="A314" s="31"/>
      <c r="B314" s="31"/>
      <c r="R314" s="208"/>
      <c r="S314" s="208"/>
      <c r="T314" s="208"/>
      <c r="U314" s="208"/>
      <c r="V314" s="208"/>
      <c r="W314" s="208"/>
      <c r="X314" s="208"/>
      <c r="Y314" s="43">
        <f t="shared" si="107"/>
        <v>15</v>
      </c>
      <c r="AL314" s="725"/>
      <c r="AM314" s="726"/>
      <c r="AN314" s="725"/>
      <c r="AO314" s="725"/>
      <c r="AP314" s="725"/>
      <c r="AQ314" s="725"/>
      <c r="AR314" s="725"/>
      <c r="AS314" s="725"/>
      <c r="AT314" s="725"/>
      <c r="AU314" s="208"/>
      <c r="AV314" s="716"/>
    </row>
    <row r="315" spans="1:48" x14ac:dyDescent="0.2">
      <c r="A315" s="31"/>
      <c r="B315" s="31"/>
      <c r="R315" s="208"/>
      <c r="S315" s="208"/>
      <c r="T315" s="208"/>
      <c r="U315" s="208"/>
      <c r="V315" s="208"/>
      <c r="W315" s="208"/>
      <c r="X315" s="208"/>
      <c r="Y315" s="43">
        <f t="shared" si="107"/>
        <v>14</v>
      </c>
      <c r="AL315" s="725"/>
      <c r="AM315" s="726"/>
      <c r="AN315" s="725"/>
      <c r="AO315" s="725"/>
      <c r="AP315" s="725"/>
      <c r="AQ315" s="725"/>
      <c r="AR315" s="725"/>
      <c r="AS315" s="725"/>
      <c r="AT315" s="725"/>
      <c r="AU315" s="208"/>
      <c r="AV315" s="716"/>
    </row>
    <row r="316" spans="1:48" x14ac:dyDescent="0.2">
      <c r="A316" s="31"/>
      <c r="B316" s="31"/>
      <c r="R316" s="208"/>
      <c r="S316" s="208"/>
      <c r="T316" s="208"/>
      <c r="U316" s="208"/>
      <c r="V316" s="208"/>
      <c r="W316" s="208"/>
      <c r="X316" s="208"/>
      <c r="Y316" s="43">
        <f t="shared" si="107"/>
        <v>14</v>
      </c>
      <c r="AL316" s="725"/>
      <c r="AM316" s="726"/>
      <c r="AN316" s="725"/>
      <c r="AO316" s="725"/>
      <c r="AP316" s="725"/>
      <c r="AQ316" s="725"/>
      <c r="AR316" s="725"/>
      <c r="AS316" s="725"/>
      <c r="AT316" s="725"/>
      <c r="AU316" s="208"/>
      <c r="AV316" s="716"/>
    </row>
    <row r="317" spans="1:48" x14ac:dyDescent="0.2">
      <c r="A317" s="31"/>
      <c r="B317" s="31"/>
      <c r="R317" s="208"/>
      <c r="S317" s="208"/>
      <c r="T317" s="208"/>
      <c r="U317" s="208"/>
      <c r="V317" s="208"/>
      <c r="W317" s="208"/>
      <c r="X317" s="208"/>
      <c r="Y317" s="43">
        <f t="shared" si="107"/>
        <v>15</v>
      </c>
      <c r="AL317" s="725"/>
      <c r="AM317" s="726"/>
      <c r="AN317" s="725"/>
      <c r="AO317" s="725"/>
      <c r="AP317" s="725"/>
      <c r="AQ317" s="725"/>
      <c r="AR317" s="725"/>
      <c r="AS317" s="725"/>
      <c r="AT317" s="725"/>
      <c r="AU317" s="208"/>
      <c r="AV317" s="716"/>
    </row>
    <row r="318" spans="1:48" x14ac:dyDescent="0.2">
      <c r="A318" s="31"/>
      <c r="B318" s="31"/>
      <c r="R318" s="208"/>
      <c r="S318" s="208"/>
      <c r="T318" s="208"/>
      <c r="U318" s="208"/>
      <c r="V318" s="208"/>
      <c r="W318" s="208"/>
      <c r="X318" s="208"/>
      <c r="Y318" s="43">
        <f t="shared" si="107"/>
        <v>15</v>
      </c>
      <c r="AL318" s="725"/>
      <c r="AM318" s="726"/>
      <c r="AN318" s="725"/>
      <c r="AO318" s="725"/>
      <c r="AP318" s="725"/>
      <c r="AQ318" s="725"/>
      <c r="AR318" s="725"/>
      <c r="AS318" s="725"/>
      <c r="AT318" s="725"/>
      <c r="AU318" s="208"/>
      <c r="AV318" s="716"/>
    </row>
    <row r="319" spans="1:48" x14ac:dyDescent="0.2">
      <c r="A319" s="31"/>
      <c r="B319" s="31"/>
      <c r="R319" s="208"/>
      <c r="S319" s="208"/>
      <c r="T319" s="208"/>
      <c r="U319" s="208"/>
      <c r="V319" s="208"/>
      <c r="W319" s="208"/>
      <c r="X319" s="208"/>
      <c r="Y319" s="43">
        <f t="shared" si="107"/>
        <v>15</v>
      </c>
      <c r="AL319" s="725"/>
      <c r="AM319" s="726"/>
      <c r="AN319" s="725"/>
      <c r="AO319" s="725"/>
      <c r="AP319" s="725"/>
      <c r="AQ319" s="725"/>
      <c r="AR319" s="725"/>
      <c r="AS319" s="725"/>
      <c r="AT319" s="725"/>
      <c r="AU319" s="208"/>
      <c r="AV319" s="716"/>
    </row>
    <row r="320" spans="1:48" x14ac:dyDescent="0.2">
      <c r="A320" s="31"/>
      <c r="B320" s="31"/>
      <c r="R320" s="208"/>
      <c r="S320" s="208"/>
      <c r="T320" s="208"/>
      <c r="U320" s="208"/>
      <c r="V320" s="208"/>
      <c r="W320" s="208"/>
      <c r="X320" s="208"/>
      <c r="Y320" s="43">
        <f t="shared" si="107"/>
        <v>15</v>
      </c>
      <c r="AL320" s="725"/>
      <c r="AM320" s="726"/>
      <c r="AN320" s="725"/>
      <c r="AO320" s="725"/>
      <c r="AP320" s="725"/>
      <c r="AQ320" s="725"/>
      <c r="AR320" s="725"/>
      <c r="AS320" s="725"/>
      <c r="AT320" s="725"/>
      <c r="AU320" s="208"/>
      <c r="AV320" s="716"/>
    </row>
    <row r="321" spans="1:48" x14ac:dyDescent="0.2">
      <c r="A321" s="31"/>
      <c r="B321" s="31"/>
      <c r="R321" s="208"/>
      <c r="S321" s="208"/>
      <c r="T321" s="208"/>
      <c r="U321" s="208"/>
      <c r="V321" s="208"/>
      <c r="W321" s="208"/>
      <c r="X321" s="208"/>
      <c r="Y321" s="43">
        <f t="shared" si="107"/>
        <v>15</v>
      </c>
      <c r="AL321" s="725"/>
      <c r="AM321" s="726"/>
      <c r="AN321" s="725"/>
      <c r="AO321" s="725"/>
      <c r="AP321" s="725"/>
      <c r="AQ321" s="725"/>
      <c r="AR321" s="725"/>
      <c r="AS321" s="725"/>
      <c r="AT321" s="725"/>
      <c r="AU321" s="208"/>
      <c r="AV321" s="716"/>
    </row>
    <row r="322" spans="1:48" x14ac:dyDescent="0.2">
      <c r="A322" s="31"/>
      <c r="B322" s="31"/>
      <c r="R322" s="208"/>
      <c r="S322" s="208"/>
      <c r="T322" s="208"/>
      <c r="U322" s="208"/>
      <c r="V322" s="208"/>
      <c r="W322" s="208"/>
      <c r="X322" s="208"/>
      <c r="Y322" s="43">
        <f t="shared" si="107"/>
        <v>15</v>
      </c>
      <c r="AL322" s="725"/>
      <c r="AM322" s="726"/>
      <c r="AN322" s="725"/>
      <c r="AO322" s="725"/>
      <c r="AP322" s="725"/>
      <c r="AQ322" s="725"/>
      <c r="AR322" s="725"/>
      <c r="AS322" s="725"/>
      <c r="AT322" s="725"/>
      <c r="AU322" s="208"/>
      <c r="AV322" s="716"/>
    </row>
    <row r="323" spans="1:48" x14ac:dyDescent="0.2">
      <c r="A323" s="31"/>
      <c r="B323" s="31"/>
      <c r="R323" s="208"/>
      <c r="S323" s="208"/>
      <c r="T323" s="208"/>
      <c r="U323" s="208"/>
      <c r="V323" s="208"/>
      <c r="W323" s="208"/>
      <c r="X323" s="208"/>
      <c r="Y323" s="43">
        <f t="shared" si="107"/>
        <v>15</v>
      </c>
      <c r="AL323" s="725"/>
      <c r="AM323" s="726"/>
      <c r="AN323" s="725"/>
      <c r="AO323" s="725"/>
      <c r="AP323" s="725"/>
      <c r="AQ323" s="725"/>
      <c r="AR323" s="725"/>
      <c r="AS323" s="725"/>
      <c r="AT323" s="725"/>
      <c r="AU323" s="208"/>
      <c r="AV323" s="716"/>
    </row>
    <row r="324" spans="1:48" x14ac:dyDescent="0.2">
      <c r="A324" s="31"/>
      <c r="B324" s="31"/>
      <c r="R324" s="208"/>
      <c r="S324" s="208"/>
      <c r="T324" s="208"/>
      <c r="U324" s="208"/>
      <c r="V324" s="208"/>
      <c r="W324" s="208"/>
      <c r="X324" s="208"/>
      <c r="Y324" s="43">
        <f t="shared" si="107"/>
        <v>16</v>
      </c>
      <c r="AL324" s="725"/>
      <c r="AM324" s="726"/>
      <c r="AN324" s="725"/>
      <c r="AO324" s="725"/>
      <c r="AP324" s="725"/>
      <c r="AQ324" s="725"/>
      <c r="AR324" s="725"/>
      <c r="AS324" s="725"/>
      <c r="AT324" s="725"/>
      <c r="AU324" s="208"/>
      <c r="AV324" s="716"/>
    </row>
    <row r="325" spans="1:48" x14ac:dyDescent="0.2">
      <c r="A325" s="31"/>
      <c r="B325" s="31"/>
      <c r="R325" s="208"/>
      <c r="S325" s="208"/>
      <c r="T325" s="208"/>
      <c r="U325" s="208"/>
      <c r="V325" s="208"/>
      <c r="W325" s="208"/>
      <c r="X325" s="208"/>
      <c r="Y325" s="43">
        <f t="shared" si="107"/>
        <v>16</v>
      </c>
      <c r="AL325" s="725"/>
      <c r="AM325" s="726"/>
      <c r="AN325" s="725"/>
      <c r="AO325" s="725"/>
      <c r="AP325" s="725"/>
      <c r="AQ325" s="725"/>
      <c r="AR325" s="725"/>
      <c r="AS325" s="725"/>
      <c r="AT325" s="725"/>
      <c r="AU325" s="208"/>
      <c r="AV325" s="716"/>
    </row>
    <row r="326" spans="1:48" x14ac:dyDescent="0.2">
      <c r="A326" s="31"/>
      <c r="B326" s="31"/>
      <c r="R326" s="208"/>
      <c r="S326" s="208"/>
      <c r="T326" s="208"/>
      <c r="U326" s="208"/>
      <c r="V326" s="208"/>
      <c r="W326" s="208"/>
      <c r="X326" s="208"/>
      <c r="Y326" s="43">
        <f t="shared" si="107"/>
        <v>16</v>
      </c>
      <c r="AL326" s="725"/>
      <c r="AM326" s="726"/>
      <c r="AN326" s="725"/>
      <c r="AO326" s="725"/>
      <c r="AP326" s="725"/>
      <c r="AQ326" s="725"/>
      <c r="AR326" s="725"/>
      <c r="AS326" s="725"/>
      <c r="AT326" s="725"/>
      <c r="AU326" s="208"/>
      <c r="AV326" s="716"/>
    </row>
    <row r="327" spans="1:48" x14ac:dyDescent="0.2">
      <c r="A327" s="31"/>
      <c r="B327" s="31"/>
      <c r="R327" s="208"/>
      <c r="S327" s="208"/>
      <c r="T327" s="208"/>
      <c r="U327" s="208"/>
      <c r="V327" s="208"/>
      <c r="W327" s="208"/>
      <c r="X327" s="208"/>
      <c r="Y327" s="43">
        <f t="shared" si="107"/>
        <v>16</v>
      </c>
      <c r="AL327" s="725"/>
      <c r="AM327" s="726"/>
      <c r="AN327" s="725"/>
      <c r="AO327" s="725"/>
      <c r="AP327" s="725"/>
      <c r="AQ327" s="725"/>
      <c r="AR327" s="725"/>
      <c r="AS327" s="725"/>
      <c r="AT327" s="725"/>
      <c r="AU327" s="208"/>
      <c r="AV327" s="716"/>
    </row>
    <row r="328" spans="1:48" x14ac:dyDescent="0.2">
      <c r="A328" s="31"/>
      <c r="B328" s="31"/>
      <c r="R328" s="208"/>
      <c r="S328" s="208"/>
      <c r="T328" s="208"/>
      <c r="U328" s="208"/>
      <c r="V328" s="208"/>
      <c r="W328" s="208"/>
      <c r="X328" s="208"/>
      <c r="Y328" s="43">
        <f t="shared" si="107"/>
        <v>16</v>
      </c>
      <c r="AL328" s="725"/>
      <c r="AM328" s="726"/>
      <c r="AN328" s="725"/>
      <c r="AO328" s="725"/>
      <c r="AP328" s="725"/>
      <c r="AQ328" s="725"/>
      <c r="AR328" s="725"/>
      <c r="AS328" s="725"/>
      <c r="AT328" s="725"/>
      <c r="AU328" s="208"/>
      <c r="AV328" s="716"/>
    </row>
    <row r="329" spans="1:48" x14ac:dyDescent="0.2">
      <c r="A329" s="31"/>
      <c r="B329" s="31"/>
      <c r="R329" s="208"/>
      <c r="S329" s="208"/>
      <c r="T329" s="208"/>
      <c r="U329" s="208"/>
      <c r="V329" s="208"/>
      <c r="W329" s="208"/>
      <c r="X329" s="208"/>
      <c r="Y329" s="43">
        <f t="shared" si="107"/>
        <v>16</v>
      </c>
      <c r="AL329" s="725"/>
      <c r="AM329" s="726"/>
      <c r="AN329" s="725"/>
      <c r="AO329" s="725"/>
      <c r="AP329" s="725"/>
      <c r="AQ329" s="725"/>
      <c r="AR329" s="725"/>
      <c r="AS329" s="725"/>
      <c r="AT329" s="725"/>
      <c r="AU329" s="208"/>
      <c r="AV329" s="716"/>
    </row>
    <row r="330" spans="1:48" x14ac:dyDescent="0.2">
      <c r="A330" s="31"/>
      <c r="B330" s="31"/>
      <c r="R330" s="208"/>
      <c r="S330" s="208"/>
      <c r="T330" s="208"/>
      <c r="U330" s="208"/>
      <c r="V330" s="208"/>
      <c r="W330" s="208"/>
      <c r="X330" s="208"/>
      <c r="Y330" s="43">
        <f t="shared" si="107"/>
        <v>16</v>
      </c>
      <c r="AL330" s="725"/>
      <c r="AM330" s="726"/>
      <c r="AN330" s="725"/>
      <c r="AO330" s="725"/>
      <c r="AP330" s="725"/>
      <c r="AQ330" s="725"/>
      <c r="AR330" s="725"/>
      <c r="AS330" s="725"/>
      <c r="AT330" s="725"/>
      <c r="AU330" s="208"/>
      <c r="AV330" s="716"/>
    </row>
    <row r="331" spans="1:48" x14ac:dyDescent="0.2">
      <c r="A331" s="31"/>
      <c r="B331" s="31"/>
      <c r="R331" s="208"/>
      <c r="S331" s="208"/>
      <c r="T331" s="208"/>
      <c r="U331" s="208"/>
      <c r="V331" s="208"/>
      <c r="W331" s="208"/>
      <c r="X331" s="208"/>
      <c r="Y331" s="43"/>
      <c r="AL331" s="725"/>
      <c r="AM331" s="726"/>
      <c r="AN331" s="725"/>
      <c r="AO331" s="725"/>
      <c r="AP331" s="725"/>
      <c r="AQ331" s="725"/>
      <c r="AR331" s="725"/>
      <c r="AS331" s="725"/>
      <c r="AT331" s="725"/>
      <c r="AU331" s="208"/>
      <c r="AV331" s="716"/>
    </row>
    <row r="332" spans="1:48" x14ac:dyDescent="0.2">
      <c r="A332" s="31"/>
      <c r="B332" s="31"/>
      <c r="R332" s="208"/>
      <c r="S332" s="208"/>
      <c r="T332" s="208"/>
      <c r="U332" s="208"/>
      <c r="V332" s="208"/>
      <c r="W332" s="208"/>
      <c r="X332" s="208"/>
      <c r="Y332" s="43"/>
      <c r="AL332" s="725"/>
      <c r="AM332" s="726"/>
      <c r="AN332" s="725"/>
      <c r="AO332" s="725"/>
      <c r="AP332" s="725"/>
      <c r="AQ332" s="725"/>
      <c r="AR332" s="725"/>
      <c r="AS332" s="725"/>
      <c r="AT332" s="725"/>
      <c r="AU332" s="208"/>
      <c r="AV332" s="716"/>
    </row>
    <row r="333" spans="1:48" x14ac:dyDescent="0.2">
      <c r="A333" s="31"/>
      <c r="B333" s="31"/>
      <c r="R333" s="208"/>
      <c r="S333" s="208"/>
      <c r="T333" s="208"/>
      <c r="U333" s="208"/>
      <c r="V333" s="208"/>
      <c r="W333" s="208"/>
      <c r="X333" s="208"/>
      <c r="Y333" s="43"/>
      <c r="AL333" s="725"/>
      <c r="AM333" s="726"/>
      <c r="AN333" s="725"/>
      <c r="AO333" s="725"/>
      <c r="AP333" s="725"/>
      <c r="AQ333" s="725"/>
      <c r="AR333" s="725"/>
      <c r="AS333" s="725"/>
      <c r="AT333" s="725"/>
      <c r="AU333" s="208"/>
      <c r="AV333" s="716"/>
    </row>
    <row r="334" spans="1:48" x14ac:dyDescent="0.2">
      <c r="A334" s="31"/>
      <c r="B334" s="31"/>
      <c r="R334" s="208"/>
      <c r="S334" s="208"/>
      <c r="T334" s="208"/>
      <c r="U334" s="208"/>
      <c r="V334" s="208"/>
      <c r="W334" s="208"/>
      <c r="X334" s="208"/>
      <c r="Y334" s="43"/>
      <c r="AL334" s="684"/>
      <c r="AM334" s="685"/>
      <c r="AN334" s="684"/>
      <c r="AO334" s="684"/>
      <c r="AP334" s="684"/>
      <c r="AQ334" s="684"/>
      <c r="AR334" s="684"/>
      <c r="AS334" s="684"/>
      <c r="AT334" s="684"/>
      <c r="AU334" s="57"/>
      <c r="AV334" s="716"/>
    </row>
    <row r="335" spans="1:48" x14ac:dyDescent="0.2">
      <c r="A335" s="31"/>
      <c r="B335" s="31"/>
      <c r="R335" s="208"/>
      <c r="S335" s="208"/>
      <c r="T335" s="208"/>
      <c r="U335" s="208"/>
      <c r="V335" s="208"/>
      <c r="W335" s="208"/>
      <c r="X335" s="208"/>
      <c r="Y335" s="43"/>
      <c r="AL335" s="684"/>
      <c r="AM335" s="685"/>
      <c r="AN335" s="684"/>
      <c r="AO335" s="684"/>
      <c r="AP335" s="684"/>
      <c r="AQ335" s="684"/>
      <c r="AR335" s="684"/>
      <c r="AS335" s="684"/>
      <c r="AT335" s="684"/>
      <c r="AU335" s="57"/>
      <c r="AV335" s="716"/>
    </row>
    <row r="336" spans="1:48" x14ac:dyDescent="0.2">
      <c r="A336" s="31"/>
      <c r="B336" s="31"/>
      <c r="R336" s="208"/>
      <c r="S336" s="208"/>
      <c r="T336" s="208"/>
      <c r="U336" s="208"/>
      <c r="V336" s="208"/>
      <c r="W336" s="208"/>
      <c r="X336" s="208"/>
      <c r="Y336" s="43"/>
      <c r="AL336" s="684"/>
      <c r="AM336" s="685"/>
      <c r="AN336" s="684"/>
      <c r="AO336" s="684"/>
      <c r="AP336" s="684"/>
      <c r="AQ336" s="684"/>
      <c r="AR336" s="684"/>
      <c r="AS336" s="684"/>
      <c r="AT336" s="684"/>
      <c r="AU336" s="57"/>
      <c r="AV336" s="716"/>
    </row>
    <row r="337" spans="1:48" x14ac:dyDescent="0.2">
      <c r="A337" s="31"/>
      <c r="B337" s="31"/>
      <c r="R337" s="208"/>
      <c r="S337" s="208"/>
      <c r="T337" s="208"/>
      <c r="U337" s="208"/>
      <c r="V337" s="208"/>
      <c r="W337" s="208"/>
      <c r="X337" s="208"/>
      <c r="Y337" s="43"/>
      <c r="AL337" s="684"/>
      <c r="AM337" s="685"/>
      <c r="AN337" s="684"/>
      <c r="AO337" s="684"/>
      <c r="AP337" s="684"/>
      <c r="AQ337" s="684"/>
      <c r="AR337" s="684"/>
      <c r="AS337" s="684"/>
      <c r="AT337" s="684"/>
      <c r="AU337" s="57"/>
      <c r="AV337" s="716"/>
    </row>
    <row r="338" spans="1:48" x14ac:dyDescent="0.2">
      <c r="A338" s="31"/>
      <c r="B338" s="31"/>
      <c r="R338" s="208"/>
      <c r="S338" s="208"/>
      <c r="T338" s="208"/>
      <c r="U338" s="208"/>
      <c r="V338" s="208"/>
      <c r="W338" s="208"/>
      <c r="X338" s="208"/>
      <c r="Y338" s="43"/>
      <c r="AL338" s="684"/>
      <c r="AM338" s="685"/>
      <c r="AN338" s="684"/>
      <c r="AO338" s="684"/>
      <c r="AP338" s="684"/>
      <c r="AQ338" s="684"/>
      <c r="AR338" s="684"/>
      <c r="AS338" s="684"/>
      <c r="AT338" s="684"/>
      <c r="AU338" s="57"/>
      <c r="AV338" s="716"/>
    </row>
    <row r="339" spans="1:48" x14ac:dyDescent="0.2">
      <c r="A339" s="31"/>
      <c r="B339" s="31"/>
      <c r="R339" s="208"/>
      <c r="S339" s="208"/>
      <c r="T339" s="208"/>
      <c r="U339" s="208"/>
      <c r="V339" s="208"/>
      <c r="W339" s="208"/>
      <c r="X339" s="208"/>
      <c r="Y339" s="43"/>
      <c r="AL339" s="684"/>
      <c r="AM339" s="685"/>
      <c r="AN339" s="684"/>
      <c r="AO339" s="684"/>
      <c r="AP339" s="684"/>
      <c r="AQ339" s="684"/>
      <c r="AR339" s="684"/>
      <c r="AS339" s="684"/>
      <c r="AT339" s="684"/>
      <c r="AU339" s="57"/>
      <c r="AV339" s="716"/>
    </row>
    <row r="340" spans="1:48" x14ac:dyDescent="0.2">
      <c r="A340" s="31"/>
      <c r="B340" s="31"/>
      <c r="R340" s="208"/>
      <c r="S340" s="208"/>
      <c r="T340" s="208"/>
      <c r="U340" s="208"/>
      <c r="V340" s="208"/>
      <c r="W340" s="208"/>
      <c r="X340" s="208"/>
      <c r="Y340" s="43"/>
      <c r="AL340" s="684"/>
      <c r="AM340" s="685"/>
      <c r="AN340" s="684"/>
      <c r="AO340" s="684"/>
      <c r="AP340" s="684"/>
      <c r="AQ340" s="684"/>
      <c r="AR340" s="684"/>
      <c r="AS340" s="684"/>
      <c r="AT340" s="684"/>
      <c r="AU340" s="57"/>
      <c r="AV340" s="716"/>
    </row>
    <row r="341" spans="1:48" x14ac:dyDescent="0.2">
      <c r="A341" s="31"/>
      <c r="B341" s="31"/>
      <c r="R341" s="208"/>
      <c r="S341" s="208"/>
      <c r="T341" s="208"/>
      <c r="U341" s="208"/>
      <c r="V341" s="208"/>
      <c r="W341" s="208"/>
      <c r="X341" s="208"/>
      <c r="Y341" s="43"/>
      <c r="AL341" s="684"/>
      <c r="AM341" s="685"/>
      <c r="AN341" s="684"/>
      <c r="AO341" s="684"/>
      <c r="AP341" s="684"/>
      <c r="AQ341" s="684"/>
      <c r="AR341" s="684"/>
      <c r="AS341" s="684"/>
      <c r="AT341" s="684"/>
      <c r="AU341" s="57"/>
      <c r="AV341" s="716"/>
    </row>
    <row r="342" spans="1:48" x14ac:dyDescent="0.2">
      <c r="A342" s="31"/>
      <c r="B342" s="31"/>
      <c r="R342" s="208"/>
      <c r="S342" s="208"/>
      <c r="T342" s="208"/>
      <c r="U342" s="208"/>
      <c r="V342" s="208"/>
      <c r="W342" s="208"/>
      <c r="X342" s="208"/>
      <c r="Y342" s="43"/>
      <c r="AL342" s="684"/>
      <c r="AM342" s="685"/>
      <c r="AN342" s="684"/>
      <c r="AO342" s="684"/>
      <c r="AP342" s="684"/>
      <c r="AQ342" s="684"/>
      <c r="AR342" s="684"/>
      <c r="AS342" s="684"/>
      <c r="AT342" s="684"/>
      <c r="AU342" s="57"/>
      <c r="AV342" s="716"/>
    </row>
    <row r="343" spans="1:48" x14ac:dyDescent="0.2">
      <c r="A343" s="31"/>
      <c r="B343" s="31"/>
      <c r="R343" s="208"/>
      <c r="S343" s="208"/>
      <c r="T343" s="208"/>
      <c r="U343" s="208"/>
      <c r="V343" s="208"/>
      <c r="W343" s="208"/>
      <c r="X343" s="208"/>
      <c r="Y343" s="43"/>
      <c r="AL343" s="684"/>
      <c r="AM343" s="685"/>
      <c r="AN343" s="684"/>
      <c r="AO343" s="684"/>
      <c r="AP343" s="684"/>
      <c r="AQ343" s="684"/>
      <c r="AR343" s="684"/>
      <c r="AS343" s="684"/>
      <c r="AT343" s="684"/>
      <c r="AU343" s="57"/>
      <c r="AV343" s="716"/>
    </row>
    <row r="344" spans="1:48" x14ac:dyDescent="0.2">
      <c r="A344" s="31"/>
      <c r="B344" s="31"/>
      <c r="R344" s="208"/>
      <c r="S344" s="208"/>
      <c r="T344" s="208"/>
      <c r="U344" s="208"/>
      <c r="V344" s="208"/>
      <c r="W344" s="208"/>
      <c r="X344" s="208"/>
      <c r="Y344" s="43"/>
      <c r="AL344" s="684"/>
      <c r="AM344" s="685"/>
      <c r="AN344" s="684"/>
      <c r="AO344" s="684"/>
      <c r="AP344" s="684"/>
      <c r="AQ344" s="684"/>
      <c r="AR344" s="684"/>
      <c r="AS344" s="684"/>
      <c r="AT344" s="684"/>
      <c r="AU344" s="57"/>
      <c r="AV344" s="716"/>
    </row>
    <row r="345" spans="1:48" x14ac:dyDescent="0.2">
      <c r="A345" s="31"/>
      <c r="B345" s="31"/>
      <c r="R345" s="208"/>
      <c r="S345" s="208"/>
      <c r="T345" s="208"/>
      <c r="U345" s="208"/>
      <c r="V345" s="208"/>
      <c r="W345" s="208"/>
      <c r="X345" s="208"/>
      <c r="Y345" s="43"/>
      <c r="AL345" s="684"/>
      <c r="AM345" s="685"/>
      <c r="AN345" s="684"/>
      <c r="AO345" s="684"/>
      <c r="AP345" s="684"/>
      <c r="AQ345" s="684"/>
      <c r="AR345" s="684"/>
      <c r="AS345" s="684"/>
      <c r="AT345" s="684"/>
      <c r="AU345" s="57"/>
      <c r="AV345" s="716"/>
    </row>
    <row r="346" spans="1:48" x14ac:dyDescent="0.2">
      <c r="A346" s="31"/>
      <c r="B346" s="31"/>
      <c r="R346" s="208"/>
      <c r="S346" s="208"/>
      <c r="T346" s="208"/>
      <c r="U346" s="208"/>
      <c r="V346" s="208"/>
      <c r="W346" s="208"/>
      <c r="X346" s="208"/>
      <c r="Y346" s="43"/>
      <c r="AL346" s="684"/>
      <c r="AM346" s="685"/>
      <c r="AN346" s="684"/>
      <c r="AO346" s="684"/>
      <c r="AP346" s="684"/>
      <c r="AQ346" s="684"/>
      <c r="AR346" s="684"/>
      <c r="AS346" s="684"/>
      <c r="AT346" s="684"/>
      <c r="AU346" s="57"/>
      <c r="AV346" s="716"/>
    </row>
    <row r="347" spans="1:48" x14ac:dyDescent="0.2">
      <c r="A347" s="31"/>
      <c r="B347" s="31"/>
      <c r="R347" s="208"/>
      <c r="S347" s="208"/>
      <c r="T347" s="208"/>
      <c r="U347" s="208"/>
      <c r="V347" s="208"/>
      <c r="W347" s="208"/>
      <c r="X347" s="208"/>
      <c r="Y347" s="43"/>
      <c r="AL347" s="684"/>
      <c r="AM347" s="685"/>
      <c r="AN347" s="684"/>
      <c r="AO347" s="684"/>
      <c r="AP347" s="684"/>
      <c r="AQ347" s="684"/>
      <c r="AR347" s="684"/>
      <c r="AS347" s="684"/>
      <c r="AT347" s="684"/>
      <c r="AU347" s="57"/>
      <c r="AV347" s="716"/>
    </row>
    <row r="348" spans="1:48" x14ac:dyDescent="0.2">
      <c r="A348" s="31"/>
      <c r="B348" s="31"/>
      <c r="R348" s="208"/>
      <c r="S348" s="208"/>
      <c r="T348" s="208"/>
      <c r="U348" s="208"/>
      <c r="V348" s="208"/>
      <c r="W348" s="208"/>
      <c r="X348" s="208"/>
      <c r="Y348" s="43"/>
      <c r="AL348" s="684"/>
      <c r="AM348" s="685"/>
      <c r="AN348" s="684"/>
      <c r="AO348" s="684"/>
      <c r="AP348" s="684"/>
      <c r="AQ348" s="684"/>
      <c r="AR348" s="684"/>
      <c r="AS348" s="684"/>
      <c r="AT348" s="684"/>
      <c r="AU348" s="57"/>
      <c r="AV348" s="716"/>
    </row>
    <row r="349" spans="1:48" x14ac:dyDescent="0.2">
      <c r="A349" s="31"/>
      <c r="B349" s="31"/>
      <c r="R349" s="208"/>
      <c r="S349" s="208"/>
      <c r="T349" s="208"/>
      <c r="U349" s="208"/>
      <c r="V349" s="208"/>
      <c r="W349" s="208"/>
      <c r="X349" s="208"/>
      <c r="Y349" s="43"/>
      <c r="AL349" s="684"/>
      <c r="AM349" s="685"/>
      <c r="AN349" s="684"/>
      <c r="AO349" s="684"/>
      <c r="AP349" s="684"/>
      <c r="AQ349" s="684"/>
      <c r="AR349" s="684"/>
      <c r="AS349" s="684"/>
      <c r="AT349" s="684"/>
      <c r="AU349" s="57"/>
      <c r="AV349" s="716"/>
    </row>
    <row r="350" spans="1:48" x14ac:dyDescent="0.2">
      <c r="A350" s="31"/>
      <c r="B350" s="31"/>
      <c r="R350" s="208"/>
      <c r="S350" s="208"/>
      <c r="T350" s="208"/>
      <c r="U350" s="208"/>
      <c r="V350" s="208"/>
      <c r="W350" s="208"/>
      <c r="X350" s="208"/>
      <c r="Y350" s="43">
        <f t="shared" ref="Y350:Y380" si="108">(AU6+AU44+AU82+AU120)</f>
        <v>9.3000000000000007</v>
      </c>
      <c r="AL350" s="684"/>
      <c r="AM350" s="685"/>
      <c r="AN350" s="684"/>
      <c r="AO350" s="684"/>
      <c r="AP350" s="684"/>
      <c r="AQ350" s="684"/>
      <c r="AR350" s="684"/>
      <c r="AS350" s="684"/>
      <c r="AT350" s="684"/>
      <c r="AU350" s="57"/>
      <c r="AV350" s="716"/>
    </row>
    <row r="351" spans="1:48" x14ac:dyDescent="0.2">
      <c r="A351" s="31"/>
      <c r="B351" s="31"/>
      <c r="R351" s="208"/>
      <c r="S351" s="208"/>
      <c r="T351" s="208"/>
      <c r="U351" s="208"/>
      <c r="V351" s="208"/>
      <c r="W351" s="208"/>
      <c r="X351" s="208"/>
      <c r="Y351" s="43">
        <f t="shared" si="108"/>
        <v>0</v>
      </c>
      <c r="AL351" s="684"/>
      <c r="AM351" s="685"/>
      <c r="AN351" s="684"/>
      <c r="AO351" s="684"/>
      <c r="AP351" s="684"/>
      <c r="AQ351" s="684"/>
      <c r="AR351" s="684"/>
      <c r="AS351" s="684"/>
      <c r="AT351" s="684"/>
      <c r="AU351" s="57"/>
      <c r="AV351" s="716"/>
    </row>
    <row r="352" spans="1:48" x14ac:dyDescent="0.2">
      <c r="A352" s="31"/>
      <c r="B352" s="31"/>
      <c r="R352" s="208"/>
      <c r="S352" s="208"/>
      <c r="T352" s="208"/>
      <c r="U352" s="208"/>
      <c r="V352" s="208"/>
      <c r="W352" s="208"/>
      <c r="X352" s="208"/>
      <c r="Y352" s="43">
        <f t="shared" si="108"/>
        <v>0</v>
      </c>
      <c r="AL352" s="684"/>
      <c r="AM352" s="685"/>
      <c r="AN352" s="684"/>
      <c r="AO352" s="684"/>
      <c r="AP352" s="684"/>
      <c r="AQ352" s="684"/>
      <c r="AR352" s="684"/>
      <c r="AS352" s="684"/>
      <c r="AT352" s="684"/>
      <c r="AU352" s="57"/>
      <c r="AV352" s="716"/>
    </row>
    <row r="353" spans="1:48" x14ac:dyDescent="0.2">
      <c r="A353" s="31"/>
      <c r="B353" s="31"/>
      <c r="R353" s="208"/>
      <c r="S353" s="208"/>
      <c r="T353" s="208"/>
      <c r="U353" s="208"/>
      <c r="V353" s="208"/>
      <c r="W353" s="208"/>
      <c r="X353" s="208"/>
      <c r="Y353" s="43">
        <f t="shared" si="108"/>
        <v>0</v>
      </c>
      <c r="AL353" s="684"/>
      <c r="AM353" s="685"/>
      <c r="AN353" s="684"/>
      <c r="AO353" s="684"/>
      <c r="AP353" s="684"/>
      <c r="AQ353" s="684"/>
      <c r="AR353" s="684"/>
      <c r="AS353" s="684"/>
      <c r="AT353" s="684"/>
      <c r="AU353" s="57"/>
      <c r="AV353" s="716"/>
    </row>
    <row r="354" spans="1:48" x14ac:dyDescent="0.2">
      <c r="A354" s="31"/>
      <c r="B354" s="31"/>
      <c r="R354" s="208"/>
      <c r="S354" s="208"/>
      <c r="T354" s="208"/>
      <c r="U354" s="208"/>
      <c r="V354" s="208"/>
      <c r="W354" s="208"/>
      <c r="X354" s="208"/>
      <c r="Y354" s="43">
        <f t="shared" si="108"/>
        <v>18.600000000000001</v>
      </c>
      <c r="AL354" s="684"/>
      <c r="AM354" s="685"/>
      <c r="AN354" s="684"/>
      <c r="AO354" s="684"/>
      <c r="AP354" s="684"/>
      <c r="AQ354" s="684"/>
      <c r="AR354" s="684"/>
      <c r="AS354" s="684"/>
      <c r="AT354" s="684"/>
      <c r="AU354" s="57"/>
      <c r="AV354" s="716"/>
    </row>
    <row r="355" spans="1:48" x14ac:dyDescent="0.2">
      <c r="A355" s="31"/>
      <c r="B355" s="31"/>
      <c r="R355" s="208"/>
      <c r="S355" s="208"/>
      <c r="T355" s="208"/>
      <c r="U355" s="208"/>
      <c r="V355" s="208"/>
      <c r="W355" s="208"/>
      <c r="X355" s="208"/>
      <c r="Y355" s="43">
        <f t="shared" si="108"/>
        <v>18.600000000000001</v>
      </c>
      <c r="AL355" s="684"/>
      <c r="AM355" s="684"/>
      <c r="AN355" s="684"/>
      <c r="AO355" s="684"/>
      <c r="AP355" s="684"/>
      <c r="AQ355" s="684"/>
      <c r="AR355" s="684"/>
      <c r="AS355" s="684"/>
      <c r="AT355" s="684"/>
      <c r="AU355" s="57"/>
      <c r="AV355" s="716"/>
    </row>
    <row r="356" spans="1:48" x14ac:dyDescent="0.2">
      <c r="A356" s="31"/>
      <c r="B356" s="31"/>
      <c r="R356" s="208"/>
      <c r="S356" s="208"/>
      <c r="T356" s="208"/>
      <c r="U356" s="208"/>
      <c r="V356" s="208"/>
      <c r="W356" s="208"/>
      <c r="X356" s="208"/>
      <c r="Y356" s="43">
        <f t="shared" si="108"/>
        <v>18.600000000000001</v>
      </c>
      <c r="AL356" s="684"/>
      <c r="AM356" s="684"/>
      <c r="AN356" s="684"/>
      <c r="AO356" s="684"/>
      <c r="AP356" s="684"/>
      <c r="AQ356" s="684"/>
      <c r="AR356" s="684"/>
      <c r="AS356" s="684"/>
      <c r="AT356" s="684"/>
      <c r="AU356" s="57"/>
      <c r="AV356" s="716"/>
    </row>
    <row r="357" spans="1:48" x14ac:dyDescent="0.2">
      <c r="A357" s="31"/>
      <c r="B357" s="31"/>
      <c r="R357" s="208"/>
      <c r="S357" s="208"/>
      <c r="T357" s="208"/>
      <c r="U357" s="208"/>
      <c r="V357" s="208"/>
      <c r="W357" s="208"/>
      <c r="X357" s="208"/>
      <c r="Y357" s="43">
        <f t="shared" si="108"/>
        <v>5.0999999999999996</v>
      </c>
      <c r="AL357" s="57"/>
      <c r="AM357" s="57"/>
      <c r="AN357" s="57"/>
      <c r="AO357" s="57"/>
      <c r="AP357" s="57"/>
      <c r="AQ357" s="57"/>
      <c r="AR357" s="57"/>
      <c r="AS357" s="57"/>
      <c r="AT357" s="57"/>
      <c r="AU357" s="57"/>
      <c r="AV357" s="716"/>
    </row>
    <row r="358" spans="1:48" x14ac:dyDescent="0.2">
      <c r="A358" s="31"/>
      <c r="B358" s="31"/>
      <c r="R358" s="208"/>
      <c r="S358" s="208"/>
      <c r="T358" s="208"/>
      <c r="U358" s="208"/>
      <c r="V358" s="208"/>
      <c r="W358" s="208"/>
      <c r="X358" s="208"/>
      <c r="Y358" s="43">
        <f t="shared" si="108"/>
        <v>0</v>
      </c>
      <c r="AL358" s="57"/>
      <c r="AM358" s="57"/>
      <c r="AN358" s="57"/>
      <c r="AO358" s="57"/>
      <c r="AP358" s="57"/>
      <c r="AQ358" s="57"/>
      <c r="AR358" s="57"/>
      <c r="AS358" s="57"/>
      <c r="AT358" s="57"/>
      <c r="AU358" s="57"/>
      <c r="AV358" s="716"/>
    </row>
    <row r="359" spans="1:48" x14ac:dyDescent="0.2">
      <c r="A359" s="31"/>
      <c r="B359" s="31"/>
      <c r="R359" s="208"/>
      <c r="S359" s="208"/>
      <c r="T359" s="208"/>
      <c r="U359" s="208"/>
      <c r="V359" s="208"/>
      <c r="W359" s="208"/>
      <c r="X359" s="208"/>
      <c r="Y359" s="43">
        <f t="shared" si="108"/>
        <v>0</v>
      </c>
      <c r="AL359" s="57"/>
      <c r="AM359" s="57"/>
      <c r="AN359" s="57"/>
      <c r="AO359" s="57"/>
      <c r="AP359" s="57"/>
      <c r="AQ359" s="57"/>
      <c r="AR359" s="57"/>
      <c r="AS359" s="57"/>
      <c r="AT359" s="57"/>
      <c r="AU359" s="57"/>
      <c r="AV359" s="716"/>
    </row>
    <row r="360" spans="1:48" x14ac:dyDescent="0.2">
      <c r="A360" s="31"/>
      <c r="B360" s="31"/>
      <c r="R360" s="208"/>
      <c r="S360" s="208"/>
      <c r="T360" s="208"/>
      <c r="U360" s="208"/>
      <c r="V360" s="208"/>
      <c r="W360" s="208"/>
      <c r="X360" s="208"/>
      <c r="Y360" s="43">
        <f t="shared" si="108"/>
        <v>9.3000000000000007</v>
      </c>
      <c r="AL360" s="57"/>
      <c r="AM360" s="57"/>
      <c r="AN360" s="57"/>
      <c r="AO360" s="57"/>
      <c r="AP360" s="57"/>
      <c r="AQ360" s="57"/>
      <c r="AR360" s="57"/>
      <c r="AS360" s="57"/>
      <c r="AT360" s="57"/>
      <c r="AU360" s="57"/>
      <c r="AV360" s="716"/>
    </row>
    <row r="361" spans="1:48" x14ac:dyDescent="0.2">
      <c r="A361" s="31"/>
      <c r="B361" s="31"/>
      <c r="R361" s="208"/>
      <c r="S361" s="208"/>
      <c r="T361" s="208"/>
      <c r="U361" s="208"/>
      <c r="V361" s="208"/>
      <c r="W361" s="208"/>
      <c r="X361" s="208"/>
      <c r="Y361" s="43">
        <f t="shared" si="108"/>
        <v>18.600000000000001</v>
      </c>
      <c r="AL361" s="57"/>
      <c r="AM361" s="57"/>
      <c r="AN361" s="57"/>
      <c r="AO361" s="57"/>
      <c r="AP361" s="57"/>
      <c r="AQ361" s="57"/>
      <c r="AR361" s="57"/>
      <c r="AS361" s="57"/>
      <c r="AT361" s="57"/>
      <c r="AU361" s="57"/>
      <c r="AV361" s="716"/>
    </row>
    <row r="362" spans="1:48" x14ac:dyDescent="0.2">
      <c r="A362" s="31"/>
      <c r="B362" s="31"/>
      <c r="R362" s="208"/>
      <c r="S362" s="208"/>
      <c r="T362" s="208"/>
      <c r="U362" s="208"/>
      <c r="V362" s="208"/>
      <c r="W362" s="208"/>
      <c r="X362" s="208"/>
      <c r="Y362" s="43">
        <f t="shared" si="108"/>
        <v>23.700000000000003</v>
      </c>
      <c r="AL362" s="57"/>
      <c r="AM362" s="57"/>
      <c r="AN362" s="57"/>
      <c r="AO362" s="57"/>
      <c r="AP362" s="57"/>
      <c r="AQ362" s="57"/>
      <c r="AR362" s="57"/>
      <c r="AS362" s="57"/>
      <c r="AT362" s="57"/>
      <c r="AU362" s="57"/>
      <c r="AV362" s="716"/>
    </row>
    <row r="363" spans="1:48" x14ac:dyDescent="0.2">
      <c r="A363" s="31"/>
      <c r="B363" s="31"/>
      <c r="R363" s="208"/>
      <c r="S363" s="208"/>
      <c r="T363" s="208"/>
      <c r="U363" s="208"/>
      <c r="V363" s="208"/>
      <c r="W363" s="208"/>
      <c r="X363" s="208"/>
      <c r="Y363" s="43">
        <f t="shared" si="108"/>
        <v>16.5</v>
      </c>
      <c r="AL363" s="57"/>
      <c r="AM363" s="57"/>
      <c r="AN363" s="57"/>
      <c r="AO363" s="57"/>
      <c r="AP363" s="57"/>
      <c r="AQ363" s="57"/>
      <c r="AR363" s="57"/>
      <c r="AS363" s="57"/>
      <c r="AT363" s="57"/>
      <c r="AU363" s="57"/>
      <c r="AV363" s="716"/>
    </row>
    <row r="364" spans="1:48" x14ac:dyDescent="0.2">
      <c r="A364" s="31"/>
      <c r="B364" s="31"/>
      <c r="R364" s="208"/>
      <c r="S364" s="208"/>
      <c r="T364" s="208"/>
      <c r="U364" s="208"/>
      <c r="V364" s="208"/>
      <c r="W364" s="208"/>
      <c r="X364" s="208"/>
      <c r="Y364" s="43">
        <f t="shared" si="108"/>
        <v>21.150000000000002</v>
      </c>
      <c r="AL364" s="57"/>
      <c r="AM364" s="57"/>
      <c r="AN364" s="57"/>
      <c r="AO364" s="57"/>
      <c r="AP364" s="57"/>
      <c r="AQ364" s="57"/>
      <c r="AR364" s="57"/>
      <c r="AS364" s="57"/>
      <c r="AT364" s="57"/>
      <c r="AU364" s="57"/>
      <c r="AV364" s="716"/>
    </row>
    <row r="365" spans="1:48" x14ac:dyDescent="0.2">
      <c r="A365" s="31"/>
      <c r="B365" s="31"/>
      <c r="R365" s="208"/>
      <c r="S365" s="208"/>
      <c r="T365" s="208"/>
      <c r="U365" s="208"/>
      <c r="V365" s="208"/>
      <c r="W365" s="208"/>
      <c r="X365" s="208"/>
      <c r="Y365" s="43">
        <f t="shared" si="108"/>
        <v>0</v>
      </c>
      <c r="AL365" s="57"/>
      <c r="AM365" s="57"/>
      <c r="AN365" s="57"/>
      <c r="AO365" s="57"/>
      <c r="AP365" s="57"/>
      <c r="AQ365" s="57"/>
      <c r="AR365" s="57"/>
      <c r="AS365" s="57"/>
      <c r="AT365" s="57"/>
      <c r="AU365" s="57"/>
      <c r="AV365" s="716"/>
    </row>
    <row r="366" spans="1:48" x14ac:dyDescent="0.2">
      <c r="A366" s="31"/>
      <c r="B366" s="31"/>
      <c r="R366" s="208"/>
      <c r="S366" s="208"/>
      <c r="T366" s="208"/>
      <c r="U366" s="208"/>
      <c r="V366" s="208"/>
      <c r="W366" s="208"/>
      <c r="X366" s="208"/>
      <c r="Y366" s="43">
        <f t="shared" si="108"/>
        <v>0</v>
      </c>
      <c r="AL366" s="57"/>
      <c r="AM366" s="57"/>
      <c r="AN366" s="57"/>
      <c r="AO366" s="57"/>
      <c r="AP366" s="57"/>
      <c r="AQ366" s="57"/>
      <c r="AR366" s="57"/>
      <c r="AS366" s="57"/>
      <c r="AT366" s="57"/>
      <c r="AU366" s="57"/>
      <c r="AV366" s="716"/>
    </row>
    <row r="367" spans="1:48" x14ac:dyDescent="0.2">
      <c r="A367" s="31"/>
      <c r="B367" s="31"/>
      <c r="R367" s="208"/>
      <c r="S367" s="208"/>
      <c r="T367" s="208"/>
      <c r="U367" s="208"/>
      <c r="V367" s="208"/>
      <c r="W367" s="208"/>
      <c r="X367" s="208"/>
      <c r="Y367" s="43">
        <f t="shared" si="108"/>
        <v>9.3000000000000007</v>
      </c>
      <c r="AL367" s="57"/>
      <c r="AM367" s="57"/>
      <c r="AN367" s="57"/>
      <c r="AO367" s="57"/>
      <c r="AP367" s="57"/>
      <c r="AQ367" s="57"/>
      <c r="AR367" s="57"/>
      <c r="AS367" s="57"/>
      <c r="AT367" s="57"/>
      <c r="AU367" s="57"/>
      <c r="AV367" s="716"/>
    </row>
    <row r="368" spans="1:48" x14ac:dyDescent="0.2">
      <c r="A368" s="31"/>
      <c r="B368" s="31"/>
      <c r="R368" s="208"/>
      <c r="S368" s="208"/>
      <c r="T368" s="208"/>
      <c r="U368" s="208"/>
      <c r="V368" s="208"/>
      <c r="W368" s="208"/>
      <c r="X368" s="208"/>
      <c r="Y368" s="43">
        <f t="shared" si="108"/>
        <v>9.3000000000000007</v>
      </c>
      <c r="AL368" s="57"/>
      <c r="AM368" s="57"/>
      <c r="AN368" s="57"/>
      <c r="AO368" s="57"/>
      <c r="AP368" s="57"/>
      <c r="AQ368" s="57"/>
      <c r="AR368" s="57"/>
      <c r="AS368" s="57"/>
      <c r="AT368" s="57"/>
      <c r="AU368" s="57"/>
      <c r="AV368" s="716"/>
    </row>
    <row r="369" spans="1:48" x14ac:dyDescent="0.2">
      <c r="A369" s="31"/>
      <c r="B369" s="31"/>
      <c r="R369" s="208"/>
      <c r="S369" s="208"/>
      <c r="T369" s="208"/>
      <c r="U369" s="208"/>
      <c r="V369" s="208"/>
      <c r="W369" s="208"/>
      <c r="X369" s="208"/>
      <c r="Y369" s="43">
        <f t="shared" si="108"/>
        <v>9.3000000000000007</v>
      </c>
      <c r="AL369" s="57"/>
      <c r="AM369" s="57"/>
      <c r="AN369" s="57"/>
      <c r="AO369" s="57"/>
      <c r="AP369" s="57"/>
      <c r="AQ369" s="57"/>
      <c r="AR369" s="57"/>
      <c r="AS369" s="57"/>
      <c r="AT369" s="57"/>
      <c r="AU369" s="57"/>
      <c r="AV369" s="716"/>
    </row>
    <row r="370" spans="1:48" x14ac:dyDescent="0.2">
      <c r="A370" s="31"/>
      <c r="B370" s="31"/>
      <c r="R370" s="208"/>
      <c r="S370" s="208"/>
      <c r="T370" s="208"/>
      <c r="U370" s="208"/>
      <c r="V370" s="208"/>
      <c r="W370" s="208"/>
      <c r="X370" s="208"/>
      <c r="Y370" s="43">
        <f t="shared" si="108"/>
        <v>9.3000000000000007</v>
      </c>
      <c r="AL370" s="57"/>
      <c r="AM370" s="57"/>
      <c r="AN370" s="57"/>
      <c r="AO370" s="57"/>
      <c r="AP370" s="57"/>
      <c r="AQ370" s="57"/>
      <c r="AR370" s="57"/>
      <c r="AS370" s="57"/>
      <c r="AT370" s="57"/>
      <c r="AU370" s="57"/>
      <c r="AV370" s="716"/>
    </row>
    <row r="371" spans="1:48" x14ac:dyDescent="0.2">
      <c r="A371" s="31"/>
      <c r="B371" s="31"/>
      <c r="R371" s="208"/>
      <c r="S371" s="208"/>
      <c r="T371" s="208"/>
      <c r="U371" s="208"/>
      <c r="V371" s="208"/>
      <c r="W371" s="208"/>
      <c r="X371" s="208"/>
      <c r="Y371" s="43">
        <f t="shared" si="108"/>
        <v>5.0999999999999996</v>
      </c>
      <c r="AL371" s="57"/>
      <c r="AM371" s="57"/>
      <c r="AN371" s="57"/>
      <c r="AO371" s="57"/>
      <c r="AP371" s="57"/>
      <c r="AQ371" s="57"/>
      <c r="AR371" s="57"/>
      <c r="AS371" s="57"/>
      <c r="AT371" s="57"/>
      <c r="AU371" s="57"/>
      <c r="AV371" s="716"/>
    </row>
    <row r="372" spans="1:48" x14ac:dyDescent="0.2">
      <c r="A372" s="31"/>
      <c r="B372" s="31"/>
      <c r="R372" s="208"/>
      <c r="S372" s="208"/>
      <c r="T372" s="208"/>
      <c r="U372" s="208"/>
      <c r="V372" s="208"/>
      <c r="W372" s="208"/>
      <c r="X372" s="208"/>
      <c r="Y372" s="43">
        <f t="shared" si="108"/>
        <v>0</v>
      </c>
      <c r="AL372" s="57"/>
      <c r="AM372" s="57"/>
      <c r="AN372" s="57"/>
      <c r="AO372" s="57"/>
      <c r="AP372" s="57"/>
      <c r="AQ372" s="57"/>
      <c r="AR372" s="57"/>
      <c r="AS372" s="57"/>
      <c r="AT372" s="57"/>
      <c r="AU372" s="57"/>
      <c r="AV372" s="716"/>
    </row>
    <row r="373" spans="1:48" x14ac:dyDescent="0.2">
      <c r="A373" s="31"/>
      <c r="B373" s="31"/>
      <c r="R373" s="208"/>
      <c r="S373" s="208"/>
      <c r="T373" s="208"/>
      <c r="U373" s="208"/>
      <c r="V373" s="208"/>
      <c r="W373" s="208"/>
      <c r="X373" s="208"/>
      <c r="Y373" s="43">
        <f t="shared" si="108"/>
        <v>0</v>
      </c>
      <c r="AL373" s="57"/>
      <c r="AM373" s="57"/>
      <c r="AN373" s="57"/>
      <c r="AO373" s="57"/>
      <c r="AP373" s="57"/>
      <c r="AQ373" s="57"/>
      <c r="AR373" s="57"/>
      <c r="AS373" s="57"/>
      <c r="AT373" s="57"/>
      <c r="AU373" s="57"/>
      <c r="AV373" s="716"/>
    </row>
    <row r="374" spans="1:48" x14ac:dyDescent="0.2">
      <c r="A374" s="31"/>
      <c r="B374" s="31"/>
      <c r="R374" s="208"/>
      <c r="S374" s="208"/>
      <c r="T374" s="208"/>
      <c r="U374" s="208"/>
      <c r="V374" s="208"/>
      <c r="W374" s="208"/>
      <c r="X374" s="208"/>
      <c r="Y374" s="43">
        <f t="shared" si="108"/>
        <v>9.3000000000000007</v>
      </c>
      <c r="AL374" s="57"/>
      <c r="AM374" s="57"/>
      <c r="AN374" s="57"/>
      <c r="AO374" s="57"/>
      <c r="AP374" s="57"/>
      <c r="AQ374" s="57"/>
      <c r="AR374" s="57"/>
      <c r="AS374" s="57"/>
      <c r="AT374" s="57"/>
      <c r="AU374" s="57"/>
      <c r="AV374" s="716"/>
    </row>
    <row r="375" spans="1:48" x14ac:dyDescent="0.2">
      <c r="A375" s="31"/>
      <c r="B375" s="31"/>
      <c r="R375" s="208"/>
      <c r="S375" s="208"/>
      <c r="T375" s="208"/>
      <c r="U375" s="208"/>
      <c r="V375" s="208"/>
      <c r="W375" s="208"/>
      <c r="X375" s="208"/>
      <c r="Y375" s="43">
        <f t="shared" si="108"/>
        <v>9.3000000000000007</v>
      </c>
      <c r="AL375" s="57"/>
      <c r="AM375" s="57"/>
      <c r="AN375" s="57"/>
      <c r="AO375" s="57"/>
      <c r="AP375" s="57"/>
      <c r="AQ375" s="57"/>
      <c r="AR375" s="57"/>
      <c r="AS375" s="57"/>
      <c r="AT375" s="57"/>
      <c r="AU375" s="57"/>
      <c r="AV375" s="716"/>
    </row>
    <row r="376" spans="1:48" x14ac:dyDescent="0.2">
      <c r="A376" s="31"/>
      <c r="B376" s="31"/>
      <c r="R376" s="208"/>
      <c r="S376" s="208"/>
      <c r="T376" s="208"/>
      <c r="U376" s="208"/>
      <c r="V376" s="208"/>
      <c r="W376" s="208"/>
      <c r="X376" s="208"/>
      <c r="Y376" s="43">
        <f t="shared" si="108"/>
        <v>9.3000000000000007</v>
      </c>
      <c r="AL376" s="57"/>
      <c r="AM376" s="57"/>
      <c r="AN376" s="57"/>
      <c r="AO376" s="57"/>
      <c r="AP376" s="57"/>
      <c r="AQ376" s="57"/>
      <c r="AR376" s="57"/>
      <c r="AS376" s="57"/>
      <c r="AT376" s="57"/>
      <c r="AU376" s="57"/>
      <c r="AV376" s="716"/>
    </row>
    <row r="377" spans="1:48" x14ac:dyDescent="0.2">
      <c r="A377" s="31"/>
      <c r="B377" s="31"/>
      <c r="R377" s="208"/>
      <c r="S377" s="208"/>
      <c r="T377" s="208"/>
      <c r="U377" s="208"/>
      <c r="V377" s="208"/>
      <c r="W377" s="208"/>
      <c r="X377" s="208"/>
      <c r="Y377" s="43">
        <f t="shared" si="108"/>
        <v>4.6500000000000004</v>
      </c>
      <c r="AL377" s="57"/>
      <c r="AM377" s="57"/>
      <c r="AN377" s="57"/>
      <c r="AO377" s="57"/>
      <c r="AP377" s="57"/>
      <c r="AQ377" s="57"/>
      <c r="AR377" s="57"/>
      <c r="AS377" s="57"/>
      <c r="AT377" s="57"/>
      <c r="AU377" s="57"/>
      <c r="AV377" s="716"/>
    </row>
    <row r="378" spans="1:48" x14ac:dyDescent="0.2">
      <c r="A378" s="31"/>
      <c r="B378" s="31"/>
      <c r="R378" s="208"/>
      <c r="S378" s="208"/>
      <c r="T378" s="208"/>
      <c r="U378" s="208"/>
      <c r="V378" s="208"/>
      <c r="W378" s="208"/>
      <c r="X378" s="208"/>
      <c r="Y378" s="43">
        <f t="shared" si="108"/>
        <v>9.3000000000000007</v>
      </c>
      <c r="AL378" s="57"/>
      <c r="AM378" s="57"/>
      <c r="AN378" s="57"/>
      <c r="AO378" s="57"/>
      <c r="AP378" s="57"/>
      <c r="AQ378" s="57"/>
      <c r="AR378" s="57"/>
      <c r="AS378" s="57"/>
      <c r="AT378" s="57"/>
      <c r="AU378" s="57"/>
      <c r="AV378" s="716"/>
    </row>
    <row r="379" spans="1:48" x14ac:dyDescent="0.2">
      <c r="A379" s="31"/>
      <c r="B379" s="31"/>
      <c r="R379" s="208"/>
      <c r="S379" s="208"/>
      <c r="T379" s="208"/>
      <c r="U379" s="208"/>
      <c r="V379" s="208"/>
      <c r="W379" s="208"/>
      <c r="X379" s="208"/>
      <c r="Y379" s="43">
        <f t="shared" si="108"/>
        <v>0</v>
      </c>
      <c r="AL379" s="57"/>
      <c r="AM379" s="57"/>
      <c r="AN379" s="57"/>
      <c r="AO379" s="57"/>
      <c r="AP379" s="57"/>
      <c r="AQ379" s="57"/>
      <c r="AR379" s="57"/>
      <c r="AS379" s="57"/>
      <c r="AT379" s="57"/>
      <c r="AU379" s="57"/>
      <c r="AV379" s="716"/>
    </row>
    <row r="380" spans="1:48" x14ac:dyDescent="0.2">
      <c r="A380" s="31"/>
      <c r="B380" s="31"/>
      <c r="R380" s="208"/>
      <c r="S380" s="208"/>
      <c r="T380" s="208"/>
      <c r="U380" s="208"/>
      <c r="V380" s="208"/>
      <c r="W380" s="208"/>
      <c r="X380" s="208"/>
      <c r="Y380" s="43">
        <f t="shared" si="108"/>
        <v>0</v>
      </c>
      <c r="AL380" s="57"/>
      <c r="AM380" s="57"/>
      <c r="AN380" s="57"/>
      <c r="AO380" s="57"/>
      <c r="AP380" s="57"/>
      <c r="AQ380" s="57"/>
      <c r="AR380" s="57"/>
      <c r="AS380" s="57"/>
      <c r="AT380" s="57"/>
      <c r="AU380" s="57"/>
      <c r="AV380" s="716"/>
    </row>
    <row r="381" spans="1:48" x14ac:dyDescent="0.2">
      <c r="A381" s="31"/>
      <c r="B381" s="31"/>
      <c r="R381" s="208"/>
      <c r="S381" s="208"/>
      <c r="T381" s="208"/>
      <c r="U381" s="208"/>
      <c r="V381" s="208"/>
      <c r="W381" s="208"/>
      <c r="X381" s="208"/>
      <c r="Y381" s="43"/>
      <c r="AL381" s="57"/>
      <c r="AM381" s="57"/>
      <c r="AN381" s="57"/>
      <c r="AO381" s="57"/>
      <c r="AP381" s="57"/>
      <c r="AQ381" s="57"/>
      <c r="AR381" s="57"/>
      <c r="AS381" s="57"/>
      <c r="AT381" s="57"/>
      <c r="AU381" s="57"/>
      <c r="AV381" s="716"/>
    </row>
    <row r="382" spans="1:48" x14ac:dyDescent="0.2">
      <c r="A382" s="31"/>
      <c r="B382" s="31"/>
      <c r="R382" s="208"/>
      <c r="S382" s="208"/>
      <c r="T382" s="208"/>
      <c r="U382" s="208"/>
      <c r="V382" s="208"/>
      <c r="W382" s="208"/>
      <c r="X382" s="208"/>
      <c r="Y382" s="58"/>
      <c r="AL382" s="57"/>
      <c r="AM382" s="57"/>
      <c r="AN382" s="57"/>
      <c r="AO382" s="57"/>
      <c r="AP382" s="57"/>
      <c r="AQ382" s="57"/>
      <c r="AR382" s="57"/>
      <c r="AS382" s="57"/>
      <c r="AT382" s="57"/>
      <c r="AU382" s="57"/>
      <c r="AV382" s="716"/>
    </row>
    <row r="383" spans="1:48" x14ac:dyDescent="0.2">
      <c r="A383" s="31"/>
      <c r="B383" s="31"/>
      <c r="R383" s="208"/>
      <c r="S383" s="208"/>
      <c r="T383" s="208"/>
      <c r="U383" s="208"/>
      <c r="V383" s="208"/>
      <c r="W383" s="208"/>
      <c r="X383" s="208"/>
      <c r="Y383" s="58"/>
      <c r="AL383" s="57"/>
      <c r="AM383" s="57"/>
      <c r="AN383" s="57"/>
      <c r="AO383" s="57"/>
      <c r="AP383" s="57"/>
      <c r="AQ383" s="57"/>
      <c r="AR383" s="57"/>
      <c r="AS383" s="57"/>
      <c r="AT383" s="57"/>
      <c r="AU383" s="57"/>
      <c r="AV383" s="716"/>
    </row>
    <row r="384" spans="1:48" x14ac:dyDescent="0.2">
      <c r="A384" s="31"/>
      <c r="B384" s="31"/>
      <c r="R384" s="208"/>
      <c r="S384" s="208"/>
      <c r="T384" s="208"/>
      <c r="U384" s="208"/>
      <c r="V384" s="208"/>
      <c r="W384" s="208"/>
      <c r="X384" s="208"/>
      <c r="Y384" s="58"/>
      <c r="AL384" s="57"/>
      <c r="AM384" s="57"/>
      <c r="AN384" s="57"/>
      <c r="AO384" s="57"/>
      <c r="AP384" s="57"/>
      <c r="AQ384" s="57"/>
      <c r="AR384" s="57"/>
      <c r="AS384" s="57"/>
      <c r="AT384" s="57"/>
      <c r="AU384" s="57"/>
      <c r="AV384" s="716"/>
    </row>
    <row r="385" spans="18:48" x14ac:dyDescent="0.2">
      <c r="R385" s="208"/>
      <c r="S385" s="208"/>
      <c r="T385" s="208"/>
      <c r="U385" s="208"/>
      <c r="V385" s="208"/>
      <c r="W385" s="208"/>
      <c r="X385" s="208"/>
      <c r="AL385" s="57"/>
      <c r="AM385" s="57"/>
      <c r="AN385" s="57"/>
      <c r="AO385" s="57"/>
      <c r="AP385" s="57"/>
      <c r="AQ385" s="57"/>
      <c r="AR385" s="57"/>
      <c r="AS385" s="57"/>
      <c r="AT385" s="57"/>
      <c r="AU385" s="57"/>
      <c r="AV385" s="716"/>
    </row>
    <row r="386" spans="18:48" x14ac:dyDescent="0.2">
      <c r="R386" s="208"/>
      <c r="S386" s="208"/>
      <c r="T386" s="208"/>
      <c r="U386" s="208"/>
      <c r="V386" s="208"/>
      <c r="W386" s="208"/>
      <c r="X386" s="208"/>
      <c r="AL386" s="57"/>
      <c r="AM386" s="57"/>
      <c r="AN386" s="57"/>
      <c r="AO386" s="57"/>
      <c r="AP386" s="57"/>
      <c r="AQ386" s="57"/>
      <c r="AR386" s="57"/>
      <c r="AS386" s="57"/>
      <c r="AT386" s="57"/>
      <c r="AU386" s="57"/>
      <c r="AV386" s="716"/>
    </row>
    <row r="387" spans="18:48" x14ac:dyDescent="0.2">
      <c r="R387" s="208"/>
      <c r="S387" s="208"/>
      <c r="T387" s="208"/>
      <c r="U387" s="208"/>
      <c r="V387" s="208"/>
      <c r="W387" s="208"/>
      <c r="X387" s="208"/>
      <c r="AL387" s="57"/>
      <c r="AM387" s="57"/>
      <c r="AN387" s="57"/>
      <c r="AO387" s="57"/>
      <c r="AP387" s="57"/>
      <c r="AQ387" s="57"/>
      <c r="AR387" s="57"/>
      <c r="AS387" s="57"/>
      <c r="AT387" s="57"/>
      <c r="AU387" s="57"/>
      <c r="AV387" s="716"/>
    </row>
    <row r="388" spans="18:48" x14ac:dyDescent="0.2">
      <c r="R388" s="208"/>
      <c r="S388" s="208"/>
      <c r="T388" s="208"/>
      <c r="U388" s="208"/>
      <c r="V388" s="208"/>
      <c r="W388" s="208"/>
      <c r="X388" s="208"/>
      <c r="AL388" s="57"/>
      <c r="AM388" s="57"/>
      <c r="AN388" s="57"/>
      <c r="AO388" s="57"/>
      <c r="AP388" s="57"/>
      <c r="AQ388" s="57"/>
      <c r="AR388" s="57"/>
      <c r="AS388" s="57"/>
      <c r="AT388" s="57"/>
      <c r="AU388" s="57"/>
      <c r="AV388" s="716"/>
    </row>
    <row r="389" spans="18:48" x14ac:dyDescent="0.2">
      <c r="R389" s="208"/>
      <c r="S389" s="208"/>
      <c r="T389" s="208"/>
      <c r="U389" s="208"/>
      <c r="V389" s="208"/>
      <c r="W389" s="208"/>
      <c r="X389" s="208"/>
      <c r="AL389" s="57"/>
      <c r="AM389" s="57"/>
      <c r="AN389" s="57"/>
      <c r="AO389" s="57"/>
      <c r="AP389" s="57"/>
      <c r="AQ389" s="57"/>
      <c r="AR389" s="57"/>
      <c r="AS389" s="57"/>
      <c r="AT389" s="57"/>
      <c r="AU389" s="57"/>
      <c r="AV389" s="716"/>
    </row>
    <row r="390" spans="18:48" x14ac:dyDescent="0.2">
      <c r="R390" s="208"/>
      <c r="S390" s="208"/>
      <c r="T390" s="208"/>
      <c r="U390" s="208"/>
      <c r="V390" s="208"/>
      <c r="W390" s="208"/>
      <c r="X390" s="208"/>
      <c r="AL390" s="57"/>
      <c r="AM390" s="57"/>
      <c r="AN390" s="57"/>
      <c r="AO390" s="57"/>
      <c r="AP390" s="57"/>
      <c r="AQ390" s="57"/>
      <c r="AR390" s="57"/>
      <c r="AS390" s="57"/>
      <c r="AT390" s="57"/>
      <c r="AU390" s="57"/>
      <c r="AV390" s="716"/>
    </row>
    <row r="391" spans="18:48" x14ac:dyDescent="0.2">
      <c r="R391" s="208"/>
      <c r="S391" s="208"/>
      <c r="T391" s="208"/>
      <c r="U391" s="208"/>
      <c r="V391" s="208"/>
      <c r="W391" s="208"/>
      <c r="X391" s="208"/>
      <c r="AL391" s="57"/>
      <c r="AM391" s="57"/>
      <c r="AN391" s="57"/>
      <c r="AO391" s="57"/>
      <c r="AP391" s="57"/>
      <c r="AQ391" s="57"/>
      <c r="AR391" s="57"/>
      <c r="AS391" s="57"/>
      <c r="AT391" s="57"/>
      <c r="AU391" s="57"/>
      <c r="AV391" s="716"/>
    </row>
    <row r="392" spans="18:48" x14ac:dyDescent="0.2">
      <c r="R392" s="208"/>
      <c r="S392" s="208"/>
      <c r="T392" s="208"/>
      <c r="U392" s="208"/>
      <c r="V392" s="208"/>
      <c r="W392" s="208"/>
      <c r="X392" s="208"/>
      <c r="AL392" s="57"/>
      <c r="AM392" s="57"/>
      <c r="AN392" s="57"/>
      <c r="AO392" s="57"/>
      <c r="AP392" s="57"/>
      <c r="AQ392" s="57"/>
      <c r="AR392" s="57"/>
      <c r="AS392" s="57"/>
      <c r="AT392" s="57"/>
      <c r="AU392" s="57"/>
      <c r="AV392" s="716"/>
    </row>
    <row r="393" spans="18:48" x14ac:dyDescent="0.2">
      <c r="R393" s="208"/>
      <c r="S393" s="208"/>
      <c r="T393" s="208"/>
      <c r="U393" s="208"/>
      <c r="V393" s="208"/>
      <c r="W393" s="208"/>
      <c r="X393" s="208"/>
      <c r="AL393" s="57"/>
      <c r="AM393" s="57"/>
      <c r="AN393" s="57"/>
      <c r="AO393" s="57"/>
      <c r="AP393" s="57"/>
      <c r="AQ393" s="57"/>
      <c r="AR393" s="57"/>
      <c r="AS393" s="57"/>
      <c r="AT393" s="57"/>
      <c r="AU393" s="57"/>
      <c r="AV393" s="716"/>
    </row>
    <row r="394" spans="18:48" x14ac:dyDescent="0.2">
      <c r="R394" s="208"/>
      <c r="S394" s="208"/>
      <c r="T394" s="208"/>
      <c r="U394" s="208"/>
      <c r="V394" s="208"/>
      <c r="W394" s="208"/>
      <c r="X394" s="208"/>
      <c r="AL394" s="57"/>
      <c r="AM394" s="57"/>
      <c r="AN394" s="57"/>
      <c r="AO394" s="57"/>
      <c r="AP394" s="57"/>
      <c r="AQ394" s="57"/>
      <c r="AR394" s="57"/>
      <c r="AS394" s="57"/>
      <c r="AT394" s="57"/>
      <c r="AU394" s="57"/>
      <c r="AV394" s="716"/>
    </row>
    <row r="395" spans="18:48" x14ac:dyDescent="0.2">
      <c r="R395" s="208"/>
      <c r="S395" s="208"/>
      <c r="T395" s="208"/>
      <c r="U395" s="208"/>
      <c r="V395" s="208"/>
      <c r="W395" s="208"/>
      <c r="X395" s="208"/>
      <c r="AL395" s="57"/>
      <c r="AM395" s="57"/>
      <c r="AN395" s="57"/>
      <c r="AO395" s="57"/>
      <c r="AP395" s="57"/>
      <c r="AQ395" s="57"/>
      <c r="AR395" s="57"/>
      <c r="AS395" s="57"/>
      <c r="AT395" s="57"/>
      <c r="AU395" s="57"/>
      <c r="AV395" s="716"/>
    </row>
    <row r="396" spans="18:48" x14ac:dyDescent="0.2">
      <c r="R396" s="208"/>
      <c r="S396" s="208"/>
      <c r="T396" s="208"/>
      <c r="U396" s="208"/>
      <c r="V396" s="208"/>
      <c r="W396" s="208"/>
      <c r="X396" s="208"/>
      <c r="AL396" s="57"/>
      <c r="AM396" s="57"/>
      <c r="AN396" s="57"/>
      <c r="AO396" s="57"/>
      <c r="AP396" s="57"/>
      <c r="AQ396" s="57"/>
      <c r="AR396" s="57"/>
      <c r="AS396" s="57"/>
      <c r="AT396" s="57"/>
      <c r="AU396" s="57"/>
      <c r="AV396" s="716"/>
    </row>
    <row r="397" spans="18:48" x14ac:dyDescent="0.2">
      <c r="R397" s="208"/>
      <c r="S397" s="208"/>
      <c r="T397" s="208"/>
      <c r="U397" s="208"/>
      <c r="V397" s="208"/>
      <c r="W397" s="208"/>
      <c r="X397" s="208"/>
      <c r="AL397" s="57"/>
      <c r="AM397" s="57"/>
      <c r="AN397" s="57"/>
      <c r="AO397" s="57"/>
      <c r="AP397" s="57"/>
      <c r="AQ397" s="57"/>
      <c r="AR397" s="57"/>
      <c r="AS397" s="57"/>
      <c r="AT397" s="57"/>
      <c r="AU397" s="57"/>
      <c r="AV397" s="716"/>
    </row>
    <row r="398" spans="18:48" x14ac:dyDescent="0.2">
      <c r="R398" s="208"/>
      <c r="S398" s="208"/>
      <c r="T398" s="208"/>
      <c r="U398" s="208"/>
      <c r="V398" s="208"/>
      <c r="W398" s="208"/>
      <c r="X398" s="208"/>
      <c r="AL398" s="57"/>
      <c r="AM398" s="57"/>
      <c r="AN398" s="57"/>
      <c r="AO398" s="57"/>
      <c r="AP398" s="57"/>
      <c r="AQ398" s="57"/>
      <c r="AR398" s="57"/>
      <c r="AS398" s="57"/>
      <c r="AT398" s="57"/>
      <c r="AU398" s="57"/>
      <c r="AV398" s="716"/>
    </row>
    <row r="399" spans="18:48" x14ac:dyDescent="0.2">
      <c r="R399" s="208"/>
      <c r="S399" s="208"/>
      <c r="T399" s="208"/>
      <c r="U399" s="208"/>
      <c r="V399" s="208"/>
      <c r="W399" s="208"/>
      <c r="X399" s="208"/>
      <c r="AL399" s="57"/>
      <c r="AM399" s="57"/>
      <c r="AN399" s="57"/>
      <c r="AO399" s="57"/>
      <c r="AP399" s="57"/>
      <c r="AQ399" s="57"/>
      <c r="AR399" s="57"/>
      <c r="AS399" s="57"/>
      <c r="AT399" s="57"/>
      <c r="AU399" s="57"/>
      <c r="AV399" s="716"/>
    </row>
    <row r="400" spans="18:48" x14ac:dyDescent="0.2">
      <c r="R400" s="208"/>
      <c r="S400" s="208"/>
      <c r="T400" s="208"/>
      <c r="U400" s="208"/>
      <c r="V400" s="208"/>
      <c r="W400" s="208"/>
      <c r="X400" s="208"/>
      <c r="AL400" s="57"/>
      <c r="AM400" s="57"/>
      <c r="AN400" s="57"/>
      <c r="AO400" s="57"/>
      <c r="AP400" s="57"/>
      <c r="AQ400" s="57"/>
      <c r="AR400" s="57"/>
      <c r="AS400" s="57"/>
      <c r="AT400" s="57"/>
      <c r="AU400" s="57"/>
      <c r="AV400" s="716"/>
    </row>
    <row r="401" spans="18:48" x14ac:dyDescent="0.2">
      <c r="R401" s="208"/>
      <c r="S401" s="208"/>
      <c r="T401" s="208"/>
      <c r="U401" s="208"/>
      <c r="V401" s="208"/>
      <c r="W401" s="208"/>
      <c r="X401" s="208"/>
      <c r="AL401" s="57"/>
      <c r="AM401" s="57"/>
      <c r="AN401" s="57"/>
      <c r="AO401" s="57"/>
      <c r="AP401" s="57"/>
      <c r="AQ401" s="57"/>
      <c r="AR401" s="57"/>
      <c r="AS401" s="57"/>
      <c r="AT401" s="57"/>
      <c r="AU401" s="57"/>
      <c r="AV401" s="716"/>
    </row>
    <row r="402" spans="18:48" x14ac:dyDescent="0.2">
      <c r="R402" s="208"/>
      <c r="S402" s="208"/>
      <c r="T402" s="208"/>
      <c r="U402" s="208"/>
      <c r="V402" s="208"/>
      <c r="W402" s="208"/>
      <c r="X402" s="208"/>
      <c r="AL402" s="57"/>
      <c r="AM402" s="57"/>
      <c r="AN402" s="57"/>
      <c r="AO402" s="57"/>
      <c r="AP402" s="57"/>
      <c r="AQ402" s="57"/>
      <c r="AR402" s="57"/>
      <c r="AS402" s="57"/>
      <c r="AT402" s="57"/>
      <c r="AU402" s="57"/>
      <c r="AV402" s="716"/>
    </row>
    <row r="403" spans="18:48" x14ac:dyDescent="0.2">
      <c r="R403" s="208"/>
      <c r="S403" s="208"/>
      <c r="T403" s="208"/>
      <c r="U403" s="208"/>
      <c r="V403" s="208"/>
      <c r="W403" s="208"/>
      <c r="X403" s="208"/>
      <c r="AL403" s="57"/>
      <c r="AM403" s="57"/>
      <c r="AN403" s="57"/>
      <c r="AO403" s="57"/>
      <c r="AP403" s="57"/>
      <c r="AQ403" s="57"/>
      <c r="AR403" s="57"/>
      <c r="AS403" s="57"/>
      <c r="AT403" s="57"/>
      <c r="AU403" s="57"/>
      <c r="AV403" s="716"/>
    </row>
    <row r="404" spans="18:48" x14ac:dyDescent="0.2">
      <c r="R404" s="208"/>
      <c r="S404" s="208"/>
      <c r="T404" s="208"/>
      <c r="U404" s="208"/>
      <c r="V404" s="208"/>
      <c r="W404" s="208"/>
      <c r="X404" s="208"/>
      <c r="AL404" s="57"/>
      <c r="AM404" s="57"/>
      <c r="AN404" s="57"/>
      <c r="AO404" s="57"/>
      <c r="AP404" s="57"/>
      <c r="AQ404" s="57"/>
      <c r="AR404" s="57"/>
      <c r="AS404" s="57"/>
      <c r="AT404" s="57"/>
      <c r="AU404" s="57"/>
      <c r="AV404" s="716"/>
    </row>
    <row r="405" spans="18:48" x14ac:dyDescent="0.2">
      <c r="R405" s="208"/>
      <c r="S405" s="208"/>
      <c r="T405" s="208"/>
      <c r="U405" s="208"/>
      <c r="V405" s="208"/>
      <c r="W405" s="208"/>
      <c r="X405" s="208"/>
      <c r="AL405" s="57"/>
      <c r="AM405" s="57"/>
      <c r="AN405" s="57"/>
      <c r="AO405" s="57"/>
      <c r="AP405" s="57"/>
      <c r="AQ405" s="57"/>
      <c r="AR405" s="57"/>
      <c r="AS405" s="57"/>
      <c r="AT405" s="57"/>
      <c r="AU405" s="57"/>
      <c r="AV405" s="716"/>
    </row>
    <row r="406" spans="18:48" x14ac:dyDescent="0.2">
      <c r="R406" s="208"/>
      <c r="S406" s="208"/>
      <c r="T406" s="208"/>
      <c r="U406" s="208"/>
      <c r="V406" s="208"/>
      <c r="W406" s="208"/>
      <c r="X406" s="208"/>
      <c r="AL406" s="57"/>
      <c r="AM406" s="57"/>
      <c r="AN406" s="57"/>
      <c r="AO406" s="57"/>
      <c r="AP406" s="57"/>
      <c r="AQ406" s="57"/>
      <c r="AR406" s="57"/>
      <c r="AS406" s="57"/>
      <c r="AT406" s="57"/>
      <c r="AU406" s="57"/>
      <c r="AV406" s="716"/>
    </row>
    <row r="407" spans="18:48" x14ac:dyDescent="0.2">
      <c r="R407" s="208"/>
      <c r="S407" s="208"/>
      <c r="T407" s="208"/>
      <c r="U407" s="208"/>
      <c r="V407" s="208"/>
      <c r="W407" s="208"/>
      <c r="X407" s="208"/>
      <c r="AL407" s="57"/>
      <c r="AM407" s="57"/>
      <c r="AN407" s="57"/>
      <c r="AO407" s="57"/>
      <c r="AP407" s="57"/>
      <c r="AQ407" s="57"/>
      <c r="AR407" s="57"/>
      <c r="AS407" s="57"/>
      <c r="AT407" s="57"/>
      <c r="AU407" s="57"/>
      <c r="AV407" s="716"/>
    </row>
    <row r="408" spans="18:48" x14ac:dyDescent="0.2">
      <c r="R408" s="208"/>
      <c r="S408" s="208"/>
      <c r="T408" s="208"/>
      <c r="U408" s="208"/>
      <c r="V408" s="208"/>
      <c r="W408" s="208"/>
      <c r="X408" s="208"/>
      <c r="AJ408" s="208"/>
      <c r="AK408" s="208"/>
      <c r="AL408" s="57"/>
      <c r="AM408" s="57"/>
      <c r="AN408" s="57"/>
      <c r="AO408" s="57"/>
      <c r="AP408" s="57"/>
      <c r="AQ408" s="57"/>
      <c r="AR408" s="57"/>
      <c r="AS408" s="57"/>
      <c r="AT408" s="57"/>
      <c r="AU408" s="57"/>
      <c r="AV408" s="716"/>
    </row>
    <row r="409" spans="18:48" x14ac:dyDescent="0.2">
      <c r="R409" s="208"/>
      <c r="S409" s="208"/>
      <c r="T409" s="208"/>
      <c r="U409" s="208"/>
      <c r="V409" s="208"/>
      <c r="W409" s="208"/>
      <c r="X409" s="208"/>
      <c r="AJ409" s="208"/>
      <c r="AK409" s="208"/>
      <c r="AL409" s="57"/>
      <c r="AM409" s="57"/>
      <c r="AN409" s="57"/>
      <c r="AO409" s="57"/>
      <c r="AP409" s="57"/>
      <c r="AQ409" s="57"/>
      <c r="AR409" s="57"/>
      <c r="AS409" s="57"/>
      <c r="AT409" s="57"/>
      <c r="AU409" s="57"/>
      <c r="AV409" s="716"/>
    </row>
    <row r="410" spans="18:48" x14ac:dyDescent="0.2">
      <c r="R410" s="208"/>
      <c r="S410" s="208"/>
      <c r="T410" s="208"/>
      <c r="U410" s="208"/>
      <c r="V410" s="208"/>
      <c r="W410" s="208"/>
      <c r="X410" s="208"/>
      <c r="AJ410" s="208"/>
      <c r="AK410" s="208"/>
      <c r="AL410" s="57"/>
      <c r="AM410" s="57"/>
      <c r="AN410" s="57"/>
      <c r="AO410" s="57"/>
      <c r="AP410" s="57"/>
      <c r="AQ410" s="57"/>
      <c r="AR410" s="57"/>
      <c r="AS410" s="57"/>
      <c r="AT410" s="57"/>
      <c r="AU410" s="57"/>
      <c r="AV410" s="716"/>
    </row>
    <row r="411" spans="18:48" x14ac:dyDescent="0.2">
      <c r="R411" s="208"/>
      <c r="S411" s="208"/>
      <c r="T411" s="208"/>
      <c r="U411" s="208"/>
      <c r="V411" s="208"/>
      <c r="W411" s="208"/>
      <c r="X411" s="208"/>
      <c r="AJ411" s="208"/>
      <c r="AK411" s="208"/>
      <c r="AL411" s="57"/>
      <c r="AM411" s="57"/>
      <c r="AN411" s="57"/>
      <c r="AO411" s="57"/>
      <c r="AP411" s="57"/>
      <c r="AQ411" s="57"/>
      <c r="AR411" s="57"/>
      <c r="AS411" s="57"/>
      <c r="AT411" s="57"/>
      <c r="AU411" s="57"/>
      <c r="AV411" s="716"/>
    </row>
    <row r="412" spans="18:48" x14ac:dyDescent="0.2">
      <c r="R412" s="208"/>
      <c r="S412" s="208"/>
      <c r="T412" s="208"/>
      <c r="U412" s="208"/>
      <c r="V412" s="208"/>
      <c r="W412" s="208"/>
      <c r="X412" s="208"/>
      <c r="AJ412" s="208"/>
      <c r="AK412" s="208"/>
      <c r="AL412" s="57"/>
      <c r="AM412" s="57"/>
      <c r="AN412" s="57"/>
      <c r="AO412" s="57"/>
      <c r="AP412" s="57"/>
      <c r="AQ412" s="57"/>
      <c r="AR412" s="57"/>
      <c r="AS412" s="57"/>
      <c r="AT412" s="57"/>
      <c r="AU412" s="57"/>
      <c r="AV412" s="716"/>
    </row>
    <row r="413" spans="18:48" x14ac:dyDescent="0.2">
      <c r="R413" s="208"/>
      <c r="S413" s="208"/>
      <c r="T413" s="208"/>
      <c r="U413" s="208"/>
      <c r="V413" s="208"/>
      <c r="W413" s="208"/>
      <c r="X413" s="208"/>
      <c r="AJ413" s="208"/>
      <c r="AK413" s="208"/>
      <c r="AL413" s="57"/>
      <c r="AM413" s="57"/>
      <c r="AN413" s="57"/>
      <c r="AO413" s="57"/>
      <c r="AP413" s="57"/>
      <c r="AQ413" s="57"/>
      <c r="AR413" s="57"/>
      <c r="AS413" s="57"/>
      <c r="AT413" s="57"/>
      <c r="AU413" s="57"/>
      <c r="AV413" s="716"/>
    </row>
    <row r="414" spans="18:48" x14ac:dyDescent="0.2">
      <c r="R414" s="208"/>
      <c r="S414" s="208"/>
      <c r="T414" s="208"/>
      <c r="U414" s="208"/>
      <c r="V414" s="208"/>
      <c r="W414" s="208"/>
      <c r="X414" s="208"/>
      <c r="AJ414" s="208"/>
      <c r="AK414" s="208"/>
      <c r="AL414" s="57"/>
      <c r="AM414" s="57"/>
      <c r="AN414" s="57"/>
      <c r="AO414" s="57"/>
      <c r="AP414" s="57"/>
      <c r="AQ414" s="57"/>
      <c r="AR414" s="57"/>
      <c r="AS414" s="57"/>
      <c r="AT414" s="57"/>
      <c r="AU414" s="57"/>
      <c r="AV414" s="716"/>
    </row>
    <row r="415" spans="18:48" x14ac:dyDescent="0.2">
      <c r="R415" s="208"/>
      <c r="S415" s="208"/>
      <c r="T415" s="208"/>
      <c r="U415" s="208"/>
      <c r="V415" s="208"/>
      <c r="W415" s="208"/>
      <c r="X415" s="208"/>
      <c r="AJ415" s="208"/>
      <c r="AK415" s="208"/>
      <c r="AL415" s="57"/>
      <c r="AM415" s="57"/>
      <c r="AN415" s="57"/>
      <c r="AO415" s="57"/>
      <c r="AP415" s="57"/>
      <c r="AQ415" s="57"/>
      <c r="AR415" s="57"/>
      <c r="AS415" s="57"/>
      <c r="AT415" s="57"/>
      <c r="AU415" s="57"/>
      <c r="AV415" s="716"/>
    </row>
    <row r="416" spans="18:48" x14ac:dyDescent="0.2">
      <c r="R416" s="208"/>
      <c r="S416" s="208"/>
      <c r="T416" s="208"/>
      <c r="U416" s="208"/>
      <c r="V416" s="208"/>
      <c r="W416" s="208"/>
      <c r="X416" s="208"/>
      <c r="AJ416" s="208"/>
      <c r="AK416" s="208"/>
      <c r="AL416" s="57"/>
      <c r="AM416" s="57"/>
      <c r="AN416" s="57"/>
      <c r="AO416" s="57"/>
      <c r="AP416" s="57"/>
      <c r="AQ416" s="57"/>
      <c r="AR416" s="57"/>
      <c r="AS416" s="57"/>
      <c r="AT416" s="57"/>
      <c r="AU416" s="57"/>
      <c r="AV416" s="716"/>
    </row>
    <row r="417" spans="18:47" x14ac:dyDescent="0.2">
      <c r="R417" s="208"/>
      <c r="S417" s="208"/>
      <c r="T417" s="208"/>
      <c r="U417" s="208"/>
      <c r="V417" s="208"/>
      <c r="W417" s="208"/>
      <c r="X417" s="208"/>
      <c r="AJ417" s="208"/>
      <c r="AK417" s="208"/>
      <c r="AL417" s="57"/>
      <c r="AM417" s="57"/>
      <c r="AN417" s="57"/>
      <c r="AO417" s="57"/>
      <c r="AP417" s="57"/>
      <c r="AQ417" s="57"/>
      <c r="AR417" s="57"/>
      <c r="AS417" s="57"/>
      <c r="AT417" s="57"/>
      <c r="AU417" s="57"/>
    </row>
    <row r="418" spans="18:47" x14ac:dyDescent="0.2">
      <c r="R418" s="208"/>
      <c r="S418" s="208"/>
      <c r="T418" s="208"/>
      <c r="U418" s="208"/>
      <c r="V418" s="208"/>
      <c r="W418" s="208"/>
      <c r="X418" s="208"/>
      <c r="AJ418" s="208"/>
      <c r="AK418" s="208"/>
      <c r="AL418" s="57"/>
      <c r="AM418" s="57"/>
      <c r="AN418" s="57"/>
      <c r="AO418" s="57"/>
      <c r="AP418" s="57"/>
      <c r="AQ418" s="57"/>
      <c r="AR418" s="57"/>
      <c r="AS418" s="57"/>
      <c r="AT418" s="57"/>
      <c r="AU418" s="57"/>
    </row>
    <row r="419" spans="18:47" x14ac:dyDescent="0.2">
      <c r="R419" s="208"/>
      <c r="S419" s="208"/>
      <c r="T419" s="208"/>
      <c r="U419" s="208"/>
      <c r="V419" s="208"/>
      <c r="W419" s="208"/>
      <c r="X419" s="208"/>
      <c r="AJ419" s="208"/>
      <c r="AK419" s="208"/>
      <c r="AL419" s="57"/>
      <c r="AM419" s="57"/>
      <c r="AN419" s="57"/>
      <c r="AO419" s="57"/>
      <c r="AP419" s="57"/>
      <c r="AQ419" s="57"/>
      <c r="AR419" s="57"/>
      <c r="AS419" s="57"/>
      <c r="AT419" s="57"/>
      <c r="AU419" s="57"/>
    </row>
    <row r="420" spans="18:47" x14ac:dyDescent="0.2">
      <c r="R420" s="208"/>
      <c r="S420" s="208"/>
      <c r="T420" s="208"/>
      <c r="U420" s="208"/>
      <c r="V420" s="208"/>
      <c r="W420" s="208"/>
      <c r="X420" s="208"/>
      <c r="AJ420" s="208"/>
      <c r="AK420" s="208"/>
      <c r="AL420" s="57"/>
      <c r="AM420" s="57"/>
      <c r="AN420" s="57"/>
      <c r="AO420" s="57"/>
      <c r="AP420" s="57"/>
      <c r="AQ420" s="57"/>
      <c r="AR420" s="57"/>
      <c r="AS420" s="57"/>
      <c r="AT420" s="57"/>
      <c r="AU420" s="57"/>
    </row>
    <row r="421" spans="18:47" x14ac:dyDescent="0.2">
      <c r="R421" s="208"/>
      <c r="S421" s="208"/>
      <c r="T421" s="208"/>
      <c r="U421" s="208"/>
      <c r="V421" s="208"/>
      <c r="W421" s="208"/>
      <c r="X421" s="208"/>
      <c r="AJ421" s="208"/>
      <c r="AK421" s="208"/>
      <c r="AL421" s="57"/>
      <c r="AM421" s="57"/>
      <c r="AN421" s="57"/>
      <c r="AO421" s="57"/>
      <c r="AP421" s="57"/>
      <c r="AQ421" s="57"/>
      <c r="AR421" s="57"/>
      <c r="AS421" s="57"/>
      <c r="AT421" s="57"/>
      <c r="AU421" s="57"/>
    </row>
    <row r="422" spans="18:47" x14ac:dyDescent="0.2">
      <c r="R422" s="208"/>
      <c r="S422" s="208"/>
      <c r="T422" s="208"/>
      <c r="U422" s="208"/>
      <c r="V422" s="208"/>
      <c r="W422" s="208"/>
      <c r="X422" s="208"/>
      <c r="AJ422" s="208"/>
      <c r="AK422" s="208"/>
      <c r="AL422" s="57"/>
      <c r="AM422" s="57"/>
      <c r="AN422" s="57"/>
      <c r="AO422" s="57"/>
      <c r="AP422" s="57"/>
      <c r="AQ422" s="57"/>
      <c r="AR422" s="57"/>
      <c r="AS422" s="57"/>
      <c r="AT422" s="57"/>
      <c r="AU422" s="57"/>
    </row>
    <row r="423" spans="18:47" x14ac:dyDescent="0.2">
      <c r="R423" s="208"/>
      <c r="S423" s="208"/>
      <c r="T423" s="208"/>
      <c r="U423" s="208"/>
      <c r="V423" s="208"/>
      <c r="W423" s="208"/>
      <c r="X423" s="208"/>
      <c r="AJ423" s="208"/>
      <c r="AK423" s="208"/>
      <c r="AL423" s="57"/>
      <c r="AM423" s="57"/>
      <c r="AN423" s="57"/>
      <c r="AO423" s="57"/>
      <c r="AP423" s="57"/>
      <c r="AQ423" s="57"/>
      <c r="AR423" s="57"/>
      <c r="AS423" s="57"/>
      <c r="AT423" s="57"/>
      <c r="AU423" s="57"/>
    </row>
    <row r="424" spans="18:47" x14ac:dyDescent="0.2">
      <c r="R424" s="208"/>
      <c r="S424" s="208"/>
      <c r="T424" s="208"/>
      <c r="U424" s="208"/>
      <c r="V424" s="208"/>
      <c r="W424" s="208"/>
      <c r="X424" s="208"/>
      <c r="AJ424" s="208"/>
      <c r="AK424" s="208"/>
      <c r="AL424" s="57"/>
      <c r="AM424" s="57"/>
      <c r="AN424" s="57"/>
      <c r="AO424" s="57"/>
      <c r="AP424" s="57"/>
      <c r="AQ424" s="57"/>
      <c r="AR424" s="57"/>
      <c r="AS424" s="57"/>
      <c r="AT424" s="57"/>
      <c r="AU424" s="57"/>
    </row>
    <row r="425" spans="18:47" x14ac:dyDescent="0.2">
      <c r="R425" s="208"/>
      <c r="S425" s="208"/>
      <c r="T425" s="208"/>
      <c r="U425" s="208"/>
      <c r="V425" s="208"/>
      <c r="W425" s="208"/>
      <c r="X425" s="208"/>
      <c r="AJ425" s="208"/>
      <c r="AK425" s="208"/>
      <c r="AL425" s="57"/>
      <c r="AM425" s="57"/>
      <c r="AN425" s="57"/>
      <c r="AO425" s="57"/>
      <c r="AP425" s="57"/>
      <c r="AQ425" s="57"/>
      <c r="AR425" s="57"/>
      <c r="AS425" s="57"/>
      <c r="AT425" s="57"/>
      <c r="AU425" s="57"/>
    </row>
    <row r="426" spans="18:47" x14ac:dyDescent="0.2">
      <c r="R426" s="208"/>
      <c r="S426" s="208"/>
      <c r="T426" s="208"/>
      <c r="U426" s="208"/>
      <c r="V426" s="208"/>
      <c r="W426" s="208"/>
      <c r="X426" s="208"/>
      <c r="AJ426" s="208"/>
      <c r="AK426" s="208"/>
      <c r="AL426" s="57"/>
      <c r="AM426" s="57"/>
      <c r="AN426" s="57"/>
      <c r="AO426" s="57"/>
      <c r="AP426" s="57"/>
      <c r="AQ426" s="57"/>
      <c r="AR426" s="57"/>
      <c r="AS426" s="57"/>
      <c r="AT426" s="57"/>
      <c r="AU426" s="57"/>
    </row>
    <row r="427" spans="18:47" x14ac:dyDescent="0.2">
      <c r="R427" s="208"/>
      <c r="S427" s="208"/>
      <c r="T427" s="208"/>
      <c r="U427" s="208"/>
      <c r="V427" s="208"/>
      <c r="W427" s="208"/>
      <c r="X427" s="208"/>
      <c r="AJ427" s="208"/>
      <c r="AK427" s="208"/>
      <c r="AL427" s="57"/>
      <c r="AM427" s="57"/>
      <c r="AN427" s="57"/>
      <c r="AO427" s="57"/>
      <c r="AP427" s="57"/>
      <c r="AQ427" s="57"/>
      <c r="AR427" s="57"/>
      <c r="AS427" s="57"/>
      <c r="AT427" s="57"/>
      <c r="AU427" s="57"/>
    </row>
    <row r="428" spans="18:47" x14ac:dyDescent="0.2">
      <c r="R428" s="208"/>
      <c r="S428" s="208"/>
      <c r="T428" s="208"/>
      <c r="U428" s="208"/>
      <c r="V428" s="208"/>
      <c r="W428" s="208"/>
      <c r="X428" s="208"/>
      <c r="AJ428" s="208"/>
      <c r="AK428" s="208"/>
      <c r="AL428" s="57"/>
      <c r="AM428" s="57"/>
      <c r="AN428" s="57"/>
      <c r="AO428" s="57"/>
      <c r="AP428" s="57"/>
      <c r="AQ428" s="57"/>
      <c r="AR428" s="57"/>
      <c r="AS428" s="57"/>
      <c r="AT428" s="57"/>
      <c r="AU428" s="57"/>
    </row>
    <row r="429" spans="18:47" x14ac:dyDescent="0.2">
      <c r="R429" s="208"/>
      <c r="S429" s="208"/>
      <c r="T429" s="208"/>
      <c r="U429" s="208"/>
      <c r="V429" s="208"/>
      <c r="W429" s="208"/>
      <c r="X429" s="208"/>
      <c r="AJ429" s="208"/>
      <c r="AK429" s="208"/>
      <c r="AL429" s="57"/>
      <c r="AM429" s="57"/>
      <c r="AN429" s="57"/>
      <c r="AO429" s="57"/>
      <c r="AP429" s="57"/>
      <c r="AQ429" s="57"/>
      <c r="AR429" s="57"/>
      <c r="AS429" s="57"/>
      <c r="AT429" s="57"/>
      <c r="AU429" s="57"/>
    </row>
    <row r="430" spans="18:47" x14ac:dyDescent="0.2">
      <c r="R430" s="208"/>
      <c r="S430" s="208"/>
      <c r="T430" s="208"/>
      <c r="U430" s="208"/>
      <c r="V430" s="208"/>
      <c r="W430" s="208"/>
      <c r="X430" s="208"/>
      <c r="AJ430" s="208"/>
      <c r="AK430" s="208"/>
      <c r="AL430" s="57"/>
      <c r="AM430" s="57"/>
      <c r="AN430" s="57"/>
      <c r="AO430" s="57"/>
      <c r="AP430" s="57"/>
      <c r="AQ430" s="57"/>
      <c r="AR430" s="57"/>
      <c r="AS430" s="57"/>
      <c r="AT430" s="57"/>
      <c r="AU430" s="57"/>
    </row>
    <row r="431" spans="18:47" x14ac:dyDescent="0.2">
      <c r="R431" s="208"/>
      <c r="S431" s="208"/>
      <c r="T431" s="208"/>
      <c r="U431" s="208"/>
      <c r="V431" s="208"/>
      <c r="W431" s="208"/>
      <c r="X431" s="208"/>
      <c r="AJ431" s="208"/>
      <c r="AK431" s="208"/>
      <c r="AL431" s="57"/>
      <c r="AM431" s="57"/>
      <c r="AN431" s="57"/>
      <c r="AO431" s="57"/>
      <c r="AP431" s="57"/>
      <c r="AQ431" s="57"/>
      <c r="AR431" s="57"/>
      <c r="AS431" s="57"/>
      <c r="AT431" s="57"/>
      <c r="AU431" s="57"/>
    </row>
    <row r="432" spans="18:47" x14ac:dyDescent="0.2">
      <c r="R432" s="208"/>
      <c r="S432" s="208"/>
      <c r="T432" s="208"/>
      <c r="U432" s="208"/>
      <c r="V432" s="208"/>
      <c r="W432" s="208"/>
      <c r="X432" s="208"/>
      <c r="AJ432" s="208"/>
      <c r="AK432" s="208"/>
      <c r="AL432" s="57"/>
      <c r="AM432" s="57"/>
      <c r="AN432" s="57"/>
      <c r="AO432" s="57"/>
      <c r="AP432" s="57"/>
      <c r="AQ432" s="57"/>
      <c r="AR432" s="57"/>
      <c r="AS432" s="57"/>
      <c r="AT432" s="57"/>
      <c r="AU432" s="57"/>
    </row>
    <row r="433" spans="18:47" x14ac:dyDescent="0.2">
      <c r="R433" s="208"/>
      <c r="S433" s="208"/>
      <c r="T433" s="208"/>
      <c r="U433" s="208"/>
      <c r="V433" s="208"/>
      <c r="W433" s="208"/>
      <c r="X433" s="208"/>
      <c r="AJ433" s="208"/>
      <c r="AK433" s="208"/>
      <c r="AL433" s="57"/>
      <c r="AM433" s="57"/>
      <c r="AN433" s="57"/>
      <c r="AO433" s="57"/>
      <c r="AP433" s="57"/>
      <c r="AQ433" s="57"/>
      <c r="AR433" s="57"/>
      <c r="AS433" s="57"/>
      <c r="AT433" s="57"/>
      <c r="AU433" s="57"/>
    </row>
    <row r="434" spans="18:47" x14ac:dyDescent="0.2">
      <c r="R434" s="208"/>
      <c r="S434" s="208"/>
      <c r="T434" s="208"/>
      <c r="U434" s="208"/>
      <c r="V434" s="208"/>
      <c r="W434" s="208"/>
      <c r="X434" s="208"/>
      <c r="AJ434" s="208"/>
      <c r="AK434" s="208"/>
      <c r="AL434" s="57"/>
      <c r="AM434" s="57"/>
      <c r="AN434" s="57"/>
      <c r="AO434" s="57"/>
      <c r="AP434" s="57"/>
      <c r="AQ434" s="57"/>
      <c r="AR434" s="57"/>
      <c r="AS434" s="57"/>
      <c r="AT434" s="57"/>
      <c r="AU434" s="57"/>
    </row>
    <row r="435" spans="18:47" x14ac:dyDescent="0.2">
      <c r="R435" s="208"/>
      <c r="S435" s="208"/>
      <c r="T435" s="208"/>
      <c r="U435" s="208"/>
      <c r="V435" s="208"/>
      <c r="W435" s="208"/>
      <c r="X435" s="208"/>
      <c r="AJ435" s="208"/>
      <c r="AK435" s="208"/>
      <c r="AL435" s="57"/>
      <c r="AM435" s="57"/>
      <c r="AN435" s="57"/>
      <c r="AO435" s="57"/>
      <c r="AP435" s="57"/>
      <c r="AQ435" s="57"/>
      <c r="AR435" s="57"/>
      <c r="AS435" s="57"/>
      <c r="AT435" s="57"/>
      <c r="AU435" s="57"/>
    </row>
    <row r="436" spans="18:47" x14ac:dyDescent="0.2">
      <c r="R436" s="208"/>
      <c r="S436" s="208"/>
      <c r="T436" s="208"/>
      <c r="U436" s="208"/>
      <c r="V436" s="208"/>
      <c r="W436" s="208"/>
      <c r="X436" s="208"/>
      <c r="AJ436" s="208"/>
      <c r="AK436" s="208"/>
      <c r="AL436" s="57"/>
      <c r="AM436" s="57"/>
      <c r="AN436" s="57"/>
      <c r="AO436" s="57"/>
      <c r="AP436" s="57"/>
      <c r="AQ436" s="57"/>
      <c r="AR436" s="57"/>
      <c r="AS436" s="57"/>
      <c r="AT436" s="57"/>
      <c r="AU436" s="57"/>
    </row>
    <row r="437" spans="18:47" x14ac:dyDescent="0.2">
      <c r="R437" s="208"/>
      <c r="S437" s="208"/>
      <c r="T437" s="208"/>
      <c r="U437" s="208"/>
      <c r="V437" s="208"/>
      <c r="W437" s="208"/>
      <c r="X437" s="208"/>
      <c r="AJ437" s="208"/>
      <c r="AK437" s="208"/>
      <c r="AL437" s="57"/>
      <c r="AM437" s="57"/>
      <c r="AN437" s="57"/>
      <c r="AO437" s="57"/>
      <c r="AP437" s="57"/>
      <c r="AQ437" s="57"/>
      <c r="AR437" s="57"/>
      <c r="AS437" s="57"/>
      <c r="AT437" s="57"/>
      <c r="AU437" s="57"/>
    </row>
    <row r="438" spans="18:47" x14ac:dyDescent="0.2">
      <c r="R438" s="208"/>
      <c r="S438" s="208"/>
      <c r="T438" s="208"/>
      <c r="U438" s="208"/>
      <c r="V438" s="208"/>
      <c r="W438" s="208"/>
      <c r="X438" s="208"/>
      <c r="AJ438" s="208"/>
      <c r="AK438" s="208"/>
      <c r="AL438" s="57"/>
      <c r="AM438" s="57"/>
      <c r="AN438" s="57"/>
      <c r="AO438" s="57"/>
      <c r="AP438" s="57"/>
      <c r="AQ438" s="57"/>
      <c r="AR438" s="57"/>
      <c r="AS438" s="57"/>
      <c r="AT438" s="57"/>
      <c r="AU438" s="57"/>
    </row>
    <row r="439" spans="18:47" x14ac:dyDescent="0.2">
      <c r="R439" s="208"/>
      <c r="S439" s="208"/>
      <c r="T439" s="208"/>
      <c r="U439" s="208"/>
      <c r="V439" s="208"/>
      <c r="W439" s="208"/>
      <c r="X439" s="208"/>
      <c r="AJ439" s="208"/>
      <c r="AK439" s="208"/>
      <c r="AL439" s="57"/>
      <c r="AM439" s="57"/>
      <c r="AN439" s="57"/>
      <c r="AO439" s="57"/>
      <c r="AP439" s="57"/>
      <c r="AQ439" s="57"/>
      <c r="AR439" s="57"/>
      <c r="AS439" s="57"/>
      <c r="AT439" s="57"/>
      <c r="AU439" s="57"/>
    </row>
    <row r="440" spans="18:47" x14ac:dyDescent="0.2">
      <c r="R440" s="208"/>
      <c r="S440" s="208"/>
      <c r="T440" s="208"/>
      <c r="U440" s="208"/>
      <c r="V440" s="208"/>
      <c r="W440" s="208"/>
      <c r="X440" s="208"/>
      <c r="AJ440" s="208"/>
      <c r="AK440" s="208"/>
      <c r="AL440" s="57"/>
      <c r="AM440" s="57"/>
      <c r="AN440" s="57"/>
      <c r="AO440" s="57"/>
      <c r="AP440" s="57"/>
      <c r="AQ440" s="57"/>
      <c r="AR440" s="57"/>
      <c r="AS440" s="57"/>
      <c r="AT440" s="57"/>
      <c r="AU440" s="57"/>
    </row>
    <row r="441" spans="18:47" x14ac:dyDescent="0.2">
      <c r="R441" s="208"/>
      <c r="S441" s="208"/>
      <c r="T441" s="208"/>
      <c r="U441" s="208"/>
      <c r="V441" s="208"/>
      <c r="W441" s="208"/>
      <c r="X441" s="208"/>
      <c r="AJ441" s="208"/>
      <c r="AK441" s="208"/>
      <c r="AL441" s="57"/>
      <c r="AM441" s="57"/>
      <c r="AN441" s="57"/>
      <c r="AO441" s="57"/>
      <c r="AP441" s="57"/>
      <c r="AQ441" s="57"/>
      <c r="AR441" s="57"/>
      <c r="AS441" s="57"/>
      <c r="AT441" s="57"/>
      <c r="AU441" s="57"/>
    </row>
    <row r="442" spans="18:47" x14ac:dyDescent="0.2">
      <c r="R442" s="208"/>
      <c r="S442" s="208"/>
      <c r="T442" s="208"/>
      <c r="U442" s="208"/>
      <c r="V442" s="208"/>
      <c r="W442" s="208"/>
      <c r="X442" s="208"/>
      <c r="AJ442" s="208"/>
      <c r="AK442" s="208"/>
      <c r="AL442" s="57"/>
      <c r="AM442" s="57"/>
      <c r="AN442" s="57"/>
      <c r="AO442" s="57"/>
      <c r="AP442" s="57"/>
      <c r="AQ442" s="57"/>
      <c r="AR442" s="57"/>
      <c r="AS442" s="57"/>
      <c r="AT442" s="57"/>
      <c r="AU442" s="57"/>
    </row>
    <row r="443" spans="18:47" x14ac:dyDescent="0.2">
      <c r="R443" s="208"/>
      <c r="S443" s="208"/>
      <c r="T443" s="208"/>
      <c r="U443" s="208"/>
      <c r="V443" s="208"/>
      <c r="W443" s="208"/>
      <c r="X443" s="208"/>
      <c r="AJ443" s="208"/>
      <c r="AK443" s="208"/>
      <c r="AL443" s="57"/>
      <c r="AM443" s="57"/>
      <c r="AN443" s="57"/>
      <c r="AO443" s="57"/>
      <c r="AP443" s="57"/>
      <c r="AQ443" s="57"/>
      <c r="AR443" s="57"/>
      <c r="AS443" s="57"/>
      <c r="AT443" s="57"/>
      <c r="AU443" s="57"/>
    </row>
    <row r="444" spans="18:47" x14ac:dyDescent="0.2">
      <c r="R444" s="208"/>
      <c r="S444" s="208"/>
      <c r="T444" s="208"/>
      <c r="U444" s="208"/>
      <c r="V444" s="208"/>
      <c r="W444" s="208"/>
      <c r="X444" s="208"/>
      <c r="AJ444" s="208"/>
      <c r="AK444" s="208"/>
      <c r="AL444" s="57"/>
      <c r="AM444" s="57"/>
      <c r="AN444" s="57"/>
      <c r="AO444" s="57"/>
      <c r="AP444" s="57"/>
      <c r="AQ444" s="57"/>
      <c r="AR444" s="57"/>
      <c r="AS444" s="57"/>
      <c r="AT444" s="57"/>
      <c r="AU444" s="57"/>
    </row>
    <row r="445" spans="18:47" x14ac:dyDescent="0.2">
      <c r="R445" s="208"/>
      <c r="S445" s="208"/>
      <c r="T445" s="208"/>
      <c r="U445" s="208"/>
      <c r="V445" s="208"/>
      <c r="W445" s="208"/>
      <c r="X445" s="208"/>
      <c r="AJ445" s="208"/>
      <c r="AK445" s="208"/>
      <c r="AL445" s="57"/>
      <c r="AM445" s="57"/>
      <c r="AN445" s="57"/>
      <c r="AO445" s="57"/>
      <c r="AP445" s="57"/>
      <c r="AQ445" s="57"/>
      <c r="AR445" s="57"/>
      <c r="AS445" s="57"/>
      <c r="AT445" s="57"/>
      <c r="AU445" s="57"/>
    </row>
    <row r="446" spans="18:47" x14ac:dyDescent="0.2">
      <c r="R446" s="208"/>
      <c r="S446" s="208"/>
      <c r="T446" s="208"/>
      <c r="U446" s="208"/>
      <c r="V446" s="208"/>
      <c r="W446" s="208"/>
      <c r="X446" s="208"/>
      <c r="AJ446" s="208"/>
      <c r="AK446" s="208"/>
      <c r="AL446" s="57"/>
      <c r="AM446" s="57"/>
      <c r="AN446" s="57"/>
      <c r="AO446" s="57"/>
      <c r="AP446" s="57"/>
      <c r="AQ446" s="57"/>
      <c r="AR446" s="57"/>
      <c r="AS446" s="57"/>
      <c r="AT446" s="57"/>
      <c r="AU446" s="57"/>
    </row>
    <row r="447" spans="18:47" x14ac:dyDescent="0.2">
      <c r="R447" s="208"/>
      <c r="S447" s="208"/>
      <c r="T447" s="208"/>
      <c r="U447" s="208"/>
      <c r="V447" s="208"/>
      <c r="W447" s="208"/>
      <c r="X447" s="208"/>
      <c r="AJ447" s="208"/>
      <c r="AK447" s="208"/>
      <c r="AL447" s="57"/>
      <c r="AM447" s="57"/>
      <c r="AN447" s="57"/>
      <c r="AO447" s="57"/>
      <c r="AP447" s="57"/>
      <c r="AQ447" s="57"/>
      <c r="AR447" s="57"/>
      <c r="AS447" s="57"/>
      <c r="AT447" s="57"/>
      <c r="AU447" s="57"/>
    </row>
    <row r="448" spans="18:47" x14ac:dyDescent="0.2">
      <c r="R448" s="208"/>
      <c r="S448" s="208"/>
      <c r="T448" s="208"/>
      <c r="U448" s="208"/>
      <c r="V448" s="208"/>
      <c r="W448" s="208"/>
      <c r="X448" s="208"/>
      <c r="AJ448" s="208"/>
      <c r="AK448" s="208"/>
      <c r="AL448" s="57"/>
      <c r="AM448" s="57"/>
      <c r="AN448" s="57"/>
      <c r="AO448" s="57"/>
      <c r="AP448" s="57"/>
      <c r="AQ448" s="57"/>
      <c r="AR448" s="57"/>
      <c r="AS448" s="57"/>
      <c r="AT448" s="57"/>
      <c r="AU448" s="57"/>
    </row>
    <row r="449" spans="18:47" x14ac:dyDescent="0.2">
      <c r="R449" s="208"/>
      <c r="S449" s="208"/>
      <c r="T449" s="208"/>
      <c r="U449" s="208"/>
      <c r="V449" s="208"/>
      <c r="W449" s="208"/>
      <c r="X449" s="208"/>
      <c r="AJ449" s="208"/>
      <c r="AK449" s="208"/>
      <c r="AL449" s="57"/>
      <c r="AM449" s="57"/>
      <c r="AN449" s="57"/>
      <c r="AO449" s="57"/>
      <c r="AP449" s="57"/>
      <c r="AQ449" s="57"/>
      <c r="AR449" s="57"/>
      <c r="AS449" s="57"/>
      <c r="AT449" s="57"/>
      <c r="AU449" s="57"/>
    </row>
    <row r="450" spans="18:47" x14ac:dyDescent="0.2">
      <c r="R450" s="208"/>
      <c r="S450" s="208"/>
      <c r="T450" s="208"/>
      <c r="U450" s="208"/>
      <c r="V450" s="208"/>
      <c r="W450" s="208"/>
      <c r="X450" s="208"/>
      <c r="AJ450" s="208"/>
      <c r="AK450" s="208"/>
      <c r="AL450" s="57"/>
      <c r="AM450" s="57"/>
      <c r="AN450" s="57"/>
      <c r="AO450" s="57"/>
      <c r="AP450" s="57"/>
      <c r="AQ450" s="57"/>
      <c r="AR450" s="57"/>
      <c r="AS450" s="57"/>
      <c r="AT450" s="57"/>
      <c r="AU450" s="57"/>
    </row>
    <row r="451" spans="18:47" x14ac:dyDescent="0.2">
      <c r="R451" s="208"/>
      <c r="S451" s="208"/>
      <c r="T451" s="208"/>
      <c r="U451" s="208"/>
      <c r="V451" s="208"/>
      <c r="W451" s="208"/>
      <c r="X451" s="208"/>
      <c r="AJ451" s="208"/>
      <c r="AK451" s="208"/>
      <c r="AL451" s="57"/>
      <c r="AM451" s="57"/>
      <c r="AN451" s="57"/>
      <c r="AO451" s="57"/>
      <c r="AP451" s="57"/>
      <c r="AQ451" s="57"/>
      <c r="AR451" s="57"/>
      <c r="AS451" s="57"/>
      <c r="AT451" s="57"/>
      <c r="AU451" s="57"/>
    </row>
    <row r="452" spans="18:47" x14ac:dyDescent="0.2">
      <c r="R452" s="208"/>
      <c r="S452" s="208"/>
      <c r="T452" s="208"/>
      <c r="U452" s="208"/>
      <c r="V452" s="208"/>
      <c r="W452" s="208"/>
      <c r="X452" s="208"/>
      <c r="AJ452" s="208"/>
      <c r="AK452" s="208"/>
      <c r="AL452" s="57"/>
      <c r="AM452" s="57"/>
      <c r="AN452" s="57"/>
      <c r="AO452" s="57"/>
      <c r="AP452" s="57"/>
      <c r="AQ452" s="57"/>
      <c r="AR452" s="57"/>
      <c r="AS452" s="57"/>
      <c r="AT452" s="57"/>
      <c r="AU452" s="57"/>
    </row>
    <row r="453" spans="18:47" x14ac:dyDescent="0.2">
      <c r="R453" s="208"/>
      <c r="S453" s="208"/>
      <c r="T453" s="208"/>
      <c r="U453" s="208"/>
      <c r="V453" s="208"/>
      <c r="W453" s="208"/>
      <c r="X453" s="208"/>
      <c r="AJ453" s="208"/>
      <c r="AK453" s="208"/>
      <c r="AL453" s="57"/>
      <c r="AM453" s="57"/>
      <c r="AN453" s="57"/>
      <c r="AO453" s="57"/>
      <c r="AP453" s="57"/>
      <c r="AQ453" s="57"/>
      <c r="AR453" s="57"/>
      <c r="AS453" s="57"/>
      <c r="AT453" s="57"/>
      <c r="AU453" s="57"/>
    </row>
    <row r="454" spans="18:47" x14ac:dyDescent="0.2">
      <c r="R454" s="208"/>
      <c r="S454" s="208"/>
      <c r="T454" s="208"/>
      <c r="U454" s="208"/>
      <c r="V454" s="208"/>
      <c r="W454" s="208"/>
      <c r="X454" s="208"/>
      <c r="AJ454" s="208"/>
      <c r="AK454" s="208"/>
    </row>
    <row r="455" spans="18:47" x14ac:dyDescent="0.2">
      <c r="R455" s="208"/>
      <c r="S455" s="208"/>
      <c r="T455" s="208"/>
      <c r="U455" s="208"/>
      <c r="V455" s="208"/>
      <c r="W455" s="208"/>
      <c r="X455" s="208"/>
      <c r="AJ455" s="208"/>
      <c r="AK455" s="208"/>
    </row>
    <row r="456" spans="18:47" x14ac:dyDescent="0.2">
      <c r="R456" s="208"/>
      <c r="S456" s="208"/>
      <c r="T456" s="208"/>
      <c r="U456" s="208"/>
      <c r="V456" s="208"/>
      <c r="W456" s="208"/>
      <c r="X456" s="208"/>
      <c r="AJ456" s="208"/>
      <c r="AK456" s="208"/>
    </row>
    <row r="457" spans="18:47" x14ac:dyDescent="0.2">
      <c r="R457" s="208"/>
      <c r="S457" s="208"/>
      <c r="T457" s="208"/>
      <c r="U457" s="208"/>
      <c r="V457" s="208"/>
      <c r="W457" s="208"/>
      <c r="X457" s="208"/>
      <c r="AJ457" s="208"/>
      <c r="AK457" s="208"/>
    </row>
    <row r="458" spans="18:47" x14ac:dyDescent="0.2">
      <c r="R458" s="208"/>
      <c r="S458" s="208"/>
      <c r="T458" s="208"/>
      <c r="U458" s="208"/>
      <c r="V458" s="208"/>
      <c r="W458" s="208"/>
      <c r="X458" s="208"/>
      <c r="AJ458" s="208"/>
      <c r="AK458" s="208"/>
    </row>
    <row r="459" spans="18:47" x14ac:dyDescent="0.2">
      <c r="R459" s="208"/>
      <c r="S459" s="208"/>
      <c r="T459" s="208"/>
      <c r="U459" s="208"/>
      <c r="V459" s="208"/>
      <c r="W459" s="208"/>
      <c r="X459" s="208"/>
      <c r="AJ459" s="208"/>
      <c r="AK459" s="208"/>
    </row>
    <row r="460" spans="18:47" x14ac:dyDescent="0.2">
      <c r="R460" s="208"/>
      <c r="S460" s="208"/>
      <c r="T460" s="208"/>
      <c r="U460" s="208"/>
      <c r="V460" s="208"/>
      <c r="W460" s="208"/>
      <c r="X460" s="208"/>
      <c r="AJ460" s="208"/>
      <c r="AK460" s="208"/>
    </row>
    <row r="461" spans="18:47" x14ac:dyDescent="0.2">
      <c r="R461" s="208"/>
      <c r="S461" s="208"/>
      <c r="T461" s="208"/>
      <c r="U461" s="208"/>
      <c r="V461" s="208"/>
      <c r="W461" s="208"/>
      <c r="X461" s="208"/>
      <c r="AJ461" s="208"/>
      <c r="AK461" s="208"/>
    </row>
    <row r="462" spans="18:47" x14ac:dyDescent="0.2">
      <c r="R462" s="208"/>
      <c r="S462" s="208"/>
      <c r="T462" s="208"/>
      <c r="U462" s="208"/>
      <c r="V462" s="208"/>
      <c r="W462" s="208"/>
      <c r="X462" s="208"/>
      <c r="AJ462" s="208"/>
      <c r="AK462" s="208"/>
    </row>
    <row r="463" spans="18:47" x14ac:dyDescent="0.2">
      <c r="R463" s="208"/>
      <c r="S463" s="208"/>
      <c r="T463" s="208"/>
      <c r="U463" s="208"/>
      <c r="V463" s="208"/>
      <c r="W463" s="208"/>
      <c r="X463" s="208"/>
      <c r="AJ463" s="208"/>
      <c r="AK463" s="208"/>
    </row>
    <row r="464" spans="18:47" x14ac:dyDescent="0.2">
      <c r="R464" s="208"/>
      <c r="S464" s="208"/>
      <c r="T464" s="208"/>
      <c r="U464" s="208"/>
      <c r="V464" s="208"/>
      <c r="W464" s="208"/>
      <c r="X464" s="208"/>
      <c r="AJ464" s="208"/>
      <c r="AK464" s="208"/>
    </row>
    <row r="465" spans="18:37" x14ac:dyDescent="0.2">
      <c r="R465" s="208"/>
      <c r="S465" s="208"/>
      <c r="T465" s="208"/>
      <c r="U465" s="208"/>
      <c r="V465" s="208"/>
      <c r="W465" s="208"/>
      <c r="X465" s="208"/>
      <c r="AJ465" s="208"/>
      <c r="AK465" s="208"/>
    </row>
    <row r="466" spans="18:37" x14ac:dyDescent="0.2">
      <c r="R466" s="208"/>
      <c r="S466" s="208"/>
      <c r="T466" s="208"/>
      <c r="U466" s="208"/>
      <c r="V466" s="208"/>
      <c r="W466" s="208"/>
      <c r="X466" s="208"/>
      <c r="AJ466" s="208"/>
      <c r="AK466" s="208"/>
    </row>
    <row r="467" spans="18:37" x14ac:dyDescent="0.2">
      <c r="R467" s="208"/>
      <c r="S467" s="208"/>
      <c r="T467" s="208"/>
      <c r="U467" s="208"/>
      <c r="V467" s="208"/>
      <c r="W467" s="208"/>
      <c r="X467" s="208"/>
      <c r="AJ467" s="208"/>
      <c r="AK467" s="208"/>
    </row>
    <row r="468" spans="18:37" x14ac:dyDescent="0.2">
      <c r="R468" s="208"/>
      <c r="S468" s="208"/>
      <c r="T468" s="208"/>
      <c r="U468" s="208"/>
      <c r="V468" s="208"/>
      <c r="W468" s="208"/>
      <c r="X468" s="208"/>
      <c r="AJ468" s="208"/>
      <c r="AK468" s="208"/>
    </row>
    <row r="469" spans="18:37" x14ac:dyDescent="0.2">
      <c r="R469" s="208"/>
      <c r="S469" s="208"/>
      <c r="T469" s="208"/>
      <c r="U469" s="208"/>
      <c r="V469" s="208"/>
      <c r="W469" s="208"/>
      <c r="X469" s="208"/>
      <c r="AJ469" s="208"/>
      <c r="AK469" s="208"/>
    </row>
    <row r="470" spans="18:37" x14ac:dyDescent="0.2">
      <c r="R470" s="208"/>
      <c r="S470" s="208"/>
      <c r="T470" s="208"/>
      <c r="U470" s="208"/>
      <c r="V470" s="208"/>
      <c r="W470" s="208"/>
      <c r="X470" s="208"/>
      <c r="AJ470" s="208"/>
      <c r="AK470" s="208"/>
    </row>
    <row r="471" spans="18:37" x14ac:dyDescent="0.2">
      <c r="R471" s="208"/>
      <c r="S471" s="208"/>
      <c r="T471" s="208"/>
      <c r="U471" s="208"/>
      <c r="V471" s="208"/>
      <c r="W471" s="208"/>
      <c r="X471" s="208"/>
      <c r="AJ471" s="208"/>
      <c r="AK471" s="208"/>
    </row>
    <row r="472" spans="18:37" x14ac:dyDescent="0.2">
      <c r="R472" s="208"/>
      <c r="S472" s="208"/>
      <c r="T472" s="208"/>
      <c r="U472" s="208"/>
      <c r="V472" s="208"/>
      <c r="W472" s="208"/>
      <c r="X472" s="208"/>
      <c r="AJ472" s="208"/>
      <c r="AK472" s="208"/>
    </row>
    <row r="473" spans="18:37" x14ac:dyDescent="0.2">
      <c r="R473" s="208"/>
      <c r="S473" s="208"/>
      <c r="T473" s="208"/>
      <c r="U473" s="208"/>
      <c r="V473" s="208"/>
      <c r="W473" s="208"/>
      <c r="X473" s="208"/>
      <c r="AJ473" s="208"/>
      <c r="AK473" s="208"/>
    </row>
    <row r="474" spans="18:37" x14ac:dyDescent="0.2">
      <c r="R474" s="208"/>
      <c r="S474" s="208"/>
      <c r="T474" s="208"/>
      <c r="U474" s="208"/>
      <c r="V474" s="208"/>
      <c r="W474" s="208"/>
      <c r="X474" s="208"/>
      <c r="AJ474" s="208"/>
      <c r="AK474" s="208"/>
    </row>
    <row r="475" spans="18:37" x14ac:dyDescent="0.2">
      <c r="R475" s="208"/>
      <c r="S475" s="208"/>
      <c r="T475" s="208"/>
      <c r="U475" s="208"/>
      <c r="V475" s="208"/>
      <c r="W475" s="208"/>
      <c r="X475" s="208"/>
      <c r="AJ475" s="208"/>
      <c r="AK475" s="208"/>
    </row>
    <row r="476" spans="18:37" x14ac:dyDescent="0.2">
      <c r="R476" s="208"/>
      <c r="S476" s="208"/>
      <c r="T476" s="208"/>
      <c r="U476" s="208"/>
      <c r="V476" s="208"/>
      <c r="W476" s="208"/>
      <c r="X476" s="208"/>
      <c r="AJ476" s="208"/>
      <c r="AK476" s="208"/>
    </row>
    <row r="477" spans="18:37" x14ac:dyDescent="0.2">
      <c r="R477" s="208"/>
      <c r="S477" s="208"/>
      <c r="T477" s="208"/>
      <c r="U477" s="208"/>
      <c r="V477" s="208"/>
      <c r="W477" s="208"/>
      <c r="X477" s="208"/>
      <c r="AJ477" s="208"/>
      <c r="AK477" s="208"/>
    </row>
    <row r="478" spans="18:37" x14ac:dyDescent="0.2">
      <c r="R478" s="208"/>
      <c r="S478" s="208"/>
      <c r="T478" s="208"/>
      <c r="U478" s="208"/>
      <c r="V478" s="208"/>
      <c r="W478" s="208"/>
      <c r="X478" s="208"/>
      <c r="AJ478" s="208"/>
      <c r="AK478" s="208"/>
    </row>
    <row r="479" spans="18:37" x14ac:dyDescent="0.2">
      <c r="R479" s="208"/>
      <c r="S479" s="208"/>
      <c r="T479" s="208"/>
      <c r="U479" s="208"/>
      <c r="V479" s="208"/>
      <c r="W479" s="208"/>
      <c r="X479" s="208"/>
      <c r="AJ479" s="208"/>
      <c r="AK479" s="208"/>
    </row>
    <row r="480" spans="18:37" x14ac:dyDescent="0.2">
      <c r="R480" s="208"/>
      <c r="S480" s="208"/>
      <c r="T480" s="208"/>
      <c r="U480" s="208"/>
      <c r="V480" s="208"/>
      <c r="W480" s="208"/>
      <c r="X480" s="208"/>
      <c r="AJ480" s="208"/>
      <c r="AK480" s="208"/>
    </row>
    <row r="481" spans="18:37" x14ac:dyDescent="0.2">
      <c r="R481" s="208"/>
      <c r="S481" s="208"/>
      <c r="T481" s="208"/>
      <c r="U481" s="208"/>
      <c r="V481" s="208"/>
      <c r="W481" s="208"/>
      <c r="X481" s="208"/>
      <c r="AJ481" s="208"/>
      <c r="AK481" s="208"/>
    </row>
    <row r="482" spans="18:37" x14ac:dyDescent="0.2">
      <c r="R482" s="208"/>
      <c r="S482" s="208"/>
      <c r="T482" s="208"/>
      <c r="U482" s="208"/>
      <c r="V482" s="208"/>
      <c r="W482" s="208"/>
      <c r="X482" s="208"/>
      <c r="AJ482" s="208"/>
      <c r="AK482" s="208"/>
    </row>
    <row r="483" spans="18:37" x14ac:dyDescent="0.2">
      <c r="R483" s="208"/>
      <c r="S483" s="208"/>
      <c r="T483" s="208"/>
      <c r="U483" s="208"/>
      <c r="V483" s="208"/>
      <c r="W483" s="208"/>
      <c r="X483" s="208"/>
      <c r="AJ483" s="208"/>
      <c r="AK483" s="208"/>
    </row>
    <row r="484" spans="18:37" x14ac:dyDescent="0.2">
      <c r="R484" s="208"/>
      <c r="S484" s="208"/>
      <c r="T484" s="208"/>
      <c r="U484" s="208"/>
      <c r="V484" s="208"/>
      <c r="W484" s="208"/>
      <c r="X484" s="208"/>
      <c r="AJ484" s="208"/>
      <c r="AK484" s="208"/>
    </row>
    <row r="485" spans="18:37" x14ac:dyDescent="0.2">
      <c r="R485" s="208"/>
      <c r="S485" s="208"/>
      <c r="T485" s="208"/>
      <c r="U485" s="208"/>
      <c r="V485" s="208"/>
      <c r="W485" s="208"/>
      <c r="X485" s="208"/>
      <c r="AJ485" s="208"/>
      <c r="AK485" s="208"/>
    </row>
    <row r="486" spans="18:37" x14ac:dyDescent="0.2">
      <c r="R486" s="208"/>
      <c r="S486" s="208"/>
      <c r="T486" s="208"/>
      <c r="U486" s="208"/>
      <c r="V486" s="208"/>
      <c r="W486" s="208"/>
      <c r="X486" s="208"/>
      <c r="AJ486" s="208"/>
      <c r="AK486" s="208"/>
    </row>
    <row r="487" spans="18:37" x14ac:dyDescent="0.2">
      <c r="R487" s="208"/>
      <c r="S487" s="208"/>
      <c r="T487" s="208"/>
      <c r="U487" s="208"/>
      <c r="V487" s="208"/>
      <c r="W487" s="208"/>
      <c r="X487" s="208"/>
      <c r="AJ487" s="208"/>
      <c r="AK487" s="208"/>
    </row>
    <row r="488" spans="18:37" x14ac:dyDescent="0.2">
      <c r="R488" s="208"/>
      <c r="S488" s="208"/>
      <c r="T488" s="208"/>
      <c r="U488" s="208"/>
      <c r="V488" s="208"/>
      <c r="W488" s="208"/>
      <c r="X488" s="208"/>
      <c r="AJ488" s="208"/>
      <c r="AK488" s="208"/>
    </row>
    <row r="489" spans="18:37" x14ac:dyDescent="0.2">
      <c r="R489" s="208"/>
      <c r="S489" s="208"/>
      <c r="T489" s="208"/>
      <c r="U489" s="208"/>
      <c r="V489" s="208"/>
      <c r="W489" s="208"/>
      <c r="X489" s="208"/>
      <c r="Y489" s="208"/>
      <c r="Z489" s="208"/>
      <c r="AA489" s="208"/>
      <c r="AB489" s="208"/>
      <c r="AC489" s="208"/>
      <c r="AD489" s="208"/>
      <c r="AE489" s="208"/>
      <c r="AF489" s="208"/>
      <c r="AG489" s="208"/>
      <c r="AH489" s="208"/>
      <c r="AI489" s="208"/>
      <c r="AJ489" s="208"/>
      <c r="AK489" s="208"/>
    </row>
    <row r="490" spans="18:37" x14ac:dyDescent="0.2">
      <c r="R490" s="208"/>
      <c r="S490" s="208"/>
      <c r="T490" s="208"/>
      <c r="U490" s="208"/>
      <c r="V490" s="208"/>
      <c r="W490" s="208"/>
      <c r="X490" s="208"/>
      <c r="Y490" s="208"/>
      <c r="Z490" s="208"/>
      <c r="AA490" s="208"/>
      <c r="AB490" s="208"/>
      <c r="AC490" s="208"/>
      <c r="AD490" s="208"/>
      <c r="AE490" s="208"/>
      <c r="AF490" s="208"/>
      <c r="AG490" s="208"/>
      <c r="AH490" s="208"/>
      <c r="AI490" s="208"/>
      <c r="AJ490" s="208"/>
      <c r="AK490" s="208"/>
    </row>
    <row r="491" spans="18:37" x14ac:dyDescent="0.2">
      <c r="R491" s="208"/>
      <c r="S491" s="208"/>
      <c r="T491" s="208"/>
      <c r="U491" s="208"/>
      <c r="V491" s="208"/>
      <c r="W491" s="208"/>
      <c r="X491" s="208"/>
      <c r="Y491" s="208"/>
      <c r="Z491" s="208"/>
      <c r="AA491" s="208"/>
      <c r="AB491" s="208"/>
      <c r="AC491" s="208"/>
      <c r="AD491" s="208"/>
      <c r="AE491" s="208"/>
      <c r="AF491" s="208"/>
      <c r="AG491" s="208"/>
      <c r="AH491" s="208"/>
      <c r="AI491" s="208"/>
      <c r="AJ491" s="208"/>
      <c r="AK491" s="208"/>
    </row>
    <row r="492" spans="18:37" x14ac:dyDescent="0.2">
      <c r="R492" s="208"/>
      <c r="S492" s="208"/>
      <c r="T492" s="208"/>
      <c r="U492" s="208"/>
      <c r="V492" s="208"/>
      <c r="W492" s="208"/>
      <c r="X492" s="208"/>
      <c r="Y492" s="208"/>
      <c r="Z492" s="208"/>
      <c r="AA492" s="208"/>
      <c r="AB492" s="208"/>
      <c r="AC492" s="208"/>
      <c r="AD492" s="208"/>
      <c r="AE492" s="208"/>
      <c r="AF492" s="208"/>
      <c r="AG492" s="208"/>
      <c r="AH492" s="208"/>
      <c r="AI492" s="208"/>
    </row>
    <row r="493" spans="18:37" x14ac:dyDescent="0.2">
      <c r="R493" s="208"/>
      <c r="S493" s="208"/>
      <c r="T493" s="208"/>
      <c r="U493" s="208"/>
      <c r="V493" s="208"/>
      <c r="W493" s="208"/>
      <c r="X493" s="208"/>
      <c r="Y493" s="208"/>
      <c r="Z493" s="208"/>
      <c r="AA493" s="208"/>
      <c r="AB493" s="208"/>
      <c r="AC493" s="208"/>
      <c r="AD493" s="208"/>
      <c r="AE493" s="208"/>
      <c r="AF493" s="208"/>
      <c r="AG493" s="208"/>
      <c r="AH493" s="208"/>
      <c r="AI493" s="208"/>
    </row>
    <row r="494" spans="18:37" x14ac:dyDescent="0.2">
      <c r="R494" s="208"/>
      <c r="S494" s="208"/>
      <c r="T494" s="208"/>
      <c r="U494" s="208"/>
      <c r="V494" s="208"/>
      <c r="W494" s="208"/>
      <c r="X494" s="208"/>
      <c r="Y494" s="208"/>
      <c r="Z494" s="208"/>
      <c r="AA494" s="208"/>
      <c r="AB494" s="208"/>
      <c r="AC494" s="208"/>
      <c r="AD494" s="208"/>
      <c r="AE494" s="208"/>
      <c r="AF494" s="208"/>
      <c r="AG494" s="208"/>
      <c r="AH494" s="208"/>
      <c r="AI494" s="208"/>
    </row>
    <row r="495" spans="18:37" x14ac:dyDescent="0.2">
      <c r="R495" s="208"/>
      <c r="S495" s="208"/>
      <c r="T495" s="208"/>
      <c r="U495" s="208"/>
      <c r="V495" s="208"/>
      <c r="W495" s="208"/>
      <c r="X495" s="208"/>
      <c r="Y495" s="208"/>
      <c r="Z495" s="208"/>
      <c r="AA495" s="208"/>
      <c r="AB495" s="208"/>
      <c r="AC495" s="208"/>
      <c r="AD495" s="208"/>
      <c r="AE495" s="208"/>
      <c r="AF495" s="208"/>
      <c r="AG495" s="208"/>
      <c r="AH495" s="208"/>
      <c r="AI495" s="208"/>
    </row>
    <row r="499" spans="83:83" x14ac:dyDescent="0.2">
      <c r="CE499" s="57" t="s">
        <v>207</v>
      </c>
    </row>
  </sheetData>
  <sheetProtection algorithmName="SHA-512" hashValue="YGb351MfPaDzbyjemq2gLttx2ez3fpBKAW3GxP1Dl7LpFhAqaBHlZnhzT8hffyCCLHrhpevnqGnoVqwPhzfgMQ==" saltValue="oLjDXh0UL1elk3NazrtVXg==" spinCount="100000" sheet="1" objects="1" scenarios="1"/>
  <mergeCells count="139">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L192:AL194"/>
    <mergeCell ref="AL195:AL197"/>
    <mergeCell ref="AL198:AL200"/>
    <mergeCell ref="AL201:AL203"/>
    <mergeCell ref="AL204:AL206"/>
    <mergeCell ref="AL207:AL209"/>
    <mergeCell ref="AL210:AL212"/>
    <mergeCell ref="AL213:AL215"/>
    <mergeCell ref="AL216:AL218"/>
    <mergeCell ref="AL219:AL221"/>
    <mergeCell ref="AL222:AL224"/>
    <mergeCell ref="AL225:AL227"/>
    <mergeCell ref="AL228:AL230"/>
    <mergeCell ref="AL231:AL233"/>
    <mergeCell ref="AL234:AL236"/>
    <mergeCell ref="AL237:AL239"/>
    <mergeCell ref="AL240:AL242"/>
    <mergeCell ref="AL243:AL245"/>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T9" sqref="T9"/>
    </sheetView>
  </sheetViews>
  <sheetFormatPr defaultRowHeight="12.75" x14ac:dyDescent="0.2"/>
  <cols>
    <col min="1" max="1" width="5" style="619" customWidth="1"/>
    <col min="2" max="5" width="9.7109375" style="619" customWidth="1"/>
    <col min="6" max="6" width="13.85546875" style="619" customWidth="1"/>
    <col min="7" max="7" width="13.5703125" style="619" customWidth="1"/>
    <col min="8" max="8" width="11" style="619" customWidth="1"/>
    <col min="9" max="9" width="13.28515625" style="619" customWidth="1"/>
    <col min="10" max="11" width="9.140625" style="619" customWidth="1"/>
    <col min="12" max="12" width="16.85546875" style="619" customWidth="1"/>
    <col min="13" max="13" width="12" style="619" customWidth="1"/>
    <col min="14" max="14" width="10.42578125" style="619" customWidth="1"/>
    <col min="15" max="15" width="8.85546875" style="619" customWidth="1"/>
    <col min="16" max="16384" width="9.140625" style="619"/>
  </cols>
  <sheetData>
    <row r="1" spans="1:15" ht="11.25" customHeight="1" x14ac:dyDescent="0.2">
      <c r="A1" s="1022" t="s">
        <v>0</v>
      </c>
      <c r="B1" s="854"/>
      <c r="C1" s="1023"/>
      <c r="D1" s="147"/>
      <c r="E1" s="148"/>
      <c r="F1" s="616"/>
      <c r="G1" s="616"/>
      <c r="H1" s="616"/>
      <c r="I1" s="617"/>
      <c r="J1" s="148" t="s">
        <v>6</v>
      </c>
      <c r="K1" s="616"/>
      <c r="L1" s="616"/>
      <c r="M1" s="616"/>
      <c r="N1" s="1057" t="s">
        <v>167</v>
      </c>
      <c r="O1" s="1052"/>
    </row>
    <row r="2" spans="1:15" ht="11.25" customHeight="1" x14ac:dyDescent="0.2">
      <c r="A2" s="1005" t="s">
        <v>237</v>
      </c>
      <c r="B2" s="1044"/>
      <c r="C2" s="1006"/>
      <c r="D2" s="149"/>
      <c r="E2" s="150"/>
      <c r="F2" s="611"/>
      <c r="G2" s="611"/>
      <c r="H2" s="611"/>
      <c r="I2" s="620"/>
      <c r="J2" s="151"/>
      <c r="K2" s="151"/>
      <c r="L2" s="151"/>
      <c r="M2" s="151"/>
      <c r="N2" s="152"/>
      <c r="O2" s="153"/>
    </row>
    <row r="3" spans="1:15" ht="11.25" customHeight="1" x14ac:dyDescent="0.2">
      <c r="A3" s="1005" t="s">
        <v>3</v>
      </c>
      <c r="B3" s="1044"/>
      <c r="C3" s="1006"/>
      <c r="D3" s="149"/>
      <c r="E3" s="150"/>
      <c r="F3" s="611"/>
      <c r="G3" s="611"/>
      <c r="H3" s="611"/>
      <c r="I3" s="620"/>
      <c r="J3" s="151"/>
      <c r="K3" s="151"/>
      <c r="L3" s="151"/>
      <c r="M3" s="151"/>
      <c r="N3" s="152"/>
      <c r="O3" s="153"/>
    </row>
    <row r="4" spans="1:15" ht="13.5" thickBot="1" x14ac:dyDescent="0.25">
      <c r="A4" s="1056" t="s">
        <v>547</v>
      </c>
      <c r="B4" s="976"/>
      <c r="C4" s="977"/>
      <c r="D4" s="154"/>
      <c r="E4" s="155"/>
      <c r="F4" s="621"/>
      <c r="G4" s="621"/>
      <c r="H4" s="621"/>
      <c r="I4" s="622"/>
      <c r="J4" s="2" t="str">
        <f>'CG-3123'!$A$6</f>
        <v>USCGC BUSTED</v>
      </c>
      <c r="K4" s="621"/>
      <c r="L4" s="156"/>
      <c r="M4" s="156"/>
      <c r="N4" s="538">
        <f>Menu!F5</f>
        <v>43586</v>
      </c>
      <c r="O4" s="157"/>
    </row>
    <row r="5" spans="1:15" ht="13.5" thickBot="1" x14ac:dyDescent="0.25">
      <c r="A5" s="1053" t="s">
        <v>69</v>
      </c>
      <c r="B5" s="158" t="s">
        <v>168</v>
      </c>
      <c r="C5" s="159"/>
      <c r="D5" s="160"/>
      <c r="E5" s="133"/>
      <c r="F5" s="161" t="s">
        <v>43</v>
      </c>
      <c r="G5" s="161" t="s">
        <v>169</v>
      </c>
      <c r="H5" s="162"/>
      <c r="I5" s="162"/>
      <c r="J5" s="162"/>
      <c r="K5" s="162"/>
      <c r="L5" s="163"/>
      <c r="M5" s="1058" t="s">
        <v>76</v>
      </c>
      <c r="N5" s="871"/>
      <c r="O5" s="872"/>
    </row>
    <row r="6" spans="1:15" ht="12.75" customHeight="1" x14ac:dyDescent="0.2">
      <c r="A6" s="1054"/>
      <c r="B6" s="164" t="s">
        <v>98</v>
      </c>
      <c r="C6" s="161" t="s">
        <v>170</v>
      </c>
      <c r="D6" s="161" t="s">
        <v>99</v>
      </c>
      <c r="E6" s="161" t="s">
        <v>43</v>
      </c>
      <c r="F6" s="161" t="s">
        <v>12</v>
      </c>
      <c r="G6" s="161" t="s">
        <v>171</v>
      </c>
      <c r="H6" s="161" t="s">
        <v>43</v>
      </c>
      <c r="I6" s="161" t="s">
        <v>172</v>
      </c>
      <c r="J6" s="161" t="s">
        <v>171</v>
      </c>
      <c r="K6" s="161" t="s">
        <v>171</v>
      </c>
      <c r="L6" s="165" t="s">
        <v>43</v>
      </c>
      <c r="M6" s="1059"/>
      <c r="N6" s="1060"/>
      <c r="O6" s="959"/>
    </row>
    <row r="7" spans="1:15" ht="13.5" thickBot="1" x14ac:dyDescent="0.25">
      <c r="A7" s="1054"/>
      <c r="B7" s="164" t="s">
        <v>173</v>
      </c>
      <c r="C7" s="161" t="s">
        <v>174</v>
      </c>
      <c r="D7" s="161" t="s">
        <v>175</v>
      </c>
      <c r="E7" s="161" t="s">
        <v>98</v>
      </c>
      <c r="F7" s="161" t="s">
        <v>176</v>
      </c>
      <c r="G7" s="161" t="s">
        <v>177</v>
      </c>
      <c r="H7" s="161" t="s">
        <v>178</v>
      </c>
      <c r="I7" s="161" t="s">
        <v>290</v>
      </c>
      <c r="J7" s="161" t="s">
        <v>179</v>
      </c>
      <c r="K7" s="161" t="s">
        <v>180</v>
      </c>
      <c r="L7" s="165" t="s">
        <v>181</v>
      </c>
      <c r="M7" s="1061"/>
      <c r="N7" s="1062"/>
      <c r="O7" s="1063"/>
    </row>
    <row r="8" spans="1:15" ht="13.5" thickBot="1" x14ac:dyDescent="0.25">
      <c r="A8" s="1054"/>
      <c r="B8" s="164" t="s">
        <v>182</v>
      </c>
      <c r="C8" s="161" t="s">
        <v>183</v>
      </c>
      <c r="D8" s="161" t="s">
        <v>184</v>
      </c>
      <c r="E8" s="161" t="s">
        <v>185</v>
      </c>
      <c r="F8" s="161" t="s">
        <v>186</v>
      </c>
      <c r="G8" s="161" t="s">
        <v>187</v>
      </c>
      <c r="H8" s="161" t="s">
        <v>298</v>
      </c>
      <c r="I8" s="166"/>
      <c r="J8" s="161" t="s">
        <v>188</v>
      </c>
      <c r="K8" s="161" t="s">
        <v>188</v>
      </c>
      <c r="L8" s="165"/>
      <c r="M8" s="1050" t="s">
        <v>200</v>
      </c>
      <c r="N8" s="1051"/>
      <c r="O8" s="1052"/>
    </row>
    <row r="9" spans="1:15" ht="13.5" customHeight="1" thickBot="1" x14ac:dyDescent="0.25">
      <c r="A9" s="1055"/>
      <c r="B9" s="149"/>
      <c r="C9" s="167"/>
      <c r="D9" s="168"/>
      <c r="E9" s="162"/>
      <c r="F9" s="169"/>
      <c r="G9" s="169"/>
      <c r="H9" s="169"/>
      <c r="I9" s="169"/>
      <c r="J9" s="170"/>
      <c r="K9" s="171"/>
      <c r="L9" s="172"/>
      <c r="M9" s="1064"/>
      <c r="N9" s="1065"/>
      <c r="O9" s="1066"/>
    </row>
    <row r="10" spans="1:15" ht="12.75" customHeight="1" thickBot="1" x14ac:dyDescent="0.25">
      <c r="A10" s="173" t="s">
        <v>189</v>
      </c>
      <c r="B10" s="173" t="s">
        <v>190</v>
      </c>
      <c r="C10" s="174" t="s">
        <v>191</v>
      </c>
      <c r="D10" s="174" t="s">
        <v>192</v>
      </c>
      <c r="E10" s="174" t="s">
        <v>193</v>
      </c>
      <c r="F10" s="175"/>
      <c r="G10" s="175" t="s">
        <v>194</v>
      </c>
      <c r="H10" s="175" t="s">
        <v>195</v>
      </c>
      <c r="I10" s="175" t="s">
        <v>196</v>
      </c>
      <c r="J10" s="175" t="s">
        <v>197</v>
      </c>
      <c r="K10" s="175" t="s">
        <v>198</v>
      </c>
      <c r="L10" s="176" t="s">
        <v>199</v>
      </c>
      <c r="M10" s="1067"/>
      <c r="N10" s="1068"/>
      <c r="O10" s="1069"/>
    </row>
    <row r="11" spans="1:15" x14ac:dyDescent="0.2">
      <c r="A11" s="539" t="s">
        <v>201</v>
      </c>
      <c r="B11" s="540"/>
      <c r="C11" s="541"/>
      <c r="D11" s="541"/>
      <c r="E11" s="541"/>
      <c r="F11" s="541"/>
      <c r="G11" s="541"/>
      <c r="H11" s="541"/>
      <c r="I11" s="541"/>
      <c r="J11" s="541"/>
      <c r="K11" s="541"/>
      <c r="L11" s="211">
        <f>'CG-2576'!F36</f>
        <v>212.21</v>
      </c>
      <c r="M11" s="1070"/>
      <c r="N11" s="1071"/>
      <c r="O11" s="1072"/>
    </row>
    <row r="12" spans="1:15" x14ac:dyDescent="0.2">
      <c r="A12" s="542">
        <v>1</v>
      </c>
      <c r="B12" s="543">
        <f t="array" ref="B12:B42">'CG-3123'!$Y$300:$Y$330</f>
        <v>15</v>
      </c>
      <c r="C12" s="544">
        <f t="array" ref="C12:C42">'CG-3123'!$AA$219:$AA$249</f>
        <v>0</v>
      </c>
      <c r="D12" s="544">
        <f t="array" ref="D12:D42">'CG-3123'!$Z$219:$Z$249</f>
        <v>0.8</v>
      </c>
      <c r="E12" s="545">
        <f>B12+C12+D12</f>
        <v>15.8</v>
      </c>
      <c r="F12" s="545">
        <f t="array" ref="F12:F42">'CG-3123'!$Y$350:$Y$380</f>
        <v>9.3000000000000007</v>
      </c>
      <c r="G12" s="546">
        <f t="array" ref="G12:G42">'CG-3123'!$AJ$10:$AJ$40</f>
        <v>12.24</v>
      </c>
      <c r="H12" s="545">
        <f>ROUND((E12*G12),3)</f>
        <v>193.392</v>
      </c>
      <c r="I12" s="178">
        <v>350.75</v>
      </c>
      <c r="J12" s="545">
        <f>IF(H12-I12&gt;0,H12-I12,0)</f>
        <v>0</v>
      </c>
      <c r="K12" s="545">
        <f>IF(H12-I12&lt;0,H12-I12,0)</f>
        <v>-157.358</v>
      </c>
      <c r="L12" s="547">
        <f t="shared" ref="L12:L42" si="0">(L11+J12+K12)</f>
        <v>54.852000000000004</v>
      </c>
      <c r="M12" s="1047"/>
      <c r="N12" s="1048"/>
      <c r="O12" s="1049"/>
    </row>
    <row r="13" spans="1:15" x14ac:dyDescent="0.2">
      <c r="A13" s="542">
        <v>2</v>
      </c>
      <c r="B13" s="548">
        <v>15</v>
      </c>
      <c r="C13" s="544">
        <v>0</v>
      </c>
      <c r="D13" s="544">
        <v>0</v>
      </c>
      <c r="E13" s="545">
        <f t="shared" ref="E13:E42" si="1">B13+C13+D13</f>
        <v>15</v>
      </c>
      <c r="F13" s="545">
        <v>0</v>
      </c>
      <c r="G13" s="546">
        <v>12.24</v>
      </c>
      <c r="H13" s="545">
        <f t="shared" ref="H13:H42" si="2">ROUND((E13*G13),3)</f>
        <v>183.6</v>
      </c>
      <c r="I13" s="178"/>
      <c r="J13" s="545">
        <f t="shared" ref="J13:J28" si="3">IF(H13-I13&gt;0,H13-I13,0)</f>
        <v>183.6</v>
      </c>
      <c r="K13" s="545">
        <f t="shared" ref="K13:K28" si="4">IF(H13-I13&lt;0,H13-I13,0)</f>
        <v>0</v>
      </c>
      <c r="L13" s="547">
        <f t="shared" si="0"/>
        <v>238.452</v>
      </c>
      <c r="M13" s="1047"/>
      <c r="N13" s="1048"/>
      <c r="O13" s="1049"/>
    </row>
    <row r="14" spans="1:15" x14ac:dyDescent="0.2">
      <c r="A14" s="542">
        <v>3</v>
      </c>
      <c r="B14" s="548">
        <v>15</v>
      </c>
      <c r="C14" s="544">
        <v>0</v>
      </c>
      <c r="D14" s="544">
        <v>0</v>
      </c>
      <c r="E14" s="545">
        <f t="shared" si="1"/>
        <v>15</v>
      </c>
      <c r="F14" s="545">
        <v>0</v>
      </c>
      <c r="G14" s="546">
        <v>12.24</v>
      </c>
      <c r="H14" s="545">
        <f t="shared" si="2"/>
        <v>183.6</v>
      </c>
      <c r="I14" s="178"/>
      <c r="J14" s="545">
        <f t="shared" si="3"/>
        <v>183.6</v>
      </c>
      <c r="K14" s="545">
        <f t="shared" si="4"/>
        <v>0</v>
      </c>
      <c r="L14" s="547">
        <f t="shared" si="0"/>
        <v>422.05200000000002</v>
      </c>
      <c r="M14" s="1047"/>
      <c r="N14" s="1048"/>
      <c r="O14" s="1049"/>
    </row>
    <row r="15" spans="1:15" x14ac:dyDescent="0.2">
      <c r="A15" s="542">
        <v>4</v>
      </c>
      <c r="B15" s="548">
        <v>15</v>
      </c>
      <c r="C15" s="544">
        <v>0</v>
      </c>
      <c r="D15" s="544">
        <v>0</v>
      </c>
      <c r="E15" s="545">
        <f t="shared" si="1"/>
        <v>15</v>
      </c>
      <c r="F15" s="545">
        <v>0</v>
      </c>
      <c r="G15" s="546">
        <v>12.24</v>
      </c>
      <c r="H15" s="545">
        <f t="shared" si="2"/>
        <v>183.6</v>
      </c>
      <c r="I15" s="178"/>
      <c r="J15" s="545">
        <f t="shared" si="3"/>
        <v>183.6</v>
      </c>
      <c r="K15" s="545">
        <f t="shared" si="4"/>
        <v>0</v>
      </c>
      <c r="L15" s="547">
        <f t="shared" si="0"/>
        <v>605.65200000000004</v>
      </c>
      <c r="M15" s="1047"/>
      <c r="N15" s="1048"/>
      <c r="O15" s="1049"/>
    </row>
    <row r="16" spans="1:15" x14ac:dyDescent="0.2">
      <c r="A16" s="542">
        <v>5</v>
      </c>
      <c r="B16" s="548">
        <v>16</v>
      </c>
      <c r="C16" s="544">
        <v>0</v>
      </c>
      <c r="D16" s="544">
        <v>1.6</v>
      </c>
      <c r="E16" s="545">
        <f t="shared" si="1"/>
        <v>17.600000000000001</v>
      </c>
      <c r="F16" s="545">
        <v>18.600000000000001</v>
      </c>
      <c r="G16" s="546">
        <v>12.24</v>
      </c>
      <c r="H16" s="545">
        <f t="shared" si="2"/>
        <v>215.42400000000001</v>
      </c>
      <c r="I16" s="178">
        <v>1150.1500000000001</v>
      </c>
      <c r="J16" s="545">
        <f t="shared" si="3"/>
        <v>0</v>
      </c>
      <c r="K16" s="545">
        <f t="shared" si="4"/>
        <v>-934.72600000000011</v>
      </c>
      <c r="L16" s="547">
        <f t="shared" si="0"/>
        <v>-329.07400000000007</v>
      </c>
      <c r="M16" s="1047"/>
      <c r="N16" s="1048"/>
      <c r="O16" s="1049"/>
    </row>
    <row r="17" spans="1:15" x14ac:dyDescent="0.2">
      <c r="A17" s="542">
        <v>6</v>
      </c>
      <c r="B17" s="548">
        <v>16</v>
      </c>
      <c r="C17" s="544">
        <v>0</v>
      </c>
      <c r="D17" s="544">
        <v>1.6</v>
      </c>
      <c r="E17" s="545">
        <f t="shared" si="1"/>
        <v>17.600000000000001</v>
      </c>
      <c r="F17" s="545">
        <v>18.600000000000001</v>
      </c>
      <c r="G17" s="546">
        <v>12.24</v>
      </c>
      <c r="H17" s="545">
        <f t="shared" si="2"/>
        <v>215.42400000000001</v>
      </c>
      <c r="I17" s="178"/>
      <c r="J17" s="545">
        <f t="shared" si="3"/>
        <v>215.42400000000001</v>
      </c>
      <c r="K17" s="545">
        <f t="shared" si="4"/>
        <v>0</v>
      </c>
      <c r="L17" s="547">
        <f t="shared" si="0"/>
        <v>-113.65000000000006</v>
      </c>
      <c r="M17" s="1047"/>
      <c r="N17" s="1048"/>
      <c r="O17" s="1049"/>
    </row>
    <row r="18" spans="1:15" x14ac:dyDescent="0.2">
      <c r="A18" s="542">
        <v>7</v>
      </c>
      <c r="B18" s="548">
        <v>16</v>
      </c>
      <c r="C18" s="544">
        <v>0</v>
      </c>
      <c r="D18" s="544">
        <v>1.6</v>
      </c>
      <c r="E18" s="545">
        <f t="shared" si="1"/>
        <v>17.600000000000001</v>
      </c>
      <c r="F18" s="545">
        <v>18.600000000000001</v>
      </c>
      <c r="G18" s="546">
        <v>12.24</v>
      </c>
      <c r="H18" s="545">
        <f t="shared" si="2"/>
        <v>215.42400000000001</v>
      </c>
      <c r="I18" s="178"/>
      <c r="J18" s="545">
        <f t="shared" si="3"/>
        <v>215.42400000000001</v>
      </c>
      <c r="K18" s="545">
        <f t="shared" si="4"/>
        <v>0</v>
      </c>
      <c r="L18" s="547">
        <f t="shared" si="0"/>
        <v>101.77399999999994</v>
      </c>
      <c r="M18" s="1047"/>
      <c r="N18" s="1048"/>
      <c r="O18" s="1049"/>
    </row>
    <row r="19" spans="1:15" x14ac:dyDescent="0.2">
      <c r="A19" s="542">
        <v>8</v>
      </c>
      <c r="B19" s="548">
        <v>16</v>
      </c>
      <c r="C19" s="544">
        <v>0</v>
      </c>
      <c r="D19" s="544">
        <v>0.4</v>
      </c>
      <c r="E19" s="545">
        <f t="shared" si="1"/>
        <v>16.399999999999999</v>
      </c>
      <c r="F19" s="545">
        <v>5.0999999999999996</v>
      </c>
      <c r="G19" s="546">
        <v>12.24</v>
      </c>
      <c r="H19" s="545">
        <f t="shared" si="2"/>
        <v>200.73599999999999</v>
      </c>
      <c r="I19" s="178">
        <v>504.9</v>
      </c>
      <c r="J19" s="545">
        <f t="shared" si="3"/>
        <v>0</v>
      </c>
      <c r="K19" s="545">
        <f t="shared" si="4"/>
        <v>-304.16399999999999</v>
      </c>
      <c r="L19" s="547">
        <f t="shared" si="0"/>
        <v>-202.39000000000004</v>
      </c>
      <c r="M19" s="1047"/>
      <c r="N19" s="1048"/>
      <c r="O19" s="1049"/>
    </row>
    <row r="20" spans="1:15" x14ac:dyDescent="0.2">
      <c r="A20" s="542">
        <v>9</v>
      </c>
      <c r="B20" s="548">
        <v>15</v>
      </c>
      <c r="C20" s="544">
        <v>0</v>
      </c>
      <c r="D20" s="544">
        <v>0</v>
      </c>
      <c r="E20" s="545">
        <f t="shared" si="1"/>
        <v>15</v>
      </c>
      <c r="F20" s="545">
        <v>0</v>
      </c>
      <c r="G20" s="546">
        <v>12.24</v>
      </c>
      <c r="H20" s="545">
        <f t="shared" si="2"/>
        <v>183.6</v>
      </c>
      <c r="I20" s="178"/>
      <c r="J20" s="545">
        <f t="shared" si="3"/>
        <v>183.6</v>
      </c>
      <c r="K20" s="545">
        <f t="shared" si="4"/>
        <v>0</v>
      </c>
      <c r="L20" s="547">
        <f t="shared" si="0"/>
        <v>-18.790000000000049</v>
      </c>
      <c r="M20" s="348"/>
      <c r="N20" s="349"/>
      <c r="O20" s="350"/>
    </row>
    <row r="21" spans="1:15" x14ac:dyDescent="0.2">
      <c r="A21" s="542">
        <v>10</v>
      </c>
      <c r="B21" s="548">
        <v>15</v>
      </c>
      <c r="C21" s="544">
        <v>0</v>
      </c>
      <c r="D21" s="544">
        <v>0</v>
      </c>
      <c r="E21" s="545">
        <f t="shared" si="1"/>
        <v>15</v>
      </c>
      <c r="F21" s="545">
        <v>0</v>
      </c>
      <c r="G21" s="546">
        <v>12.24</v>
      </c>
      <c r="H21" s="545">
        <f t="shared" si="2"/>
        <v>183.6</v>
      </c>
      <c r="I21" s="178"/>
      <c r="J21" s="545">
        <f t="shared" si="3"/>
        <v>183.6</v>
      </c>
      <c r="K21" s="545">
        <f t="shared" si="4"/>
        <v>0</v>
      </c>
      <c r="L21" s="547">
        <f t="shared" si="0"/>
        <v>164.80999999999995</v>
      </c>
      <c r="M21" s="1047"/>
      <c r="N21" s="1048"/>
      <c r="O21" s="1049"/>
    </row>
    <row r="22" spans="1:15" x14ac:dyDescent="0.2">
      <c r="A22" s="542">
        <v>11</v>
      </c>
      <c r="B22" s="548">
        <v>15</v>
      </c>
      <c r="C22" s="544">
        <v>0</v>
      </c>
      <c r="D22" s="544">
        <v>0.8</v>
      </c>
      <c r="E22" s="545">
        <f t="shared" si="1"/>
        <v>15.8</v>
      </c>
      <c r="F22" s="545">
        <v>9.3000000000000007</v>
      </c>
      <c r="G22" s="546">
        <v>12.24</v>
      </c>
      <c r="H22" s="545">
        <f t="shared" si="2"/>
        <v>193.392</v>
      </c>
      <c r="I22" s="178">
        <v>575.11</v>
      </c>
      <c r="J22" s="545">
        <f t="shared" si="3"/>
        <v>0</v>
      </c>
      <c r="K22" s="545">
        <f t="shared" si="4"/>
        <v>-381.71800000000002</v>
      </c>
      <c r="L22" s="547">
        <f t="shared" si="0"/>
        <v>-216.90800000000007</v>
      </c>
      <c r="M22" s="1047"/>
      <c r="N22" s="1048"/>
      <c r="O22" s="1049"/>
    </row>
    <row r="23" spans="1:15" x14ac:dyDescent="0.2">
      <c r="A23" s="542">
        <v>12</v>
      </c>
      <c r="B23" s="548">
        <v>15</v>
      </c>
      <c r="C23" s="544">
        <v>0</v>
      </c>
      <c r="D23" s="544">
        <v>1.6</v>
      </c>
      <c r="E23" s="545">
        <f t="shared" si="1"/>
        <v>16.600000000000001</v>
      </c>
      <c r="F23" s="545">
        <v>18.600000000000001</v>
      </c>
      <c r="G23" s="546">
        <v>12.24</v>
      </c>
      <c r="H23" s="545">
        <f t="shared" si="2"/>
        <v>203.184</v>
      </c>
      <c r="I23" s="178">
        <v>1680.98</v>
      </c>
      <c r="J23" s="545">
        <f t="shared" si="3"/>
        <v>0</v>
      </c>
      <c r="K23" s="545">
        <f t="shared" si="4"/>
        <v>-1477.796</v>
      </c>
      <c r="L23" s="547">
        <f t="shared" si="0"/>
        <v>-1694.7040000000002</v>
      </c>
      <c r="M23" s="1047"/>
      <c r="N23" s="1048"/>
      <c r="O23" s="1049"/>
    </row>
    <row r="24" spans="1:15" x14ac:dyDescent="0.2">
      <c r="A24" s="542">
        <v>13</v>
      </c>
      <c r="B24" s="548">
        <v>15</v>
      </c>
      <c r="C24" s="544">
        <v>0</v>
      </c>
      <c r="D24" s="544">
        <v>2</v>
      </c>
      <c r="E24" s="545">
        <f t="shared" si="1"/>
        <v>17</v>
      </c>
      <c r="F24" s="545">
        <v>23.700000000000003</v>
      </c>
      <c r="G24" s="546">
        <v>12.24</v>
      </c>
      <c r="H24" s="545">
        <f t="shared" si="2"/>
        <v>208.08</v>
      </c>
      <c r="I24" s="178"/>
      <c r="J24" s="545">
        <f t="shared" si="3"/>
        <v>208.08</v>
      </c>
      <c r="K24" s="545">
        <f t="shared" si="4"/>
        <v>0</v>
      </c>
      <c r="L24" s="547">
        <f t="shared" si="0"/>
        <v>-1486.6240000000003</v>
      </c>
      <c r="M24" s="1047"/>
      <c r="N24" s="1048"/>
      <c r="O24" s="1049"/>
    </row>
    <row r="25" spans="1:15" x14ac:dyDescent="0.2">
      <c r="A25" s="542">
        <v>14</v>
      </c>
      <c r="B25" s="548">
        <v>15</v>
      </c>
      <c r="C25" s="544">
        <v>0</v>
      </c>
      <c r="D25" s="544">
        <v>1.4</v>
      </c>
      <c r="E25" s="545">
        <f t="shared" si="1"/>
        <v>16.399999999999999</v>
      </c>
      <c r="F25" s="545">
        <v>16.5</v>
      </c>
      <c r="G25" s="546">
        <v>12.24</v>
      </c>
      <c r="H25" s="545">
        <f t="shared" si="2"/>
        <v>200.73599999999999</v>
      </c>
      <c r="I25" s="178"/>
      <c r="J25" s="545">
        <f t="shared" si="3"/>
        <v>200.73599999999999</v>
      </c>
      <c r="K25" s="545">
        <f t="shared" si="4"/>
        <v>0</v>
      </c>
      <c r="L25" s="547">
        <f t="shared" si="0"/>
        <v>-1285.8880000000004</v>
      </c>
      <c r="M25" s="1047"/>
      <c r="N25" s="1048"/>
      <c r="O25" s="1049"/>
    </row>
    <row r="26" spans="1:15" x14ac:dyDescent="0.2">
      <c r="A26" s="542">
        <v>15</v>
      </c>
      <c r="B26" s="548">
        <v>15</v>
      </c>
      <c r="C26" s="544">
        <v>0</v>
      </c>
      <c r="D26" s="544">
        <v>1.8</v>
      </c>
      <c r="E26" s="545">
        <f t="shared" si="1"/>
        <v>16.8</v>
      </c>
      <c r="F26" s="545">
        <v>21.150000000000002</v>
      </c>
      <c r="G26" s="546">
        <v>12.24</v>
      </c>
      <c r="H26" s="545">
        <f t="shared" si="2"/>
        <v>205.63200000000001</v>
      </c>
      <c r="I26" s="178"/>
      <c r="J26" s="545">
        <f t="shared" si="3"/>
        <v>205.63200000000001</v>
      </c>
      <c r="K26" s="545">
        <f t="shared" si="4"/>
        <v>0</v>
      </c>
      <c r="L26" s="547">
        <f t="shared" si="0"/>
        <v>-1080.2560000000003</v>
      </c>
      <c r="M26" s="1047"/>
      <c r="N26" s="1048"/>
      <c r="O26" s="1049"/>
    </row>
    <row r="27" spans="1:15" x14ac:dyDescent="0.2">
      <c r="A27" s="542">
        <v>16</v>
      </c>
      <c r="B27" s="548">
        <v>14</v>
      </c>
      <c r="C27" s="544">
        <v>0</v>
      </c>
      <c r="D27" s="544">
        <v>0</v>
      </c>
      <c r="E27" s="545">
        <f t="shared" si="1"/>
        <v>14</v>
      </c>
      <c r="F27" s="545">
        <v>0</v>
      </c>
      <c r="G27" s="546">
        <v>12.24</v>
      </c>
      <c r="H27" s="545">
        <f t="shared" si="2"/>
        <v>171.36</v>
      </c>
      <c r="I27" s="178"/>
      <c r="J27" s="545">
        <f t="shared" si="3"/>
        <v>171.36</v>
      </c>
      <c r="K27" s="545">
        <f t="shared" si="4"/>
        <v>0</v>
      </c>
      <c r="L27" s="547">
        <f t="shared" si="0"/>
        <v>-908.8960000000003</v>
      </c>
      <c r="M27" s="1047"/>
      <c r="N27" s="1048"/>
      <c r="O27" s="1049"/>
    </row>
    <row r="28" spans="1:15" x14ac:dyDescent="0.2">
      <c r="A28" s="542">
        <v>17</v>
      </c>
      <c r="B28" s="548">
        <v>14</v>
      </c>
      <c r="C28" s="544">
        <v>0</v>
      </c>
      <c r="D28" s="544">
        <v>0</v>
      </c>
      <c r="E28" s="545">
        <f t="shared" si="1"/>
        <v>14</v>
      </c>
      <c r="F28" s="545">
        <v>0</v>
      </c>
      <c r="G28" s="546">
        <v>12.24</v>
      </c>
      <c r="H28" s="545">
        <f t="shared" si="2"/>
        <v>171.36</v>
      </c>
      <c r="I28" s="178"/>
      <c r="J28" s="545">
        <f t="shared" si="3"/>
        <v>171.36</v>
      </c>
      <c r="K28" s="545">
        <f t="shared" si="4"/>
        <v>0</v>
      </c>
      <c r="L28" s="547">
        <f t="shared" si="0"/>
        <v>-737.53600000000029</v>
      </c>
      <c r="M28" s="1047"/>
      <c r="N28" s="1048"/>
      <c r="O28" s="1049"/>
    </row>
    <row r="29" spans="1:15" x14ac:dyDescent="0.2">
      <c r="A29" s="542">
        <v>18</v>
      </c>
      <c r="B29" s="548">
        <v>15</v>
      </c>
      <c r="C29" s="544">
        <v>0</v>
      </c>
      <c r="D29" s="544">
        <v>0.8</v>
      </c>
      <c r="E29" s="545">
        <f t="shared" si="1"/>
        <v>15.8</v>
      </c>
      <c r="F29" s="545">
        <v>9.3000000000000007</v>
      </c>
      <c r="G29" s="546">
        <v>12.24</v>
      </c>
      <c r="H29" s="545">
        <f t="shared" si="2"/>
        <v>193.392</v>
      </c>
      <c r="I29" s="178">
        <v>465.9</v>
      </c>
      <c r="J29" s="545">
        <f t="shared" ref="J29:J42" si="5">IF(H29-I29&gt;0,H29-I29,0)</f>
        <v>0</v>
      </c>
      <c r="K29" s="545">
        <f t="shared" ref="K29:K42" si="6">IF(H29-I29&lt;0,H29-I29,0)</f>
        <v>-272.50799999999998</v>
      </c>
      <c r="L29" s="547">
        <f t="shared" si="0"/>
        <v>-1010.0440000000003</v>
      </c>
      <c r="M29" s="1047"/>
      <c r="N29" s="1048"/>
      <c r="O29" s="1049"/>
    </row>
    <row r="30" spans="1:15" x14ac:dyDescent="0.2">
      <c r="A30" s="542">
        <v>19</v>
      </c>
      <c r="B30" s="548">
        <v>15</v>
      </c>
      <c r="C30" s="544">
        <v>0</v>
      </c>
      <c r="D30" s="544">
        <v>0.8</v>
      </c>
      <c r="E30" s="545">
        <f t="shared" si="1"/>
        <v>15.8</v>
      </c>
      <c r="F30" s="545">
        <v>9.3000000000000007</v>
      </c>
      <c r="G30" s="546">
        <v>12.24</v>
      </c>
      <c r="H30" s="545">
        <f t="shared" si="2"/>
        <v>193.392</v>
      </c>
      <c r="I30" s="178"/>
      <c r="J30" s="545">
        <f t="shared" si="5"/>
        <v>193.392</v>
      </c>
      <c r="K30" s="545">
        <f t="shared" si="6"/>
        <v>0</v>
      </c>
      <c r="L30" s="547">
        <f t="shared" si="0"/>
        <v>-816.65200000000027</v>
      </c>
      <c r="M30" s="1047"/>
      <c r="N30" s="1048"/>
      <c r="O30" s="1049"/>
    </row>
    <row r="31" spans="1:15" x14ac:dyDescent="0.2">
      <c r="A31" s="542">
        <v>20</v>
      </c>
      <c r="B31" s="548">
        <v>15</v>
      </c>
      <c r="C31" s="544">
        <v>0</v>
      </c>
      <c r="D31" s="544">
        <v>0.8</v>
      </c>
      <c r="E31" s="545">
        <f t="shared" si="1"/>
        <v>15.8</v>
      </c>
      <c r="F31" s="545">
        <v>9.3000000000000007</v>
      </c>
      <c r="G31" s="546">
        <v>12.24</v>
      </c>
      <c r="H31" s="545">
        <f t="shared" si="2"/>
        <v>193.392</v>
      </c>
      <c r="I31" s="178"/>
      <c r="J31" s="545">
        <f t="shared" si="5"/>
        <v>193.392</v>
      </c>
      <c r="K31" s="545">
        <f t="shared" si="6"/>
        <v>0</v>
      </c>
      <c r="L31" s="547">
        <f t="shared" si="0"/>
        <v>-623.26000000000022</v>
      </c>
      <c r="M31" s="1047"/>
      <c r="N31" s="1048"/>
      <c r="O31" s="1049"/>
    </row>
    <row r="32" spans="1:15" x14ac:dyDescent="0.2">
      <c r="A32" s="542">
        <v>21</v>
      </c>
      <c r="B32" s="548">
        <v>15</v>
      </c>
      <c r="C32" s="544">
        <v>0</v>
      </c>
      <c r="D32" s="544">
        <v>0.8</v>
      </c>
      <c r="E32" s="545">
        <f t="shared" si="1"/>
        <v>15.8</v>
      </c>
      <c r="F32" s="545">
        <v>9.3000000000000007</v>
      </c>
      <c r="G32" s="546">
        <v>12.24</v>
      </c>
      <c r="H32" s="545">
        <f t="shared" si="2"/>
        <v>193.392</v>
      </c>
      <c r="I32" s="178">
        <v>475.3</v>
      </c>
      <c r="J32" s="545">
        <f t="shared" si="5"/>
        <v>0</v>
      </c>
      <c r="K32" s="545">
        <f t="shared" si="6"/>
        <v>-281.90800000000002</v>
      </c>
      <c r="L32" s="547">
        <f t="shared" si="0"/>
        <v>-905.16800000000023</v>
      </c>
      <c r="M32" s="1047"/>
      <c r="N32" s="1048"/>
      <c r="O32" s="1049"/>
    </row>
    <row r="33" spans="1:15" x14ac:dyDescent="0.2">
      <c r="A33" s="542">
        <v>22</v>
      </c>
      <c r="B33" s="548">
        <v>15</v>
      </c>
      <c r="C33" s="544">
        <v>0</v>
      </c>
      <c r="D33" s="544">
        <v>0.4</v>
      </c>
      <c r="E33" s="545">
        <f t="shared" si="1"/>
        <v>15.4</v>
      </c>
      <c r="F33" s="545">
        <v>5.0999999999999996</v>
      </c>
      <c r="G33" s="546">
        <v>12.24</v>
      </c>
      <c r="H33" s="545">
        <f t="shared" si="2"/>
        <v>188.49600000000001</v>
      </c>
      <c r="I33" s="178">
        <v>338.4</v>
      </c>
      <c r="J33" s="545">
        <f t="shared" si="5"/>
        <v>0</v>
      </c>
      <c r="K33" s="545">
        <f t="shared" si="6"/>
        <v>-149.90399999999997</v>
      </c>
      <c r="L33" s="547">
        <f t="shared" si="0"/>
        <v>-1055.0720000000001</v>
      </c>
      <c r="M33" s="1047"/>
      <c r="N33" s="1048"/>
      <c r="O33" s="1049"/>
    </row>
    <row r="34" spans="1:15" x14ac:dyDescent="0.2">
      <c r="A34" s="542">
        <v>23</v>
      </c>
      <c r="B34" s="548">
        <v>15</v>
      </c>
      <c r="C34" s="544">
        <v>0</v>
      </c>
      <c r="D34" s="544">
        <v>0</v>
      </c>
      <c r="E34" s="545">
        <f t="shared" si="1"/>
        <v>15</v>
      </c>
      <c r="F34" s="545">
        <v>0</v>
      </c>
      <c r="G34" s="546">
        <v>12.24</v>
      </c>
      <c r="H34" s="545">
        <f t="shared" si="2"/>
        <v>183.6</v>
      </c>
      <c r="I34" s="178"/>
      <c r="J34" s="545">
        <f t="shared" si="5"/>
        <v>183.6</v>
      </c>
      <c r="K34" s="545">
        <f t="shared" si="6"/>
        <v>0</v>
      </c>
      <c r="L34" s="547">
        <f t="shared" si="0"/>
        <v>-871.47200000000009</v>
      </c>
      <c r="M34" s="1047"/>
      <c r="N34" s="1048"/>
      <c r="O34" s="1049"/>
    </row>
    <row r="35" spans="1:15" x14ac:dyDescent="0.2">
      <c r="A35" s="542">
        <v>24</v>
      </c>
      <c r="B35" s="548">
        <v>15</v>
      </c>
      <c r="C35" s="544">
        <v>0</v>
      </c>
      <c r="D35" s="544">
        <v>0</v>
      </c>
      <c r="E35" s="545">
        <f t="shared" si="1"/>
        <v>15</v>
      </c>
      <c r="F35" s="545">
        <v>0</v>
      </c>
      <c r="G35" s="546">
        <v>12.24</v>
      </c>
      <c r="H35" s="545">
        <f t="shared" si="2"/>
        <v>183.6</v>
      </c>
      <c r="I35" s="178"/>
      <c r="J35" s="545">
        <f t="shared" si="5"/>
        <v>183.6</v>
      </c>
      <c r="K35" s="545">
        <f t="shared" si="6"/>
        <v>0</v>
      </c>
      <c r="L35" s="547">
        <f t="shared" si="0"/>
        <v>-687.87200000000007</v>
      </c>
      <c r="M35" s="1047"/>
      <c r="N35" s="1048"/>
      <c r="O35" s="1049"/>
    </row>
    <row r="36" spans="1:15" x14ac:dyDescent="0.2">
      <c r="A36" s="542">
        <v>25</v>
      </c>
      <c r="B36" s="548">
        <v>16</v>
      </c>
      <c r="C36" s="544">
        <v>0</v>
      </c>
      <c r="D36" s="544">
        <v>0.8</v>
      </c>
      <c r="E36" s="545">
        <f t="shared" si="1"/>
        <v>16.8</v>
      </c>
      <c r="F36" s="545">
        <v>9.3000000000000007</v>
      </c>
      <c r="G36" s="546">
        <v>12.24</v>
      </c>
      <c r="H36" s="545">
        <f t="shared" si="2"/>
        <v>205.63200000000001</v>
      </c>
      <c r="I36" s="178">
        <v>250.5</v>
      </c>
      <c r="J36" s="545">
        <f t="shared" si="5"/>
        <v>0</v>
      </c>
      <c r="K36" s="545">
        <f t="shared" si="6"/>
        <v>-44.867999999999995</v>
      </c>
      <c r="L36" s="547">
        <f t="shared" si="0"/>
        <v>-732.74</v>
      </c>
      <c r="M36" s="1047"/>
      <c r="N36" s="1048"/>
      <c r="O36" s="1049"/>
    </row>
    <row r="37" spans="1:15" x14ac:dyDescent="0.2">
      <c r="A37" s="542">
        <v>26</v>
      </c>
      <c r="B37" s="548">
        <v>16</v>
      </c>
      <c r="C37" s="544">
        <v>0</v>
      </c>
      <c r="D37" s="544">
        <v>0.8</v>
      </c>
      <c r="E37" s="545">
        <f t="shared" si="1"/>
        <v>16.8</v>
      </c>
      <c r="F37" s="545">
        <v>9.3000000000000007</v>
      </c>
      <c r="G37" s="546">
        <v>12.24</v>
      </c>
      <c r="H37" s="545">
        <f t="shared" si="2"/>
        <v>205.63200000000001</v>
      </c>
      <c r="I37" s="178"/>
      <c r="J37" s="545">
        <f t="shared" si="5"/>
        <v>205.63200000000001</v>
      </c>
      <c r="K37" s="545">
        <f t="shared" si="6"/>
        <v>0</v>
      </c>
      <c r="L37" s="547">
        <f t="shared" si="0"/>
        <v>-527.10799999999995</v>
      </c>
      <c r="M37" s="1047"/>
      <c r="N37" s="1048"/>
      <c r="O37" s="1049"/>
    </row>
    <row r="38" spans="1:15" x14ac:dyDescent="0.2">
      <c r="A38" s="542">
        <v>27</v>
      </c>
      <c r="B38" s="548">
        <v>16</v>
      </c>
      <c r="C38" s="544">
        <v>0</v>
      </c>
      <c r="D38" s="544">
        <v>0.8</v>
      </c>
      <c r="E38" s="545">
        <f t="shared" si="1"/>
        <v>16.8</v>
      </c>
      <c r="F38" s="545">
        <v>9.3000000000000007</v>
      </c>
      <c r="G38" s="546">
        <v>12.24</v>
      </c>
      <c r="H38" s="545">
        <f t="shared" si="2"/>
        <v>205.63200000000001</v>
      </c>
      <c r="I38" s="178">
        <v>302.29000000000002</v>
      </c>
      <c r="J38" s="545">
        <f t="shared" si="5"/>
        <v>0</v>
      </c>
      <c r="K38" s="545">
        <f t="shared" si="6"/>
        <v>-96.658000000000015</v>
      </c>
      <c r="L38" s="547">
        <f t="shared" si="0"/>
        <v>-623.76599999999996</v>
      </c>
      <c r="M38" s="1047"/>
      <c r="N38" s="1048"/>
      <c r="O38" s="1049"/>
    </row>
    <row r="39" spans="1:15" x14ac:dyDescent="0.2">
      <c r="A39" s="542">
        <v>28</v>
      </c>
      <c r="B39" s="548">
        <v>16</v>
      </c>
      <c r="C39" s="544">
        <v>0</v>
      </c>
      <c r="D39" s="544">
        <v>0.4</v>
      </c>
      <c r="E39" s="545">
        <f t="shared" si="1"/>
        <v>16.399999999999999</v>
      </c>
      <c r="F39" s="545">
        <v>4.6500000000000004</v>
      </c>
      <c r="G39" s="546">
        <v>12.24</v>
      </c>
      <c r="H39" s="545">
        <f t="shared" si="2"/>
        <v>200.73599999999999</v>
      </c>
      <c r="I39" s="178"/>
      <c r="J39" s="545">
        <f t="shared" si="5"/>
        <v>200.73599999999999</v>
      </c>
      <c r="K39" s="545">
        <f t="shared" si="6"/>
        <v>0</v>
      </c>
      <c r="L39" s="547">
        <f t="shared" si="0"/>
        <v>-423.03</v>
      </c>
      <c r="M39" s="1047"/>
      <c r="N39" s="1048"/>
      <c r="O39" s="1049"/>
    </row>
    <row r="40" spans="1:15" x14ac:dyDescent="0.2">
      <c r="A40" s="542">
        <v>29</v>
      </c>
      <c r="B40" s="548">
        <v>16</v>
      </c>
      <c r="C40" s="544">
        <v>0</v>
      </c>
      <c r="D40" s="544">
        <v>0.8</v>
      </c>
      <c r="E40" s="545">
        <f t="shared" si="1"/>
        <v>16.8</v>
      </c>
      <c r="F40" s="545">
        <v>9.3000000000000007</v>
      </c>
      <c r="G40" s="546">
        <v>12.24</v>
      </c>
      <c r="H40" s="545">
        <f t="shared" si="2"/>
        <v>205.63200000000001</v>
      </c>
      <c r="I40" s="178">
        <v>488.69</v>
      </c>
      <c r="J40" s="545">
        <f t="shared" si="5"/>
        <v>0</v>
      </c>
      <c r="K40" s="545">
        <f t="shared" si="6"/>
        <v>-283.05799999999999</v>
      </c>
      <c r="L40" s="547">
        <f t="shared" si="0"/>
        <v>-706.08799999999997</v>
      </c>
      <c r="M40" s="1047"/>
      <c r="N40" s="1048"/>
      <c r="O40" s="1049"/>
    </row>
    <row r="41" spans="1:15" x14ac:dyDescent="0.2">
      <c r="A41" s="542">
        <v>30</v>
      </c>
      <c r="B41" s="548">
        <v>16</v>
      </c>
      <c r="C41" s="544">
        <v>0</v>
      </c>
      <c r="D41" s="544">
        <v>0</v>
      </c>
      <c r="E41" s="545">
        <f t="shared" si="1"/>
        <v>16</v>
      </c>
      <c r="F41" s="545">
        <v>0</v>
      </c>
      <c r="G41" s="546">
        <v>12.24</v>
      </c>
      <c r="H41" s="545">
        <f t="shared" si="2"/>
        <v>195.84</v>
      </c>
      <c r="I41" s="178"/>
      <c r="J41" s="545">
        <f t="shared" si="5"/>
        <v>195.84</v>
      </c>
      <c r="K41" s="545">
        <f t="shared" si="6"/>
        <v>0</v>
      </c>
      <c r="L41" s="547">
        <f t="shared" si="0"/>
        <v>-510.24799999999993</v>
      </c>
      <c r="M41" s="1047"/>
      <c r="N41" s="1048"/>
      <c r="O41" s="1049"/>
    </row>
    <row r="42" spans="1:15" ht="13.5" thickBot="1" x14ac:dyDescent="0.25">
      <c r="A42" s="549">
        <v>31</v>
      </c>
      <c r="B42" s="550">
        <v>16</v>
      </c>
      <c r="C42" s="551">
        <v>0</v>
      </c>
      <c r="D42" s="551">
        <v>0</v>
      </c>
      <c r="E42" s="552">
        <f t="shared" si="1"/>
        <v>16</v>
      </c>
      <c r="F42" s="553">
        <v>0</v>
      </c>
      <c r="G42" s="554">
        <v>12.24</v>
      </c>
      <c r="H42" s="545">
        <f t="shared" si="2"/>
        <v>195.84</v>
      </c>
      <c r="I42" s="179"/>
      <c r="J42" s="553">
        <f t="shared" si="5"/>
        <v>195.84</v>
      </c>
      <c r="K42" s="553">
        <f t="shared" si="6"/>
        <v>0</v>
      </c>
      <c r="L42" s="555">
        <f t="shared" si="0"/>
        <v>-314.4079999999999</v>
      </c>
      <c r="M42" s="1073"/>
      <c r="N42" s="1074"/>
      <c r="O42" s="1075"/>
    </row>
    <row r="43" spans="1:15" ht="27.75" thickBot="1" x14ac:dyDescent="0.25">
      <c r="A43" s="556" t="s">
        <v>43</v>
      </c>
      <c r="B43" s="557">
        <f>SUM(B12:B42)</f>
        <v>474</v>
      </c>
      <c r="C43" s="557">
        <f>SUM(C12:C42)</f>
        <v>0</v>
      </c>
      <c r="D43" s="557">
        <f t="shared" ref="D43:E43" si="7">SUM(D12:D42)</f>
        <v>20.800000000000004</v>
      </c>
      <c r="E43" s="557">
        <f t="shared" si="7"/>
        <v>494.80000000000007</v>
      </c>
      <c r="F43" s="557">
        <f>ROUND(SUM(F12:F42),2)</f>
        <v>243.6</v>
      </c>
      <c r="G43" s="558"/>
      <c r="H43" s="557">
        <f>ROUND(SUM(H12:H42),2)</f>
        <v>6056.35</v>
      </c>
      <c r="I43" s="557">
        <f>ROUND(SUM(I12:I42),2)</f>
        <v>6582.97</v>
      </c>
      <c r="J43" s="558"/>
      <c r="K43" s="559"/>
      <c r="L43" s="560">
        <f>ROUND(L11+H43-I43,2)</f>
        <v>-314.41000000000003</v>
      </c>
      <c r="M43" s="1076"/>
      <c r="N43" s="1077"/>
      <c r="O43" s="1078"/>
    </row>
  </sheetData>
  <sheetProtection algorithmName="SHA-512" hashValue="r14vQUVSWHMsKpQpGxWaeAY+RwW4j8TIQl4jVdi+tp/VjozWlLghkAbGJIN5pP744dyvkmBI8Sli0W0ndn2swg==" saltValue="IlwyS0UoTGsrfmh0QbcxDA==" spinCount="100000" sheet="1" objects="1" scenarios="1"/>
  <mergeCells count="41">
    <mergeCell ref="M40:O40"/>
    <mergeCell ref="M41:O41"/>
    <mergeCell ref="M42:O42"/>
    <mergeCell ref="M43:O43"/>
    <mergeCell ref="M35:O35"/>
    <mergeCell ref="M36:O36"/>
    <mergeCell ref="M37:O37"/>
    <mergeCell ref="M38:O38"/>
    <mergeCell ref="M39:O39"/>
    <mergeCell ref="M30:O30"/>
    <mergeCell ref="M31:O31"/>
    <mergeCell ref="M32:O32"/>
    <mergeCell ref="M33:O33"/>
    <mergeCell ref="M34:O34"/>
    <mergeCell ref="M24:O24"/>
    <mergeCell ref="M25:O25"/>
    <mergeCell ref="M26:O26"/>
    <mergeCell ref="M27:O27"/>
    <mergeCell ref="M28:O28"/>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3:O23"/>
    <mergeCell ref="M17:O17"/>
    <mergeCell ref="M18:O18"/>
    <mergeCell ref="M19:O19"/>
    <mergeCell ref="M21:O21"/>
    <mergeCell ref="M22:O22"/>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I13" sqref="I13"/>
    </sheetView>
  </sheetViews>
  <sheetFormatPr defaultRowHeight="12.75" x14ac:dyDescent="0.2"/>
  <cols>
    <col min="1" max="1" width="15.28515625" style="564" customWidth="1"/>
    <col min="2" max="2" width="5.42578125" style="564" customWidth="1"/>
    <col min="3" max="3" width="9.7109375" style="564" customWidth="1"/>
    <col min="4" max="4" width="3.28515625" style="564" customWidth="1"/>
    <col min="5" max="5" width="7" style="564" customWidth="1"/>
    <col min="6" max="6" width="9.140625" style="564" customWidth="1"/>
    <col min="7" max="7" width="20" style="564" customWidth="1"/>
    <col min="8" max="8" width="3.140625" style="564" customWidth="1"/>
    <col min="9" max="9" width="12.7109375" style="564" customWidth="1"/>
    <col min="10" max="10" width="8.5703125" style="564" customWidth="1"/>
    <col min="11" max="11" width="16.42578125" style="564" customWidth="1"/>
    <col min="12" max="12" width="24.28515625" style="564" customWidth="1"/>
    <col min="13" max="13" width="15.28515625" style="564" customWidth="1"/>
    <col min="14" max="14" width="5.42578125" style="564" customWidth="1"/>
    <col min="15" max="15" width="9.7109375" style="564" customWidth="1"/>
    <col min="16" max="16" width="3.28515625" style="564" customWidth="1"/>
    <col min="17" max="17" width="7" style="564" customWidth="1"/>
    <col min="18" max="18" width="9.140625" style="564" customWidth="1"/>
    <col min="19" max="19" width="21.28515625" style="564" customWidth="1"/>
    <col min="20" max="20" width="3.140625" style="564" customWidth="1"/>
    <col min="21" max="21" width="12.7109375" style="564" customWidth="1"/>
    <col min="22" max="22" width="8.5703125" style="564" customWidth="1"/>
    <col min="23" max="23" width="16.42578125" style="564" customWidth="1"/>
    <col min="24" max="24" width="24.28515625" style="564" customWidth="1"/>
    <col min="25" max="25" width="15.28515625" style="564" customWidth="1"/>
    <col min="26" max="26" width="5.42578125" style="564" customWidth="1"/>
    <col min="27" max="27" width="9.7109375" style="564" customWidth="1"/>
    <col min="28" max="28" width="3.28515625" style="564" customWidth="1"/>
    <col min="29" max="29" width="7" style="564" customWidth="1"/>
    <col min="30" max="30" width="9.140625" style="564" customWidth="1"/>
    <col min="31" max="31" width="21.85546875" style="564" customWidth="1"/>
    <col min="32" max="32" width="3.140625" style="564" customWidth="1"/>
    <col min="33" max="33" width="12.7109375" style="564" customWidth="1"/>
    <col min="34" max="34" width="8.5703125" style="564" customWidth="1"/>
    <col min="35" max="35" width="16.42578125" style="564" customWidth="1"/>
    <col min="36" max="36" width="24.28515625" style="564" customWidth="1"/>
    <col min="37" max="37" width="15.28515625" style="564" customWidth="1"/>
    <col min="38" max="38" width="5.42578125" style="564" customWidth="1"/>
    <col min="39" max="39" width="9.7109375" style="564" customWidth="1"/>
    <col min="40" max="40" width="3.28515625" style="564" customWidth="1"/>
    <col min="41" max="41" width="7" style="564" customWidth="1"/>
    <col min="42" max="42" width="9.140625" style="564" customWidth="1"/>
    <col min="43" max="43" width="21" style="564" customWidth="1"/>
    <col min="44" max="44" width="3.140625" style="564" customWidth="1"/>
    <col min="45" max="45" width="12.7109375" style="564" customWidth="1"/>
    <col min="46" max="46" width="8.5703125" style="564" customWidth="1"/>
    <col min="47" max="47" width="16.42578125" style="564" customWidth="1"/>
    <col min="48" max="48" width="24.28515625" style="564" customWidth="1"/>
    <col min="49" max="49" width="15.28515625" style="564" customWidth="1"/>
    <col min="50" max="50" width="5.42578125" style="564" customWidth="1"/>
    <col min="51" max="51" width="9.7109375" style="564" customWidth="1"/>
    <col min="52" max="52" width="3.28515625" style="564" customWidth="1"/>
    <col min="53" max="53" width="7" style="564" customWidth="1"/>
    <col min="54" max="54" width="9.140625" style="564" customWidth="1"/>
    <col min="55" max="55" width="21" style="564" customWidth="1"/>
    <col min="56" max="56" width="3.140625" style="564" customWidth="1"/>
    <col min="57" max="57" width="12.7109375" style="564" customWidth="1"/>
    <col min="58" max="58" width="8.5703125" style="564" customWidth="1"/>
    <col min="59" max="59" width="16.42578125" style="564" customWidth="1"/>
    <col min="60" max="60" width="24.28515625" style="564" customWidth="1"/>
    <col min="61" max="61" width="15.28515625" style="564" customWidth="1"/>
    <col min="62" max="62" width="5.42578125" style="564" customWidth="1"/>
    <col min="63" max="63" width="9.7109375" style="564" customWidth="1"/>
    <col min="64" max="64" width="3.28515625" style="564" customWidth="1"/>
    <col min="65" max="65" width="7" style="564" customWidth="1"/>
    <col min="66" max="66" width="9.140625" style="564" customWidth="1"/>
    <col min="67" max="67" width="21.140625" style="564" customWidth="1"/>
    <col min="68" max="68" width="3.140625" style="564" customWidth="1"/>
    <col min="69" max="69" width="12.7109375" style="564" customWidth="1"/>
    <col min="70" max="70" width="8.5703125" style="564" customWidth="1"/>
    <col min="71" max="71" width="16.42578125" style="564" customWidth="1"/>
    <col min="72" max="72" width="24.28515625" style="564" customWidth="1"/>
    <col min="73" max="73" width="15.28515625" style="564" customWidth="1"/>
    <col min="74" max="74" width="5.42578125" style="564" customWidth="1"/>
    <col min="75" max="75" width="9.7109375" style="564" customWidth="1"/>
    <col min="76" max="76" width="3.28515625" style="564" customWidth="1"/>
    <col min="77" max="77" width="7" style="564" customWidth="1"/>
    <col min="78" max="78" width="9.140625" style="564" customWidth="1"/>
    <col min="79" max="79" width="21" style="564" customWidth="1"/>
    <col min="80" max="80" width="3.140625" style="564" customWidth="1"/>
    <col min="81" max="81" width="12.7109375" style="564" customWidth="1"/>
    <col min="82" max="82" width="8.5703125" style="564" customWidth="1"/>
    <col min="83" max="83" width="16.42578125" style="564" customWidth="1"/>
    <col min="84" max="84" width="24.28515625" style="564" customWidth="1"/>
    <col min="85" max="16384" width="9.140625" style="564"/>
  </cols>
  <sheetData>
    <row r="1" spans="1:84" x14ac:dyDescent="0.2">
      <c r="A1" s="1022" t="s">
        <v>0</v>
      </c>
      <c r="B1" s="854"/>
      <c r="C1" s="854"/>
      <c r="D1" s="561"/>
      <c r="E1" s="562"/>
      <c r="F1" s="562"/>
      <c r="G1" s="562"/>
      <c r="H1" s="562"/>
      <c r="I1" s="562"/>
      <c r="J1" s="563"/>
      <c r="K1" s="562" t="s">
        <v>72</v>
      </c>
      <c r="L1" s="563"/>
      <c r="M1" s="1022" t="s">
        <v>0</v>
      </c>
      <c r="N1" s="854"/>
      <c r="O1" s="854"/>
      <c r="P1" s="561"/>
      <c r="Q1" s="562"/>
      <c r="R1" s="562"/>
      <c r="S1" s="562"/>
      <c r="T1" s="562"/>
      <c r="U1" s="562"/>
      <c r="V1" s="563"/>
      <c r="W1" s="562" t="s">
        <v>72</v>
      </c>
      <c r="X1" s="563"/>
      <c r="Y1" s="1022" t="s">
        <v>0</v>
      </c>
      <c r="Z1" s="854"/>
      <c r="AA1" s="854"/>
      <c r="AB1" s="561"/>
      <c r="AC1" s="562"/>
      <c r="AD1" s="562"/>
      <c r="AE1" s="562"/>
      <c r="AF1" s="562"/>
      <c r="AG1" s="562"/>
      <c r="AH1" s="563"/>
      <c r="AI1" s="562" t="s">
        <v>72</v>
      </c>
      <c r="AJ1" s="563"/>
      <c r="AK1" s="1022" t="s">
        <v>0</v>
      </c>
      <c r="AL1" s="854"/>
      <c r="AM1" s="854"/>
      <c r="AN1" s="561"/>
      <c r="AO1" s="562"/>
      <c r="AP1" s="562"/>
      <c r="AQ1" s="562"/>
      <c r="AR1" s="562"/>
      <c r="AS1" s="562"/>
      <c r="AT1" s="563"/>
      <c r="AU1" s="562" t="s">
        <v>72</v>
      </c>
      <c r="AV1" s="563"/>
      <c r="AW1" s="1022" t="s">
        <v>0</v>
      </c>
      <c r="AX1" s="854"/>
      <c r="AY1" s="854"/>
      <c r="AZ1" s="561"/>
      <c r="BA1" s="562"/>
      <c r="BB1" s="562"/>
      <c r="BC1" s="562"/>
      <c r="BD1" s="562"/>
      <c r="BE1" s="562"/>
      <c r="BF1" s="563"/>
      <c r="BG1" s="562" t="s">
        <v>72</v>
      </c>
      <c r="BH1" s="563"/>
      <c r="BI1" s="1022" t="s">
        <v>0</v>
      </c>
      <c r="BJ1" s="854"/>
      <c r="BK1" s="854"/>
      <c r="BL1" s="561"/>
      <c r="BM1" s="562"/>
      <c r="BN1" s="562"/>
      <c r="BO1" s="562"/>
      <c r="BP1" s="562"/>
      <c r="BQ1" s="562"/>
      <c r="BR1" s="563"/>
      <c r="BS1" s="562" t="s">
        <v>72</v>
      </c>
      <c r="BT1" s="563"/>
      <c r="BU1" s="1022" t="s">
        <v>0</v>
      </c>
      <c r="BV1" s="854"/>
      <c r="BW1" s="854"/>
      <c r="BX1" s="561"/>
      <c r="BY1" s="562"/>
      <c r="BZ1" s="562"/>
      <c r="CA1" s="562"/>
      <c r="CB1" s="562"/>
      <c r="CC1" s="562"/>
      <c r="CD1" s="563"/>
      <c r="CE1" s="562" t="s">
        <v>72</v>
      </c>
      <c r="CF1" s="563"/>
    </row>
    <row r="2" spans="1:84" x14ac:dyDescent="0.2">
      <c r="A2" s="1005" t="s">
        <v>237</v>
      </c>
      <c r="B2" s="880"/>
      <c r="C2" s="880"/>
      <c r="D2" s="565"/>
      <c r="E2" s="568"/>
      <c r="F2" s="568"/>
      <c r="G2" s="753" t="s">
        <v>73</v>
      </c>
      <c r="H2" s="753"/>
      <c r="I2" s="753"/>
      <c r="J2" s="567"/>
      <c r="K2" s="568"/>
      <c r="L2" s="567"/>
      <c r="M2" s="1005" t="s">
        <v>237</v>
      </c>
      <c r="N2" s="880"/>
      <c r="O2" s="880"/>
      <c r="P2" s="565"/>
      <c r="Q2" s="568"/>
      <c r="R2" s="568"/>
      <c r="S2" s="753" t="s">
        <v>73</v>
      </c>
      <c r="T2" s="753"/>
      <c r="U2" s="753"/>
      <c r="V2" s="567"/>
      <c r="W2" s="568"/>
      <c r="X2" s="567"/>
      <c r="Y2" s="1005" t="s">
        <v>237</v>
      </c>
      <c r="Z2" s="1044"/>
      <c r="AA2" s="880"/>
      <c r="AB2" s="565"/>
      <c r="AE2" s="566" t="s">
        <v>73</v>
      </c>
      <c r="AF2" s="566"/>
      <c r="AG2" s="566"/>
      <c r="AH2" s="567"/>
      <c r="AI2" s="568"/>
      <c r="AJ2" s="567"/>
      <c r="AK2" s="1005" t="s">
        <v>237</v>
      </c>
      <c r="AL2" s="880"/>
      <c r="AM2" s="880"/>
      <c r="AN2" s="565"/>
      <c r="AO2" s="568"/>
      <c r="AP2" s="568"/>
      <c r="AQ2" s="753" t="s">
        <v>73</v>
      </c>
      <c r="AR2" s="753"/>
      <c r="AS2" s="753"/>
      <c r="AT2" s="567"/>
      <c r="AU2" s="568"/>
      <c r="AV2" s="567"/>
      <c r="AW2" s="1005" t="s">
        <v>237</v>
      </c>
      <c r="AX2" s="880"/>
      <c r="AY2" s="880"/>
      <c r="AZ2" s="565"/>
      <c r="BA2" s="568"/>
      <c r="BB2" s="568"/>
      <c r="BC2" s="753" t="s">
        <v>73</v>
      </c>
      <c r="BD2" s="753"/>
      <c r="BE2" s="753"/>
      <c r="BF2" s="567"/>
      <c r="BG2" s="568"/>
      <c r="BH2" s="567"/>
      <c r="BI2" s="1005" t="s">
        <v>237</v>
      </c>
      <c r="BJ2" s="880"/>
      <c r="BK2" s="880"/>
      <c r="BL2" s="565"/>
      <c r="BM2" s="568"/>
      <c r="BN2" s="568"/>
      <c r="BO2" s="753" t="s">
        <v>73</v>
      </c>
      <c r="BP2" s="753"/>
      <c r="BQ2" s="753"/>
      <c r="BR2" s="567"/>
      <c r="BS2" s="568"/>
      <c r="BT2" s="567"/>
      <c r="BU2" s="1005" t="s">
        <v>237</v>
      </c>
      <c r="BV2" s="880"/>
      <c r="BW2" s="880"/>
      <c r="BX2" s="565"/>
      <c r="BY2" s="568"/>
      <c r="BZ2" s="568"/>
      <c r="CA2" s="753" t="s">
        <v>73</v>
      </c>
      <c r="CB2" s="753"/>
      <c r="CC2" s="753"/>
      <c r="CD2" s="567"/>
      <c r="CE2" s="568"/>
      <c r="CF2" s="567"/>
    </row>
    <row r="3" spans="1:84" x14ac:dyDescent="0.2">
      <c r="A3" s="1005" t="s">
        <v>3</v>
      </c>
      <c r="B3" s="880"/>
      <c r="C3" s="880"/>
      <c r="D3" s="565"/>
      <c r="E3" s="568"/>
      <c r="F3" s="568"/>
      <c r="G3" s="568"/>
      <c r="H3" s="568"/>
      <c r="I3" s="568"/>
      <c r="J3" s="567"/>
      <c r="K3" s="754" t="s">
        <v>202</v>
      </c>
      <c r="L3" s="570"/>
      <c r="M3" s="1005" t="s">
        <v>3</v>
      </c>
      <c r="N3" s="880"/>
      <c r="O3" s="880"/>
      <c r="P3" s="565"/>
      <c r="Q3" s="568"/>
      <c r="R3" s="568"/>
      <c r="S3" s="568"/>
      <c r="T3" s="568"/>
      <c r="U3" s="568"/>
      <c r="V3" s="567"/>
      <c r="W3" s="754" t="s">
        <v>202</v>
      </c>
      <c r="X3" s="570"/>
      <c r="Y3" s="1005" t="s">
        <v>3</v>
      </c>
      <c r="Z3" s="1044"/>
      <c r="AA3" s="880"/>
      <c r="AB3" s="565"/>
      <c r="AH3" s="567"/>
      <c r="AI3" s="569" t="s">
        <v>202</v>
      </c>
      <c r="AJ3" s="570"/>
      <c r="AK3" s="1005" t="s">
        <v>3</v>
      </c>
      <c r="AL3" s="880"/>
      <c r="AM3" s="880"/>
      <c r="AN3" s="565"/>
      <c r="AO3" s="568"/>
      <c r="AP3" s="568"/>
      <c r="AQ3" s="568"/>
      <c r="AR3" s="568"/>
      <c r="AS3" s="568"/>
      <c r="AT3" s="567"/>
      <c r="AU3" s="754" t="s">
        <v>202</v>
      </c>
      <c r="AV3" s="570"/>
      <c r="AW3" s="1005" t="s">
        <v>3</v>
      </c>
      <c r="AX3" s="880"/>
      <c r="AY3" s="880"/>
      <c r="AZ3" s="565"/>
      <c r="BA3" s="568"/>
      <c r="BB3" s="568"/>
      <c r="BC3" s="568"/>
      <c r="BD3" s="568"/>
      <c r="BE3" s="568"/>
      <c r="BF3" s="567"/>
      <c r="BG3" s="754" t="s">
        <v>202</v>
      </c>
      <c r="BH3" s="570"/>
      <c r="BI3" s="1005" t="s">
        <v>3</v>
      </c>
      <c r="BJ3" s="880"/>
      <c r="BK3" s="880"/>
      <c r="BL3" s="565"/>
      <c r="BM3" s="568"/>
      <c r="BN3" s="568"/>
      <c r="BO3" s="568"/>
      <c r="BP3" s="568"/>
      <c r="BQ3" s="568"/>
      <c r="BR3" s="567"/>
      <c r="BS3" s="754" t="s">
        <v>202</v>
      </c>
      <c r="BT3" s="570"/>
      <c r="BU3" s="1005" t="s">
        <v>3</v>
      </c>
      <c r="BV3" s="880"/>
      <c r="BW3" s="880"/>
      <c r="BX3" s="565"/>
      <c r="BY3" s="568"/>
      <c r="BZ3" s="568"/>
      <c r="CA3" s="568"/>
      <c r="CB3" s="568"/>
      <c r="CC3" s="568"/>
      <c r="CD3" s="567"/>
      <c r="CE3" s="754" t="s">
        <v>202</v>
      </c>
      <c r="CF3" s="570"/>
    </row>
    <row r="4" spans="1:84" ht="13.5" thickBot="1" x14ac:dyDescent="0.25">
      <c r="A4" s="1056" t="s">
        <v>548</v>
      </c>
      <c r="B4" s="976"/>
      <c r="C4" s="1082"/>
      <c r="D4" s="571"/>
      <c r="E4" s="572"/>
      <c r="F4" s="572"/>
      <c r="G4" s="572"/>
      <c r="H4" s="572"/>
      <c r="I4" s="572"/>
      <c r="J4" s="573"/>
      <c r="K4" s="574" t="s">
        <v>74</v>
      </c>
      <c r="L4" s="570"/>
      <c r="M4" s="1056" t="s">
        <v>548</v>
      </c>
      <c r="N4" s="976"/>
      <c r="O4" s="1082"/>
      <c r="P4" s="571"/>
      <c r="Q4" s="572"/>
      <c r="R4" s="572"/>
      <c r="S4" s="572"/>
      <c r="T4" s="572"/>
      <c r="U4" s="572"/>
      <c r="V4" s="573"/>
      <c r="W4" s="574" t="s">
        <v>74</v>
      </c>
      <c r="X4" s="570"/>
      <c r="Y4" s="1056" t="s">
        <v>548</v>
      </c>
      <c r="Z4" s="976"/>
      <c r="AA4" s="1082"/>
      <c r="AB4" s="571"/>
      <c r="AC4" s="572"/>
      <c r="AD4" s="572"/>
      <c r="AE4" s="572"/>
      <c r="AF4" s="572"/>
      <c r="AG4" s="572"/>
      <c r="AH4" s="573"/>
      <c r="AI4" s="574" t="s">
        <v>74</v>
      </c>
      <c r="AJ4" s="570"/>
      <c r="AK4" s="1056" t="s">
        <v>548</v>
      </c>
      <c r="AL4" s="976"/>
      <c r="AM4" s="1082"/>
      <c r="AN4" s="571"/>
      <c r="AO4" s="572"/>
      <c r="AP4" s="572"/>
      <c r="AQ4" s="572"/>
      <c r="AR4" s="572"/>
      <c r="AS4" s="572"/>
      <c r="AT4" s="573"/>
      <c r="AU4" s="574" t="s">
        <v>74</v>
      </c>
      <c r="AV4" s="570"/>
      <c r="AW4" s="1056" t="s">
        <v>548</v>
      </c>
      <c r="AX4" s="976"/>
      <c r="AY4" s="1082"/>
      <c r="AZ4" s="571"/>
      <c r="BA4" s="572"/>
      <c r="BB4" s="572"/>
      <c r="BC4" s="572"/>
      <c r="BD4" s="572"/>
      <c r="BE4" s="572"/>
      <c r="BF4" s="573"/>
      <c r="BG4" s="574" t="s">
        <v>74</v>
      </c>
      <c r="BH4" s="570"/>
      <c r="BI4" s="1056" t="s">
        <v>548</v>
      </c>
      <c r="BJ4" s="976"/>
      <c r="BK4" s="1082"/>
      <c r="BL4" s="571"/>
      <c r="BM4" s="572"/>
      <c r="BN4" s="572"/>
      <c r="BO4" s="572"/>
      <c r="BP4" s="572"/>
      <c r="BQ4" s="572"/>
      <c r="BR4" s="573"/>
      <c r="BS4" s="574" t="s">
        <v>74</v>
      </c>
      <c r="BT4" s="570"/>
      <c r="BU4" s="1056" t="s">
        <v>548</v>
      </c>
      <c r="BV4" s="976"/>
      <c r="BW4" s="1082"/>
      <c r="BX4" s="571"/>
      <c r="BY4" s="572"/>
      <c r="BZ4" s="572"/>
      <c r="CA4" s="572"/>
      <c r="CB4" s="572"/>
      <c r="CC4" s="572"/>
      <c r="CD4" s="573"/>
      <c r="CE4" s="574" t="s">
        <v>74</v>
      </c>
      <c r="CF4" s="570"/>
    </row>
    <row r="5" spans="1:84" ht="10.5" customHeight="1" x14ac:dyDescent="0.2">
      <c r="A5" s="575" t="s">
        <v>6</v>
      </c>
      <c r="B5" s="595"/>
      <c r="C5" s="568"/>
      <c r="D5" s="568"/>
      <c r="E5" s="568"/>
      <c r="F5" s="567"/>
      <c r="G5" s="595" t="s">
        <v>69</v>
      </c>
      <c r="H5" s="595"/>
      <c r="I5" s="568"/>
      <c r="J5" s="567"/>
      <c r="K5" s="568"/>
      <c r="L5" s="570"/>
      <c r="M5" s="575" t="s">
        <v>6</v>
      </c>
      <c r="N5" s="595"/>
      <c r="O5" s="568"/>
      <c r="P5" s="568"/>
      <c r="Q5" s="568"/>
      <c r="R5" s="567"/>
      <c r="S5" s="595" t="s">
        <v>69</v>
      </c>
      <c r="T5" s="595"/>
      <c r="U5" s="568"/>
      <c r="V5" s="567"/>
      <c r="W5" s="568"/>
      <c r="X5" s="570"/>
      <c r="Y5" s="575" t="s">
        <v>6</v>
      </c>
      <c r="Z5" s="576"/>
      <c r="AD5" s="567"/>
      <c r="AE5" s="576" t="s">
        <v>69</v>
      </c>
      <c r="AF5" s="576"/>
      <c r="AH5" s="567"/>
      <c r="AI5" s="568"/>
      <c r="AJ5" s="570"/>
      <c r="AK5" s="575" t="s">
        <v>6</v>
      </c>
      <c r="AL5" s="595"/>
      <c r="AM5" s="568"/>
      <c r="AN5" s="568"/>
      <c r="AO5" s="568"/>
      <c r="AP5" s="567"/>
      <c r="AQ5" s="595" t="s">
        <v>69</v>
      </c>
      <c r="AR5" s="595"/>
      <c r="AS5" s="568"/>
      <c r="AT5" s="567"/>
      <c r="AU5" s="568"/>
      <c r="AV5" s="570"/>
      <c r="AW5" s="575" t="s">
        <v>6</v>
      </c>
      <c r="AX5" s="595"/>
      <c r="AY5" s="568"/>
      <c r="AZ5" s="568"/>
      <c r="BA5" s="568"/>
      <c r="BB5" s="567"/>
      <c r="BC5" s="595" t="s">
        <v>69</v>
      </c>
      <c r="BD5" s="595"/>
      <c r="BE5" s="568"/>
      <c r="BF5" s="567"/>
      <c r="BG5" s="568"/>
      <c r="BH5" s="570"/>
      <c r="BI5" s="575" t="s">
        <v>6</v>
      </c>
      <c r="BJ5" s="595"/>
      <c r="BK5" s="568"/>
      <c r="BL5" s="568"/>
      <c r="BM5" s="568"/>
      <c r="BN5" s="567"/>
      <c r="BO5" s="595" t="s">
        <v>69</v>
      </c>
      <c r="BP5" s="595"/>
      <c r="BQ5" s="568"/>
      <c r="BR5" s="567"/>
      <c r="BS5" s="568"/>
      <c r="BT5" s="570"/>
      <c r="BU5" s="575" t="s">
        <v>6</v>
      </c>
      <c r="BV5" s="595"/>
      <c r="BW5" s="568"/>
      <c r="BX5" s="568"/>
      <c r="BY5" s="568"/>
      <c r="BZ5" s="567"/>
      <c r="CA5" s="595" t="s">
        <v>69</v>
      </c>
      <c r="CB5" s="595"/>
      <c r="CC5" s="568"/>
      <c r="CD5" s="567"/>
      <c r="CE5" s="568"/>
      <c r="CF5" s="570"/>
    </row>
    <row r="6" spans="1:84" ht="12.75" customHeight="1" x14ac:dyDescent="0.2">
      <c r="A6" s="1094" t="str">
        <f>Menu!F3</f>
        <v>USCGC BUSTED</v>
      </c>
      <c r="B6" s="1092"/>
      <c r="C6" s="1092"/>
      <c r="D6" s="1092"/>
      <c r="E6" s="1092"/>
      <c r="F6" s="1093"/>
      <c r="G6" s="1083">
        <v>41609</v>
      </c>
      <c r="H6" s="1084"/>
      <c r="I6" s="1084"/>
      <c r="J6" s="1085"/>
      <c r="K6" s="568"/>
      <c r="L6" s="577"/>
      <c r="M6" s="1094" t="str">
        <f>A6</f>
        <v>USCGC BUSTED</v>
      </c>
      <c r="N6" s="1092"/>
      <c r="O6" s="1092"/>
      <c r="P6" s="1092"/>
      <c r="Q6" s="1092"/>
      <c r="R6" s="1093"/>
      <c r="S6" s="1083">
        <v>41609</v>
      </c>
      <c r="T6" s="1084"/>
      <c r="U6" s="1084"/>
      <c r="V6" s="1085"/>
      <c r="W6" s="568"/>
      <c r="X6" s="577"/>
      <c r="Y6" s="1091" t="str">
        <f>A6</f>
        <v>USCGC BUSTED</v>
      </c>
      <c r="Z6" s="1092"/>
      <c r="AA6" s="1092"/>
      <c r="AB6" s="1092"/>
      <c r="AC6" s="1092"/>
      <c r="AD6" s="1093"/>
      <c r="AE6" s="1083">
        <v>41609</v>
      </c>
      <c r="AF6" s="1084"/>
      <c r="AG6" s="1084"/>
      <c r="AH6" s="1085"/>
      <c r="AI6" s="568"/>
      <c r="AJ6" s="577"/>
      <c r="AK6" s="1094" t="str">
        <f>A6</f>
        <v>USCGC BUSTED</v>
      </c>
      <c r="AL6" s="1092"/>
      <c r="AM6" s="1092"/>
      <c r="AN6" s="1092"/>
      <c r="AO6" s="1092"/>
      <c r="AP6" s="1093"/>
      <c r="AQ6" s="1083">
        <v>41609</v>
      </c>
      <c r="AR6" s="1084"/>
      <c r="AS6" s="1084"/>
      <c r="AT6" s="1085"/>
      <c r="AU6" s="568"/>
      <c r="AV6" s="577"/>
      <c r="AW6" s="1094" t="str">
        <f>A6</f>
        <v>USCGC BUSTED</v>
      </c>
      <c r="AX6" s="1092"/>
      <c r="AY6" s="1092"/>
      <c r="AZ6" s="1092"/>
      <c r="BA6" s="1092"/>
      <c r="BB6" s="1093"/>
      <c r="BC6" s="1083">
        <v>41609</v>
      </c>
      <c r="BD6" s="1084"/>
      <c r="BE6" s="1084"/>
      <c r="BF6" s="1085"/>
      <c r="BG6" s="568"/>
      <c r="BH6" s="577"/>
      <c r="BI6" s="1094" t="str">
        <f>A6</f>
        <v>USCGC BUSTED</v>
      </c>
      <c r="BJ6" s="1092"/>
      <c r="BK6" s="1092"/>
      <c r="BL6" s="1092"/>
      <c r="BM6" s="1092"/>
      <c r="BN6" s="1093"/>
      <c r="BO6" s="1083">
        <v>41609</v>
      </c>
      <c r="BP6" s="1084"/>
      <c r="BQ6" s="1084"/>
      <c r="BR6" s="1085"/>
      <c r="BS6" s="568"/>
      <c r="BT6" s="577"/>
      <c r="BU6" s="1094" t="str">
        <f>A6</f>
        <v>USCGC BUSTED</v>
      </c>
      <c r="BV6" s="1092"/>
      <c r="BW6" s="1092"/>
      <c r="BX6" s="1092"/>
      <c r="BY6" s="1092"/>
      <c r="BZ6" s="1093"/>
      <c r="CA6" s="1083">
        <v>41609</v>
      </c>
      <c r="CB6" s="1084"/>
      <c r="CC6" s="1084"/>
      <c r="CD6" s="1085"/>
      <c r="CE6" s="568"/>
      <c r="CF6" s="577"/>
    </row>
    <row r="7" spans="1:84" x14ac:dyDescent="0.2">
      <c r="A7" s="575" t="s">
        <v>75</v>
      </c>
      <c r="B7" s="595"/>
      <c r="C7" s="568"/>
      <c r="D7" s="568"/>
      <c r="E7" s="568"/>
      <c r="F7" s="568"/>
      <c r="G7" s="568"/>
      <c r="H7" s="568"/>
      <c r="I7" s="568"/>
      <c r="J7" s="567"/>
      <c r="K7" s="568"/>
      <c r="L7" s="577"/>
      <c r="M7" s="575" t="s">
        <v>75</v>
      </c>
      <c r="N7" s="595"/>
      <c r="O7" s="568"/>
      <c r="P7" s="568"/>
      <c r="Q7" s="568"/>
      <c r="R7" s="568"/>
      <c r="S7" s="568"/>
      <c r="T7" s="568"/>
      <c r="U7" s="568"/>
      <c r="V7" s="567"/>
      <c r="W7" s="568"/>
      <c r="X7" s="577"/>
      <c r="Y7" s="575" t="s">
        <v>75</v>
      </c>
      <c r="Z7" s="576"/>
      <c r="AH7" s="567"/>
      <c r="AI7" s="568"/>
      <c r="AJ7" s="577"/>
      <c r="AK7" s="575" t="s">
        <v>75</v>
      </c>
      <c r="AL7" s="595"/>
      <c r="AM7" s="568"/>
      <c r="AN7" s="568"/>
      <c r="AO7" s="568"/>
      <c r="AP7" s="568"/>
      <c r="AQ7" s="568"/>
      <c r="AR7" s="568"/>
      <c r="AS7" s="568"/>
      <c r="AT7" s="567"/>
      <c r="AU7" s="568"/>
      <c r="AV7" s="577"/>
      <c r="AW7" s="575" t="s">
        <v>75</v>
      </c>
      <c r="AX7" s="595"/>
      <c r="AY7" s="568"/>
      <c r="AZ7" s="568"/>
      <c r="BA7" s="568"/>
      <c r="BB7" s="568"/>
      <c r="BC7" s="568"/>
      <c r="BD7" s="568"/>
      <c r="BE7" s="568"/>
      <c r="BF7" s="567"/>
      <c r="BG7" s="568"/>
      <c r="BH7" s="577"/>
      <c r="BI7" s="575" t="s">
        <v>75</v>
      </c>
      <c r="BJ7" s="595"/>
      <c r="BK7" s="568"/>
      <c r="BL7" s="568"/>
      <c r="BM7" s="568"/>
      <c r="BN7" s="568"/>
      <c r="BO7" s="568"/>
      <c r="BP7" s="568"/>
      <c r="BQ7" s="568"/>
      <c r="BR7" s="567"/>
      <c r="BS7" s="568"/>
      <c r="BT7" s="577"/>
      <c r="BU7" s="575" t="s">
        <v>75</v>
      </c>
      <c r="BV7" s="595"/>
      <c r="BW7" s="568"/>
      <c r="BX7" s="568"/>
      <c r="BY7" s="568"/>
      <c r="BZ7" s="568"/>
      <c r="CA7" s="568"/>
      <c r="CB7" s="568"/>
      <c r="CC7" s="568"/>
      <c r="CD7" s="567"/>
      <c r="CE7" s="568"/>
      <c r="CF7" s="577"/>
    </row>
    <row r="8" spans="1:84" ht="12.75" customHeight="1" x14ac:dyDescent="0.2">
      <c r="A8" s="1086"/>
      <c r="B8" s="979"/>
      <c r="C8" s="979"/>
      <c r="D8" s="979"/>
      <c r="E8" s="979"/>
      <c r="F8" s="979"/>
      <c r="G8" s="979"/>
      <c r="H8" s="979"/>
      <c r="I8" s="979"/>
      <c r="J8" s="1087"/>
      <c r="K8" s="568"/>
      <c r="L8" s="577"/>
      <c r="M8" s="1086"/>
      <c r="N8" s="979"/>
      <c r="O8" s="979"/>
      <c r="P8" s="979"/>
      <c r="Q8" s="979"/>
      <c r="R8" s="979"/>
      <c r="S8" s="979"/>
      <c r="T8" s="979"/>
      <c r="U8" s="979"/>
      <c r="V8" s="1087"/>
      <c r="W8" s="568"/>
      <c r="X8" s="577"/>
      <c r="Y8" s="1095"/>
      <c r="Z8" s="979"/>
      <c r="AA8" s="979"/>
      <c r="AB8" s="979"/>
      <c r="AC8" s="979"/>
      <c r="AD8" s="979"/>
      <c r="AE8" s="979"/>
      <c r="AF8" s="979"/>
      <c r="AG8" s="979"/>
      <c r="AH8" s="1087"/>
      <c r="AI8" s="568"/>
      <c r="AJ8" s="577"/>
      <c r="AK8" s="1086"/>
      <c r="AL8" s="979"/>
      <c r="AM8" s="979"/>
      <c r="AN8" s="979"/>
      <c r="AO8" s="979"/>
      <c r="AP8" s="979"/>
      <c r="AQ8" s="979"/>
      <c r="AR8" s="979"/>
      <c r="AS8" s="979"/>
      <c r="AT8" s="1087"/>
      <c r="AU8" s="568"/>
      <c r="AV8" s="577"/>
      <c r="AW8" s="1086"/>
      <c r="AX8" s="979"/>
      <c r="AY8" s="979"/>
      <c r="AZ8" s="979"/>
      <c r="BA8" s="979"/>
      <c r="BB8" s="979"/>
      <c r="BC8" s="979"/>
      <c r="BD8" s="979"/>
      <c r="BE8" s="979"/>
      <c r="BF8" s="1087"/>
      <c r="BG8" s="568"/>
      <c r="BH8" s="577"/>
      <c r="BI8" s="1086"/>
      <c r="BJ8" s="979"/>
      <c r="BK8" s="979"/>
      <c r="BL8" s="979"/>
      <c r="BM8" s="979"/>
      <c r="BN8" s="979"/>
      <c r="BO8" s="979"/>
      <c r="BP8" s="979"/>
      <c r="BQ8" s="979"/>
      <c r="BR8" s="1087"/>
      <c r="BS8" s="568"/>
      <c r="BT8" s="577"/>
      <c r="BU8" s="1086"/>
      <c r="BV8" s="979"/>
      <c r="BW8" s="979"/>
      <c r="BX8" s="979"/>
      <c r="BY8" s="979"/>
      <c r="BZ8" s="979"/>
      <c r="CA8" s="979"/>
      <c r="CB8" s="979"/>
      <c r="CC8" s="979"/>
      <c r="CD8" s="1087"/>
      <c r="CE8" s="568"/>
      <c r="CF8" s="577"/>
    </row>
    <row r="9" spans="1:84" x14ac:dyDescent="0.2">
      <c r="A9" s="575" t="s">
        <v>76</v>
      </c>
      <c r="B9" s="595"/>
      <c r="C9" s="568"/>
      <c r="D9" s="568"/>
      <c r="E9" s="568"/>
      <c r="F9" s="567"/>
      <c r="G9" s="595" t="s">
        <v>77</v>
      </c>
      <c r="H9" s="595"/>
      <c r="I9" s="568"/>
      <c r="J9" s="567"/>
      <c r="K9" s="574" t="s">
        <v>78</v>
      </c>
      <c r="L9" s="570"/>
      <c r="M9" s="575" t="s">
        <v>76</v>
      </c>
      <c r="N9" s="595"/>
      <c r="O9" s="568"/>
      <c r="P9" s="568"/>
      <c r="Q9" s="568"/>
      <c r="R9" s="567"/>
      <c r="S9" s="595" t="s">
        <v>77</v>
      </c>
      <c r="T9" s="595"/>
      <c r="U9" s="568"/>
      <c r="V9" s="567"/>
      <c r="W9" s="574" t="s">
        <v>78</v>
      </c>
      <c r="X9" s="570"/>
      <c r="Y9" s="575" t="s">
        <v>76</v>
      </c>
      <c r="Z9" s="576"/>
      <c r="AD9" s="567"/>
      <c r="AE9" s="576" t="s">
        <v>77</v>
      </c>
      <c r="AF9" s="576"/>
      <c r="AH9" s="567"/>
      <c r="AI9" s="578" t="s">
        <v>78</v>
      </c>
      <c r="AJ9" s="570"/>
      <c r="AK9" s="575" t="s">
        <v>76</v>
      </c>
      <c r="AL9" s="595"/>
      <c r="AM9" s="568"/>
      <c r="AN9" s="568"/>
      <c r="AO9" s="568"/>
      <c r="AP9" s="567"/>
      <c r="AQ9" s="595" t="s">
        <v>77</v>
      </c>
      <c r="AR9" s="595"/>
      <c r="AS9" s="568"/>
      <c r="AT9" s="567"/>
      <c r="AU9" s="574" t="s">
        <v>78</v>
      </c>
      <c r="AV9" s="570"/>
      <c r="AW9" s="575" t="s">
        <v>76</v>
      </c>
      <c r="AX9" s="595"/>
      <c r="AY9" s="568"/>
      <c r="AZ9" s="568"/>
      <c r="BA9" s="568"/>
      <c r="BB9" s="567"/>
      <c r="BC9" s="595" t="s">
        <v>77</v>
      </c>
      <c r="BD9" s="595"/>
      <c r="BE9" s="568"/>
      <c r="BF9" s="567"/>
      <c r="BG9" s="574" t="s">
        <v>78</v>
      </c>
      <c r="BH9" s="570"/>
      <c r="BI9" s="575" t="s">
        <v>76</v>
      </c>
      <c r="BJ9" s="595"/>
      <c r="BK9" s="568"/>
      <c r="BL9" s="568"/>
      <c r="BM9" s="568"/>
      <c r="BN9" s="567"/>
      <c r="BO9" s="595" t="s">
        <v>77</v>
      </c>
      <c r="BP9" s="595"/>
      <c r="BQ9" s="568"/>
      <c r="BR9" s="567"/>
      <c r="BS9" s="574" t="s">
        <v>78</v>
      </c>
      <c r="BT9" s="570"/>
      <c r="BU9" s="575" t="s">
        <v>76</v>
      </c>
      <c r="BV9" s="595"/>
      <c r="BW9" s="568"/>
      <c r="BX9" s="568"/>
      <c r="BY9" s="568"/>
      <c r="BZ9" s="567"/>
      <c r="CA9" s="595" t="s">
        <v>77</v>
      </c>
      <c r="CB9" s="595"/>
      <c r="CC9" s="568"/>
      <c r="CD9" s="567"/>
      <c r="CE9" s="574" t="s">
        <v>78</v>
      </c>
      <c r="CF9" s="570"/>
    </row>
    <row r="10" spans="1:84" ht="18.75" customHeight="1" thickBot="1" x14ac:dyDescent="0.25">
      <c r="A10" s="1088" t="s">
        <v>289</v>
      </c>
      <c r="B10" s="1089"/>
      <c r="C10" s="1089"/>
      <c r="D10" s="1089"/>
      <c r="E10" s="1089"/>
      <c r="F10" s="1090"/>
      <c r="G10" s="1088"/>
      <c r="H10" s="1089"/>
      <c r="I10" s="1089"/>
      <c r="J10" s="1090"/>
      <c r="K10" s="572"/>
      <c r="L10" s="573"/>
      <c r="M10" s="1088" t="s">
        <v>289</v>
      </c>
      <c r="N10" s="1089"/>
      <c r="O10" s="1089"/>
      <c r="P10" s="1089"/>
      <c r="Q10" s="1089"/>
      <c r="R10" s="1090"/>
      <c r="S10" s="1088"/>
      <c r="T10" s="1089"/>
      <c r="U10" s="1089"/>
      <c r="V10" s="1090"/>
      <c r="W10" s="572"/>
      <c r="X10" s="573"/>
      <c r="Y10" s="1096" t="s">
        <v>289</v>
      </c>
      <c r="Z10" s="1089"/>
      <c r="AA10" s="1089"/>
      <c r="AB10" s="1089"/>
      <c r="AC10" s="1089"/>
      <c r="AD10" s="1090"/>
      <c r="AE10" s="1088"/>
      <c r="AF10" s="1089"/>
      <c r="AG10" s="1089"/>
      <c r="AH10" s="1090"/>
      <c r="AI10" s="572"/>
      <c r="AJ10" s="573"/>
      <c r="AK10" s="1088" t="s">
        <v>289</v>
      </c>
      <c r="AL10" s="1089"/>
      <c r="AM10" s="1089"/>
      <c r="AN10" s="1089"/>
      <c r="AO10" s="1089"/>
      <c r="AP10" s="1090"/>
      <c r="AQ10" s="1088"/>
      <c r="AR10" s="1089"/>
      <c r="AS10" s="1089"/>
      <c r="AT10" s="1090"/>
      <c r="AU10" s="572"/>
      <c r="AV10" s="573"/>
      <c r="AW10" s="1088" t="s">
        <v>289</v>
      </c>
      <c r="AX10" s="1089"/>
      <c r="AY10" s="1089"/>
      <c r="AZ10" s="1089"/>
      <c r="BA10" s="1089"/>
      <c r="BB10" s="1090"/>
      <c r="BC10" s="1088"/>
      <c r="BD10" s="1089"/>
      <c r="BE10" s="1089"/>
      <c r="BF10" s="1090"/>
      <c r="BG10" s="572"/>
      <c r="BH10" s="573"/>
      <c r="BI10" s="1088" t="s">
        <v>289</v>
      </c>
      <c r="BJ10" s="1089"/>
      <c r="BK10" s="1089"/>
      <c r="BL10" s="1089"/>
      <c r="BM10" s="1089"/>
      <c r="BN10" s="1090"/>
      <c r="BO10" s="1088"/>
      <c r="BP10" s="1089"/>
      <c r="BQ10" s="1089"/>
      <c r="BR10" s="1090"/>
      <c r="BS10" s="572"/>
      <c r="BT10" s="573"/>
      <c r="BU10" s="1088" t="s">
        <v>289</v>
      </c>
      <c r="BV10" s="1089"/>
      <c r="BW10" s="1089"/>
      <c r="BX10" s="1089"/>
      <c r="BY10" s="1089"/>
      <c r="BZ10" s="1090"/>
      <c r="CA10" s="1088"/>
      <c r="CB10" s="1089"/>
      <c r="CC10" s="1089"/>
      <c r="CD10" s="1090"/>
      <c r="CE10" s="572"/>
      <c r="CF10" s="573"/>
    </row>
    <row r="11" spans="1:84" ht="18.75" customHeight="1" x14ac:dyDescent="0.2">
      <c r="A11" s="579" t="s">
        <v>79</v>
      </c>
      <c r="B11" s="568"/>
      <c r="C11" s="595" t="s">
        <v>80</v>
      </c>
      <c r="D11" s="568"/>
      <c r="E11" s="568"/>
      <c r="F11" s="568"/>
      <c r="G11" s="580"/>
      <c r="H11" s="581" t="s">
        <v>81</v>
      </c>
      <c r="I11" s="582" t="s">
        <v>82</v>
      </c>
      <c r="J11" s="582" t="s">
        <v>83</v>
      </c>
      <c r="K11" s="582" t="s">
        <v>83</v>
      </c>
      <c r="L11" s="583" t="s">
        <v>84</v>
      </c>
      <c r="M11" s="579" t="s">
        <v>79</v>
      </c>
      <c r="N11" s="568"/>
      <c r="O11" s="595" t="s">
        <v>80</v>
      </c>
      <c r="P11" s="568"/>
      <c r="Q11" s="568"/>
      <c r="R11" s="568"/>
      <c r="S11" s="580"/>
      <c r="T11" s="581" t="s">
        <v>81</v>
      </c>
      <c r="U11" s="582" t="s">
        <v>82</v>
      </c>
      <c r="V11" s="582" t="s">
        <v>83</v>
      </c>
      <c r="W11" s="582" t="s">
        <v>83</v>
      </c>
      <c r="X11" s="583" t="s">
        <v>84</v>
      </c>
      <c r="Y11" s="579" t="s">
        <v>79</v>
      </c>
      <c r="AA11" s="576" t="s">
        <v>80</v>
      </c>
      <c r="AE11" s="580"/>
      <c r="AF11" s="581" t="s">
        <v>81</v>
      </c>
      <c r="AG11" s="582" t="s">
        <v>82</v>
      </c>
      <c r="AH11" s="582" t="s">
        <v>83</v>
      </c>
      <c r="AI11" s="582" t="s">
        <v>83</v>
      </c>
      <c r="AJ11" s="583" t="s">
        <v>84</v>
      </c>
      <c r="AK11" s="579" t="s">
        <v>79</v>
      </c>
      <c r="AL11" s="568"/>
      <c r="AM11" s="595" t="s">
        <v>80</v>
      </c>
      <c r="AN11" s="568"/>
      <c r="AO11" s="568"/>
      <c r="AP11" s="568"/>
      <c r="AQ11" s="580"/>
      <c r="AR11" s="581" t="s">
        <v>81</v>
      </c>
      <c r="AS11" s="582" t="s">
        <v>82</v>
      </c>
      <c r="AT11" s="582" t="s">
        <v>83</v>
      </c>
      <c r="AU11" s="582" t="s">
        <v>83</v>
      </c>
      <c r="AV11" s="583" t="s">
        <v>84</v>
      </c>
      <c r="AW11" s="579" t="s">
        <v>79</v>
      </c>
      <c r="AX11" s="568"/>
      <c r="AY11" s="595" t="s">
        <v>80</v>
      </c>
      <c r="AZ11" s="568"/>
      <c r="BA11" s="568"/>
      <c r="BB11" s="568"/>
      <c r="BC11" s="580"/>
      <c r="BD11" s="581" t="s">
        <v>81</v>
      </c>
      <c r="BE11" s="582" t="s">
        <v>82</v>
      </c>
      <c r="BF11" s="582" t="s">
        <v>83</v>
      </c>
      <c r="BG11" s="582" t="s">
        <v>83</v>
      </c>
      <c r="BH11" s="583" t="s">
        <v>84</v>
      </c>
      <c r="BI11" s="579" t="s">
        <v>79</v>
      </c>
      <c r="BJ11" s="568"/>
      <c r="BK11" s="595" t="s">
        <v>80</v>
      </c>
      <c r="BL11" s="568"/>
      <c r="BM11" s="568"/>
      <c r="BN11" s="568"/>
      <c r="BO11" s="580"/>
      <c r="BP11" s="581" t="s">
        <v>81</v>
      </c>
      <c r="BQ11" s="582" t="s">
        <v>82</v>
      </c>
      <c r="BR11" s="582" t="s">
        <v>83</v>
      </c>
      <c r="BS11" s="582" t="s">
        <v>83</v>
      </c>
      <c r="BT11" s="583" t="s">
        <v>84</v>
      </c>
      <c r="BU11" s="579" t="s">
        <v>79</v>
      </c>
      <c r="BV11" s="568"/>
      <c r="BW11" s="595" t="s">
        <v>80</v>
      </c>
      <c r="BX11" s="568"/>
      <c r="BY11" s="568"/>
      <c r="BZ11" s="568"/>
      <c r="CA11" s="580"/>
      <c r="CB11" s="581" t="s">
        <v>81</v>
      </c>
      <c r="CC11" s="582" t="s">
        <v>82</v>
      </c>
      <c r="CD11" s="582" t="s">
        <v>83</v>
      </c>
      <c r="CE11" s="582" t="s">
        <v>83</v>
      </c>
      <c r="CF11" s="583" t="s">
        <v>84</v>
      </c>
    </row>
    <row r="12" spans="1:84" x14ac:dyDescent="0.2">
      <c r="A12" s="584"/>
      <c r="B12" s="585"/>
      <c r="C12" s="585"/>
      <c r="D12" s="585"/>
      <c r="E12" s="585"/>
      <c r="F12" s="585"/>
      <c r="G12" s="586"/>
      <c r="H12" s="586"/>
      <c r="I12" s="586"/>
      <c r="J12" s="586"/>
      <c r="K12" s="587" t="s">
        <v>85</v>
      </c>
      <c r="L12" s="588"/>
      <c r="M12" s="584"/>
      <c r="N12" s="585"/>
      <c r="O12" s="585"/>
      <c r="P12" s="585"/>
      <c r="Q12" s="585"/>
      <c r="R12" s="585"/>
      <c r="S12" s="586"/>
      <c r="T12" s="586"/>
      <c r="U12" s="586"/>
      <c r="V12" s="586"/>
      <c r="W12" s="587" t="s">
        <v>85</v>
      </c>
      <c r="X12" s="588"/>
      <c r="Y12" s="584"/>
      <c r="Z12" s="585"/>
      <c r="AA12" s="585"/>
      <c r="AB12" s="585"/>
      <c r="AC12" s="585"/>
      <c r="AD12" s="585"/>
      <c r="AE12" s="586"/>
      <c r="AF12" s="586"/>
      <c r="AG12" s="586"/>
      <c r="AH12" s="586"/>
      <c r="AI12" s="587" t="s">
        <v>85</v>
      </c>
      <c r="AJ12" s="588"/>
      <c r="AK12" s="584"/>
      <c r="AL12" s="585"/>
      <c r="AM12" s="585"/>
      <c r="AN12" s="585"/>
      <c r="AO12" s="585"/>
      <c r="AP12" s="585"/>
      <c r="AQ12" s="586"/>
      <c r="AR12" s="586"/>
      <c r="AS12" s="586"/>
      <c r="AT12" s="586"/>
      <c r="AU12" s="587" t="s">
        <v>85</v>
      </c>
      <c r="AV12" s="588"/>
      <c r="AW12" s="584"/>
      <c r="AX12" s="585"/>
      <c r="AY12" s="585"/>
      <c r="AZ12" s="585"/>
      <c r="BA12" s="585"/>
      <c r="BB12" s="585"/>
      <c r="BC12" s="586"/>
      <c r="BD12" s="586"/>
      <c r="BE12" s="586"/>
      <c r="BF12" s="586"/>
      <c r="BG12" s="587" t="s">
        <v>85</v>
      </c>
      <c r="BH12" s="588"/>
      <c r="BI12" s="584"/>
      <c r="BJ12" s="585"/>
      <c r="BK12" s="585"/>
      <c r="BL12" s="585"/>
      <c r="BM12" s="585"/>
      <c r="BN12" s="585"/>
      <c r="BO12" s="586"/>
      <c r="BP12" s="586"/>
      <c r="BQ12" s="586"/>
      <c r="BR12" s="586"/>
      <c r="BS12" s="587" t="s">
        <v>85</v>
      </c>
      <c r="BT12" s="588"/>
      <c r="BU12" s="584"/>
      <c r="BV12" s="585"/>
      <c r="BW12" s="585"/>
      <c r="BX12" s="585"/>
      <c r="BY12" s="585"/>
      <c r="BZ12" s="585"/>
      <c r="CA12" s="586"/>
      <c r="CB12" s="586"/>
      <c r="CC12" s="586"/>
      <c r="CD12" s="586"/>
      <c r="CE12" s="587" t="s">
        <v>85</v>
      </c>
      <c r="CF12" s="588"/>
    </row>
    <row r="13" spans="1:84" ht="23.85" customHeight="1" x14ac:dyDescent="0.2">
      <c r="A13" s="589" t="str">
        <f>IF(AND(I13=0,K13=0,B13=""),"No Line Item",1)</f>
        <v>No Line Item</v>
      </c>
      <c r="B13" s="1079"/>
      <c r="C13" s="1080"/>
      <c r="D13" s="1080"/>
      <c r="E13" s="1080"/>
      <c r="F13" s="1080"/>
      <c r="G13" s="1081"/>
      <c r="H13" s="4"/>
      <c r="I13" s="3"/>
      <c r="J13" s="5"/>
      <c r="K13" s="6"/>
      <c r="L13" s="590">
        <f t="shared" ref="L13:L31" si="0">I13*K13</f>
        <v>0</v>
      </c>
      <c r="M13" s="589" t="str">
        <f>IF(AND(U13=0,W13=0,N13=""),"No Line Item",1)</f>
        <v>No Line Item</v>
      </c>
      <c r="N13" s="1079"/>
      <c r="O13" s="1080"/>
      <c r="P13" s="1080"/>
      <c r="Q13" s="1080"/>
      <c r="R13" s="1080"/>
      <c r="S13" s="1081"/>
      <c r="T13" s="4"/>
      <c r="U13" s="3"/>
      <c r="V13" s="5"/>
      <c r="W13" s="6"/>
      <c r="X13" s="590">
        <f t="shared" ref="X13:X28" si="1">U13*W13</f>
        <v>0</v>
      </c>
      <c r="Y13" s="589" t="str">
        <f>IF(AND(AG13=0,AI13=0,Z13=""),"No Line Item",1)</f>
        <v>No Line Item</v>
      </c>
      <c r="Z13" s="1079"/>
      <c r="AA13" s="1080"/>
      <c r="AB13" s="1080"/>
      <c r="AC13" s="1080"/>
      <c r="AD13" s="1080"/>
      <c r="AE13" s="1081"/>
      <c r="AF13" s="4"/>
      <c r="AG13" s="3"/>
      <c r="AH13" s="5"/>
      <c r="AI13" s="6"/>
      <c r="AJ13" s="590">
        <f t="shared" ref="AJ13:AJ28" si="2">AG13*AI13</f>
        <v>0</v>
      </c>
      <c r="AK13" s="589" t="str">
        <f>IF(AND(AS13=0,AU13=0,AL13=""),"No Line Item",1)</f>
        <v>No Line Item</v>
      </c>
      <c r="AL13" s="1079"/>
      <c r="AM13" s="1080"/>
      <c r="AN13" s="1080"/>
      <c r="AO13" s="1080"/>
      <c r="AP13" s="1080"/>
      <c r="AQ13" s="1081"/>
      <c r="AR13" s="4"/>
      <c r="AS13" s="3"/>
      <c r="AT13" s="5"/>
      <c r="AU13" s="6"/>
      <c r="AV13" s="590">
        <f t="shared" ref="AV13:AV28" si="3">AS13*AU13</f>
        <v>0</v>
      </c>
      <c r="AW13" s="589" t="str">
        <f>IF(AND(BE13=0,BG13=0,AX13=""),"No Line Item",1)</f>
        <v>No Line Item</v>
      </c>
      <c r="AX13" s="1079"/>
      <c r="AY13" s="1080"/>
      <c r="AZ13" s="1080"/>
      <c r="BA13" s="1080"/>
      <c r="BB13" s="1080"/>
      <c r="BC13" s="1081"/>
      <c r="BD13" s="4"/>
      <c r="BE13" s="3"/>
      <c r="BF13" s="5"/>
      <c r="BG13" s="6"/>
      <c r="BH13" s="590">
        <f t="shared" ref="BH13:BH28" si="4">BE13*BG13</f>
        <v>0</v>
      </c>
      <c r="BI13" s="589" t="str">
        <f>IF(AND(BQ13=0,BS13=0,BJ13=""),"No Line Item",1)</f>
        <v>No Line Item</v>
      </c>
      <c r="BJ13" s="1079"/>
      <c r="BK13" s="1080"/>
      <c r="BL13" s="1080"/>
      <c r="BM13" s="1080"/>
      <c r="BN13" s="1080"/>
      <c r="BO13" s="1081"/>
      <c r="BP13" s="4"/>
      <c r="BQ13" s="3"/>
      <c r="BR13" s="5"/>
      <c r="BS13" s="6"/>
      <c r="BT13" s="590">
        <f t="shared" ref="BT13:BT28" si="5">BQ13*BS13</f>
        <v>0</v>
      </c>
      <c r="BU13" s="589" t="str">
        <f>IF(AND(CC13=0,CE13=0,BV13=""),"No Line Item",1)</f>
        <v>No Line Item</v>
      </c>
      <c r="BV13" s="1079"/>
      <c r="BW13" s="1080"/>
      <c r="BX13" s="1080"/>
      <c r="BY13" s="1080"/>
      <c r="BZ13" s="1080"/>
      <c r="CA13" s="1081"/>
      <c r="CB13" s="4"/>
      <c r="CC13" s="3"/>
      <c r="CD13" s="5"/>
      <c r="CE13" s="6"/>
      <c r="CF13" s="590">
        <f t="shared" ref="CF13:CF28" si="6">CC13*CE13</f>
        <v>0</v>
      </c>
    </row>
    <row r="14" spans="1:84" ht="23.85" customHeight="1" x14ac:dyDescent="0.2">
      <c r="A14" s="589" t="str">
        <f>IF(AND(I14=0,K14=0,B14=""),"No Line Item",A13+1)</f>
        <v>No Line Item</v>
      </c>
      <c r="B14" s="1079"/>
      <c r="C14" s="1080"/>
      <c r="D14" s="1080"/>
      <c r="E14" s="1080"/>
      <c r="F14" s="1080"/>
      <c r="G14" s="1081"/>
      <c r="H14" s="4"/>
      <c r="I14" s="3"/>
      <c r="J14" s="5"/>
      <c r="K14" s="6"/>
      <c r="L14" s="590">
        <f t="shared" si="0"/>
        <v>0</v>
      </c>
      <c r="M14" s="589" t="str">
        <f>IF(AND(U14=0,W14=0,N14=""),"No Line Item",M13+1)</f>
        <v>No Line Item</v>
      </c>
      <c r="N14" s="1079"/>
      <c r="O14" s="1080"/>
      <c r="P14" s="1080"/>
      <c r="Q14" s="1080"/>
      <c r="R14" s="1080"/>
      <c r="S14" s="1081"/>
      <c r="T14" s="4"/>
      <c r="U14" s="3"/>
      <c r="V14" s="5"/>
      <c r="W14" s="6"/>
      <c r="X14" s="590">
        <f t="shared" si="1"/>
        <v>0</v>
      </c>
      <c r="Y14" s="589" t="str">
        <f>IF(AND(AG14=0,AI14=0,Z14=""),"No Line Item",Y13+1)</f>
        <v>No Line Item</v>
      </c>
      <c r="Z14" s="1079"/>
      <c r="AA14" s="1080"/>
      <c r="AB14" s="1080"/>
      <c r="AC14" s="1080"/>
      <c r="AD14" s="1080"/>
      <c r="AE14" s="1081"/>
      <c r="AF14" s="4"/>
      <c r="AG14" s="3"/>
      <c r="AH14" s="5"/>
      <c r="AI14" s="6"/>
      <c r="AJ14" s="590">
        <f t="shared" si="2"/>
        <v>0</v>
      </c>
      <c r="AK14" s="589" t="str">
        <f>IF(AND(AS14=0,AU14=0,AL14=""),"No Line Item",AK13+1)</f>
        <v>No Line Item</v>
      </c>
      <c r="AL14" s="1079"/>
      <c r="AM14" s="1080"/>
      <c r="AN14" s="1080"/>
      <c r="AO14" s="1080"/>
      <c r="AP14" s="1080"/>
      <c r="AQ14" s="1081"/>
      <c r="AR14" s="4"/>
      <c r="AS14" s="3"/>
      <c r="AT14" s="5"/>
      <c r="AU14" s="6"/>
      <c r="AV14" s="590">
        <f t="shared" si="3"/>
        <v>0</v>
      </c>
      <c r="AW14" s="589" t="str">
        <f>IF(AND(BE14=0,BG14=0,AX14=""),"No Line Item",AW13+1)</f>
        <v>No Line Item</v>
      </c>
      <c r="AX14" s="1079"/>
      <c r="AY14" s="1080"/>
      <c r="AZ14" s="1080"/>
      <c r="BA14" s="1080"/>
      <c r="BB14" s="1080"/>
      <c r="BC14" s="1081"/>
      <c r="BD14" s="4"/>
      <c r="BE14" s="3"/>
      <c r="BF14" s="5"/>
      <c r="BG14" s="6"/>
      <c r="BH14" s="590">
        <f t="shared" si="4"/>
        <v>0</v>
      </c>
      <c r="BI14" s="589" t="str">
        <f>IF(AND(BQ14=0,BS14=0,BJ14=""),"No Line Item",BI13+1)</f>
        <v>No Line Item</v>
      </c>
      <c r="BJ14" s="1079"/>
      <c r="BK14" s="1080"/>
      <c r="BL14" s="1080"/>
      <c r="BM14" s="1080"/>
      <c r="BN14" s="1080"/>
      <c r="BO14" s="1081"/>
      <c r="BP14" s="4"/>
      <c r="BQ14" s="3"/>
      <c r="BR14" s="5"/>
      <c r="BS14" s="6"/>
      <c r="BT14" s="590">
        <f t="shared" si="5"/>
        <v>0</v>
      </c>
      <c r="BU14" s="589" t="str">
        <f>IF(AND(CC14=0,CE14=0,BV14=""),"No Line Item",BU13+1)</f>
        <v>No Line Item</v>
      </c>
      <c r="BV14" s="1079"/>
      <c r="BW14" s="1080"/>
      <c r="BX14" s="1080"/>
      <c r="BY14" s="1080"/>
      <c r="BZ14" s="1080"/>
      <c r="CA14" s="1081"/>
      <c r="CB14" s="4"/>
      <c r="CC14" s="3"/>
      <c r="CD14" s="5"/>
      <c r="CE14" s="6"/>
      <c r="CF14" s="590">
        <f t="shared" si="6"/>
        <v>0</v>
      </c>
    </row>
    <row r="15" spans="1:84" ht="23.85" customHeight="1" x14ac:dyDescent="0.2">
      <c r="A15" s="589" t="str">
        <f t="shared" ref="A15:A30" si="7">IF(AND(I15=0,K15=0,B15=""),"No Line Item",A14+1)</f>
        <v>No Line Item</v>
      </c>
      <c r="B15" s="1079"/>
      <c r="C15" s="1080"/>
      <c r="D15" s="1080"/>
      <c r="E15" s="1080"/>
      <c r="F15" s="1080"/>
      <c r="G15" s="1081"/>
      <c r="H15" s="4"/>
      <c r="I15" s="3"/>
      <c r="J15" s="5"/>
      <c r="K15" s="6"/>
      <c r="L15" s="590">
        <f t="shared" si="0"/>
        <v>0</v>
      </c>
      <c r="M15" s="589" t="str">
        <f t="shared" ref="M15:M30" si="8">IF(AND(U15=0,W15=0,N15=""),"No Line Item",M14+1)</f>
        <v>No Line Item</v>
      </c>
      <c r="N15" s="1079"/>
      <c r="O15" s="1080"/>
      <c r="P15" s="1080"/>
      <c r="Q15" s="1080"/>
      <c r="R15" s="1080"/>
      <c r="S15" s="1081"/>
      <c r="T15" s="4"/>
      <c r="U15" s="3"/>
      <c r="V15" s="5"/>
      <c r="W15" s="6"/>
      <c r="X15" s="590">
        <f t="shared" si="1"/>
        <v>0</v>
      </c>
      <c r="Y15" s="589" t="str">
        <f t="shared" ref="Y15:Y30" si="9">IF(AND(AG15=0,AI15=0,Z15=""),"No Line Item",Y14+1)</f>
        <v>No Line Item</v>
      </c>
      <c r="Z15" s="1079"/>
      <c r="AA15" s="1080"/>
      <c r="AB15" s="1080"/>
      <c r="AC15" s="1080"/>
      <c r="AD15" s="1080"/>
      <c r="AE15" s="1081"/>
      <c r="AF15" s="4"/>
      <c r="AG15" s="3"/>
      <c r="AH15" s="5"/>
      <c r="AI15" s="6"/>
      <c r="AJ15" s="590">
        <f t="shared" si="2"/>
        <v>0</v>
      </c>
      <c r="AK15" s="589" t="str">
        <f t="shared" ref="AK15:AK30" si="10">IF(AND(AS15=0,AU15=0,AL15=""),"No Line Item",AK14+1)</f>
        <v>No Line Item</v>
      </c>
      <c r="AL15" s="1079"/>
      <c r="AM15" s="1080"/>
      <c r="AN15" s="1080"/>
      <c r="AO15" s="1080"/>
      <c r="AP15" s="1080"/>
      <c r="AQ15" s="1081"/>
      <c r="AR15" s="4"/>
      <c r="AS15" s="3"/>
      <c r="AT15" s="5"/>
      <c r="AU15" s="6"/>
      <c r="AV15" s="590">
        <f t="shared" si="3"/>
        <v>0</v>
      </c>
      <c r="AW15" s="589" t="str">
        <f t="shared" ref="AW15:AW30" si="11">IF(AND(BE15=0,BG15=0,AX15=""),"No Line Item",AW14+1)</f>
        <v>No Line Item</v>
      </c>
      <c r="AX15" s="1079"/>
      <c r="AY15" s="1080"/>
      <c r="AZ15" s="1080"/>
      <c r="BA15" s="1080"/>
      <c r="BB15" s="1080"/>
      <c r="BC15" s="1081"/>
      <c r="BD15" s="4"/>
      <c r="BE15" s="3"/>
      <c r="BF15" s="5"/>
      <c r="BG15" s="6"/>
      <c r="BH15" s="590">
        <f t="shared" si="4"/>
        <v>0</v>
      </c>
      <c r="BI15" s="589" t="str">
        <f t="shared" ref="BI15:BI30" si="12">IF(AND(BQ15=0,BS15=0,BJ15=""),"No Line Item",BI14+1)</f>
        <v>No Line Item</v>
      </c>
      <c r="BJ15" s="1079"/>
      <c r="BK15" s="1080"/>
      <c r="BL15" s="1080"/>
      <c r="BM15" s="1080"/>
      <c r="BN15" s="1080"/>
      <c r="BO15" s="1081"/>
      <c r="BP15" s="4"/>
      <c r="BQ15" s="3"/>
      <c r="BR15" s="5"/>
      <c r="BS15" s="6"/>
      <c r="BT15" s="590">
        <f t="shared" si="5"/>
        <v>0</v>
      </c>
      <c r="BU15" s="589" t="str">
        <f t="shared" ref="BU15:BU30" si="13">IF(AND(CC15=0,CE15=0,BV15=""),"No Line Item",BU14+1)</f>
        <v>No Line Item</v>
      </c>
      <c r="BV15" s="1079"/>
      <c r="BW15" s="1080"/>
      <c r="BX15" s="1080"/>
      <c r="BY15" s="1080"/>
      <c r="BZ15" s="1080"/>
      <c r="CA15" s="1081"/>
      <c r="CB15" s="4"/>
      <c r="CC15" s="3"/>
      <c r="CD15" s="5"/>
      <c r="CE15" s="6"/>
      <c r="CF15" s="590">
        <f t="shared" si="6"/>
        <v>0</v>
      </c>
    </row>
    <row r="16" spans="1:84" ht="23.85" customHeight="1" x14ac:dyDescent="0.2">
      <c r="A16" s="589" t="str">
        <f t="shared" si="7"/>
        <v>No Line Item</v>
      </c>
      <c r="B16" s="1079"/>
      <c r="C16" s="1080"/>
      <c r="D16" s="1080"/>
      <c r="E16" s="1080"/>
      <c r="F16" s="1080"/>
      <c r="G16" s="1081"/>
      <c r="H16" s="4"/>
      <c r="I16" s="3"/>
      <c r="J16" s="5"/>
      <c r="K16" s="6"/>
      <c r="L16" s="590">
        <f t="shared" si="0"/>
        <v>0</v>
      </c>
      <c r="M16" s="589" t="str">
        <f t="shared" si="8"/>
        <v>No Line Item</v>
      </c>
      <c r="N16" s="1079"/>
      <c r="O16" s="1080"/>
      <c r="P16" s="1080"/>
      <c r="Q16" s="1080"/>
      <c r="R16" s="1080"/>
      <c r="S16" s="1081"/>
      <c r="T16" s="4"/>
      <c r="U16" s="3"/>
      <c r="V16" s="5"/>
      <c r="W16" s="6"/>
      <c r="X16" s="590">
        <f t="shared" si="1"/>
        <v>0</v>
      </c>
      <c r="Y16" s="589" t="str">
        <f t="shared" si="9"/>
        <v>No Line Item</v>
      </c>
      <c r="Z16" s="1079"/>
      <c r="AA16" s="1080"/>
      <c r="AB16" s="1080"/>
      <c r="AC16" s="1080"/>
      <c r="AD16" s="1080"/>
      <c r="AE16" s="1081"/>
      <c r="AF16" s="4"/>
      <c r="AG16" s="3"/>
      <c r="AH16" s="5"/>
      <c r="AI16" s="6"/>
      <c r="AJ16" s="590">
        <f t="shared" si="2"/>
        <v>0</v>
      </c>
      <c r="AK16" s="589" t="str">
        <f t="shared" si="10"/>
        <v>No Line Item</v>
      </c>
      <c r="AL16" s="1079"/>
      <c r="AM16" s="1080"/>
      <c r="AN16" s="1080"/>
      <c r="AO16" s="1080"/>
      <c r="AP16" s="1080"/>
      <c r="AQ16" s="1081"/>
      <c r="AR16" s="4"/>
      <c r="AS16" s="3"/>
      <c r="AT16" s="5"/>
      <c r="AU16" s="6"/>
      <c r="AV16" s="590">
        <f t="shared" si="3"/>
        <v>0</v>
      </c>
      <c r="AW16" s="589" t="str">
        <f t="shared" si="11"/>
        <v>No Line Item</v>
      </c>
      <c r="AX16" s="1079"/>
      <c r="AY16" s="1080"/>
      <c r="AZ16" s="1080"/>
      <c r="BA16" s="1080"/>
      <c r="BB16" s="1080"/>
      <c r="BC16" s="1081"/>
      <c r="BD16" s="4"/>
      <c r="BE16" s="3"/>
      <c r="BF16" s="5"/>
      <c r="BG16" s="6"/>
      <c r="BH16" s="590">
        <f t="shared" si="4"/>
        <v>0</v>
      </c>
      <c r="BI16" s="589" t="str">
        <f t="shared" si="12"/>
        <v>No Line Item</v>
      </c>
      <c r="BJ16" s="1079"/>
      <c r="BK16" s="1080"/>
      <c r="BL16" s="1080"/>
      <c r="BM16" s="1080"/>
      <c r="BN16" s="1080"/>
      <c r="BO16" s="1081"/>
      <c r="BP16" s="4"/>
      <c r="BQ16" s="3"/>
      <c r="BR16" s="5"/>
      <c r="BS16" s="6"/>
      <c r="BT16" s="590">
        <f t="shared" si="5"/>
        <v>0</v>
      </c>
      <c r="BU16" s="589" t="str">
        <f t="shared" si="13"/>
        <v>No Line Item</v>
      </c>
      <c r="BV16" s="1079"/>
      <c r="BW16" s="1080"/>
      <c r="BX16" s="1080"/>
      <c r="BY16" s="1080"/>
      <c r="BZ16" s="1080"/>
      <c r="CA16" s="1081"/>
      <c r="CB16" s="4"/>
      <c r="CC16" s="3"/>
      <c r="CD16" s="5"/>
      <c r="CE16" s="6"/>
      <c r="CF16" s="590">
        <f t="shared" si="6"/>
        <v>0</v>
      </c>
    </row>
    <row r="17" spans="1:84" ht="23.85" customHeight="1" x14ac:dyDescent="0.2">
      <c r="A17" s="589" t="str">
        <f t="shared" si="7"/>
        <v>No Line Item</v>
      </c>
      <c r="B17" s="1079"/>
      <c r="C17" s="1080"/>
      <c r="D17" s="1080"/>
      <c r="E17" s="1080"/>
      <c r="F17" s="1080"/>
      <c r="G17" s="1081"/>
      <c r="H17" s="4"/>
      <c r="I17" s="3"/>
      <c r="J17" s="5"/>
      <c r="K17" s="6"/>
      <c r="L17" s="590">
        <f t="shared" si="0"/>
        <v>0</v>
      </c>
      <c r="M17" s="589" t="str">
        <f t="shared" si="8"/>
        <v>No Line Item</v>
      </c>
      <c r="N17" s="1079"/>
      <c r="O17" s="1080"/>
      <c r="P17" s="1080"/>
      <c r="Q17" s="1080"/>
      <c r="R17" s="1080"/>
      <c r="S17" s="1081"/>
      <c r="T17" s="4"/>
      <c r="U17" s="3"/>
      <c r="V17" s="5"/>
      <c r="W17" s="6"/>
      <c r="X17" s="590">
        <f t="shared" si="1"/>
        <v>0</v>
      </c>
      <c r="Y17" s="589" t="str">
        <f t="shared" si="9"/>
        <v>No Line Item</v>
      </c>
      <c r="Z17" s="1079"/>
      <c r="AA17" s="1080"/>
      <c r="AB17" s="1080"/>
      <c r="AC17" s="1080"/>
      <c r="AD17" s="1080"/>
      <c r="AE17" s="1081"/>
      <c r="AF17" s="4"/>
      <c r="AG17" s="3"/>
      <c r="AH17" s="5"/>
      <c r="AI17" s="6"/>
      <c r="AJ17" s="590">
        <f t="shared" si="2"/>
        <v>0</v>
      </c>
      <c r="AK17" s="589" t="str">
        <f t="shared" si="10"/>
        <v>No Line Item</v>
      </c>
      <c r="AL17" s="1079"/>
      <c r="AM17" s="1080"/>
      <c r="AN17" s="1080"/>
      <c r="AO17" s="1080"/>
      <c r="AP17" s="1080"/>
      <c r="AQ17" s="1081"/>
      <c r="AR17" s="4"/>
      <c r="AS17" s="3"/>
      <c r="AT17" s="5"/>
      <c r="AU17" s="6"/>
      <c r="AV17" s="590">
        <f t="shared" si="3"/>
        <v>0</v>
      </c>
      <c r="AW17" s="589" t="str">
        <f t="shared" si="11"/>
        <v>No Line Item</v>
      </c>
      <c r="AX17" s="1079"/>
      <c r="AY17" s="1080"/>
      <c r="AZ17" s="1080"/>
      <c r="BA17" s="1080"/>
      <c r="BB17" s="1080"/>
      <c r="BC17" s="1081"/>
      <c r="BD17" s="4"/>
      <c r="BE17" s="3"/>
      <c r="BF17" s="5"/>
      <c r="BG17" s="6"/>
      <c r="BH17" s="590">
        <f t="shared" si="4"/>
        <v>0</v>
      </c>
      <c r="BI17" s="589" t="str">
        <f t="shared" si="12"/>
        <v>No Line Item</v>
      </c>
      <c r="BJ17" s="1079"/>
      <c r="BK17" s="1080"/>
      <c r="BL17" s="1080"/>
      <c r="BM17" s="1080"/>
      <c r="BN17" s="1080"/>
      <c r="BO17" s="1081"/>
      <c r="BP17" s="4"/>
      <c r="BQ17" s="3"/>
      <c r="BR17" s="5"/>
      <c r="BS17" s="6"/>
      <c r="BT17" s="590">
        <f t="shared" si="5"/>
        <v>0</v>
      </c>
      <c r="BU17" s="589" t="str">
        <f t="shared" si="13"/>
        <v>No Line Item</v>
      </c>
      <c r="BV17" s="1079"/>
      <c r="BW17" s="1080"/>
      <c r="BX17" s="1080"/>
      <c r="BY17" s="1080"/>
      <c r="BZ17" s="1080"/>
      <c r="CA17" s="1081"/>
      <c r="CB17" s="4"/>
      <c r="CC17" s="3"/>
      <c r="CD17" s="5"/>
      <c r="CE17" s="6"/>
      <c r="CF17" s="590">
        <f t="shared" si="6"/>
        <v>0</v>
      </c>
    </row>
    <row r="18" spans="1:84" ht="23.85" customHeight="1" x14ac:dyDescent="0.2">
      <c r="A18" s="589" t="str">
        <f t="shared" si="7"/>
        <v>No Line Item</v>
      </c>
      <c r="B18" s="1079"/>
      <c r="C18" s="1080"/>
      <c r="D18" s="1080"/>
      <c r="E18" s="1080"/>
      <c r="F18" s="1080"/>
      <c r="G18" s="1081"/>
      <c r="H18" s="4"/>
      <c r="I18" s="3"/>
      <c r="J18" s="5"/>
      <c r="K18" s="6"/>
      <c r="L18" s="590">
        <f t="shared" si="0"/>
        <v>0</v>
      </c>
      <c r="M18" s="589" t="str">
        <f t="shared" si="8"/>
        <v>No Line Item</v>
      </c>
      <c r="N18" s="1079"/>
      <c r="O18" s="1080"/>
      <c r="P18" s="1080"/>
      <c r="Q18" s="1080"/>
      <c r="R18" s="1080"/>
      <c r="S18" s="1081"/>
      <c r="T18" s="4"/>
      <c r="U18" s="3"/>
      <c r="V18" s="5"/>
      <c r="W18" s="6"/>
      <c r="X18" s="590">
        <f t="shared" si="1"/>
        <v>0</v>
      </c>
      <c r="Y18" s="589" t="str">
        <f t="shared" si="9"/>
        <v>No Line Item</v>
      </c>
      <c r="Z18" s="1079"/>
      <c r="AA18" s="1080"/>
      <c r="AB18" s="1080"/>
      <c r="AC18" s="1080"/>
      <c r="AD18" s="1080"/>
      <c r="AE18" s="1081"/>
      <c r="AF18" s="4"/>
      <c r="AG18" s="3"/>
      <c r="AH18" s="5"/>
      <c r="AI18" s="6"/>
      <c r="AJ18" s="590">
        <f t="shared" si="2"/>
        <v>0</v>
      </c>
      <c r="AK18" s="589" t="str">
        <f t="shared" si="10"/>
        <v>No Line Item</v>
      </c>
      <c r="AL18" s="1079"/>
      <c r="AM18" s="1080"/>
      <c r="AN18" s="1080"/>
      <c r="AO18" s="1080"/>
      <c r="AP18" s="1080"/>
      <c r="AQ18" s="1081"/>
      <c r="AR18" s="4"/>
      <c r="AS18" s="3"/>
      <c r="AT18" s="5"/>
      <c r="AU18" s="6"/>
      <c r="AV18" s="590">
        <f t="shared" si="3"/>
        <v>0</v>
      </c>
      <c r="AW18" s="589" t="str">
        <f t="shared" si="11"/>
        <v>No Line Item</v>
      </c>
      <c r="AX18" s="1079"/>
      <c r="AY18" s="1080"/>
      <c r="AZ18" s="1080"/>
      <c r="BA18" s="1080"/>
      <c r="BB18" s="1080"/>
      <c r="BC18" s="1081"/>
      <c r="BD18" s="4"/>
      <c r="BE18" s="3"/>
      <c r="BF18" s="5"/>
      <c r="BG18" s="6"/>
      <c r="BH18" s="590">
        <f t="shared" si="4"/>
        <v>0</v>
      </c>
      <c r="BI18" s="589" t="str">
        <f t="shared" si="12"/>
        <v>No Line Item</v>
      </c>
      <c r="BJ18" s="1079"/>
      <c r="BK18" s="1080"/>
      <c r="BL18" s="1080"/>
      <c r="BM18" s="1080"/>
      <c r="BN18" s="1080"/>
      <c r="BO18" s="1081"/>
      <c r="BP18" s="4"/>
      <c r="BQ18" s="3"/>
      <c r="BR18" s="5"/>
      <c r="BS18" s="6"/>
      <c r="BT18" s="590">
        <f t="shared" si="5"/>
        <v>0</v>
      </c>
      <c r="BU18" s="589" t="str">
        <f t="shared" si="13"/>
        <v>No Line Item</v>
      </c>
      <c r="BV18" s="1079"/>
      <c r="BW18" s="1080"/>
      <c r="BX18" s="1080"/>
      <c r="BY18" s="1080"/>
      <c r="BZ18" s="1080"/>
      <c r="CA18" s="1081"/>
      <c r="CB18" s="4"/>
      <c r="CC18" s="3"/>
      <c r="CD18" s="5"/>
      <c r="CE18" s="6"/>
      <c r="CF18" s="590">
        <f t="shared" si="6"/>
        <v>0</v>
      </c>
    </row>
    <row r="19" spans="1:84" ht="23.85" customHeight="1" x14ac:dyDescent="0.2">
      <c r="A19" s="589" t="str">
        <f t="shared" si="7"/>
        <v>No Line Item</v>
      </c>
      <c r="B19" s="1079"/>
      <c r="C19" s="1080"/>
      <c r="D19" s="1080"/>
      <c r="E19" s="1080"/>
      <c r="F19" s="1080"/>
      <c r="G19" s="1081"/>
      <c r="H19" s="4"/>
      <c r="I19" s="3"/>
      <c r="J19" s="5"/>
      <c r="K19" s="6"/>
      <c r="L19" s="590">
        <f t="shared" si="0"/>
        <v>0</v>
      </c>
      <c r="M19" s="589" t="str">
        <f t="shared" si="8"/>
        <v>No Line Item</v>
      </c>
      <c r="N19" s="1079"/>
      <c r="O19" s="1080"/>
      <c r="P19" s="1080"/>
      <c r="Q19" s="1080"/>
      <c r="R19" s="1080"/>
      <c r="S19" s="1081"/>
      <c r="T19" s="4"/>
      <c r="U19" s="3"/>
      <c r="V19" s="5"/>
      <c r="W19" s="6"/>
      <c r="X19" s="590">
        <f t="shared" si="1"/>
        <v>0</v>
      </c>
      <c r="Y19" s="589" t="str">
        <f t="shared" si="9"/>
        <v>No Line Item</v>
      </c>
      <c r="Z19" s="1079"/>
      <c r="AA19" s="1080"/>
      <c r="AB19" s="1080"/>
      <c r="AC19" s="1080"/>
      <c r="AD19" s="1080"/>
      <c r="AE19" s="1081"/>
      <c r="AF19" s="4"/>
      <c r="AG19" s="3"/>
      <c r="AH19" s="5"/>
      <c r="AI19" s="6"/>
      <c r="AJ19" s="590">
        <f t="shared" si="2"/>
        <v>0</v>
      </c>
      <c r="AK19" s="589" t="str">
        <f t="shared" si="10"/>
        <v>No Line Item</v>
      </c>
      <c r="AL19" s="1079"/>
      <c r="AM19" s="1080"/>
      <c r="AN19" s="1080"/>
      <c r="AO19" s="1080"/>
      <c r="AP19" s="1080"/>
      <c r="AQ19" s="1081"/>
      <c r="AR19" s="4"/>
      <c r="AS19" s="3"/>
      <c r="AT19" s="5"/>
      <c r="AU19" s="6"/>
      <c r="AV19" s="590">
        <f t="shared" si="3"/>
        <v>0</v>
      </c>
      <c r="AW19" s="589" t="str">
        <f t="shared" si="11"/>
        <v>No Line Item</v>
      </c>
      <c r="AX19" s="1079"/>
      <c r="AY19" s="1080"/>
      <c r="AZ19" s="1080"/>
      <c r="BA19" s="1080"/>
      <c r="BB19" s="1080"/>
      <c r="BC19" s="1081"/>
      <c r="BD19" s="4"/>
      <c r="BE19" s="3"/>
      <c r="BF19" s="5"/>
      <c r="BG19" s="6"/>
      <c r="BH19" s="590">
        <f t="shared" si="4"/>
        <v>0</v>
      </c>
      <c r="BI19" s="589" t="str">
        <f t="shared" si="12"/>
        <v>No Line Item</v>
      </c>
      <c r="BJ19" s="1079"/>
      <c r="BK19" s="1080"/>
      <c r="BL19" s="1080"/>
      <c r="BM19" s="1080"/>
      <c r="BN19" s="1080"/>
      <c r="BO19" s="1081"/>
      <c r="BP19" s="4"/>
      <c r="BQ19" s="3"/>
      <c r="BR19" s="5"/>
      <c r="BS19" s="6"/>
      <c r="BT19" s="590">
        <f t="shared" si="5"/>
        <v>0</v>
      </c>
      <c r="BU19" s="589" t="str">
        <f t="shared" si="13"/>
        <v>No Line Item</v>
      </c>
      <c r="BV19" s="1079"/>
      <c r="BW19" s="1080"/>
      <c r="BX19" s="1080"/>
      <c r="BY19" s="1080"/>
      <c r="BZ19" s="1080"/>
      <c r="CA19" s="1081"/>
      <c r="CB19" s="4"/>
      <c r="CC19" s="3"/>
      <c r="CD19" s="5"/>
      <c r="CE19" s="6"/>
      <c r="CF19" s="590">
        <f t="shared" si="6"/>
        <v>0</v>
      </c>
    </row>
    <row r="20" spans="1:84" ht="23.85" customHeight="1" x14ac:dyDescent="0.2">
      <c r="A20" s="589" t="str">
        <f t="shared" si="7"/>
        <v>No Line Item</v>
      </c>
      <c r="B20" s="1079"/>
      <c r="C20" s="1080"/>
      <c r="D20" s="1080"/>
      <c r="E20" s="1080"/>
      <c r="F20" s="1080"/>
      <c r="G20" s="1081"/>
      <c r="H20" s="4"/>
      <c r="I20" s="3"/>
      <c r="J20" s="5"/>
      <c r="K20" s="6"/>
      <c r="L20" s="590">
        <f t="shared" si="0"/>
        <v>0</v>
      </c>
      <c r="M20" s="589" t="str">
        <f t="shared" si="8"/>
        <v>No Line Item</v>
      </c>
      <c r="N20" s="1079"/>
      <c r="O20" s="1080"/>
      <c r="P20" s="1080"/>
      <c r="Q20" s="1080"/>
      <c r="R20" s="1080"/>
      <c r="S20" s="1081"/>
      <c r="T20" s="4"/>
      <c r="U20" s="3"/>
      <c r="V20" s="5"/>
      <c r="W20" s="6"/>
      <c r="X20" s="590">
        <f t="shared" si="1"/>
        <v>0</v>
      </c>
      <c r="Y20" s="589" t="str">
        <f t="shared" si="9"/>
        <v>No Line Item</v>
      </c>
      <c r="Z20" s="1079"/>
      <c r="AA20" s="1080"/>
      <c r="AB20" s="1080"/>
      <c r="AC20" s="1080"/>
      <c r="AD20" s="1080"/>
      <c r="AE20" s="1081"/>
      <c r="AF20" s="4"/>
      <c r="AG20" s="3"/>
      <c r="AH20" s="5"/>
      <c r="AI20" s="6"/>
      <c r="AJ20" s="590">
        <f t="shared" si="2"/>
        <v>0</v>
      </c>
      <c r="AK20" s="589" t="str">
        <f t="shared" si="10"/>
        <v>No Line Item</v>
      </c>
      <c r="AL20" s="1079"/>
      <c r="AM20" s="1080"/>
      <c r="AN20" s="1080"/>
      <c r="AO20" s="1080"/>
      <c r="AP20" s="1080"/>
      <c r="AQ20" s="1081"/>
      <c r="AR20" s="4"/>
      <c r="AS20" s="3"/>
      <c r="AT20" s="5"/>
      <c r="AU20" s="6"/>
      <c r="AV20" s="590">
        <f t="shared" si="3"/>
        <v>0</v>
      </c>
      <c r="AW20" s="589" t="str">
        <f t="shared" si="11"/>
        <v>No Line Item</v>
      </c>
      <c r="AX20" s="1079"/>
      <c r="AY20" s="1080"/>
      <c r="AZ20" s="1080"/>
      <c r="BA20" s="1080"/>
      <c r="BB20" s="1080"/>
      <c r="BC20" s="1081"/>
      <c r="BD20" s="4"/>
      <c r="BE20" s="3"/>
      <c r="BF20" s="5"/>
      <c r="BG20" s="6"/>
      <c r="BH20" s="590">
        <f t="shared" si="4"/>
        <v>0</v>
      </c>
      <c r="BI20" s="589" t="str">
        <f t="shared" si="12"/>
        <v>No Line Item</v>
      </c>
      <c r="BJ20" s="1079"/>
      <c r="BK20" s="1080"/>
      <c r="BL20" s="1080"/>
      <c r="BM20" s="1080"/>
      <c r="BN20" s="1080"/>
      <c r="BO20" s="1081"/>
      <c r="BP20" s="4"/>
      <c r="BQ20" s="3"/>
      <c r="BR20" s="5"/>
      <c r="BS20" s="6"/>
      <c r="BT20" s="590">
        <f t="shared" si="5"/>
        <v>0</v>
      </c>
      <c r="BU20" s="589" t="str">
        <f t="shared" si="13"/>
        <v>No Line Item</v>
      </c>
      <c r="BV20" s="1079"/>
      <c r="BW20" s="1080"/>
      <c r="BX20" s="1080"/>
      <c r="BY20" s="1080"/>
      <c r="BZ20" s="1080"/>
      <c r="CA20" s="1081"/>
      <c r="CB20" s="4"/>
      <c r="CC20" s="3"/>
      <c r="CD20" s="5"/>
      <c r="CE20" s="6"/>
      <c r="CF20" s="590">
        <f t="shared" si="6"/>
        <v>0</v>
      </c>
    </row>
    <row r="21" spans="1:84" ht="23.85" customHeight="1" x14ac:dyDescent="0.2">
      <c r="A21" s="589" t="str">
        <f t="shared" si="7"/>
        <v>No Line Item</v>
      </c>
      <c r="B21" s="1079"/>
      <c r="C21" s="1080"/>
      <c r="D21" s="1080"/>
      <c r="E21" s="1080"/>
      <c r="F21" s="1080"/>
      <c r="G21" s="1081"/>
      <c r="H21" s="4"/>
      <c r="I21" s="3"/>
      <c r="J21" s="5"/>
      <c r="K21" s="6"/>
      <c r="L21" s="590">
        <f t="shared" si="0"/>
        <v>0</v>
      </c>
      <c r="M21" s="589" t="str">
        <f t="shared" si="8"/>
        <v>No Line Item</v>
      </c>
      <c r="N21" s="1079"/>
      <c r="O21" s="1080"/>
      <c r="P21" s="1080"/>
      <c r="Q21" s="1080"/>
      <c r="R21" s="1080"/>
      <c r="S21" s="1081"/>
      <c r="T21" s="4"/>
      <c r="U21" s="3"/>
      <c r="V21" s="5"/>
      <c r="W21" s="6"/>
      <c r="X21" s="590">
        <f t="shared" si="1"/>
        <v>0</v>
      </c>
      <c r="Y21" s="589" t="str">
        <f t="shared" si="9"/>
        <v>No Line Item</v>
      </c>
      <c r="Z21" s="1079"/>
      <c r="AA21" s="1080"/>
      <c r="AB21" s="1080"/>
      <c r="AC21" s="1080"/>
      <c r="AD21" s="1080"/>
      <c r="AE21" s="1081"/>
      <c r="AF21" s="4"/>
      <c r="AG21" s="3"/>
      <c r="AH21" s="5"/>
      <c r="AI21" s="6"/>
      <c r="AJ21" s="590">
        <f t="shared" si="2"/>
        <v>0</v>
      </c>
      <c r="AK21" s="589" t="str">
        <f t="shared" si="10"/>
        <v>No Line Item</v>
      </c>
      <c r="AL21" s="1079"/>
      <c r="AM21" s="1080"/>
      <c r="AN21" s="1080"/>
      <c r="AO21" s="1080"/>
      <c r="AP21" s="1080"/>
      <c r="AQ21" s="1081"/>
      <c r="AR21" s="4"/>
      <c r="AS21" s="3"/>
      <c r="AT21" s="5"/>
      <c r="AU21" s="6"/>
      <c r="AV21" s="590">
        <f t="shared" si="3"/>
        <v>0</v>
      </c>
      <c r="AW21" s="589" t="str">
        <f t="shared" si="11"/>
        <v>No Line Item</v>
      </c>
      <c r="AX21" s="1079"/>
      <c r="AY21" s="1080"/>
      <c r="AZ21" s="1080"/>
      <c r="BA21" s="1080"/>
      <c r="BB21" s="1080"/>
      <c r="BC21" s="1081"/>
      <c r="BD21" s="4"/>
      <c r="BE21" s="3"/>
      <c r="BF21" s="5"/>
      <c r="BG21" s="6"/>
      <c r="BH21" s="590">
        <f t="shared" si="4"/>
        <v>0</v>
      </c>
      <c r="BI21" s="589" t="str">
        <f t="shared" si="12"/>
        <v>No Line Item</v>
      </c>
      <c r="BJ21" s="1079"/>
      <c r="BK21" s="1080"/>
      <c r="BL21" s="1080"/>
      <c r="BM21" s="1080"/>
      <c r="BN21" s="1080"/>
      <c r="BO21" s="1081"/>
      <c r="BP21" s="4"/>
      <c r="BQ21" s="3"/>
      <c r="BR21" s="5"/>
      <c r="BS21" s="6"/>
      <c r="BT21" s="590">
        <f t="shared" si="5"/>
        <v>0</v>
      </c>
      <c r="BU21" s="589" t="str">
        <f t="shared" si="13"/>
        <v>No Line Item</v>
      </c>
      <c r="BV21" s="1079"/>
      <c r="BW21" s="1080"/>
      <c r="BX21" s="1080"/>
      <c r="BY21" s="1080"/>
      <c r="BZ21" s="1080"/>
      <c r="CA21" s="1081"/>
      <c r="CB21" s="4"/>
      <c r="CC21" s="3"/>
      <c r="CD21" s="5"/>
      <c r="CE21" s="6"/>
      <c r="CF21" s="590">
        <f t="shared" si="6"/>
        <v>0</v>
      </c>
    </row>
    <row r="22" spans="1:84" ht="23.85" customHeight="1" x14ac:dyDescent="0.2">
      <c r="A22" s="589" t="str">
        <f t="shared" si="7"/>
        <v>No Line Item</v>
      </c>
      <c r="B22" s="1079"/>
      <c r="C22" s="1080"/>
      <c r="D22" s="1080"/>
      <c r="E22" s="1080"/>
      <c r="F22" s="1080"/>
      <c r="G22" s="1081"/>
      <c r="H22" s="4"/>
      <c r="I22" s="3"/>
      <c r="J22" s="5"/>
      <c r="K22" s="6"/>
      <c r="L22" s="590">
        <f t="shared" si="0"/>
        <v>0</v>
      </c>
      <c r="M22" s="589" t="str">
        <f t="shared" si="8"/>
        <v>No Line Item</v>
      </c>
      <c r="N22" s="1079"/>
      <c r="O22" s="1080"/>
      <c r="P22" s="1080"/>
      <c r="Q22" s="1080"/>
      <c r="R22" s="1080"/>
      <c r="S22" s="1081"/>
      <c r="T22" s="4"/>
      <c r="U22" s="3"/>
      <c r="V22" s="5"/>
      <c r="W22" s="6"/>
      <c r="X22" s="590">
        <f t="shared" si="1"/>
        <v>0</v>
      </c>
      <c r="Y22" s="589" t="str">
        <f t="shared" si="9"/>
        <v>No Line Item</v>
      </c>
      <c r="Z22" s="1079"/>
      <c r="AA22" s="1080"/>
      <c r="AB22" s="1080"/>
      <c r="AC22" s="1080"/>
      <c r="AD22" s="1080"/>
      <c r="AE22" s="1081"/>
      <c r="AF22" s="4"/>
      <c r="AG22" s="3"/>
      <c r="AH22" s="5"/>
      <c r="AI22" s="6"/>
      <c r="AJ22" s="590">
        <f t="shared" si="2"/>
        <v>0</v>
      </c>
      <c r="AK22" s="589" t="str">
        <f t="shared" si="10"/>
        <v>No Line Item</v>
      </c>
      <c r="AL22" s="1079"/>
      <c r="AM22" s="1080"/>
      <c r="AN22" s="1080"/>
      <c r="AO22" s="1080"/>
      <c r="AP22" s="1080"/>
      <c r="AQ22" s="1081"/>
      <c r="AR22" s="4"/>
      <c r="AS22" s="3"/>
      <c r="AT22" s="5"/>
      <c r="AU22" s="6"/>
      <c r="AV22" s="590">
        <f t="shared" si="3"/>
        <v>0</v>
      </c>
      <c r="AW22" s="589" t="str">
        <f t="shared" si="11"/>
        <v>No Line Item</v>
      </c>
      <c r="AX22" s="1079"/>
      <c r="AY22" s="1080"/>
      <c r="AZ22" s="1080"/>
      <c r="BA22" s="1080"/>
      <c r="BB22" s="1080"/>
      <c r="BC22" s="1081"/>
      <c r="BD22" s="4"/>
      <c r="BE22" s="3"/>
      <c r="BF22" s="5"/>
      <c r="BG22" s="6"/>
      <c r="BH22" s="590">
        <f t="shared" si="4"/>
        <v>0</v>
      </c>
      <c r="BI22" s="589" t="str">
        <f t="shared" si="12"/>
        <v>No Line Item</v>
      </c>
      <c r="BJ22" s="1079"/>
      <c r="BK22" s="1080"/>
      <c r="BL22" s="1080"/>
      <c r="BM22" s="1080"/>
      <c r="BN22" s="1080"/>
      <c r="BO22" s="1081"/>
      <c r="BP22" s="4"/>
      <c r="BQ22" s="3"/>
      <c r="BR22" s="5"/>
      <c r="BS22" s="6"/>
      <c r="BT22" s="590">
        <f t="shared" si="5"/>
        <v>0</v>
      </c>
      <c r="BU22" s="589" t="str">
        <f t="shared" si="13"/>
        <v>No Line Item</v>
      </c>
      <c r="BV22" s="1079"/>
      <c r="BW22" s="1080"/>
      <c r="BX22" s="1080"/>
      <c r="BY22" s="1080"/>
      <c r="BZ22" s="1080"/>
      <c r="CA22" s="1081"/>
      <c r="CB22" s="4"/>
      <c r="CC22" s="3"/>
      <c r="CD22" s="5"/>
      <c r="CE22" s="6"/>
      <c r="CF22" s="590">
        <f t="shared" si="6"/>
        <v>0</v>
      </c>
    </row>
    <row r="23" spans="1:84" ht="23.85" customHeight="1" x14ac:dyDescent="0.2">
      <c r="A23" s="589" t="str">
        <f t="shared" si="7"/>
        <v>No Line Item</v>
      </c>
      <c r="B23" s="1079"/>
      <c r="C23" s="1080"/>
      <c r="D23" s="1080"/>
      <c r="E23" s="1080"/>
      <c r="F23" s="1080"/>
      <c r="G23" s="1081"/>
      <c r="H23" s="4"/>
      <c r="I23" s="3"/>
      <c r="J23" s="5"/>
      <c r="K23" s="6"/>
      <c r="L23" s="590">
        <f t="shared" si="0"/>
        <v>0</v>
      </c>
      <c r="M23" s="589" t="str">
        <f t="shared" si="8"/>
        <v>No Line Item</v>
      </c>
      <c r="N23" s="1079"/>
      <c r="O23" s="1080"/>
      <c r="P23" s="1080"/>
      <c r="Q23" s="1080"/>
      <c r="R23" s="1080"/>
      <c r="S23" s="1081"/>
      <c r="T23" s="4"/>
      <c r="U23" s="3"/>
      <c r="V23" s="5"/>
      <c r="W23" s="6"/>
      <c r="X23" s="590">
        <f t="shared" si="1"/>
        <v>0</v>
      </c>
      <c r="Y23" s="589" t="str">
        <f t="shared" si="9"/>
        <v>No Line Item</v>
      </c>
      <c r="Z23" s="1079"/>
      <c r="AA23" s="1080"/>
      <c r="AB23" s="1080"/>
      <c r="AC23" s="1080"/>
      <c r="AD23" s="1080"/>
      <c r="AE23" s="1081"/>
      <c r="AF23" s="4"/>
      <c r="AG23" s="3"/>
      <c r="AH23" s="5"/>
      <c r="AI23" s="6"/>
      <c r="AJ23" s="590">
        <f t="shared" si="2"/>
        <v>0</v>
      </c>
      <c r="AK23" s="589" t="str">
        <f t="shared" si="10"/>
        <v>No Line Item</v>
      </c>
      <c r="AL23" s="1079"/>
      <c r="AM23" s="1080"/>
      <c r="AN23" s="1080"/>
      <c r="AO23" s="1080"/>
      <c r="AP23" s="1080"/>
      <c r="AQ23" s="1081"/>
      <c r="AR23" s="4"/>
      <c r="AS23" s="3"/>
      <c r="AT23" s="5"/>
      <c r="AU23" s="6"/>
      <c r="AV23" s="590">
        <f t="shared" si="3"/>
        <v>0</v>
      </c>
      <c r="AW23" s="589" t="str">
        <f t="shared" si="11"/>
        <v>No Line Item</v>
      </c>
      <c r="AX23" s="1079"/>
      <c r="AY23" s="1080"/>
      <c r="AZ23" s="1080"/>
      <c r="BA23" s="1080"/>
      <c r="BB23" s="1080"/>
      <c r="BC23" s="1081"/>
      <c r="BD23" s="4"/>
      <c r="BE23" s="3"/>
      <c r="BF23" s="5"/>
      <c r="BG23" s="6"/>
      <c r="BH23" s="590">
        <f t="shared" si="4"/>
        <v>0</v>
      </c>
      <c r="BI23" s="589" t="str">
        <f t="shared" si="12"/>
        <v>No Line Item</v>
      </c>
      <c r="BJ23" s="1079"/>
      <c r="BK23" s="1080"/>
      <c r="BL23" s="1080"/>
      <c r="BM23" s="1080"/>
      <c r="BN23" s="1080"/>
      <c r="BO23" s="1081"/>
      <c r="BP23" s="4"/>
      <c r="BQ23" s="3"/>
      <c r="BR23" s="5"/>
      <c r="BS23" s="6"/>
      <c r="BT23" s="590">
        <f t="shared" si="5"/>
        <v>0</v>
      </c>
      <c r="BU23" s="589" t="str">
        <f t="shared" si="13"/>
        <v>No Line Item</v>
      </c>
      <c r="BV23" s="1079"/>
      <c r="BW23" s="1080"/>
      <c r="BX23" s="1080"/>
      <c r="BY23" s="1080"/>
      <c r="BZ23" s="1080"/>
      <c r="CA23" s="1081"/>
      <c r="CB23" s="4"/>
      <c r="CC23" s="3"/>
      <c r="CD23" s="5"/>
      <c r="CE23" s="6"/>
      <c r="CF23" s="590">
        <f t="shared" si="6"/>
        <v>0</v>
      </c>
    </row>
    <row r="24" spans="1:84" ht="23.85" customHeight="1" x14ac:dyDescent="0.2">
      <c r="A24" s="589" t="str">
        <f t="shared" si="7"/>
        <v>No Line Item</v>
      </c>
      <c r="B24" s="1079"/>
      <c r="C24" s="1080"/>
      <c r="D24" s="1080"/>
      <c r="E24" s="1080"/>
      <c r="F24" s="1080"/>
      <c r="G24" s="1081"/>
      <c r="H24" s="4"/>
      <c r="I24" s="3"/>
      <c r="J24" s="5"/>
      <c r="K24" s="6"/>
      <c r="L24" s="590">
        <f t="shared" si="0"/>
        <v>0</v>
      </c>
      <c r="M24" s="589" t="str">
        <f t="shared" si="8"/>
        <v>No Line Item</v>
      </c>
      <c r="N24" s="1079"/>
      <c r="O24" s="1080"/>
      <c r="P24" s="1080"/>
      <c r="Q24" s="1080"/>
      <c r="R24" s="1080"/>
      <c r="S24" s="1081"/>
      <c r="T24" s="4"/>
      <c r="U24" s="3"/>
      <c r="V24" s="5"/>
      <c r="W24" s="6"/>
      <c r="X24" s="590">
        <f t="shared" si="1"/>
        <v>0</v>
      </c>
      <c r="Y24" s="589" t="str">
        <f t="shared" si="9"/>
        <v>No Line Item</v>
      </c>
      <c r="Z24" s="1079"/>
      <c r="AA24" s="1080"/>
      <c r="AB24" s="1080"/>
      <c r="AC24" s="1080"/>
      <c r="AD24" s="1080"/>
      <c r="AE24" s="1081"/>
      <c r="AF24" s="4"/>
      <c r="AG24" s="3"/>
      <c r="AH24" s="5"/>
      <c r="AI24" s="6"/>
      <c r="AJ24" s="590">
        <f t="shared" si="2"/>
        <v>0</v>
      </c>
      <c r="AK24" s="589" t="str">
        <f t="shared" si="10"/>
        <v>No Line Item</v>
      </c>
      <c r="AL24" s="1079"/>
      <c r="AM24" s="1080"/>
      <c r="AN24" s="1080"/>
      <c r="AO24" s="1080"/>
      <c r="AP24" s="1080"/>
      <c r="AQ24" s="1081"/>
      <c r="AR24" s="4"/>
      <c r="AS24" s="3"/>
      <c r="AT24" s="5"/>
      <c r="AU24" s="6"/>
      <c r="AV24" s="590">
        <f t="shared" si="3"/>
        <v>0</v>
      </c>
      <c r="AW24" s="589" t="str">
        <f t="shared" si="11"/>
        <v>No Line Item</v>
      </c>
      <c r="AX24" s="1079"/>
      <c r="AY24" s="1080"/>
      <c r="AZ24" s="1080"/>
      <c r="BA24" s="1080"/>
      <c r="BB24" s="1080"/>
      <c r="BC24" s="1081"/>
      <c r="BD24" s="4"/>
      <c r="BE24" s="3"/>
      <c r="BF24" s="5"/>
      <c r="BG24" s="6"/>
      <c r="BH24" s="590">
        <f t="shared" si="4"/>
        <v>0</v>
      </c>
      <c r="BI24" s="589" t="str">
        <f t="shared" si="12"/>
        <v>No Line Item</v>
      </c>
      <c r="BJ24" s="1079"/>
      <c r="BK24" s="1080"/>
      <c r="BL24" s="1080"/>
      <c r="BM24" s="1080"/>
      <c r="BN24" s="1080"/>
      <c r="BO24" s="1081"/>
      <c r="BP24" s="4"/>
      <c r="BQ24" s="3"/>
      <c r="BR24" s="5"/>
      <c r="BS24" s="6"/>
      <c r="BT24" s="590">
        <f t="shared" si="5"/>
        <v>0</v>
      </c>
      <c r="BU24" s="589" t="str">
        <f t="shared" si="13"/>
        <v>No Line Item</v>
      </c>
      <c r="BV24" s="1079"/>
      <c r="BW24" s="1080"/>
      <c r="BX24" s="1080"/>
      <c r="BY24" s="1080"/>
      <c r="BZ24" s="1080"/>
      <c r="CA24" s="1081"/>
      <c r="CB24" s="4"/>
      <c r="CC24" s="3"/>
      <c r="CD24" s="5"/>
      <c r="CE24" s="6"/>
      <c r="CF24" s="590">
        <f t="shared" si="6"/>
        <v>0</v>
      </c>
    </row>
    <row r="25" spans="1:84" ht="23.85" customHeight="1" x14ac:dyDescent="0.2">
      <c r="A25" s="589" t="str">
        <f t="shared" si="7"/>
        <v>No Line Item</v>
      </c>
      <c r="B25" s="1079"/>
      <c r="C25" s="1080"/>
      <c r="D25" s="1080"/>
      <c r="E25" s="1080"/>
      <c r="F25" s="1080"/>
      <c r="G25" s="1081"/>
      <c r="H25" s="4"/>
      <c r="I25" s="3"/>
      <c r="J25" s="5"/>
      <c r="K25" s="6"/>
      <c r="L25" s="590">
        <f t="shared" si="0"/>
        <v>0</v>
      </c>
      <c r="M25" s="589" t="str">
        <f t="shared" si="8"/>
        <v>No Line Item</v>
      </c>
      <c r="N25" s="1079"/>
      <c r="O25" s="1080"/>
      <c r="P25" s="1080"/>
      <c r="Q25" s="1080"/>
      <c r="R25" s="1080"/>
      <c r="S25" s="1081"/>
      <c r="T25" s="4"/>
      <c r="U25" s="3"/>
      <c r="V25" s="5"/>
      <c r="W25" s="6"/>
      <c r="X25" s="590">
        <f t="shared" si="1"/>
        <v>0</v>
      </c>
      <c r="Y25" s="589" t="str">
        <f t="shared" si="9"/>
        <v>No Line Item</v>
      </c>
      <c r="Z25" s="1079"/>
      <c r="AA25" s="1080"/>
      <c r="AB25" s="1080"/>
      <c r="AC25" s="1080"/>
      <c r="AD25" s="1080"/>
      <c r="AE25" s="1081"/>
      <c r="AF25" s="4"/>
      <c r="AG25" s="3"/>
      <c r="AH25" s="5"/>
      <c r="AI25" s="6"/>
      <c r="AJ25" s="590">
        <f t="shared" si="2"/>
        <v>0</v>
      </c>
      <c r="AK25" s="589" t="str">
        <f t="shared" si="10"/>
        <v>No Line Item</v>
      </c>
      <c r="AL25" s="1079"/>
      <c r="AM25" s="1080"/>
      <c r="AN25" s="1080"/>
      <c r="AO25" s="1080"/>
      <c r="AP25" s="1080"/>
      <c r="AQ25" s="1081"/>
      <c r="AR25" s="4"/>
      <c r="AS25" s="3"/>
      <c r="AT25" s="5"/>
      <c r="AU25" s="6"/>
      <c r="AV25" s="590">
        <f t="shared" si="3"/>
        <v>0</v>
      </c>
      <c r="AW25" s="589" t="str">
        <f t="shared" si="11"/>
        <v>No Line Item</v>
      </c>
      <c r="AX25" s="1079"/>
      <c r="AY25" s="1080"/>
      <c r="AZ25" s="1080"/>
      <c r="BA25" s="1080"/>
      <c r="BB25" s="1080"/>
      <c r="BC25" s="1081"/>
      <c r="BD25" s="4"/>
      <c r="BE25" s="3"/>
      <c r="BF25" s="5"/>
      <c r="BG25" s="6"/>
      <c r="BH25" s="590">
        <f t="shared" si="4"/>
        <v>0</v>
      </c>
      <c r="BI25" s="589" t="str">
        <f t="shared" si="12"/>
        <v>No Line Item</v>
      </c>
      <c r="BJ25" s="1079"/>
      <c r="BK25" s="1080"/>
      <c r="BL25" s="1080"/>
      <c r="BM25" s="1080"/>
      <c r="BN25" s="1080"/>
      <c r="BO25" s="1081"/>
      <c r="BP25" s="4"/>
      <c r="BQ25" s="3"/>
      <c r="BR25" s="5"/>
      <c r="BS25" s="6"/>
      <c r="BT25" s="590">
        <f t="shared" si="5"/>
        <v>0</v>
      </c>
      <c r="BU25" s="589" t="str">
        <f t="shared" si="13"/>
        <v>No Line Item</v>
      </c>
      <c r="BV25" s="1079"/>
      <c r="BW25" s="1080"/>
      <c r="BX25" s="1080"/>
      <c r="BY25" s="1080"/>
      <c r="BZ25" s="1080"/>
      <c r="CA25" s="1081"/>
      <c r="CB25" s="4"/>
      <c r="CC25" s="3"/>
      <c r="CD25" s="5"/>
      <c r="CE25" s="6"/>
      <c r="CF25" s="590">
        <f t="shared" si="6"/>
        <v>0</v>
      </c>
    </row>
    <row r="26" spans="1:84" ht="23.85" customHeight="1" x14ac:dyDescent="0.2">
      <c r="A26" s="589" t="str">
        <f t="shared" si="7"/>
        <v>No Line Item</v>
      </c>
      <c r="B26" s="1079"/>
      <c r="C26" s="1080"/>
      <c r="D26" s="1080"/>
      <c r="E26" s="1080"/>
      <c r="F26" s="1080"/>
      <c r="G26" s="1081"/>
      <c r="H26" s="4"/>
      <c r="I26" s="3"/>
      <c r="J26" s="5"/>
      <c r="K26" s="6"/>
      <c r="L26" s="590">
        <f t="shared" si="0"/>
        <v>0</v>
      </c>
      <c r="M26" s="589" t="str">
        <f t="shared" si="8"/>
        <v>No Line Item</v>
      </c>
      <c r="N26" s="1079"/>
      <c r="O26" s="1080"/>
      <c r="P26" s="1080"/>
      <c r="Q26" s="1080"/>
      <c r="R26" s="1080"/>
      <c r="S26" s="1081"/>
      <c r="T26" s="4"/>
      <c r="U26" s="3"/>
      <c r="V26" s="5"/>
      <c r="W26" s="6"/>
      <c r="X26" s="590">
        <f t="shared" si="1"/>
        <v>0</v>
      </c>
      <c r="Y26" s="589" t="str">
        <f t="shared" si="9"/>
        <v>No Line Item</v>
      </c>
      <c r="Z26" s="1079"/>
      <c r="AA26" s="1080"/>
      <c r="AB26" s="1080"/>
      <c r="AC26" s="1080"/>
      <c r="AD26" s="1080"/>
      <c r="AE26" s="1081"/>
      <c r="AF26" s="4"/>
      <c r="AG26" s="3"/>
      <c r="AH26" s="5"/>
      <c r="AI26" s="6"/>
      <c r="AJ26" s="590">
        <f t="shared" si="2"/>
        <v>0</v>
      </c>
      <c r="AK26" s="589" t="str">
        <f t="shared" si="10"/>
        <v>No Line Item</v>
      </c>
      <c r="AL26" s="1079"/>
      <c r="AM26" s="1080"/>
      <c r="AN26" s="1080"/>
      <c r="AO26" s="1080"/>
      <c r="AP26" s="1080"/>
      <c r="AQ26" s="1081"/>
      <c r="AR26" s="4"/>
      <c r="AS26" s="3"/>
      <c r="AT26" s="5"/>
      <c r="AU26" s="6"/>
      <c r="AV26" s="590">
        <f t="shared" si="3"/>
        <v>0</v>
      </c>
      <c r="AW26" s="589" t="str">
        <f t="shared" si="11"/>
        <v>No Line Item</v>
      </c>
      <c r="AX26" s="1079"/>
      <c r="AY26" s="1080"/>
      <c r="AZ26" s="1080"/>
      <c r="BA26" s="1080"/>
      <c r="BB26" s="1080"/>
      <c r="BC26" s="1081"/>
      <c r="BD26" s="4"/>
      <c r="BE26" s="3"/>
      <c r="BF26" s="5"/>
      <c r="BG26" s="6"/>
      <c r="BH26" s="590">
        <f t="shared" si="4"/>
        <v>0</v>
      </c>
      <c r="BI26" s="589" t="str">
        <f t="shared" si="12"/>
        <v>No Line Item</v>
      </c>
      <c r="BJ26" s="1079"/>
      <c r="BK26" s="1080"/>
      <c r="BL26" s="1080"/>
      <c r="BM26" s="1080"/>
      <c r="BN26" s="1080"/>
      <c r="BO26" s="1081"/>
      <c r="BP26" s="4"/>
      <c r="BQ26" s="3"/>
      <c r="BR26" s="5"/>
      <c r="BS26" s="6"/>
      <c r="BT26" s="590">
        <f t="shared" si="5"/>
        <v>0</v>
      </c>
      <c r="BU26" s="589" t="str">
        <f t="shared" si="13"/>
        <v>No Line Item</v>
      </c>
      <c r="BV26" s="1079"/>
      <c r="BW26" s="1080"/>
      <c r="BX26" s="1080"/>
      <c r="BY26" s="1080"/>
      <c r="BZ26" s="1080"/>
      <c r="CA26" s="1081"/>
      <c r="CB26" s="4"/>
      <c r="CC26" s="3"/>
      <c r="CD26" s="5"/>
      <c r="CE26" s="6"/>
      <c r="CF26" s="590">
        <f t="shared" si="6"/>
        <v>0</v>
      </c>
    </row>
    <row r="27" spans="1:84" ht="23.85" customHeight="1" x14ac:dyDescent="0.2">
      <c r="A27" s="589" t="str">
        <f t="shared" si="7"/>
        <v>No Line Item</v>
      </c>
      <c r="B27" s="1079"/>
      <c r="C27" s="1080"/>
      <c r="D27" s="1080"/>
      <c r="E27" s="1080"/>
      <c r="F27" s="1080"/>
      <c r="G27" s="1081"/>
      <c r="H27" s="4"/>
      <c r="I27" s="3"/>
      <c r="J27" s="5"/>
      <c r="K27" s="6"/>
      <c r="L27" s="590">
        <f t="shared" si="0"/>
        <v>0</v>
      </c>
      <c r="M27" s="589" t="str">
        <f t="shared" si="8"/>
        <v>No Line Item</v>
      </c>
      <c r="N27" s="1079"/>
      <c r="O27" s="1080"/>
      <c r="P27" s="1080"/>
      <c r="Q27" s="1080"/>
      <c r="R27" s="1080"/>
      <c r="S27" s="1081"/>
      <c r="T27" s="4"/>
      <c r="U27" s="3"/>
      <c r="V27" s="5"/>
      <c r="W27" s="6"/>
      <c r="X27" s="590">
        <f t="shared" si="1"/>
        <v>0</v>
      </c>
      <c r="Y27" s="589" t="str">
        <f t="shared" si="9"/>
        <v>No Line Item</v>
      </c>
      <c r="Z27" s="1079"/>
      <c r="AA27" s="1080"/>
      <c r="AB27" s="1080"/>
      <c r="AC27" s="1080"/>
      <c r="AD27" s="1080"/>
      <c r="AE27" s="1081"/>
      <c r="AF27" s="4"/>
      <c r="AG27" s="3"/>
      <c r="AH27" s="5"/>
      <c r="AI27" s="6"/>
      <c r="AJ27" s="590">
        <f t="shared" si="2"/>
        <v>0</v>
      </c>
      <c r="AK27" s="589" t="str">
        <f t="shared" si="10"/>
        <v>No Line Item</v>
      </c>
      <c r="AL27" s="1079"/>
      <c r="AM27" s="1080"/>
      <c r="AN27" s="1080"/>
      <c r="AO27" s="1080"/>
      <c r="AP27" s="1080"/>
      <c r="AQ27" s="1081"/>
      <c r="AR27" s="4"/>
      <c r="AS27" s="3"/>
      <c r="AT27" s="5"/>
      <c r="AU27" s="6"/>
      <c r="AV27" s="590">
        <f t="shared" si="3"/>
        <v>0</v>
      </c>
      <c r="AW27" s="589" t="str">
        <f t="shared" si="11"/>
        <v>No Line Item</v>
      </c>
      <c r="AX27" s="1079"/>
      <c r="AY27" s="1080"/>
      <c r="AZ27" s="1080"/>
      <c r="BA27" s="1080"/>
      <c r="BB27" s="1080"/>
      <c r="BC27" s="1081"/>
      <c r="BD27" s="4"/>
      <c r="BE27" s="3"/>
      <c r="BF27" s="5"/>
      <c r="BG27" s="6"/>
      <c r="BH27" s="590">
        <f t="shared" si="4"/>
        <v>0</v>
      </c>
      <c r="BI27" s="589" t="str">
        <f t="shared" si="12"/>
        <v>No Line Item</v>
      </c>
      <c r="BJ27" s="1079"/>
      <c r="BK27" s="1080"/>
      <c r="BL27" s="1080"/>
      <c r="BM27" s="1080"/>
      <c r="BN27" s="1080"/>
      <c r="BO27" s="1081"/>
      <c r="BP27" s="4"/>
      <c r="BQ27" s="3"/>
      <c r="BR27" s="5"/>
      <c r="BS27" s="6"/>
      <c r="BT27" s="590">
        <f t="shared" si="5"/>
        <v>0</v>
      </c>
      <c r="BU27" s="589" t="str">
        <f t="shared" si="13"/>
        <v>No Line Item</v>
      </c>
      <c r="BV27" s="1079"/>
      <c r="BW27" s="1080"/>
      <c r="BX27" s="1080"/>
      <c r="BY27" s="1080"/>
      <c r="BZ27" s="1080"/>
      <c r="CA27" s="1081"/>
      <c r="CB27" s="4"/>
      <c r="CC27" s="3"/>
      <c r="CD27" s="5"/>
      <c r="CE27" s="6"/>
      <c r="CF27" s="590">
        <f t="shared" si="6"/>
        <v>0</v>
      </c>
    </row>
    <row r="28" spans="1:84" ht="23.85" customHeight="1" x14ac:dyDescent="0.2">
      <c r="A28" s="589" t="str">
        <f t="shared" si="7"/>
        <v>No Line Item</v>
      </c>
      <c r="B28" s="1079"/>
      <c r="C28" s="1080"/>
      <c r="D28" s="1080"/>
      <c r="E28" s="1080"/>
      <c r="F28" s="1080"/>
      <c r="G28" s="1081"/>
      <c r="H28" s="4"/>
      <c r="I28" s="3"/>
      <c r="J28" s="5"/>
      <c r="K28" s="6"/>
      <c r="L28" s="590">
        <f t="shared" si="0"/>
        <v>0</v>
      </c>
      <c r="M28" s="589" t="str">
        <f t="shared" si="8"/>
        <v>No Line Item</v>
      </c>
      <c r="N28" s="1079"/>
      <c r="O28" s="1080"/>
      <c r="P28" s="1080"/>
      <c r="Q28" s="1080"/>
      <c r="R28" s="1080"/>
      <c r="S28" s="1081"/>
      <c r="T28" s="4"/>
      <c r="U28" s="3"/>
      <c r="V28" s="5"/>
      <c r="W28" s="6"/>
      <c r="X28" s="590">
        <f t="shared" si="1"/>
        <v>0</v>
      </c>
      <c r="Y28" s="589" t="str">
        <f t="shared" si="9"/>
        <v>No Line Item</v>
      </c>
      <c r="Z28" s="1079"/>
      <c r="AA28" s="1080"/>
      <c r="AB28" s="1080"/>
      <c r="AC28" s="1080"/>
      <c r="AD28" s="1080"/>
      <c r="AE28" s="1081"/>
      <c r="AF28" s="4"/>
      <c r="AG28" s="3"/>
      <c r="AH28" s="5"/>
      <c r="AI28" s="6"/>
      <c r="AJ28" s="590">
        <f t="shared" si="2"/>
        <v>0</v>
      </c>
      <c r="AK28" s="589" t="str">
        <f t="shared" si="10"/>
        <v>No Line Item</v>
      </c>
      <c r="AL28" s="1079"/>
      <c r="AM28" s="1080"/>
      <c r="AN28" s="1080"/>
      <c r="AO28" s="1080"/>
      <c r="AP28" s="1080"/>
      <c r="AQ28" s="1081"/>
      <c r="AR28" s="4"/>
      <c r="AS28" s="3"/>
      <c r="AT28" s="5"/>
      <c r="AU28" s="6"/>
      <c r="AV28" s="590">
        <f t="shared" si="3"/>
        <v>0</v>
      </c>
      <c r="AW28" s="589" t="str">
        <f t="shared" si="11"/>
        <v>No Line Item</v>
      </c>
      <c r="AX28" s="1079"/>
      <c r="AY28" s="1080"/>
      <c r="AZ28" s="1080"/>
      <c r="BA28" s="1080"/>
      <c r="BB28" s="1080"/>
      <c r="BC28" s="1081"/>
      <c r="BD28" s="4"/>
      <c r="BE28" s="3"/>
      <c r="BF28" s="5"/>
      <c r="BG28" s="6"/>
      <c r="BH28" s="590">
        <f t="shared" si="4"/>
        <v>0</v>
      </c>
      <c r="BI28" s="589" t="str">
        <f t="shared" si="12"/>
        <v>No Line Item</v>
      </c>
      <c r="BJ28" s="1079"/>
      <c r="BK28" s="1080"/>
      <c r="BL28" s="1080"/>
      <c r="BM28" s="1080"/>
      <c r="BN28" s="1080"/>
      <c r="BO28" s="1081"/>
      <c r="BP28" s="4"/>
      <c r="BQ28" s="3"/>
      <c r="BR28" s="5"/>
      <c r="BS28" s="6"/>
      <c r="BT28" s="590">
        <f t="shared" si="5"/>
        <v>0</v>
      </c>
      <c r="BU28" s="589" t="str">
        <f t="shared" si="13"/>
        <v>No Line Item</v>
      </c>
      <c r="BV28" s="1079"/>
      <c r="BW28" s="1080"/>
      <c r="BX28" s="1080"/>
      <c r="BY28" s="1080"/>
      <c r="BZ28" s="1080"/>
      <c r="CA28" s="1081"/>
      <c r="CB28" s="4"/>
      <c r="CC28" s="3"/>
      <c r="CD28" s="5"/>
      <c r="CE28" s="6"/>
      <c r="CF28" s="590">
        <f t="shared" si="6"/>
        <v>0</v>
      </c>
    </row>
    <row r="29" spans="1:84" ht="23.85" customHeight="1" x14ac:dyDescent="0.2">
      <c r="A29" s="589" t="str">
        <f t="shared" si="7"/>
        <v>No Line Item</v>
      </c>
      <c r="B29" s="1079"/>
      <c r="C29" s="1080"/>
      <c r="D29" s="1080"/>
      <c r="E29" s="1080"/>
      <c r="F29" s="1080"/>
      <c r="G29" s="1081"/>
      <c r="H29" s="4"/>
      <c r="I29" s="3"/>
      <c r="J29" s="5"/>
      <c r="K29" s="6"/>
      <c r="L29" s="590">
        <f t="shared" si="0"/>
        <v>0</v>
      </c>
      <c r="M29" s="589" t="str">
        <f t="shared" si="8"/>
        <v>No Line Item</v>
      </c>
      <c r="N29" s="1079"/>
      <c r="O29" s="1080"/>
      <c r="P29" s="1080"/>
      <c r="Q29" s="1080"/>
      <c r="R29" s="1080"/>
      <c r="S29" s="1081"/>
      <c r="T29" s="4"/>
      <c r="U29" s="3"/>
      <c r="V29" s="5"/>
      <c r="W29" s="6"/>
      <c r="X29" s="590">
        <f>U29*W29</f>
        <v>0</v>
      </c>
      <c r="Y29" s="589" t="str">
        <f t="shared" si="9"/>
        <v>No Line Item</v>
      </c>
      <c r="Z29" s="1079"/>
      <c r="AA29" s="1080"/>
      <c r="AB29" s="1080"/>
      <c r="AC29" s="1080"/>
      <c r="AD29" s="1080"/>
      <c r="AE29" s="1081"/>
      <c r="AF29" s="4"/>
      <c r="AG29" s="3"/>
      <c r="AH29" s="5"/>
      <c r="AI29" s="6"/>
      <c r="AJ29" s="590">
        <f>AG29*AI29</f>
        <v>0</v>
      </c>
      <c r="AK29" s="589" t="str">
        <f t="shared" si="10"/>
        <v>No Line Item</v>
      </c>
      <c r="AL29" s="1079"/>
      <c r="AM29" s="1080"/>
      <c r="AN29" s="1080"/>
      <c r="AO29" s="1080"/>
      <c r="AP29" s="1080"/>
      <c r="AQ29" s="1081"/>
      <c r="AR29" s="4"/>
      <c r="AS29" s="3"/>
      <c r="AT29" s="5"/>
      <c r="AU29" s="6"/>
      <c r="AV29" s="590">
        <f>AS29*AU29</f>
        <v>0</v>
      </c>
      <c r="AW29" s="589" t="str">
        <f t="shared" si="11"/>
        <v>No Line Item</v>
      </c>
      <c r="AX29" s="1079"/>
      <c r="AY29" s="1080"/>
      <c r="AZ29" s="1080"/>
      <c r="BA29" s="1080"/>
      <c r="BB29" s="1080"/>
      <c r="BC29" s="1081"/>
      <c r="BD29" s="4"/>
      <c r="BE29" s="3"/>
      <c r="BF29" s="5"/>
      <c r="BG29" s="6"/>
      <c r="BH29" s="590">
        <f>BE29*BG29</f>
        <v>0</v>
      </c>
      <c r="BI29" s="589" t="str">
        <f t="shared" si="12"/>
        <v>No Line Item</v>
      </c>
      <c r="BJ29" s="1079"/>
      <c r="BK29" s="1080"/>
      <c r="BL29" s="1080"/>
      <c r="BM29" s="1080"/>
      <c r="BN29" s="1080"/>
      <c r="BO29" s="1081"/>
      <c r="BP29" s="4"/>
      <c r="BQ29" s="3"/>
      <c r="BR29" s="5"/>
      <c r="BS29" s="6"/>
      <c r="BT29" s="590">
        <f>BQ29*BS29</f>
        <v>0</v>
      </c>
      <c r="BU29" s="589" t="str">
        <f t="shared" si="13"/>
        <v>No Line Item</v>
      </c>
      <c r="BV29" s="1079"/>
      <c r="BW29" s="1080"/>
      <c r="BX29" s="1080"/>
      <c r="BY29" s="1080"/>
      <c r="BZ29" s="1080"/>
      <c r="CA29" s="1081"/>
      <c r="CB29" s="4"/>
      <c r="CC29" s="3"/>
      <c r="CD29" s="5"/>
      <c r="CE29" s="6"/>
      <c r="CF29" s="590">
        <f>CC29*CE29</f>
        <v>0</v>
      </c>
    </row>
    <row r="30" spans="1:84" ht="23.85" customHeight="1" x14ac:dyDescent="0.2">
      <c r="A30" s="589" t="str">
        <f t="shared" si="7"/>
        <v>No Line Item</v>
      </c>
      <c r="B30" s="1079"/>
      <c r="C30" s="1080"/>
      <c r="D30" s="1080"/>
      <c r="E30" s="1080"/>
      <c r="F30" s="1080"/>
      <c r="G30" s="1081"/>
      <c r="H30" s="4"/>
      <c r="I30" s="3"/>
      <c r="J30" s="5"/>
      <c r="K30" s="6"/>
      <c r="L30" s="590">
        <f t="shared" si="0"/>
        <v>0</v>
      </c>
      <c r="M30" s="589" t="str">
        <f t="shared" si="8"/>
        <v>No Line Item</v>
      </c>
      <c r="N30" s="1079"/>
      <c r="O30" s="1080"/>
      <c r="P30" s="1080"/>
      <c r="Q30" s="1080"/>
      <c r="R30" s="1080"/>
      <c r="S30" s="1081"/>
      <c r="T30" s="4"/>
      <c r="U30" s="3"/>
      <c r="V30" s="5"/>
      <c r="W30" s="6"/>
      <c r="X30" s="590">
        <f>U30*W30</f>
        <v>0</v>
      </c>
      <c r="Y30" s="589" t="str">
        <f t="shared" si="9"/>
        <v>No Line Item</v>
      </c>
      <c r="Z30" s="1079"/>
      <c r="AA30" s="1080"/>
      <c r="AB30" s="1080"/>
      <c r="AC30" s="1080"/>
      <c r="AD30" s="1080"/>
      <c r="AE30" s="1081"/>
      <c r="AF30" s="4"/>
      <c r="AG30" s="3"/>
      <c r="AH30" s="5"/>
      <c r="AI30" s="6"/>
      <c r="AJ30" s="590">
        <f>AG30*AI30</f>
        <v>0</v>
      </c>
      <c r="AK30" s="589" t="str">
        <f t="shared" si="10"/>
        <v>No Line Item</v>
      </c>
      <c r="AL30" s="1079"/>
      <c r="AM30" s="1080"/>
      <c r="AN30" s="1080"/>
      <c r="AO30" s="1080"/>
      <c r="AP30" s="1080"/>
      <c r="AQ30" s="1081"/>
      <c r="AR30" s="4"/>
      <c r="AS30" s="3"/>
      <c r="AT30" s="5"/>
      <c r="AU30" s="6"/>
      <c r="AV30" s="590">
        <f>AS30*AU30</f>
        <v>0</v>
      </c>
      <c r="AW30" s="589" t="str">
        <f t="shared" si="11"/>
        <v>No Line Item</v>
      </c>
      <c r="AX30" s="1079"/>
      <c r="AY30" s="1080"/>
      <c r="AZ30" s="1080"/>
      <c r="BA30" s="1080"/>
      <c r="BB30" s="1080"/>
      <c r="BC30" s="1081"/>
      <c r="BD30" s="4"/>
      <c r="BE30" s="3"/>
      <c r="BF30" s="5"/>
      <c r="BG30" s="6"/>
      <c r="BH30" s="590">
        <f>BE30*BG30</f>
        <v>0</v>
      </c>
      <c r="BI30" s="589" t="str">
        <f t="shared" si="12"/>
        <v>No Line Item</v>
      </c>
      <c r="BJ30" s="1079"/>
      <c r="BK30" s="1080"/>
      <c r="BL30" s="1080"/>
      <c r="BM30" s="1080"/>
      <c r="BN30" s="1080"/>
      <c r="BO30" s="1081"/>
      <c r="BP30" s="4"/>
      <c r="BQ30" s="3"/>
      <c r="BR30" s="5"/>
      <c r="BS30" s="6"/>
      <c r="BT30" s="590">
        <f>BQ30*BS30</f>
        <v>0</v>
      </c>
      <c r="BU30" s="589" t="str">
        <f t="shared" si="13"/>
        <v>No Line Item</v>
      </c>
      <c r="BV30" s="1079"/>
      <c r="BW30" s="1080"/>
      <c r="BX30" s="1080"/>
      <c r="BY30" s="1080"/>
      <c r="BZ30" s="1080"/>
      <c r="CA30" s="1081"/>
      <c r="CB30" s="4"/>
      <c r="CC30" s="3"/>
      <c r="CD30" s="5"/>
      <c r="CE30" s="6"/>
      <c r="CF30" s="590">
        <f>CC30*CE30</f>
        <v>0</v>
      </c>
    </row>
    <row r="31" spans="1:84" ht="23.85" customHeight="1" thickBot="1" x14ac:dyDescent="0.25">
      <c r="A31" s="589" t="str">
        <f>IF(AND(I31=0,K31=0,B31=""),"No Line Item",A30+1)</f>
        <v>No Line Item</v>
      </c>
      <c r="B31" s="1079"/>
      <c r="C31" s="1080"/>
      <c r="D31" s="1080"/>
      <c r="E31" s="1080"/>
      <c r="F31" s="1080"/>
      <c r="G31" s="1081"/>
      <c r="H31" s="4"/>
      <c r="I31" s="3"/>
      <c r="J31" s="5"/>
      <c r="K31" s="6"/>
      <c r="L31" s="590">
        <f t="shared" si="0"/>
        <v>0</v>
      </c>
      <c r="M31" s="589" t="str">
        <f>IF(AND(U31=0,W31=0,N31=""),"No Line Item",M30+1)</f>
        <v>No Line Item</v>
      </c>
      <c r="N31" s="1079"/>
      <c r="O31" s="1080"/>
      <c r="P31" s="1080"/>
      <c r="Q31" s="1080"/>
      <c r="R31" s="1080"/>
      <c r="S31" s="1081"/>
      <c r="T31" s="4"/>
      <c r="U31" s="3"/>
      <c r="V31" s="5"/>
      <c r="W31" s="6"/>
      <c r="X31" s="590">
        <f>U31*W31</f>
        <v>0</v>
      </c>
      <c r="Y31" s="589" t="str">
        <f>IF(AND(AG31=0,AI31=0,Z31=""),"No Line Item",Y30+1)</f>
        <v>No Line Item</v>
      </c>
      <c r="Z31" s="1079"/>
      <c r="AA31" s="1080"/>
      <c r="AB31" s="1080"/>
      <c r="AC31" s="1080"/>
      <c r="AD31" s="1080"/>
      <c r="AE31" s="1081"/>
      <c r="AF31" s="4"/>
      <c r="AG31" s="3"/>
      <c r="AH31" s="5"/>
      <c r="AI31" s="6"/>
      <c r="AJ31" s="590">
        <f>AG31*AI31</f>
        <v>0</v>
      </c>
      <c r="AK31" s="589" t="str">
        <f>IF(AND(AS31=0,AU31=0,AL31=""),"No Line Item",AK30+1)</f>
        <v>No Line Item</v>
      </c>
      <c r="AL31" s="1079"/>
      <c r="AM31" s="1080"/>
      <c r="AN31" s="1080"/>
      <c r="AO31" s="1080"/>
      <c r="AP31" s="1080"/>
      <c r="AQ31" s="1081"/>
      <c r="AR31" s="4"/>
      <c r="AS31" s="3"/>
      <c r="AT31" s="5"/>
      <c r="AU31" s="6"/>
      <c r="AV31" s="590">
        <f>AS31*AU31</f>
        <v>0</v>
      </c>
      <c r="AW31" s="589" t="str">
        <f>IF(AND(BE31=0,BG31=0,AX31=""),"No Line Item",AW30+1)</f>
        <v>No Line Item</v>
      </c>
      <c r="AX31" s="1079"/>
      <c r="AY31" s="1080"/>
      <c r="AZ31" s="1080"/>
      <c r="BA31" s="1080"/>
      <c r="BB31" s="1080"/>
      <c r="BC31" s="1081"/>
      <c r="BD31" s="4"/>
      <c r="BE31" s="3"/>
      <c r="BF31" s="5"/>
      <c r="BG31" s="6"/>
      <c r="BH31" s="590">
        <f>BE31*BG31</f>
        <v>0</v>
      </c>
      <c r="BI31" s="589" t="str">
        <f>IF(AND(BQ31=0,BS31=0,BJ31=""),"No Line Item",BI30+1)</f>
        <v>No Line Item</v>
      </c>
      <c r="BJ31" s="1079"/>
      <c r="BK31" s="1080"/>
      <c r="BL31" s="1080"/>
      <c r="BM31" s="1080"/>
      <c r="BN31" s="1080"/>
      <c r="BO31" s="1081"/>
      <c r="BP31" s="4"/>
      <c r="BQ31" s="3"/>
      <c r="BR31" s="5"/>
      <c r="BS31" s="6"/>
      <c r="BT31" s="590">
        <f>BQ31*BS31</f>
        <v>0</v>
      </c>
      <c r="BU31" s="589" t="str">
        <f>IF(AND(CC31=0,CE31=0,BV31=""),"No Line Item",BU30+1)</f>
        <v>No Line Item</v>
      </c>
      <c r="BV31" s="1079"/>
      <c r="BW31" s="1080"/>
      <c r="BX31" s="1080"/>
      <c r="BY31" s="1080"/>
      <c r="BZ31" s="1080"/>
      <c r="CA31" s="1081"/>
      <c r="CB31" s="4"/>
      <c r="CC31" s="3"/>
      <c r="CD31" s="5"/>
      <c r="CE31" s="6"/>
      <c r="CF31" s="590">
        <f>CC31*CE31</f>
        <v>0</v>
      </c>
    </row>
    <row r="32" spans="1:84" ht="22.5" customHeight="1" thickBot="1" x14ac:dyDescent="0.25">
      <c r="A32" s="591"/>
      <c r="B32" s="572"/>
      <c r="C32" s="572"/>
      <c r="D32" s="572"/>
      <c r="E32" s="572"/>
      <c r="F32" s="572"/>
      <c r="G32" s="572"/>
      <c r="H32" s="572"/>
      <c r="I32" s="592"/>
      <c r="J32" s="7" t="str">
        <f>IF(AND(B52=0,L52=0),"Grand Total ","Sub Total")</f>
        <v xml:space="preserve">Grand Total </v>
      </c>
      <c r="K32" s="8"/>
      <c r="L32" s="593">
        <f>SUM(L13:L31)</f>
        <v>0</v>
      </c>
      <c r="M32" s="591"/>
      <c r="N32" s="572"/>
      <c r="O32" s="572"/>
      <c r="P32" s="572"/>
      <c r="Q32" s="572"/>
      <c r="R32" s="572"/>
      <c r="S32" s="572"/>
      <c r="T32" s="572"/>
      <c r="U32" s="592"/>
      <c r="V32" s="7" t="str">
        <f>IF(AND(N52=0,X52=0),"Grand Total ","Sub Total")</f>
        <v xml:space="preserve">Grand Total </v>
      </c>
      <c r="W32" s="8"/>
      <c r="X32" s="593">
        <f>SUM(X13:X31)</f>
        <v>0</v>
      </c>
      <c r="Y32" s="591"/>
      <c r="Z32" s="572"/>
      <c r="AA32" s="572"/>
      <c r="AB32" s="572"/>
      <c r="AC32" s="572"/>
      <c r="AD32" s="572"/>
      <c r="AE32" s="572"/>
      <c r="AF32" s="572"/>
      <c r="AG32" s="592"/>
      <c r="AH32" s="7" t="str">
        <f>IF(AND(Z52=0,AJ52=0),"Grand Total ","Sub Total")</f>
        <v xml:space="preserve">Grand Total </v>
      </c>
      <c r="AI32" s="8"/>
      <c r="AJ32" s="593">
        <f>SUM(AJ13:AJ31)</f>
        <v>0</v>
      </c>
      <c r="AK32" s="591"/>
      <c r="AL32" s="572"/>
      <c r="AM32" s="572"/>
      <c r="AN32" s="572"/>
      <c r="AO32" s="572"/>
      <c r="AP32" s="572"/>
      <c r="AQ32" s="572"/>
      <c r="AR32" s="572"/>
      <c r="AS32" s="592"/>
      <c r="AT32" s="7" t="str">
        <f>IF(AND(AL52=0,AV52=0),"Grand Total ","Sub Total")</f>
        <v xml:space="preserve">Grand Total </v>
      </c>
      <c r="AU32" s="8"/>
      <c r="AV32" s="593">
        <f>SUM(AV13:AV31)</f>
        <v>0</v>
      </c>
      <c r="AW32" s="591"/>
      <c r="AX32" s="572"/>
      <c r="AY32" s="572"/>
      <c r="AZ32" s="572"/>
      <c r="BA32" s="572"/>
      <c r="BB32" s="572"/>
      <c r="BC32" s="572"/>
      <c r="BD32" s="572"/>
      <c r="BE32" s="592"/>
      <c r="BF32" s="7" t="str">
        <f>IF(AND(AX52=0,BH52=0),"Grand Total ","Sub Total")</f>
        <v xml:space="preserve">Grand Total </v>
      </c>
      <c r="BG32" s="8"/>
      <c r="BH32" s="593">
        <f>SUM(BH13:BH31)</f>
        <v>0</v>
      </c>
      <c r="BI32" s="591"/>
      <c r="BJ32" s="572"/>
      <c r="BK32" s="572"/>
      <c r="BL32" s="572"/>
      <c r="BM32" s="572"/>
      <c r="BN32" s="572"/>
      <c r="BO32" s="572"/>
      <c r="BP32" s="572"/>
      <c r="BQ32" s="592"/>
      <c r="BR32" s="7" t="str">
        <f>IF(AND(BJ52=0,BT52=0),"Grand Total ","Sub Total")</f>
        <v xml:space="preserve">Grand Total </v>
      </c>
      <c r="BS32" s="8"/>
      <c r="BT32" s="593">
        <f>SUM(BT13:BT31)</f>
        <v>0</v>
      </c>
      <c r="BU32" s="591"/>
      <c r="BV32" s="572"/>
      <c r="BW32" s="572"/>
      <c r="BX32" s="572"/>
      <c r="BY32" s="572"/>
      <c r="BZ32" s="572"/>
      <c r="CA32" s="572"/>
      <c r="CB32" s="572"/>
      <c r="CC32" s="592"/>
      <c r="CD32" s="7" t="str">
        <f>IF(AND(BV52=0,CF52=0),"Grand Total ","Sub Total")</f>
        <v xml:space="preserve">Grand Total </v>
      </c>
      <c r="CE32" s="8"/>
      <c r="CF32" s="593">
        <f>SUM(CF13:CF31)</f>
        <v>0</v>
      </c>
    </row>
    <row r="33" spans="1:84" ht="12.75" customHeight="1" x14ac:dyDescent="0.2">
      <c r="A33" s="575" t="s">
        <v>86</v>
      </c>
      <c r="B33" s="567"/>
      <c r="C33" s="594" t="s">
        <v>87</v>
      </c>
      <c r="D33" s="595" t="s">
        <v>88</v>
      </c>
      <c r="E33" s="594"/>
      <c r="F33" s="755"/>
      <c r="G33" s="597"/>
      <c r="H33" s="568"/>
      <c r="I33" s="567"/>
      <c r="J33" s="595" t="s">
        <v>89</v>
      </c>
      <c r="K33" s="568"/>
      <c r="L33" s="598"/>
      <c r="M33" s="575" t="s">
        <v>86</v>
      </c>
      <c r="N33" s="567"/>
      <c r="O33" s="594" t="s">
        <v>87</v>
      </c>
      <c r="P33" s="595" t="s">
        <v>88</v>
      </c>
      <c r="Q33" s="594"/>
      <c r="R33" s="755"/>
      <c r="S33" s="597"/>
      <c r="T33" s="568"/>
      <c r="U33" s="567"/>
      <c r="V33" s="595" t="s">
        <v>89</v>
      </c>
      <c r="W33" s="568"/>
      <c r="X33" s="598"/>
      <c r="Y33" s="575" t="s">
        <v>86</v>
      </c>
      <c r="Z33" s="567"/>
      <c r="AA33" s="594" t="s">
        <v>87</v>
      </c>
      <c r="AB33" s="595" t="s">
        <v>88</v>
      </c>
      <c r="AC33" s="594"/>
      <c r="AD33" s="596"/>
      <c r="AE33" s="597"/>
      <c r="AF33" s="568"/>
      <c r="AG33" s="567"/>
      <c r="AH33" s="576" t="s">
        <v>89</v>
      </c>
      <c r="AJ33" s="598"/>
      <c r="AK33" s="575" t="s">
        <v>86</v>
      </c>
      <c r="AL33" s="567"/>
      <c r="AM33" s="594" t="s">
        <v>87</v>
      </c>
      <c r="AN33" s="595" t="s">
        <v>88</v>
      </c>
      <c r="AO33" s="594"/>
      <c r="AP33" s="755"/>
      <c r="AQ33" s="597"/>
      <c r="AR33" s="568"/>
      <c r="AS33" s="567"/>
      <c r="AT33" s="595" t="s">
        <v>89</v>
      </c>
      <c r="AU33" s="568"/>
      <c r="AV33" s="598"/>
      <c r="AW33" s="575" t="s">
        <v>86</v>
      </c>
      <c r="AX33" s="567"/>
      <c r="AY33" s="594" t="s">
        <v>87</v>
      </c>
      <c r="AZ33" s="595" t="s">
        <v>88</v>
      </c>
      <c r="BA33" s="594"/>
      <c r="BB33" s="755"/>
      <c r="BC33" s="597"/>
      <c r="BD33" s="568"/>
      <c r="BE33" s="567"/>
      <c r="BF33" s="595" t="s">
        <v>89</v>
      </c>
      <c r="BG33" s="568"/>
      <c r="BH33" s="598"/>
      <c r="BI33" s="575" t="s">
        <v>86</v>
      </c>
      <c r="BJ33" s="567"/>
      <c r="BK33" s="594" t="s">
        <v>87</v>
      </c>
      <c r="BL33" s="595" t="s">
        <v>88</v>
      </c>
      <c r="BM33" s="594"/>
      <c r="BN33" s="755"/>
      <c r="BO33" s="597"/>
      <c r="BP33" s="568"/>
      <c r="BQ33" s="567"/>
      <c r="BR33" s="595" t="s">
        <v>89</v>
      </c>
      <c r="BS33" s="568"/>
      <c r="BT33" s="598"/>
      <c r="BU33" s="575" t="s">
        <v>86</v>
      </c>
      <c r="BV33" s="567"/>
      <c r="BW33" s="594" t="s">
        <v>87</v>
      </c>
      <c r="BX33" s="595" t="s">
        <v>88</v>
      </c>
      <c r="BY33" s="594"/>
      <c r="BZ33" s="755"/>
      <c r="CA33" s="597"/>
      <c r="CB33" s="568"/>
      <c r="CC33" s="567"/>
      <c r="CD33" s="595" t="s">
        <v>89</v>
      </c>
      <c r="CE33" s="568"/>
      <c r="CF33" s="598"/>
    </row>
    <row r="34" spans="1:84" ht="17.25" customHeight="1" x14ac:dyDescent="0.2">
      <c r="A34" s="575"/>
      <c r="B34" s="567"/>
      <c r="C34" s="594"/>
      <c r="D34" s="595"/>
      <c r="E34" s="594"/>
      <c r="F34" s="755"/>
      <c r="G34" s="597"/>
      <c r="H34" s="568"/>
      <c r="I34" s="567"/>
      <c r="J34" s="568"/>
      <c r="K34" s="568"/>
      <c r="L34" s="567"/>
      <c r="M34" s="575"/>
      <c r="N34" s="567"/>
      <c r="O34" s="594"/>
      <c r="P34" s="595"/>
      <c r="Q34" s="594"/>
      <c r="R34" s="755"/>
      <c r="S34" s="597"/>
      <c r="T34" s="568"/>
      <c r="U34" s="567"/>
      <c r="V34" s="568"/>
      <c r="W34" s="568"/>
      <c r="X34" s="567"/>
      <c r="Y34" s="575"/>
      <c r="Z34" s="567"/>
      <c r="AA34" s="594"/>
      <c r="AB34" s="595"/>
      <c r="AC34" s="594"/>
      <c r="AD34" s="596"/>
      <c r="AE34" s="597"/>
      <c r="AF34" s="568"/>
      <c r="AG34" s="567"/>
      <c r="AH34" s="568"/>
      <c r="AI34" s="568"/>
      <c r="AJ34" s="567"/>
      <c r="AK34" s="575"/>
      <c r="AL34" s="567"/>
      <c r="AM34" s="594"/>
      <c r="AN34" s="595"/>
      <c r="AO34" s="594"/>
      <c r="AP34" s="755"/>
      <c r="AQ34" s="597"/>
      <c r="AR34" s="568"/>
      <c r="AS34" s="567"/>
      <c r="AT34" s="568"/>
      <c r="AU34" s="568"/>
      <c r="AV34" s="567"/>
      <c r="AW34" s="575"/>
      <c r="AX34" s="567"/>
      <c r="AY34" s="594"/>
      <c r="AZ34" s="595"/>
      <c r="BA34" s="594"/>
      <c r="BB34" s="755"/>
      <c r="BC34" s="597"/>
      <c r="BD34" s="568"/>
      <c r="BE34" s="567"/>
      <c r="BF34" s="568"/>
      <c r="BG34" s="568"/>
      <c r="BH34" s="567"/>
      <c r="BI34" s="575"/>
      <c r="BJ34" s="567"/>
      <c r="BK34" s="594"/>
      <c r="BL34" s="595"/>
      <c r="BM34" s="594"/>
      <c r="BN34" s="755"/>
      <c r="BO34" s="597"/>
      <c r="BP34" s="568"/>
      <c r="BQ34" s="567"/>
      <c r="BR34" s="568"/>
      <c r="BS34" s="568"/>
      <c r="BT34" s="567"/>
      <c r="BU34" s="575"/>
      <c r="BV34" s="567"/>
      <c r="BW34" s="594"/>
      <c r="BX34" s="595"/>
      <c r="BY34" s="594"/>
      <c r="BZ34" s="755"/>
      <c r="CA34" s="597"/>
      <c r="CB34" s="568"/>
      <c r="CC34" s="567"/>
      <c r="CD34" s="568"/>
      <c r="CE34" s="568"/>
      <c r="CF34" s="567"/>
    </row>
    <row r="35" spans="1:84" ht="3" customHeight="1" x14ac:dyDescent="0.2">
      <c r="A35" s="575"/>
      <c r="B35" s="567"/>
      <c r="C35" s="594"/>
      <c r="D35" s="595"/>
      <c r="E35" s="594"/>
      <c r="F35" s="755"/>
      <c r="G35" s="597"/>
      <c r="H35" s="568"/>
      <c r="I35" s="567"/>
      <c r="J35" s="585"/>
      <c r="K35" s="585"/>
      <c r="L35" s="588"/>
      <c r="M35" s="575"/>
      <c r="N35" s="567"/>
      <c r="O35" s="594"/>
      <c r="P35" s="595"/>
      <c r="Q35" s="594"/>
      <c r="R35" s="755"/>
      <c r="S35" s="597"/>
      <c r="T35" s="568"/>
      <c r="U35" s="567"/>
      <c r="V35" s="585"/>
      <c r="W35" s="585"/>
      <c r="X35" s="588"/>
      <c r="Y35" s="575"/>
      <c r="Z35" s="567"/>
      <c r="AA35" s="594"/>
      <c r="AB35" s="595"/>
      <c r="AC35" s="594"/>
      <c r="AD35" s="596"/>
      <c r="AE35" s="597"/>
      <c r="AF35" s="568"/>
      <c r="AG35" s="567"/>
      <c r="AH35" s="585"/>
      <c r="AI35" s="585"/>
      <c r="AJ35" s="588"/>
      <c r="AK35" s="575"/>
      <c r="AL35" s="567"/>
      <c r="AM35" s="594"/>
      <c r="AN35" s="595"/>
      <c r="AO35" s="594"/>
      <c r="AP35" s="755"/>
      <c r="AQ35" s="597"/>
      <c r="AR35" s="568"/>
      <c r="AS35" s="567"/>
      <c r="AT35" s="585"/>
      <c r="AU35" s="585"/>
      <c r="AV35" s="588"/>
      <c r="AW35" s="575"/>
      <c r="AX35" s="567"/>
      <c r="AY35" s="594"/>
      <c r="AZ35" s="595"/>
      <c r="BA35" s="594"/>
      <c r="BB35" s="755"/>
      <c r="BC35" s="597"/>
      <c r="BD35" s="568"/>
      <c r="BE35" s="567"/>
      <c r="BF35" s="585"/>
      <c r="BG35" s="585"/>
      <c r="BH35" s="588"/>
      <c r="BI35" s="575"/>
      <c r="BJ35" s="567"/>
      <c r="BK35" s="594"/>
      <c r="BL35" s="595"/>
      <c r="BM35" s="594"/>
      <c r="BN35" s="755"/>
      <c r="BO35" s="597"/>
      <c r="BP35" s="568"/>
      <c r="BQ35" s="567"/>
      <c r="BR35" s="585"/>
      <c r="BS35" s="585"/>
      <c r="BT35" s="588"/>
      <c r="BU35" s="575"/>
      <c r="BV35" s="567"/>
      <c r="BW35" s="594"/>
      <c r="BX35" s="595"/>
      <c r="BY35" s="594"/>
      <c r="BZ35" s="755"/>
      <c r="CA35" s="597"/>
      <c r="CB35" s="568"/>
      <c r="CC35" s="567"/>
      <c r="CD35" s="585"/>
      <c r="CE35" s="585"/>
      <c r="CF35" s="588"/>
    </row>
    <row r="36" spans="1:84" ht="22.5" customHeight="1" x14ac:dyDescent="0.2">
      <c r="A36" s="575"/>
      <c r="B36" s="567"/>
      <c r="C36" s="594"/>
      <c r="D36" s="595"/>
      <c r="E36" s="594"/>
      <c r="F36" s="756" t="s">
        <v>240</v>
      </c>
      <c r="G36" s="607">
        <f>G6</f>
        <v>41609</v>
      </c>
      <c r="H36" s="568"/>
      <c r="I36" s="9"/>
      <c r="J36" s="568"/>
      <c r="K36" s="752" t="s">
        <v>90</v>
      </c>
      <c r="L36" s="567"/>
      <c r="M36" s="575"/>
      <c r="N36" s="567"/>
      <c r="O36" s="594"/>
      <c r="P36" s="595"/>
      <c r="Q36" s="594"/>
      <c r="R36" s="756" t="s">
        <v>240</v>
      </c>
      <c r="S36" s="607">
        <f>S6</f>
        <v>41609</v>
      </c>
      <c r="T36" s="568"/>
      <c r="U36" s="9"/>
      <c r="V36" s="568"/>
      <c r="W36" s="752" t="s">
        <v>90</v>
      </c>
      <c r="X36" s="567"/>
      <c r="Y36" s="575"/>
      <c r="Z36" s="567"/>
      <c r="AA36" s="594"/>
      <c r="AB36" s="595"/>
      <c r="AC36" s="594"/>
      <c r="AD36" s="599" t="s">
        <v>240</v>
      </c>
      <c r="AE36" s="607">
        <f>AE6</f>
        <v>41609</v>
      </c>
      <c r="AF36" s="568"/>
      <c r="AG36" s="9"/>
      <c r="AI36" s="600" t="s">
        <v>90</v>
      </c>
      <c r="AJ36" s="567"/>
      <c r="AK36" s="575"/>
      <c r="AL36" s="567"/>
      <c r="AM36" s="594"/>
      <c r="AN36" s="595"/>
      <c r="AO36" s="594"/>
      <c r="AP36" s="756" t="s">
        <v>240</v>
      </c>
      <c r="AQ36" s="607">
        <f>AQ6</f>
        <v>41609</v>
      </c>
      <c r="AR36" s="568"/>
      <c r="AS36" s="9"/>
      <c r="AT36" s="568"/>
      <c r="AU36" s="752" t="s">
        <v>90</v>
      </c>
      <c r="AV36" s="567"/>
      <c r="AW36" s="575"/>
      <c r="AX36" s="567"/>
      <c r="AY36" s="594"/>
      <c r="AZ36" s="595"/>
      <c r="BA36" s="594"/>
      <c r="BB36" s="756" t="s">
        <v>240</v>
      </c>
      <c r="BC36" s="607">
        <f>BC6</f>
        <v>41609</v>
      </c>
      <c r="BD36" s="568"/>
      <c r="BE36" s="9"/>
      <c r="BF36" s="568"/>
      <c r="BG36" s="752" t="s">
        <v>90</v>
      </c>
      <c r="BH36" s="567"/>
      <c r="BI36" s="575"/>
      <c r="BJ36" s="567"/>
      <c r="BK36" s="594"/>
      <c r="BL36" s="595"/>
      <c r="BM36" s="594"/>
      <c r="BN36" s="756" t="s">
        <v>240</v>
      </c>
      <c r="BO36" s="607">
        <f>BO6</f>
        <v>41609</v>
      </c>
      <c r="BP36" s="568"/>
      <c r="BQ36" s="9"/>
      <c r="BR36" s="568"/>
      <c r="BS36" s="752" t="s">
        <v>90</v>
      </c>
      <c r="BT36" s="567"/>
      <c r="BU36" s="575"/>
      <c r="BV36" s="567"/>
      <c r="BW36" s="594"/>
      <c r="BX36" s="595"/>
      <c r="BY36" s="594"/>
      <c r="BZ36" s="756" t="s">
        <v>240</v>
      </c>
      <c r="CA36" s="607">
        <f>CA6</f>
        <v>41609</v>
      </c>
      <c r="CB36" s="568"/>
      <c r="CC36" s="9"/>
      <c r="CD36" s="568"/>
      <c r="CE36" s="752" t="s">
        <v>90</v>
      </c>
      <c r="CF36" s="567"/>
    </row>
    <row r="37" spans="1:84" ht="8.25" customHeight="1" x14ac:dyDescent="0.2">
      <c r="A37" s="601"/>
      <c r="B37" s="588"/>
      <c r="C37" s="602"/>
      <c r="D37" s="603"/>
      <c r="E37" s="602"/>
      <c r="F37" s="755"/>
      <c r="G37" s="597"/>
      <c r="H37" s="568"/>
      <c r="I37" s="567"/>
      <c r="J37" s="585"/>
      <c r="K37" s="585"/>
      <c r="L37" s="588"/>
      <c r="M37" s="601"/>
      <c r="N37" s="588"/>
      <c r="O37" s="602"/>
      <c r="P37" s="603"/>
      <c r="Q37" s="602"/>
      <c r="R37" s="755"/>
      <c r="S37" s="597"/>
      <c r="T37" s="568"/>
      <c r="U37" s="567"/>
      <c r="V37" s="585"/>
      <c r="W37" s="585"/>
      <c r="X37" s="588"/>
      <c r="Y37" s="601"/>
      <c r="Z37" s="588"/>
      <c r="AA37" s="602"/>
      <c r="AB37" s="603"/>
      <c r="AC37" s="602"/>
      <c r="AD37" s="596"/>
      <c r="AE37" s="597"/>
      <c r="AF37" s="568"/>
      <c r="AG37" s="567"/>
      <c r="AH37" s="585"/>
      <c r="AI37" s="585"/>
      <c r="AJ37" s="588"/>
      <c r="AK37" s="601"/>
      <c r="AL37" s="588"/>
      <c r="AM37" s="602"/>
      <c r="AN37" s="603"/>
      <c r="AO37" s="602"/>
      <c r="AP37" s="755"/>
      <c r="AQ37" s="597"/>
      <c r="AR37" s="568"/>
      <c r="AS37" s="567"/>
      <c r="AT37" s="585"/>
      <c r="AU37" s="585"/>
      <c r="AV37" s="588"/>
      <c r="AW37" s="601"/>
      <c r="AX37" s="588"/>
      <c r="AY37" s="602"/>
      <c r="AZ37" s="603"/>
      <c r="BA37" s="602"/>
      <c r="BB37" s="755"/>
      <c r="BC37" s="597"/>
      <c r="BD37" s="568"/>
      <c r="BE37" s="567"/>
      <c r="BF37" s="585"/>
      <c r="BG37" s="585"/>
      <c r="BH37" s="588"/>
      <c r="BI37" s="601"/>
      <c r="BJ37" s="588"/>
      <c r="BK37" s="602"/>
      <c r="BL37" s="603"/>
      <c r="BM37" s="602"/>
      <c r="BN37" s="755"/>
      <c r="BO37" s="597"/>
      <c r="BP37" s="568"/>
      <c r="BQ37" s="567"/>
      <c r="BR37" s="585"/>
      <c r="BS37" s="585"/>
      <c r="BT37" s="588"/>
      <c r="BU37" s="601"/>
      <c r="BV37" s="588"/>
      <c r="BW37" s="602"/>
      <c r="BX37" s="603"/>
      <c r="BY37" s="602"/>
      <c r="BZ37" s="755"/>
      <c r="CA37" s="597"/>
      <c r="CB37" s="568"/>
      <c r="CC37" s="567"/>
      <c r="CD37" s="585"/>
      <c r="CE37" s="585"/>
      <c r="CF37" s="588"/>
    </row>
    <row r="38" spans="1:84" ht="13.5" thickBot="1" x14ac:dyDescent="0.25">
      <c r="A38" s="591"/>
      <c r="B38" s="572"/>
      <c r="C38" s="604" t="s">
        <v>91</v>
      </c>
      <c r="D38" s="572"/>
      <c r="E38" s="573"/>
      <c r="F38" s="572"/>
      <c r="G38" s="572"/>
      <c r="H38" s="572"/>
      <c r="I38" s="573"/>
      <c r="J38" s="572"/>
      <c r="K38" s="604" t="s">
        <v>92</v>
      </c>
      <c r="L38" s="573"/>
      <c r="M38" s="591"/>
      <c r="N38" s="572"/>
      <c r="O38" s="604" t="s">
        <v>91</v>
      </c>
      <c r="P38" s="572"/>
      <c r="Q38" s="573"/>
      <c r="R38" s="572"/>
      <c r="S38" s="572"/>
      <c r="T38" s="572"/>
      <c r="U38" s="573"/>
      <c r="V38" s="572"/>
      <c r="W38" s="604" t="s">
        <v>92</v>
      </c>
      <c r="X38" s="573"/>
      <c r="Y38" s="591"/>
      <c r="Z38" s="572"/>
      <c r="AA38" s="604" t="s">
        <v>91</v>
      </c>
      <c r="AB38" s="572"/>
      <c r="AC38" s="573"/>
      <c r="AD38" s="572"/>
      <c r="AE38" s="572"/>
      <c r="AF38" s="572"/>
      <c r="AG38" s="573"/>
      <c r="AH38" s="572"/>
      <c r="AI38" s="604" t="s">
        <v>92</v>
      </c>
      <c r="AJ38" s="573"/>
      <c r="AK38" s="591"/>
      <c r="AL38" s="572"/>
      <c r="AM38" s="604" t="s">
        <v>91</v>
      </c>
      <c r="AN38" s="572"/>
      <c r="AO38" s="573"/>
      <c r="AP38" s="572"/>
      <c r="AQ38" s="572"/>
      <c r="AR38" s="572"/>
      <c r="AS38" s="573"/>
      <c r="AT38" s="572"/>
      <c r="AU38" s="604" t="s">
        <v>92</v>
      </c>
      <c r="AV38" s="573"/>
      <c r="AW38" s="591"/>
      <c r="AX38" s="572"/>
      <c r="AY38" s="604" t="s">
        <v>91</v>
      </c>
      <c r="AZ38" s="572"/>
      <c r="BA38" s="573"/>
      <c r="BB38" s="572"/>
      <c r="BC38" s="572"/>
      <c r="BD38" s="572"/>
      <c r="BE38" s="573"/>
      <c r="BF38" s="572"/>
      <c r="BG38" s="604" t="s">
        <v>92</v>
      </c>
      <c r="BH38" s="573"/>
      <c r="BI38" s="591"/>
      <c r="BJ38" s="572"/>
      <c r="BK38" s="604" t="s">
        <v>91</v>
      </c>
      <c r="BL38" s="572"/>
      <c r="BM38" s="573"/>
      <c r="BN38" s="572"/>
      <c r="BO38" s="572"/>
      <c r="BP38" s="572"/>
      <c r="BQ38" s="573"/>
      <c r="BR38" s="572"/>
      <c r="BS38" s="604" t="s">
        <v>92</v>
      </c>
      <c r="BT38" s="573"/>
      <c r="BU38" s="591"/>
      <c r="BV38" s="572"/>
      <c r="BW38" s="604" t="s">
        <v>91</v>
      </c>
      <c r="BX38" s="572"/>
      <c r="BY38" s="573"/>
      <c r="BZ38" s="572"/>
      <c r="CA38" s="572"/>
      <c r="CB38" s="572"/>
      <c r="CC38" s="573"/>
      <c r="CD38" s="572"/>
      <c r="CE38" s="604" t="s">
        <v>92</v>
      </c>
      <c r="CF38" s="573"/>
    </row>
    <row r="39" spans="1:84" ht="15" customHeight="1" thickBot="1" x14ac:dyDescent="0.25">
      <c r="A39" s="605" t="s">
        <v>93</v>
      </c>
      <c r="F39" s="568"/>
      <c r="G39" s="568" t="s">
        <v>94</v>
      </c>
      <c r="H39" s="568"/>
      <c r="I39" s="606">
        <f ca="1">TODAY()</f>
        <v>43966</v>
      </c>
      <c r="J39" s="568"/>
      <c r="M39" s="605" t="s">
        <v>93</v>
      </c>
      <c r="R39" s="568"/>
      <c r="S39" s="568" t="s">
        <v>94</v>
      </c>
      <c r="T39" s="568"/>
      <c r="U39" s="606">
        <f ca="1">TODAY()</f>
        <v>43966</v>
      </c>
      <c r="V39" s="568"/>
      <c r="Y39" s="605" t="s">
        <v>93</v>
      </c>
      <c r="AD39" s="568"/>
      <c r="AE39" s="568" t="s">
        <v>94</v>
      </c>
      <c r="AF39" s="568"/>
      <c r="AG39" s="606">
        <f ca="1">TODAY()</f>
        <v>43966</v>
      </c>
      <c r="AH39" s="568"/>
      <c r="AK39" s="605" t="s">
        <v>93</v>
      </c>
      <c r="AP39" s="568"/>
      <c r="AQ39" s="568" t="s">
        <v>94</v>
      </c>
      <c r="AR39" s="568"/>
      <c r="AS39" s="606">
        <f ca="1">TODAY()</f>
        <v>43966</v>
      </c>
      <c r="AT39" s="568"/>
      <c r="AW39" s="605" t="s">
        <v>93</v>
      </c>
      <c r="BB39" s="568"/>
      <c r="BC39" s="568" t="s">
        <v>94</v>
      </c>
      <c r="BD39" s="568"/>
      <c r="BE39" s="606">
        <f ca="1">TODAY()</f>
        <v>43966</v>
      </c>
      <c r="BF39" s="568"/>
      <c r="BI39" s="605" t="s">
        <v>93</v>
      </c>
      <c r="BN39" s="568"/>
      <c r="BO39" s="568" t="s">
        <v>94</v>
      </c>
      <c r="BP39" s="568"/>
      <c r="BQ39" s="606">
        <f ca="1">TODAY()</f>
        <v>43966</v>
      </c>
      <c r="BR39" s="568"/>
      <c r="BU39" s="605" t="s">
        <v>93</v>
      </c>
      <c r="BZ39" s="568"/>
      <c r="CA39" s="568" t="s">
        <v>94</v>
      </c>
      <c r="CB39" s="568"/>
      <c r="CC39" s="606">
        <f ca="1">TODAY()</f>
        <v>43966</v>
      </c>
      <c r="CD39" s="568"/>
    </row>
    <row r="40" spans="1:84" x14ac:dyDescent="0.2">
      <c r="A40" s="1022" t="s">
        <v>0</v>
      </c>
      <c r="B40" s="854"/>
      <c r="C40" s="854"/>
      <c r="D40" s="561"/>
      <c r="E40" s="562"/>
      <c r="F40" s="562"/>
      <c r="G40" s="562"/>
      <c r="H40" s="562"/>
      <c r="I40" s="562"/>
      <c r="J40" s="563"/>
      <c r="K40" s="562" t="s">
        <v>72</v>
      </c>
      <c r="L40" s="563"/>
      <c r="M40" s="1022" t="s">
        <v>0</v>
      </c>
      <c r="N40" s="854"/>
      <c r="O40" s="854"/>
      <c r="P40" s="561"/>
      <c r="Q40" s="562"/>
      <c r="R40" s="562"/>
      <c r="S40" s="562"/>
      <c r="T40" s="562"/>
      <c r="U40" s="562"/>
      <c r="V40" s="563"/>
      <c r="W40" s="562" t="s">
        <v>72</v>
      </c>
      <c r="X40" s="563"/>
      <c r="Y40" s="1022" t="s">
        <v>0</v>
      </c>
      <c r="Z40" s="854"/>
      <c r="AA40" s="854"/>
      <c r="AB40" s="561"/>
      <c r="AC40" s="562"/>
      <c r="AD40" s="562"/>
      <c r="AE40" s="562"/>
      <c r="AF40" s="562"/>
      <c r="AG40" s="562"/>
      <c r="AH40" s="563"/>
      <c r="AI40" s="562" t="s">
        <v>72</v>
      </c>
      <c r="AJ40" s="563"/>
      <c r="AK40" s="1022" t="s">
        <v>0</v>
      </c>
      <c r="AL40" s="854"/>
      <c r="AM40" s="854"/>
      <c r="AN40" s="561"/>
      <c r="AO40" s="562"/>
      <c r="AP40" s="562"/>
      <c r="AQ40" s="562"/>
      <c r="AR40" s="562"/>
      <c r="AS40" s="562"/>
      <c r="AT40" s="563"/>
      <c r="AU40" s="562" t="s">
        <v>72</v>
      </c>
      <c r="AV40" s="563"/>
      <c r="AW40" s="1022" t="s">
        <v>0</v>
      </c>
      <c r="AX40" s="854"/>
      <c r="AY40" s="854"/>
      <c r="AZ40" s="561"/>
      <c r="BA40" s="562"/>
      <c r="BB40" s="562"/>
      <c r="BC40" s="562"/>
      <c r="BD40" s="562"/>
      <c r="BE40" s="562"/>
      <c r="BF40" s="563"/>
      <c r="BG40" s="562" t="s">
        <v>72</v>
      </c>
      <c r="BH40" s="563"/>
      <c r="BI40" s="1022" t="s">
        <v>0</v>
      </c>
      <c r="BJ40" s="854"/>
      <c r="BK40" s="854"/>
      <c r="BL40" s="561"/>
      <c r="BM40" s="562"/>
      <c r="BN40" s="562"/>
      <c r="BO40" s="562"/>
      <c r="BP40" s="562"/>
      <c r="BQ40" s="562"/>
      <c r="BR40" s="563"/>
      <c r="BS40" s="562" t="s">
        <v>72</v>
      </c>
      <c r="BT40" s="563"/>
      <c r="BU40" s="1022" t="s">
        <v>0</v>
      </c>
      <c r="BV40" s="854"/>
      <c r="BW40" s="854"/>
      <c r="BX40" s="561"/>
      <c r="BY40" s="562"/>
      <c r="BZ40" s="562"/>
      <c r="CA40" s="562"/>
      <c r="CB40" s="562"/>
      <c r="CC40" s="562"/>
      <c r="CD40" s="563"/>
      <c r="CE40" s="562" t="s">
        <v>72</v>
      </c>
      <c r="CF40" s="563"/>
    </row>
    <row r="41" spans="1:84" x14ac:dyDescent="0.2">
      <c r="A41" s="1005" t="s">
        <v>237</v>
      </c>
      <c r="B41" s="880"/>
      <c r="C41" s="880"/>
      <c r="D41" s="565"/>
      <c r="E41" s="568"/>
      <c r="F41" s="568"/>
      <c r="G41" s="753" t="s">
        <v>73</v>
      </c>
      <c r="H41" s="753"/>
      <c r="I41" s="753"/>
      <c r="J41" s="567"/>
      <c r="K41" s="568"/>
      <c r="L41" s="567"/>
      <c r="M41" s="1005" t="s">
        <v>237</v>
      </c>
      <c r="N41" s="880"/>
      <c r="O41" s="880"/>
      <c r="P41" s="565"/>
      <c r="Q41" s="568"/>
      <c r="R41" s="568"/>
      <c r="S41" s="753" t="s">
        <v>73</v>
      </c>
      <c r="T41" s="753"/>
      <c r="U41" s="753"/>
      <c r="V41" s="567"/>
      <c r="W41" s="568"/>
      <c r="X41" s="567"/>
      <c r="Y41" s="1005" t="s">
        <v>237</v>
      </c>
      <c r="Z41" s="880"/>
      <c r="AA41" s="880"/>
      <c r="AB41" s="565"/>
      <c r="AC41" s="568"/>
      <c r="AD41" s="568"/>
      <c r="AE41" s="753" t="s">
        <v>73</v>
      </c>
      <c r="AF41" s="753"/>
      <c r="AG41" s="753"/>
      <c r="AH41" s="567"/>
      <c r="AI41" s="568"/>
      <c r="AJ41" s="567"/>
      <c r="AK41" s="1005" t="s">
        <v>237</v>
      </c>
      <c r="AL41" s="880"/>
      <c r="AM41" s="880"/>
      <c r="AN41" s="565"/>
      <c r="AO41" s="568"/>
      <c r="AP41" s="568"/>
      <c r="AQ41" s="753" t="s">
        <v>73</v>
      </c>
      <c r="AR41" s="753"/>
      <c r="AS41" s="753"/>
      <c r="AT41" s="567"/>
      <c r="AU41" s="568"/>
      <c r="AV41" s="567"/>
      <c r="AW41" s="1005" t="s">
        <v>237</v>
      </c>
      <c r="AX41" s="880"/>
      <c r="AY41" s="880"/>
      <c r="AZ41" s="565"/>
      <c r="BA41" s="568"/>
      <c r="BB41" s="568"/>
      <c r="BC41" s="753" t="s">
        <v>73</v>
      </c>
      <c r="BD41" s="753"/>
      <c r="BE41" s="753"/>
      <c r="BF41" s="567"/>
      <c r="BG41" s="568"/>
      <c r="BH41" s="567"/>
      <c r="BI41" s="1005" t="s">
        <v>237</v>
      </c>
      <c r="BJ41" s="880"/>
      <c r="BK41" s="880"/>
      <c r="BL41" s="565"/>
      <c r="BM41" s="568"/>
      <c r="BN41" s="568"/>
      <c r="BO41" s="753" t="s">
        <v>73</v>
      </c>
      <c r="BP41" s="753"/>
      <c r="BQ41" s="753"/>
      <c r="BR41" s="567"/>
      <c r="BS41" s="568"/>
      <c r="BT41" s="567"/>
      <c r="BU41" s="1005" t="s">
        <v>237</v>
      </c>
      <c r="BV41" s="880"/>
      <c r="BW41" s="880"/>
      <c r="BX41" s="565"/>
      <c r="BY41" s="568"/>
      <c r="BZ41" s="568"/>
      <c r="CA41" s="753" t="s">
        <v>73</v>
      </c>
      <c r="CB41" s="753"/>
      <c r="CC41" s="753"/>
      <c r="CD41" s="567"/>
      <c r="CE41" s="568"/>
      <c r="CF41" s="567"/>
    </row>
    <row r="42" spans="1:84" x14ac:dyDescent="0.2">
      <c r="A42" s="1005" t="s">
        <v>3</v>
      </c>
      <c r="B42" s="880"/>
      <c r="C42" s="880"/>
      <c r="D42" s="565"/>
      <c r="E42" s="568"/>
      <c r="F42" s="568"/>
      <c r="G42" s="568"/>
      <c r="H42" s="568"/>
      <c r="I42" s="568"/>
      <c r="J42" s="567"/>
      <c r="K42" s="754" t="s">
        <v>202</v>
      </c>
      <c r="L42" s="570"/>
      <c r="M42" s="1005" t="s">
        <v>3</v>
      </c>
      <c r="N42" s="880"/>
      <c r="O42" s="880"/>
      <c r="P42" s="565"/>
      <c r="Q42" s="568"/>
      <c r="R42" s="568"/>
      <c r="S42" s="568"/>
      <c r="T42" s="568"/>
      <c r="U42" s="568"/>
      <c r="V42" s="567"/>
      <c r="W42" s="754" t="s">
        <v>202</v>
      </c>
      <c r="X42" s="570"/>
      <c r="Y42" s="1005" t="s">
        <v>3</v>
      </c>
      <c r="Z42" s="880"/>
      <c r="AA42" s="880"/>
      <c r="AB42" s="565"/>
      <c r="AC42" s="568"/>
      <c r="AD42" s="568"/>
      <c r="AE42" s="568"/>
      <c r="AF42" s="568"/>
      <c r="AG42" s="568"/>
      <c r="AH42" s="567"/>
      <c r="AI42" s="754" t="s">
        <v>202</v>
      </c>
      <c r="AJ42" s="570"/>
      <c r="AK42" s="1005" t="s">
        <v>3</v>
      </c>
      <c r="AL42" s="880"/>
      <c r="AM42" s="880"/>
      <c r="AN42" s="565"/>
      <c r="AO42" s="568"/>
      <c r="AP42" s="568"/>
      <c r="AQ42" s="568"/>
      <c r="AR42" s="568"/>
      <c r="AS42" s="568"/>
      <c r="AT42" s="567"/>
      <c r="AU42" s="754" t="s">
        <v>202</v>
      </c>
      <c r="AV42" s="570"/>
      <c r="AW42" s="1005" t="s">
        <v>3</v>
      </c>
      <c r="AX42" s="880"/>
      <c r="AY42" s="880"/>
      <c r="AZ42" s="565"/>
      <c r="BA42" s="568"/>
      <c r="BB42" s="568"/>
      <c r="BC42" s="568"/>
      <c r="BD42" s="568"/>
      <c r="BE42" s="568"/>
      <c r="BF42" s="567"/>
      <c r="BG42" s="754" t="s">
        <v>202</v>
      </c>
      <c r="BH42" s="570"/>
      <c r="BI42" s="1005" t="s">
        <v>3</v>
      </c>
      <c r="BJ42" s="880"/>
      <c r="BK42" s="880"/>
      <c r="BL42" s="565"/>
      <c r="BM42" s="568"/>
      <c r="BN42" s="568"/>
      <c r="BO42" s="568"/>
      <c r="BP42" s="568"/>
      <c r="BQ42" s="568"/>
      <c r="BR42" s="567"/>
      <c r="BS42" s="754" t="s">
        <v>202</v>
      </c>
      <c r="BT42" s="570"/>
      <c r="BU42" s="1005" t="s">
        <v>3</v>
      </c>
      <c r="BV42" s="880"/>
      <c r="BW42" s="880"/>
      <c r="BX42" s="565"/>
      <c r="BY42" s="568"/>
      <c r="BZ42" s="568"/>
      <c r="CA42" s="568"/>
      <c r="CB42" s="568"/>
      <c r="CC42" s="568"/>
      <c r="CD42" s="567"/>
      <c r="CE42" s="754" t="s">
        <v>202</v>
      </c>
      <c r="CF42" s="570"/>
    </row>
    <row r="43" spans="1:84" ht="13.5" thickBot="1" x14ac:dyDescent="0.25">
      <c r="A43" s="1056" t="s">
        <v>548</v>
      </c>
      <c r="B43" s="976"/>
      <c r="C43" s="1082"/>
      <c r="D43" s="571"/>
      <c r="E43" s="572"/>
      <c r="F43" s="572"/>
      <c r="G43" s="572"/>
      <c r="H43" s="572"/>
      <c r="I43" s="572"/>
      <c r="J43" s="573"/>
      <c r="K43" s="574" t="s">
        <v>74</v>
      </c>
      <c r="L43" s="570"/>
      <c r="M43" s="1056" t="s">
        <v>548</v>
      </c>
      <c r="N43" s="976"/>
      <c r="O43" s="1082"/>
      <c r="P43" s="571"/>
      <c r="Q43" s="572"/>
      <c r="R43" s="572"/>
      <c r="S43" s="572"/>
      <c r="T43" s="572"/>
      <c r="U43" s="572"/>
      <c r="V43" s="573"/>
      <c r="W43" s="574" t="s">
        <v>74</v>
      </c>
      <c r="X43" s="570"/>
      <c r="Y43" s="1056" t="s">
        <v>548</v>
      </c>
      <c r="Z43" s="976"/>
      <c r="AA43" s="1082"/>
      <c r="AB43" s="571"/>
      <c r="AC43" s="572"/>
      <c r="AD43" s="572"/>
      <c r="AE43" s="572"/>
      <c r="AF43" s="572"/>
      <c r="AG43" s="572"/>
      <c r="AH43" s="573"/>
      <c r="AI43" s="574" t="s">
        <v>74</v>
      </c>
      <c r="AJ43" s="570"/>
      <c r="AK43" s="1056" t="s">
        <v>548</v>
      </c>
      <c r="AL43" s="976"/>
      <c r="AM43" s="1082"/>
      <c r="AN43" s="571"/>
      <c r="AO43" s="572"/>
      <c r="AP43" s="572"/>
      <c r="AQ43" s="572"/>
      <c r="AR43" s="572"/>
      <c r="AS43" s="572"/>
      <c r="AT43" s="573"/>
      <c r="AU43" s="574" t="s">
        <v>74</v>
      </c>
      <c r="AV43" s="570"/>
      <c r="AW43" s="1056" t="s">
        <v>548</v>
      </c>
      <c r="AX43" s="976"/>
      <c r="AY43" s="1082"/>
      <c r="AZ43" s="571"/>
      <c r="BA43" s="572"/>
      <c r="BB43" s="572"/>
      <c r="BC43" s="572"/>
      <c r="BD43" s="572"/>
      <c r="BE43" s="572"/>
      <c r="BF43" s="573"/>
      <c r="BG43" s="574" t="s">
        <v>74</v>
      </c>
      <c r="BH43" s="570"/>
      <c r="BI43" s="1056" t="s">
        <v>548</v>
      </c>
      <c r="BJ43" s="976"/>
      <c r="BK43" s="1082"/>
      <c r="BL43" s="571"/>
      <c r="BM43" s="572"/>
      <c r="BN43" s="572"/>
      <c r="BO43" s="572"/>
      <c r="BP43" s="572"/>
      <c r="BQ43" s="572"/>
      <c r="BR43" s="573"/>
      <c r="BS43" s="574" t="s">
        <v>74</v>
      </c>
      <c r="BT43" s="570"/>
      <c r="BU43" s="1056" t="s">
        <v>548</v>
      </c>
      <c r="BV43" s="976"/>
      <c r="BW43" s="1082"/>
      <c r="BX43" s="571"/>
      <c r="BY43" s="572"/>
      <c r="BZ43" s="572"/>
      <c r="CA43" s="572"/>
      <c r="CB43" s="572"/>
      <c r="CC43" s="572"/>
      <c r="CD43" s="573"/>
      <c r="CE43" s="574" t="s">
        <v>74</v>
      </c>
      <c r="CF43" s="570"/>
    </row>
    <row r="44" spans="1:84" ht="10.5" customHeight="1" x14ac:dyDescent="0.2">
      <c r="A44" s="575" t="s">
        <v>6</v>
      </c>
      <c r="B44" s="595"/>
      <c r="C44" s="568"/>
      <c r="D44" s="568"/>
      <c r="E44" s="568"/>
      <c r="F44" s="567"/>
      <c r="G44" s="595" t="s">
        <v>69</v>
      </c>
      <c r="H44" s="595"/>
      <c r="I44" s="568"/>
      <c r="J44" s="567"/>
      <c r="K44" s="568"/>
      <c r="L44" s="570"/>
      <c r="M44" s="575" t="s">
        <v>6</v>
      </c>
      <c r="N44" s="595"/>
      <c r="O44" s="568"/>
      <c r="P44" s="568"/>
      <c r="Q44" s="568"/>
      <c r="R44" s="567"/>
      <c r="S44" s="595" t="s">
        <v>69</v>
      </c>
      <c r="T44" s="595"/>
      <c r="U44" s="568"/>
      <c r="V44" s="567"/>
      <c r="W44" s="568"/>
      <c r="X44" s="570"/>
      <c r="Y44" s="575" t="s">
        <v>6</v>
      </c>
      <c r="Z44" s="595"/>
      <c r="AA44" s="568"/>
      <c r="AB44" s="568"/>
      <c r="AC44" s="568"/>
      <c r="AD44" s="567"/>
      <c r="AE44" s="595" t="s">
        <v>69</v>
      </c>
      <c r="AF44" s="595"/>
      <c r="AG44" s="568"/>
      <c r="AH44" s="567"/>
      <c r="AI44" s="568"/>
      <c r="AJ44" s="570"/>
      <c r="AK44" s="575" t="s">
        <v>6</v>
      </c>
      <c r="AL44" s="595"/>
      <c r="AM44" s="568"/>
      <c r="AN44" s="568"/>
      <c r="AO44" s="568"/>
      <c r="AP44" s="567"/>
      <c r="AQ44" s="595" t="s">
        <v>69</v>
      </c>
      <c r="AR44" s="595"/>
      <c r="AS44" s="568"/>
      <c r="AT44" s="567"/>
      <c r="AU44" s="568"/>
      <c r="AV44" s="570"/>
      <c r="AW44" s="575" t="s">
        <v>6</v>
      </c>
      <c r="AX44" s="595"/>
      <c r="AY44" s="568"/>
      <c r="AZ44" s="568"/>
      <c r="BA44" s="568"/>
      <c r="BB44" s="567"/>
      <c r="BC44" s="595" t="s">
        <v>69</v>
      </c>
      <c r="BD44" s="595"/>
      <c r="BE44" s="568"/>
      <c r="BF44" s="567"/>
      <c r="BG44" s="568"/>
      <c r="BH44" s="570"/>
      <c r="BI44" s="575" t="s">
        <v>6</v>
      </c>
      <c r="BJ44" s="595"/>
      <c r="BK44" s="568"/>
      <c r="BL44" s="568"/>
      <c r="BM44" s="568"/>
      <c r="BN44" s="567"/>
      <c r="BO44" s="595" t="s">
        <v>69</v>
      </c>
      <c r="BP44" s="595"/>
      <c r="BQ44" s="568"/>
      <c r="BR44" s="567"/>
      <c r="BS44" s="568"/>
      <c r="BT44" s="570"/>
      <c r="BU44" s="575" t="s">
        <v>6</v>
      </c>
      <c r="BV44" s="595"/>
      <c r="BW44" s="568"/>
      <c r="BX44" s="568"/>
      <c r="BY44" s="568"/>
      <c r="BZ44" s="567"/>
      <c r="CA44" s="595" t="s">
        <v>69</v>
      </c>
      <c r="CB44" s="595"/>
      <c r="CC44" s="568"/>
      <c r="CD44" s="567"/>
      <c r="CE44" s="568"/>
      <c r="CF44" s="570"/>
    </row>
    <row r="45" spans="1:84" ht="12.75" customHeight="1" x14ac:dyDescent="0.2">
      <c r="A45" s="1100" t="str">
        <f>A6</f>
        <v>USCGC BUSTED</v>
      </c>
      <c r="B45" s="1084"/>
      <c r="C45" s="1084"/>
      <c r="D45" s="1084"/>
      <c r="E45" s="1084"/>
      <c r="F45" s="1085"/>
      <c r="G45" s="1101">
        <f>G6</f>
        <v>41609</v>
      </c>
      <c r="H45" s="1084"/>
      <c r="I45" s="1084"/>
      <c r="J45" s="1085"/>
      <c r="K45" s="568"/>
      <c r="L45" s="577"/>
      <c r="M45" s="1100" t="str">
        <f>M6</f>
        <v>USCGC BUSTED</v>
      </c>
      <c r="N45" s="1084"/>
      <c r="O45" s="1084"/>
      <c r="P45" s="1084"/>
      <c r="Q45" s="1084"/>
      <c r="R45" s="1085"/>
      <c r="S45" s="1101">
        <f>S6</f>
        <v>41609</v>
      </c>
      <c r="T45" s="1084"/>
      <c r="U45" s="1084"/>
      <c r="V45" s="1085"/>
      <c r="W45" s="568"/>
      <c r="X45" s="577"/>
      <c r="Y45" s="1100" t="str">
        <f>Y6</f>
        <v>USCGC BUSTED</v>
      </c>
      <c r="Z45" s="1084"/>
      <c r="AA45" s="1084"/>
      <c r="AB45" s="1084"/>
      <c r="AC45" s="1084"/>
      <c r="AD45" s="1085"/>
      <c r="AE45" s="1101">
        <f>AE6</f>
        <v>41609</v>
      </c>
      <c r="AF45" s="1084"/>
      <c r="AG45" s="1084"/>
      <c r="AH45" s="1085"/>
      <c r="AI45" s="568"/>
      <c r="AJ45" s="577"/>
      <c r="AK45" s="1100" t="str">
        <f>AK6</f>
        <v>USCGC BUSTED</v>
      </c>
      <c r="AL45" s="1084"/>
      <c r="AM45" s="1084"/>
      <c r="AN45" s="1084"/>
      <c r="AO45" s="1084"/>
      <c r="AP45" s="1085"/>
      <c r="AQ45" s="1101">
        <f>AQ6</f>
        <v>41609</v>
      </c>
      <c r="AR45" s="1084"/>
      <c r="AS45" s="1084"/>
      <c r="AT45" s="1085"/>
      <c r="AU45" s="568"/>
      <c r="AV45" s="577"/>
      <c r="AW45" s="1100" t="str">
        <f>AW6</f>
        <v>USCGC BUSTED</v>
      </c>
      <c r="AX45" s="1084"/>
      <c r="AY45" s="1084"/>
      <c r="AZ45" s="1084"/>
      <c r="BA45" s="1084"/>
      <c r="BB45" s="1085"/>
      <c r="BC45" s="1101">
        <f>BC6</f>
        <v>41609</v>
      </c>
      <c r="BD45" s="1084"/>
      <c r="BE45" s="1084"/>
      <c r="BF45" s="1085"/>
      <c r="BG45" s="568"/>
      <c r="BH45" s="577"/>
      <c r="BI45" s="1100" t="str">
        <f>BI6</f>
        <v>USCGC BUSTED</v>
      </c>
      <c r="BJ45" s="1084"/>
      <c r="BK45" s="1084"/>
      <c r="BL45" s="1084"/>
      <c r="BM45" s="1084"/>
      <c r="BN45" s="1085"/>
      <c r="BO45" s="1101">
        <f>BO6</f>
        <v>41609</v>
      </c>
      <c r="BP45" s="1084"/>
      <c r="BQ45" s="1084"/>
      <c r="BR45" s="1085"/>
      <c r="BS45" s="568"/>
      <c r="BT45" s="577"/>
      <c r="BU45" s="1100" t="str">
        <f>BU6</f>
        <v>USCGC BUSTED</v>
      </c>
      <c r="BV45" s="1084"/>
      <c r="BW45" s="1084"/>
      <c r="BX45" s="1084"/>
      <c r="BY45" s="1084"/>
      <c r="BZ45" s="1085"/>
      <c r="CA45" s="1101">
        <f>CA6</f>
        <v>41609</v>
      </c>
      <c r="CB45" s="1084"/>
      <c r="CC45" s="1084"/>
      <c r="CD45" s="1085"/>
      <c r="CE45" s="568"/>
      <c r="CF45" s="577"/>
    </row>
    <row r="46" spans="1:84" x14ac:dyDescent="0.2">
      <c r="A46" s="575" t="s">
        <v>75</v>
      </c>
      <c r="B46" s="595"/>
      <c r="C46" s="568"/>
      <c r="D46" s="568"/>
      <c r="E46" s="568"/>
      <c r="F46" s="568"/>
      <c r="G46" s="568"/>
      <c r="H46" s="568"/>
      <c r="I46" s="568"/>
      <c r="J46" s="567"/>
      <c r="K46" s="568"/>
      <c r="L46" s="577"/>
      <c r="M46" s="575" t="s">
        <v>75</v>
      </c>
      <c r="N46" s="595"/>
      <c r="O46" s="568"/>
      <c r="P46" s="568"/>
      <c r="Q46" s="568"/>
      <c r="R46" s="568"/>
      <c r="S46" s="568"/>
      <c r="T46" s="568"/>
      <c r="U46" s="568"/>
      <c r="V46" s="567"/>
      <c r="W46" s="568"/>
      <c r="X46" s="577"/>
      <c r="Y46" s="575" t="s">
        <v>75</v>
      </c>
      <c r="Z46" s="595"/>
      <c r="AA46" s="568"/>
      <c r="AB46" s="568"/>
      <c r="AC46" s="568"/>
      <c r="AD46" s="568"/>
      <c r="AE46" s="568"/>
      <c r="AF46" s="568"/>
      <c r="AG46" s="568"/>
      <c r="AH46" s="567"/>
      <c r="AI46" s="568"/>
      <c r="AJ46" s="577"/>
      <c r="AK46" s="575" t="s">
        <v>75</v>
      </c>
      <c r="AL46" s="595"/>
      <c r="AM46" s="568"/>
      <c r="AN46" s="568"/>
      <c r="AO46" s="568"/>
      <c r="AP46" s="568"/>
      <c r="AQ46" s="568"/>
      <c r="AR46" s="568"/>
      <c r="AS46" s="568"/>
      <c r="AT46" s="567"/>
      <c r="AU46" s="568"/>
      <c r="AV46" s="577"/>
      <c r="AW46" s="575" t="s">
        <v>75</v>
      </c>
      <c r="AX46" s="595"/>
      <c r="AY46" s="568"/>
      <c r="AZ46" s="568"/>
      <c r="BA46" s="568"/>
      <c r="BB46" s="568"/>
      <c r="BC46" s="568"/>
      <c r="BD46" s="568"/>
      <c r="BE46" s="568"/>
      <c r="BF46" s="567"/>
      <c r="BG46" s="568"/>
      <c r="BH46" s="577"/>
      <c r="BI46" s="575" t="s">
        <v>75</v>
      </c>
      <c r="BJ46" s="595"/>
      <c r="BK46" s="568"/>
      <c r="BL46" s="568"/>
      <c r="BM46" s="568"/>
      <c r="BN46" s="568"/>
      <c r="BO46" s="568"/>
      <c r="BP46" s="568"/>
      <c r="BQ46" s="568"/>
      <c r="BR46" s="567"/>
      <c r="BS46" s="568"/>
      <c r="BT46" s="577"/>
      <c r="BU46" s="575" t="s">
        <v>75</v>
      </c>
      <c r="BV46" s="595"/>
      <c r="BW46" s="568"/>
      <c r="BX46" s="568"/>
      <c r="BY46" s="568"/>
      <c r="BZ46" s="568"/>
      <c r="CA46" s="568"/>
      <c r="CB46" s="568"/>
      <c r="CC46" s="568"/>
      <c r="CD46" s="567"/>
      <c r="CE46" s="568"/>
      <c r="CF46" s="577"/>
    </row>
    <row r="47" spans="1:84" ht="12.75" customHeight="1" x14ac:dyDescent="0.2">
      <c r="A47" s="1097">
        <f>A8</f>
        <v>0</v>
      </c>
      <c r="B47" s="1098"/>
      <c r="C47" s="1098"/>
      <c r="D47" s="1098"/>
      <c r="E47" s="1098"/>
      <c r="F47" s="1098"/>
      <c r="G47" s="1098"/>
      <c r="H47" s="1098"/>
      <c r="I47" s="1098"/>
      <c r="J47" s="1099"/>
      <c r="K47" s="568"/>
      <c r="L47" s="577"/>
      <c r="M47" s="1097">
        <f>M8</f>
        <v>0</v>
      </c>
      <c r="N47" s="1098"/>
      <c r="O47" s="1098"/>
      <c r="P47" s="1098"/>
      <c r="Q47" s="1098"/>
      <c r="R47" s="1098"/>
      <c r="S47" s="1098"/>
      <c r="T47" s="1098"/>
      <c r="U47" s="1098"/>
      <c r="V47" s="1099"/>
      <c r="W47" s="568"/>
      <c r="X47" s="577"/>
      <c r="Y47" s="1097">
        <f>Y8</f>
        <v>0</v>
      </c>
      <c r="Z47" s="1098"/>
      <c r="AA47" s="1098"/>
      <c r="AB47" s="1098"/>
      <c r="AC47" s="1098"/>
      <c r="AD47" s="1098"/>
      <c r="AE47" s="1098"/>
      <c r="AF47" s="1098"/>
      <c r="AG47" s="1098"/>
      <c r="AH47" s="1099"/>
      <c r="AI47" s="568"/>
      <c r="AJ47" s="577"/>
      <c r="AK47" s="1097">
        <f>AK8</f>
        <v>0</v>
      </c>
      <c r="AL47" s="1098"/>
      <c r="AM47" s="1098"/>
      <c r="AN47" s="1098"/>
      <c r="AO47" s="1098"/>
      <c r="AP47" s="1098"/>
      <c r="AQ47" s="1098"/>
      <c r="AR47" s="1098"/>
      <c r="AS47" s="1098"/>
      <c r="AT47" s="1099"/>
      <c r="AU47" s="568"/>
      <c r="AV47" s="577"/>
      <c r="AW47" s="1097">
        <f>AW8</f>
        <v>0</v>
      </c>
      <c r="AX47" s="1098"/>
      <c r="AY47" s="1098"/>
      <c r="AZ47" s="1098"/>
      <c r="BA47" s="1098"/>
      <c r="BB47" s="1098"/>
      <c r="BC47" s="1098"/>
      <c r="BD47" s="1098"/>
      <c r="BE47" s="1098"/>
      <c r="BF47" s="1099"/>
      <c r="BG47" s="568"/>
      <c r="BH47" s="577"/>
      <c r="BI47" s="1097">
        <f>BI8</f>
        <v>0</v>
      </c>
      <c r="BJ47" s="1098"/>
      <c r="BK47" s="1098"/>
      <c r="BL47" s="1098"/>
      <c r="BM47" s="1098"/>
      <c r="BN47" s="1098"/>
      <c r="BO47" s="1098"/>
      <c r="BP47" s="1098"/>
      <c r="BQ47" s="1098"/>
      <c r="BR47" s="1099"/>
      <c r="BS47" s="568"/>
      <c r="BT47" s="577"/>
      <c r="BU47" s="1097">
        <f>BU8</f>
        <v>0</v>
      </c>
      <c r="BV47" s="1098"/>
      <c r="BW47" s="1098"/>
      <c r="BX47" s="1098"/>
      <c r="BY47" s="1098"/>
      <c r="BZ47" s="1098"/>
      <c r="CA47" s="1098"/>
      <c r="CB47" s="1098"/>
      <c r="CC47" s="1098"/>
      <c r="CD47" s="1099"/>
      <c r="CE47" s="568"/>
      <c r="CF47" s="577"/>
    </row>
    <row r="48" spans="1:84" x14ac:dyDescent="0.2">
      <c r="A48" s="575" t="s">
        <v>76</v>
      </c>
      <c r="B48" s="595"/>
      <c r="C48" s="568"/>
      <c r="D48" s="568"/>
      <c r="E48" s="568"/>
      <c r="F48" s="567"/>
      <c r="G48" s="595" t="s">
        <v>77</v>
      </c>
      <c r="H48" s="595"/>
      <c r="I48" s="568"/>
      <c r="J48" s="567"/>
      <c r="K48" s="574" t="s">
        <v>78</v>
      </c>
      <c r="L48" s="570"/>
      <c r="M48" s="575" t="s">
        <v>76</v>
      </c>
      <c r="N48" s="595"/>
      <c r="O48" s="568"/>
      <c r="P48" s="568"/>
      <c r="Q48" s="568"/>
      <c r="R48" s="567"/>
      <c r="S48" s="595" t="s">
        <v>77</v>
      </c>
      <c r="T48" s="595"/>
      <c r="U48" s="568"/>
      <c r="V48" s="567"/>
      <c r="W48" s="574" t="s">
        <v>78</v>
      </c>
      <c r="X48" s="570"/>
      <c r="Y48" s="575" t="s">
        <v>76</v>
      </c>
      <c r="Z48" s="595"/>
      <c r="AA48" s="568"/>
      <c r="AB48" s="568"/>
      <c r="AC48" s="568"/>
      <c r="AD48" s="567"/>
      <c r="AE48" s="595" t="s">
        <v>77</v>
      </c>
      <c r="AF48" s="595"/>
      <c r="AG48" s="568"/>
      <c r="AH48" s="567"/>
      <c r="AI48" s="574" t="s">
        <v>78</v>
      </c>
      <c r="AJ48" s="570"/>
      <c r="AK48" s="575" t="s">
        <v>76</v>
      </c>
      <c r="AL48" s="595"/>
      <c r="AM48" s="568"/>
      <c r="AN48" s="568"/>
      <c r="AO48" s="568"/>
      <c r="AP48" s="567"/>
      <c r="AQ48" s="595" t="s">
        <v>77</v>
      </c>
      <c r="AR48" s="595"/>
      <c r="AS48" s="568"/>
      <c r="AT48" s="567"/>
      <c r="AU48" s="574" t="s">
        <v>78</v>
      </c>
      <c r="AV48" s="570"/>
      <c r="AW48" s="575" t="s">
        <v>76</v>
      </c>
      <c r="AX48" s="595"/>
      <c r="AY48" s="568"/>
      <c r="AZ48" s="568"/>
      <c r="BA48" s="568"/>
      <c r="BB48" s="567"/>
      <c r="BC48" s="595" t="s">
        <v>77</v>
      </c>
      <c r="BD48" s="595"/>
      <c r="BE48" s="568"/>
      <c r="BF48" s="567"/>
      <c r="BG48" s="574" t="s">
        <v>78</v>
      </c>
      <c r="BH48" s="570"/>
      <c r="BI48" s="575" t="s">
        <v>76</v>
      </c>
      <c r="BJ48" s="595"/>
      <c r="BK48" s="568"/>
      <c r="BL48" s="568"/>
      <c r="BM48" s="568"/>
      <c r="BN48" s="567"/>
      <c r="BO48" s="595" t="s">
        <v>77</v>
      </c>
      <c r="BP48" s="595"/>
      <c r="BQ48" s="568"/>
      <c r="BR48" s="567"/>
      <c r="BS48" s="574" t="s">
        <v>78</v>
      </c>
      <c r="BT48" s="570"/>
      <c r="BU48" s="575" t="s">
        <v>76</v>
      </c>
      <c r="BV48" s="595"/>
      <c r="BW48" s="568"/>
      <c r="BX48" s="568"/>
      <c r="BY48" s="568"/>
      <c r="BZ48" s="567"/>
      <c r="CA48" s="595" t="s">
        <v>77</v>
      </c>
      <c r="CB48" s="595"/>
      <c r="CC48" s="568"/>
      <c r="CD48" s="567"/>
      <c r="CE48" s="574" t="s">
        <v>78</v>
      </c>
      <c r="CF48" s="570"/>
    </row>
    <row r="49" spans="1:84" ht="18.75" customHeight="1" thickBot="1" x14ac:dyDescent="0.25">
      <c r="A49" s="1088" t="s">
        <v>203</v>
      </c>
      <c r="B49" s="1089"/>
      <c r="C49" s="1089"/>
      <c r="D49" s="1089"/>
      <c r="E49" s="1089"/>
      <c r="F49" s="1090"/>
      <c r="G49" s="1088"/>
      <c r="H49" s="1089"/>
      <c r="I49" s="1089"/>
      <c r="J49" s="1090"/>
      <c r="K49" s="572"/>
      <c r="L49" s="573"/>
      <c r="M49" s="1088" t="s">
        <v>203</v>
      </c>
      <c r="N49" s="1089"/>
      <c r="O49" s="1089"/>
      <c r="P49" s="1089"/>
      <c r="Q49" s="1089"/>
      <c r="R49" s="1090"/>
      <c r="S49" s="1088"/>
      <c r="T49" s="1089"/>
      <c r="U49" s="1089"/>
      <c r="V49" s="1090"/>
      <c r="W49" s="572"/>
      <c r="X49" s="573"/>
      <c r="Y49" s="1088" t="s">
        <v>203</v>
      </c>
      <c r="Z49" s="1089"/>
      <c r="AA49" s="1089"/>
      <c r="AB49" s="1089"/>
      <c r="AC49" s="1089"/>
      <c r="AD49" s="1090"/>
      <c r="AE49" s="1088"/>
      <c r="AF49" s="1089"/>
      <c r="AG49" s="1089"/>
      <c r="AH49" s="1090"/>
      <c r="AI49" s="572"/>
      <c r="AJ49" s="573"/>
      <c r="AK49" s="1088" t="s">
        <v>203</v>
      </c>
      <c r="AL49" s="1089"/>
      <c r="AM49" s="1089"/>
      <c r="AN49" s="1089"/>
      <c r="AO49" s="1089"/>
      <c r="AP49" s="1090"/>
      <c r="AQ49" s="1088"/>
      <c r="AR49" s="1089"/>
      <c r="AS49" s="1089"/>
      <c r="AT49" s="1090"/>
      <c r="AU49" s="572"/>
      <c r="AV49" s="573"/>
      <c r="AW49" s="1088" t="s">
        <v>203</v>
      </c>
      <c r="AX49" s="1089"/>
      <c r="AY49" s="1089"/>
      <c r="AZ49" s="1089"/>
      <c r="BA49" s="1089"/>
      <c r="BB49" s="1090"/>
      <c r="BC49" s="1088"/>
      <c r="BD49" s="1089"/>
      <c r="BE49" s="1089"/>
      <c r="BF49" s="1090"/>
      <c r="BG49" s="572"/>
      <c r="BH49" s="573"/>
      <c r="BI49" s="1088" t="s">
        <v>203</v>
      </c>
      <c r="BJ49" s="1089"/>
      <c r="BK49" s="1089"/>
      <c r="BL49" s="1089"/>
      <c r="BM49" s="1089"/>
      <c r="BN49" s="1090"/>
      <c r="BO49" s="1088"/>
      <c r="BP49" s="1089"/>
      <c r="BQ49" s="1089"/>
      <c r="BR49" s="1090"/>
      <c r="BS49" s="572"/>
      <c r="BT49" s="573"/>
      <c r="BU49" s="1088" t="s">
        <v>203</v>
      </c>
      <c r="BV49" s="1089"/>
      <c r="BW49" s="1089"/>
      <c r="BX49" s="1089"/>
      <c r="BY49" s="1089"/>
      <c r="BZ49" s="1090"/>
      <c r="CA49" s="1088"/>
      <c r="CB49" s="1089"/>
      <c r="CC49" s="1089"/>
      <c r="CD49" s="1090"/>
      <c r="CE49" s="572"/>
      <c r="CF49" s="573"/>
    </row>
    <row r="50" spans="1:84" ht="18.75" customHeight="1" x14ac:dyDescent="0.2">
      <c r="A50" s="579" t="s">
        <v>79</v>
      </c>
      <c r="B50" s="568"/>
      <c r="C50" s="595" t="s">
        <v>80</v>
      </c>
      <c r="D50" s="568"/>
      <c r="E50" s="568"/>
      <c r="F50" s="568"/>
      <c r="G50" s="580"/>
      <c r="H50" s="581" t="s">
        <v>81</v>
      </c>
      <c r="I50" s="582" t="s">
        <v>82</v>
      </c>
      <c r="J50" s="582" t="s">
        <v>83</v>
      </c>
      <c r="K50" s="582" t="s">
        <v>83</v>
      </c>
      <c r="L50" s="583" t="s">
        <v>84</v>
      </c>
      <c r="M50" s="579" t="s">
        <v>79</v>
      </c>
      <c r="N50" s="568"/>
      <c r="O50" s="595" t="s">
        <v>80</v>
      </c>
      <c r="P50" s="568"/>
      <c r="Q50" s="568"/>
      <c r="R50" s="568"/>
      <c r="S50" s="580"/>
      <c r="T50" s="581" t="s">
        <v>81</v>
      </c>
      <c r="U50" s="582" t="s">
        <v>82</v>
      </c>
      <c r="V50" s="582" t="s">
        <v>83</v>
      </c>
      <c r="W50" s="582" t="s">
        <v>83</v>
      </c>
      <c r="X50" s="583" t="s">
        <v>84</v>
      </c>
      <c r="Y50" s="579" t="s">
        <v>79</v>
      </c>
      <c r="Z50" s="568"/>
      <c r="AA50" s="595" t="s">
        <v>80</v>
      </c>
      <c r="AB50" s="568"/>
      <c r="AC50" s="568"/>
      <c r="AD50" s="568"/>
      <c r="AE50" s="580"/>
      <c r="AF50" s="581" t="s">
        <v>81</v>
      </c>
      <c r="AG50" s="582" t="s">
        <v>82</v>
      </c>
      <c r="AH50" s="582" t="s">
        <v>83</v>
      </c>
      <c r="AI50" s="582" t="s">
        <v>83</v>
      </c>
      <c r="AJ50" s="583" t="s">
        <v>84</v>
      </c>
      <c r="AK50" s="579" t="s">
        <v>79</v>
      </c>
      <c r="AL50" s="568"/>
      <c r="AM50" s="595" t="s">
        <v>80</v>
      </c>
      <c r="AN50" s="568"/>
      <c r="AO50" s="568"/>
      <c r="AP50" s="568"/>
      <c r="AQ50" s="580"/>
      <c r="AR50" s="581" t="s">
        <v>81</v>
      </c>
      <c r="AS50" s="582" t="s">
        <v>82</v>
      </c>
      <c r="AT50" s="582" t="s">
        <v>83</v>
      </c>
      <c r="AU50" s="582" t="s">
        <v>83</v>
      </c>
      <c r="AV50" s="583" t="s">
        <v>84</v>
      </c>
      <c r="AW50" s="579" t="s">
        <v>79</v>
      </c>
      <c r="AX50" s="568"/>
      <c r="AY50" s="595" t="s">
        <v>80</v>
      </c>
      <c r="AZ50" s="568"/>
      <c r="BA50" s="568"/>
      <c r="BB50" s="568"/>
      <c r="BC50" s="580"/>
      <c r="BD50" s="581" t="s">
        <v>81</v>
      </c>
      <c r="BE50" s="582" t="s">
        <v>82</v>
      </c>
      <c r="BF50" s="582" t="s">
        <v>83</v>
      </c>
      <c r="BG50" s="582" t="s">
        <v>83</v>
      </c>
      <c r="BH50" s="583" t="s">
        <v>84</v>
      </c>
      <c r="BI50" s="579" t="s">
        <v>79</v>
      </c>
      <c r="BJ50" s="568"/>
      <c r="BK50" s="595" t="s">
        <v>80</v>
      </c>
      <c r="BL50" s="568"/>
      <c r="BM50" s="568"/>
      <c r="BN50" s="568"/>
      <c r="BO50" s="580"/>
      <c r="BP50" s="581" t="s">
        <v>81</v>
      </c>
      <c r="BQ50" s="582" t="s">
        <v>82</v>
      </c>
      <c r="BR50" s="582" t="s">
        <v>83</v>
      </c>
      <c r="BS50" s="582" t="s">
        <v>83</v>
      </c>
      <c r="BT50" s="583" t="s">
        <v>84</v>
      </c>
      <c r="BU50" s="579" t="s">
        <v>79</v>
      </c>
      <c r="BV50" s="568"/>
      <c r="BW50" s="595" t="s">
        <v>80</v>
      </c>
      <c r="BX50" s="568"/>
      <c r="BY50" s="568"/>
      <c r="BZ50" s="568"/>
      <c r="CA50" s="580"/>
      <c r="CB50" s="581" t="s">
        <v>81</v>
      </c>
      <c r="CC50" s="582" t="s">
        <v>82</v>
      </c>
      <c r="CD50" s="582" t="s">
        <v>83</v>
      </c>
      <c r="CE50" s="582" t="s">
        <v>83</v>
      </c>
      <c r="CF50" s="583" t="s">
        <v>84</v>
      </c>
    </row>
    <row r="51" spans="1:84" x14ac:dyDescent="0.2">
      <c r="A51" s="584"/>
      <c r="B51" s="585"/>
      <c r="C51" s="585"/>
      <c r="D51" s="585"/>
      <c r="E51" s="585"/>
      <c r="F51" s="585"/>
      <c r="G51" s="586"/>
      <c r="H51" s="586"/>
      <c r="I51" s="586"/>
      <c r="J51" s="586"/>
      <c r="K51" s="587" t="s">
        <v>85</v>
      </c>
      <c r="L51" s="588"/>
      <c r="M51" s="584"/>
      <c r="N51" s="585"/>
      <c r="O51" s="585"/>
      <c r="P51" s="585"/>
      <c r="Q51" s="585"/>
      <c r="R51" s="585"/>
      <c r="S51" s="586"/>
      <c r="T51" s="586"/>
      <c r="U51" s="586"/>
      <c r="V51" s="586"/>
      <c r="W51" s="587" t="s">
        <v>85</v>
      </c>
      <c r="X51" s="588"/>
      <c r="Y51" s="584"/>
      <c r="Z51" s="585"/>
      <c r="AA51" s="585"/>
      <c r="AB51" s="585"/>
      <c r="AC51" s="585"/>
      <c r="AD51" s="585"/>
      <c r="AE51" s="586"/>
      <c r="AF51" s="586"/>
      <c r="AG51" s="586"/>
      <c r="AH51" s="586"/>
      <c r="AI51" s="587" t="s">
        <v>85</v>
      </c>
      <c r="AJ51" s="588"/>
      <c r="AK51" s="584"/>
      <c r="AL51" s="585"/>
      <c r="AM51" s="585"/>
      <c r="AN51" s="585"/>
      <c r="AO51" s="585"/>
      <c r="AP51" s="585"/>
      <c r="AQ51" s="586"/>
      <c r="AR51" s="586"/>
      <c r="AS51" s="586"/>
      <c r="AT51" s="586"/>
      <c r="AU51" s="587" t="s">
        <v>85</v>
      </c>
      <c r="AV51" s="588"/>
      <c r="AW51" s="584"/>
      <c r="AX51" s="585"/>
      <c r="AY51" s="585"/>
      <c r="AZ51" s="585"/>
      <c r="BA51" s="585"/>
      <c r="BB51" s="585"/>
      <c r="BC51" s="586"/>
      <c r="BD51" s="586"/>
      <c r="BE51" s="586"/>
      <c r="BF51" s="586"/>
      <c r="BG51" s="587" t="s">
        <v>85</v>
      </c>
      <c r="BH51" s="588"/>
      <c r="BI51" s="584"/>
      <c r="BJ51" s="585"/>
      <c r="BK51" s="585"/>
      <c r="BL51" s="585"/>
      <c r="BM51" s="585"/>
      <c r="BN51" s="585"/>
      <c r="BO51" s="586"/>
      <c r="BP51" s="586"/>
      <c r="BQ51" s="586"/>
      <c r="BR51" s="586"/>
      <c r="BS51" s="587" t="s">
        <v>85</v>
      </c>
      <c r="BT51" s="588"/>
      <c r="BU51" s="584"/>
      <c r="BV51" s="585"/>
      <c r="BW51" s="585"/>
      <c r="BX51" s="585"/>
      <c r="BY51" s="585"/>
      <c r="BZ51" s="585"/>
      <c r="CA51" s="586"/>
      <c r="CB51" s="586"/>
      <c r="CC51" s="586"/>
      <c r="CD51" s="586"/>
      <c r="CE51" s="587" t="s">
        <v>85</v>
      </c>
      <c r="CF51" s="588"/>
    </row>
    <row r="52" spans="1:84" ht="23.85" customHeight="1" x14ac:dyDescent="0.2">
      <c r="A52" s="589" t="str">
        <f>IF(AND(I52=0,K52=0,B52=""),"No Line Item",1)</f>
        <v>No Line Item</v>
      </c>
      <c r="B52" s="1079"/>
      <c r="C52" s="1080"/>
      <c r="D52" s="1080"/>
      <c r="E52" s="1080"/>
      <c r="F52" s="1080"/>
      <c r="G52" s="1081"/>
      <c r="H52" s="4"/>
      <c r="I52" s="3"/>
      <c r="J52" s="5"/>
      <c r="K52" s="6"/>
      <c r="L52" s="590">
        <f t="shared" ref="L52:L70" si="14">I52*K52</f>
        <v>0</v>
      </c>
      <c r="M52" s="589" t="str">
        <f>IF(AND(U52=0,W52=0,N52=""),"No Line Item",M31+1)</f>
        <v>No Line Item</v>
      </c>
      <c r="N52" s="1079"/>
      <c r="O52" s="1080"/>
      <c r="P52" s="1080"/>
      <c r="Q52" s="1080"/>
      <c r="R52" s="1080"/>
      <c r="S52" s="1081"/>
      <c r="T52" s="4"/>
      <c r="U52" s="3"/>
      <c r="V52" s="5"/>
      <c r="W52" s="6"/>
      <c r="X52" s="590">
        <f t="shared" ref="X52:X67" si="15">U52*W52</f>
        <v>0</v>
      </c>
      <c r="Y52" s="589" t="str">
        <f>IF(AND(AG52=0,AI52=0,Z52=""),"No Line Item",Y31+1)</f>
        <v>No Line Item</v>
      </c>
      <c r="Z52" s="1079"/>
      <c r="AA52" s="1080"/>
      <c r="AB52" s="1080"/>
      <c r="AC52" s="1080"/>
      <c r="AD52" s="1080"/>
      <c r="AE52" s="1081"/>
      <c r="AF52" s="4"/>
      <c r="AG52" s="3"/>
      <c r="AH52" s="5"/>
      <c r="AI52" s="6"/>
      <c r="AJ52" s="590">
        <f t="shared" ref="AJ52:AJ67" si="16">AG52*AI52</f>
        <v>0</v>
      </c>
      <c r="AK52" s="589" t="str">
        <f>IF(AND(AS52=0,AU52=0,AL52=""),"No Line Item",AK31+1)</f>
        <v>No Line Item</v>
      </c>
      <c r="AL52" s="1079"/>
      <c r="AM52" s="1080"/>
      <c r="AN52" s="1080"/>
      <c r="AO52" s="1080"/>
      <c r="AP52" s="1080"/>
      <c r="AQ52" s="1081"/>
      <c r="AR52" s="4"/>
      <c r="AS52" s="3"/>
      <c r="AT52" s="5"/>
      <c r="AU52" s="6"/>
      <c r="AV52" s="590">
        <f t="shared" ref="AV52:AV67" si="17">AS52*AU52</f>
        <v>0</v>
      </c>
      <c r="AW52" s="589" t="str">
        <f>IF(AND(BE52=0,BG52=0,AX52=""),"No Line Item",AW31+1)</f>
        <v>No Line Item</v>
      </c>
      <c r="AX52" s="1079"/>
      <c r="AY52" s="1080"/>
      <c r="AZ52" s="1080"/>
      <c r="BA52" s="1080"/>
      <c r="BB52" s="1080"/>
      <c r="BC52" s="1081"/>
      <c r="BD52" s="4"/>
      <c r="BE52" s="3"/>
      <c r="BF52" s="5"/>
      <c r="BG52" s="6"/>
      <c r="BH52" s="590">
        <f t="shared" ref="BH52:BH67" si="18">BE52*BG52</f>
        <v>0</v>
      </c>
      <c r="BI52" s="589" t="str">
        <f>IF(AND(BQ52=0,BS52=0,BJ52=""),"No Line Item",BI31+1)</f>
        <v>No Line Item</v>
      </c>
      <c r="BJ52" s="1079"/>
      <c r="BK52" s="1080"/>
      <c r="BL52" s="1080"/>
      <c r="BM52" s="1080"/>
      <c r="BN52" s="1080"/>
      <c r="BO52" s="1081"/>
      <c r="BP52" s="4"/>
      <c r="BQ52" s="3"/>
      <c r="BR52" s="5"/>
      <c r="BS52" s="6"/>
      <c r="BT52" s="590">
        <f t="shared" ref="BT52:BT67" si="19">BQ52*BS52</f>
        <v>0</v>
      </c>
      <c r="BU52" s="589" t="str">
        <f>IF(AND(CC52=0,CE52=0,BV52=""),"No Line Item",BU31+1)</f>
        <v>No Line Item</v>
      </c>
      <c r="BV52" s="1079"/>
      <c r="BW52" s="1080"/>
      <c r="BX52" s="1080"/>
      <c r="BY52" s="1080"/>
      <c r="BZ52" s="1080"/>
      <c r="CA52" s="1081"/>
      <c r="CB52" s="4"/>
      <c r="CC52" s="3"/>
      <c r="CD52" s="5"/>
      <c r="CE52" s="6"/>
      <c r="CF52" s="590">
        <f t="shared" ref="CF52:CF67" si="20">CC52*CE52</f>
        <v>0</v>
      </c>
    </row>
    <row r="53" spans="1:84" ht="23.85" customHeight="1" x14ac:dyDescent="0.2">
      <c r="A53" s="589" t="str">
        <f>IF(AND(I53=0,K53=0,B53=""),"No Line Item",A52+1)</f>
        <v>No Line Item</v>
      </c>
      <c r="B53" s="1079"/>
      <c r="C53" s="1080"/>
      <c r="D53" s="1080"/>
      <c r="E53" s="1080"/>
      <c r="F53" s="1080"/>
      <c r="G53" s="1081"/>
      <c r="H53" s="4"/>
      <c r="I53" s="3"/>
      <c r="J53" s="5"/>
      <c r="K53" s="6"/>
      <c r="L53" s="590">
        <f t="shared" si="14"/>
        <v>0</v>
      </c>
      <c r="M53" s="589" t="str">
        <f>IF(AND(U53=0,W53=0,N53=""),"No Line Item",M52+1)</f>
        <v>No Line Item</v>
      </c>
      <c r="N53" s="1079"/>
      <c r="O53" s="1080"/>
      <c r="P53" s="1080"/>
      <c r="Q53" s="1080"/>
      <c r="R53" s="1080"/>
      <c r="S53" s="1081"/>
      <c r="T53" s="4"/>
      <c r="U53" s="3"/>
      <c r="V53" s="5"/>
      <c r="W53" s="6"/>
      <c r="X53" s="590">
        <f t="shared" si="15"/>
        <v>0</v>
      </c>
      <c r="Y53" s="589" t="str">
        <f>IF(AND(AG53=0,AI53=0,Z53=""),"No Line Item",Y52+1)</f>
        <v>No Line Item</v>
      </c>
      <c r="Z53" s="1079"/>
      <c r="AA53" s="1080"/>
      <c r="AB53" s="1080"/>
      <c r="AC53" s="1080"/>
      <c r="AD53" s="1080"/>
      <c r="AE53" s="1081"/>
      <c r="AF53" s="4"/>
      <c r="AG53" s="3"/>
      <c r="AH53" s="5"/>
      <c r="AI53" s="6"/>
      <c r="AJ53" s="590">
        <f t="shared" si="16"/>
        <v>0</v>
      </c>
      <c r="AK53" s="589" t="str">
        <f>IF(AND(AS53=0,AU53=0,AL53=""),"No Line Item",AK52+1)</f>
        <v>No Line Item</v>
      </c>
      <c r="AL53" s="1079"/>
      <c r="AM53" s="1080"/>
      <c r="AN53" s="1080"/>
      <c r="AO53" s="1080"/>
      <c r="AP53" s="1080"/>
      <c r="AQ53" s="1081"/>
      <c r="AR53" s="4"/>
      <c r="AS53" s="3"/>
      <c r="AT53" s="5"/>
      <c r="AU53" s="6"/>
      <c r="AV53" s="590">
        <f t="shared" si="17"/>
        <v>0</v>
      </c>
      <c r="AW53" s="589" t="str">
        <f>IF(AND(BE53=0,BG53=0,AX53=""),"No Line Item",AW52+1)</f>
        <v>No Line Item</v>
      </c>
      <c r="AX53" s="1079"/>
      <c r="AY53" s="1080"/>
      <c r="AZ53" s="1080"/>
      <c r="BA53" s="1080"/>
      <c r="BB53" s="1080"/>
      <c r="BC53" s="1081"/>
      <c r="BD53" s="4"/>
      <c r="BE53" s="3"/>
      <c r="BF53" s="5"/>
      <c r="BG53" s="6"/>
      <c r="BH53" s="590">
        <f t="shared" si="18"/>
        <v>0</v>
      </c>
      <c r="BI53" s="589" t="str">
        <f>IF(AND(BQ53=0,BS53=0,BJ53=""),"No Line Item",BI52+1)</f>
        <v>No Line Item</v>
      </c>
      <c r="BJ53" s="1079"/>
      <c r="BK53" s="1080"/>
      <c r="BL53" s="1080"/>
      <c r="BM53" s="1080"/>
      <c r="BN53" s="1080"/>
      <c r="BO53" s="1081"/>
      <c r="BP53" s="4"/>
      <c r="BQ53" s="3"/>
      <c r="BR53" s="5"/>
      <c r="BS53" s="6"/>
      <c r="BT53" s="590">
        <f t="shared" si="19"/>
        <v>0</v>
      </c>
      <c r="BU53" s="589" t="str">
        <f>IF(AND(CC53=0,CE53=0,BV53=""),"No Line Item",BU52+1)</f>
        <v>No Line Item</v>
      </c>
      <c r="BV53" s="1079"/>
      <c r="BW53" s="1080"/>
      <c r="BX53" s="1080"/>
      <c r="BY53" s="1080"/>
      <c r="BZ53" s="1080"/>
      <c r="CA53" s="1081"/>
      <c r="CB53" s="4"/>
      <c r="CC53" s="3"/>
      <c r="CD53" s="5"/>
      <c r="CE53" s="6"/>
      <c r="CF53" s="590">
        <f t="shared" si="20"/>
        <v>0</v>
      </c>
    </row>
    <row r="54" spans="1:84" ht="23.85" customHeight="1" x14ac:dyDescent="0.2">
      <c r="A54" s="589" t="str">
        <f t="shared" ref="A54:A69" si="21">IF(AND(I54=0,K54=0,B54=""),"No Line Item",A53+1)</f>
        <v>No Line Item</v>
      </c>
      <c r="B54" s="1079"/>
      <c r="C54" s="1080"/>
      <c r="D54" s="1080"/>
      <c r="E54" s="1080"/>
      <c r="F54" s="1080"/>
      <c r="G54" s="1081"/>
      <c r="H54" s="4"/>
      <c r="I54" s="3"/>
      <c r="J54" s="5"/>
      <c r="K54" s="6"/>
      <c r="L54" s="590">
        <f t="shared" si="14"/>
        <v>0</v>
      </c>
      <c r="M54" s="589" t="str">
        <f t="shared" ref="M54:M69" si="22">IF(AND(U54=0,W54=0,N54=""),"No Line Item",M53+1)</f>
        <v>No Line Item</v>
      </c>
      <c r="N54" s="1079"/>
      <c r="O54" s="1080"/>
      <c r="P54" s="1080"/>
      <c r="Q54" s="1080"/>
      <c r="R54" s="1080"/>
      <c r="S54" s="1081"/>
      <c r="T54" s="4"/>
      <c r="U54" s="3"/>
      <c r="V54" s="5"/>
      <c r="W54" s="6"/>
      <c r="X54" s="590">
        <f t="shared" si="15"/>
        <v>0</v>
      </c>
      <c r="Y54" s="589" t="str">
        <f t="shared" ref="Y54:Y69" si="23">IF(AND(AG54=0,AI54=0,Z54=""),"No Line Item",Y53+1)</f>
        <v>No Line Item</v>
      </c>
      <c r="Z54" s="1079"/>
      <c r="AA54" s="1080"/>
      <c r="AB54" s="1080"/>
      <c r="AC54" s="1080"/>
      <c r="AD54" s="1080"/>
      <c r="AE54" s="1081"/>
      <c r="AF54" s="4"/>
      <c r="AG54" s="3"/>
      <c r="AH54" s="5"/>
      <c r="AI54" s="6"/>
      <c r="AJ54" s="590">
        <f t="shared" si="16"/>
        <v>0</v>
      </c>
      <c r="AK54" s="589" t="str">
        <f t="shared" ref="AK54:AK69" si="24">IF(AND(AS54=0,AU54=0,AL54=""),"No Line Item",AK53+1)</f>
        <v>No Line Item</v>
      </c>
      <c r="AL54" s="1079"/>
      <c r="AM54" s="1080"/>
      <c r="AN54" s="1080"/>
      <c r="AO54" s="1080"/>
      <c r="AP54" s="1080"/>
      <c r="AQ54" s="1081"/>
      <c r="AR54" s="4"/>
      <c r="AS54" s="3"/>
      <c r="AT54" s="5"/>
      <c r="AU54" s="6"/>
      <c r="AV54" s="590">
        <f t="shared" si="17"/>
        <v>0</v>
      </c>
      <c r="AW54" s="589" t="str">
        <f t="shared" ref="AW54:AW69" si="25">IF(AND(BE54=0,BG54=0,AX54=""),"No Line Item",AW53+1)</f>
        <v>No Line Item</v>
      </c>
      <c r="AX54" s="1079"/>
      <c r="AY54" s="1080"/>
      <c r="AZ54" s="1080"/>
      <c r="BA54" s="1080"/>
      <c r="BB54" s="1080"/>
      <c r="BC54" s="1081"/>
      <c r="BD54" s="4"/>
      <c r="BE54" s="3"/>
      <c r="BF54" s="5"/>
      <c r="BG54" s="6"/>
      <c r="BH54" s="590">
        <f t="shared" si="18"/>
        <v>0</v>
      </c>
      <c r="BI54" s="589" t="str">
        <f t="shared" ref="BI54:BI69" si="26">IF(AND(BQ54=0,BS54=0,BJ54=""),"No Line Item",BI53+1)</f>
        <v>No Line Item</v>
      </c>
      <c r="BJ54" s="1079"/>
      <c r="BK54" s="1080"/>
      <c r="BL54" s="1080"/>
      <c r="BM54" s="1080"/>
      <c r="BN54" s="1080"/>
      <c r="BO54" s="1081"/>
      <c r="BP54" s="4"/>
      <c r="BQ54" s="3"/>
      <c r="BR54" s="5"/>
      <c r="BS54" s="6"/>
      <c r="BT54" s="590">
        <f t="shared" si="19"/>
        <v>0</v>
      </c>
      <c r="BU54" s="589" t="str">
        <f t="shared" ref="BU54:BU69" si="27">IF(AND(CC54=0,CE54=0,BV54=""),"No Line Item",BU53+1)</f>
        <v>No Line Item</v>
      </c>
      <c r="BV54" s="1079"/>
      <c r="BW54" s="1080"/>
      <c r="BX54" s="1080"/>
      <c r="BY54" s="1080"/>
      <c r="BZ54" s="1080"/>
      <c r="CA54" s="1081"/>
      <c r="CB54" s="4"/>
      <c r="CC54" s="3"/>
      <c r="CD54" s="5"/>
      <c r="CE54" s="6"/>
      <c r="CF54" s="590">
        <f t="shared" si="20"/>
        <v>0</v>
      </c>
    </row>
    <row r="55" spans="1:84" ht="23.85" customHeight="1" x14ac:dyDescent="0.2">
      <c r="A55" s="589" t="str">
        <f t="shared" si="21"/>
        <v>No Line Item</v>
      </c>
      <c r="B55" s="1079"/>
      <c r="C55" s="1080"/>
      <c r="D55" s="1080"/>
      <c r="E55" s="1080"/>
      <c r="F55" s="1080"/>
      <c r="G55" s="1081"/>
      <c r="H55" s="4"/>
      <c r="I55" s="3"/>
      <c r="J55" s="5"/>
      <c r="K55" s="6"/>
      <c r="L55" s="590">
        <f t="shared" si="14"/>
        <v>0</v>
      </c>
      <c r="M55" s="589" t="str">
        <f t="shared" si="22"/>
        <v>No Line Item</v>
      </c>
      <c r="N55" s="1079"/>
      <c r="O55" s="1080"/>
      <c r="P55" s="1080"/>
      <c r="Q55" s="1080"/>
      <c r="R55" s="1080"/>
      <c r="S55" s="1081"/>
      <c r="T55" s="4"/>
      <c r="U55" s="3"/>
      <c r="V55" s="5"/>
      <c r="W55" s="6"/>
      <c r="X55" s="590">
        <f t="shared" si="15"/>
        <v>0</v>
      </c>
      <c r="Y55" s="589" t="str">
        <f t="shared" si="23"/>
        <v>No Line Item</v>
      </c>
      <c r="Z55" s="1079"/>
      <c r="AA55" s="1080"/>
      <c r="AB55" s="1080"/>
      <c r="AC55" s="1080"/>
      <c r="AD55" s="1080"/>
      <c r="AE55" s="1081"/>
      <c r="AF55" s="4"/>
      <c r="AG55" s="3"/>
      <c r="AH55" s="5"/>
      <c r="AI55" s="6"/>
      <c r="AJ55" s="590">
        <f t="shared" si="16"/>
        <v>0</v>
      </c>
      <c r="AK55" s="589" t="str">
        <f t="shared" si="24"/>
        <v>No Line Item</v>
      </c>
      <c r="AL55" s="1079"/>
      <c r="AM55" s="1080"/>
      <c r="AN55" s="1080"/>
      <c r="AO55" s="1080"/>
      <c r="AP55" s="1080"/>
      <c r="AQ55" s="1081"/>
      <c r="AR55" s="4"/>
      <c r="AS55" s="3"/>
      <c r="AT55" s="5"/>
      <c r="AU55" s="6"/>
      <c r="AV55" s="590">
        <f t="shared" si="17"/>
        <v>0</v>
      </c>
      <c r="AW55" s="589" t="str">
        <f t="shared" si="25"/>
        <v>No Line Item</v>
      </c>
      <c r="AX55" s="1079"/>
      <c r="AY55" s="1080"/>
      <c r="AZ55" s="1080"/>
      <c r="BA55" s="1080"/>
      <c r="BB55" s="1080"/>
      <c r="BC55" s="1081"/>
      <c r="BD55" s="4"/>
      <c r="BE55" s="3"/>
      <c r="BF55" s="5"/>
      <c r="BG55" s="6"/>
      <c r="BH55" s="590">
        <f t="shared" si="18"/>
        <v>0</v>
      </c>
      <c r="BI55" s="589" t="str">
        <f t="shared" si="26"/>
        <v>No Line Item</v>
      </c>
      <c r="BJ55" s="1079"/>
      <c r="BK55" s="1080"/>
      <c r="BL55" s="1080"/>
      <c r="BM55" s="1080"/>
      <c r="BN55" s="1080"/>
      <c r="BO55" s="1081"/>
      <c r="BP55" s="4"/>
      <c r="BQ55" s="3"/>
      <c r="BR55" s="5"/>
      <c r="BS55" s="6"/>
      <c r="BT55" s="590">
        <f t="shared" si="19"/>
        <v>0</v>
      </c>
      <c r="BU55" s="589" t="str">
        <f t="shared" si="27"/>
        <v>No Line Item</v>
      </c>
      <c r="BV55" s="1079"/>
      <c r="BW55" s="1080"/>
      <c r="BX55" s="1080"/>
      <c r="BY55" s="1080"/>
      <c r="BZ55" s="1080"/>
      <c r="CA55" s="1081"/>
      <c r="CB55" s="4"/>
      <c r="CC55" s="3"/>
      <c r="CD55" s="5"/>
      <c r="CE55" s="6"/>
      <c r="CF55" s="590">
        <f t="shared" si="20"/>
        <v>0</v>
      </c>
    </row>
    <row r="56" spans="1:84" ht="23.85" customHeight="1" x14ac:dyDescent="0.2">
      <c r="A56" s="589" t="str">
        <f t="shared" si="21"/>
        <v>No Line Item</v>
      </c>
      <c r="B56" s="1079"/>
      <c r="C56" s="1080"/>
      <c r="D56" s="1080"/>
      <c r="E56" s="1080"/>
      <c r="F56" s="1080"/>
      <c r="G56" s="1081"/>
      <c r="H56" s="4"/>
      <c r="I56" s="3"/>
      <c r="J56" s="5"/>
      <c r="K56" s="6"/>
      <c r="L56" s="590">
        <f t="shared" si="14"/>
        <v>0</v>
      </c>
      <c r="M56" s="589" t="str">
        <f t="shared" si="22"/>
        <v>No Line Item</v>
      </c>
      <c r="N56" s="1079"/>
      <c r="O56" s="1080"/>
      <c r="P56" s="1080"/>
      <c r="Q56" s="1080"/>
      <c r="R56" s="1080"/>
      <c r="S56" s="1081"/>
      <c r="T56" s="4"/>
      <c r="U56" s="3"/>
      <c r="V56" s="5"/>
      <c r="W56" s="6"/>
      <c r="X56" s="590">
        <f t="shared" si="15"/>
        <v>0</v>
      </c>
      <c r="Y56" s="589" t="str">
        <f t="shared" si="23"/>
        <v>No Line Item</v>
      </c>
      <c r="Z56" s="1079"/>
      <c r="AA56" s="1080"/>
      <c r="AB56" s="1080"/>
      <c r="AC56" s="1080"/>
      <c r="AD56" s="1080"/>
      <c r="AE56" s="1081"/>
      <c r="AF56" s="4"/>
      <c r="AG56" s="3"/>
      <c r="AH56" s="5"/>
      <c r="AI56" s="6"/>
      <c r="AJ56" s="590">
        <f t="shared" si="16"/>
        <v>0</v>
      </c>
      <c r="AK56" s="589" t="str">
        <f t="shared" si="24"/>
        <v>No Line Item</v>
      </c>
      <c r="AL56" s="1079"/>
      <c r="AM56" s="1080"/>
      <c r="AN56" s="1080"/>
      <c r="AO56" s="1080"/>
      <c r="AP56" s="1080"/>
      <c r="AQ56" s="1081"/>
      <c r="AR56" s="4"/>
      <c r="AS56" s="3"/>
      <c r="AT56" s="5"/>
      <c r="AU56" s="6"/>
      <c r="AV56" s="590">
        <f t="shared" si="17"/>
        <v>0</v>
      </c>
      <c r="AW56" s="589" t="str">
        <f t="shared" si="25"/>
        <v>No Line Item</v>
      </c>
      <c r="AX56" s="1079"/>
      <c r="AY56" s="1080"/>
      <c r="AZ56" s="1080"/>
      <c r="BA56" s="1080"/>
      <c r="BB56" s="1080"/>
      <c r="BC56" s="1081"/>
      <c r="BD56" s="4"/>
      <c r="BE56" s="3"/>
      <c r="BF56" s="5"/>
      <c r="BG56" s="6"/>
      <c r="BH56" s="590">
        <f t="shared" si="18"/>
        <v>0</v>
      </c>
      <c r="BI56" s="589" t="str">
        <f t="shared" si="26"/>
        <v>No Line Item</v>
      </c>
      <c r="BJ56" s="1079"/>
      <c r="BK56" s="1080"/>
      <c r="BL56" s="1080"/>
      <c r="BM56" s="1080"/>
      <c r="BN56" s="1080"/>
      <c r="BO56" s="1081"/>
      <c r="BP56" s="4"/>
      <c r="BQ56" s="3"/>
      <c r="BR56" s="5"/>
      <c r="BS56" s="6"/>
      <c r="BT56" s="590">
        <f t="shared" si="19"/>
        <v>0</v>
      </c>
      <c r="BU56" s="589" t="str">
        <f t="shared" si="27"/>
        <v>No Line Item</v>
      </c>
      <c r="BV56" s="1079"/>
      <c r="BW56" s="1080"/>
      <c r="BX56" s="1080"/>
      <c r="BY56" s="1080"/>
      <c r="BZ56" s="1080"/>
      <c r="CA56" s="1081"/>
      <c r="CB56" s="4"/>
      <c r="CC56" s="3"/>
      <c r="CD56" s="5"/>
      <c r="CE56" s="6"/>
      <c r="CF56" s="590">
        <f t="shared" si="20"/>
        <v>0</v>
      </c>
    </row>
    <row r="57" spans="1:84" ht="23.85" customHeight="1" x14ac:dyDescent="0.2">
      <c r="A57" s="589" t="str">
        <f t="shared" si="21"/>
        <v>No Line Item</v>
      </c>
      <c r="B57" s="1079"/>
      <c r="C57" s="1080"/>
      <c r="D57" s="1080"/>
      <c r="E57" s="1080"/>
      <c r="F57" s="1080"/>
      <c r="G57" s="1081"/>
      <c r="H57" s="4"/>
      <c r="I57" s="3"/>
      <c r="J57" s="5"/>
      <c r="K57" s="6"/>
      <c r="L57" s="590">
        <f t="shared" si="14"/>
        <v>0</v>
      </c>
      <c r="M57" s="589" t="str">
        <f t="shared" si="22"/>
        <v>No Line Item</v>
      </c>
      <c r="N57" s="1079"/>
      <c r="O57" s="1080"/>
      <c r="P57" s="1080"/>
      <c r="Q57" s="1080"/>
      <c r="R57" s="1080"/>
      <c r="S57" s="1081"/>
      <c r="T57" s="4"/>
      <c r="U57" s="3"/>
      <c r="V57" s="5"/>
      <c r="W57" s="6"/>
      <c r="X57" s="590">
        <f t="shared" si="15"/>
        <v>0</v>
      </c>
      <c r="Y57" s="589" t="str">
        <f t="shared" si="23"/>
        <v>No Line Item</v>
      </c>
      <c r="Z57" s="1079"/>
      <c r="AA57" s="1080"/>
      <c r="AB57" s="1080"/>
      <c r="AC57" s="1080"/>
      <c r="AD57" s="1080"/>
      <c r="AE57" s="1081"/>
      <c r="AF57" s="4"/>
      <c r="AG57" s="3"/>
      <c r="AH57" s="5"/>
      <c r="AI57" s="6"/>
      <c r="AJ57" s="590">
        <f t="shared" si="16"/>
        <v>0</v>
      </c>
      <c r="AK57" s="589" t="str">
        <f t="shared" si="24"/>
        <v>No Line Item</v>
      </c>
      <c r="AL57" s="1079"/>
      <c r="AM57" s="1080"/>
      <c r="AN57" s="1080"/>
      <c r="AO57" s="1080"/>
      <c r="AP57" s="1080"/>
      <c r="AQ57" s="1081"/>
      <c r="AR57" s="4"/>
      <c r="AS57" s="3"/>
      <c r="AT57" s="5"/>
      <c r="AU57" s="6"/>
      <c r="AV57" s="590">
        <f t="shared" si="17"/>
        <v>0</v>
      </c>
      <c r="AW57" s="589" t="str">
        <f t="shared" si="25"/>
        <v>No Line Item</v>
      </c>
      <c r="AX57" s="1079"/>
      <c r="AY57" s="1080"/>
      <c r="AZ57" s="1080"/>
      <c r="BA57" s="1080"/>
      <c r="BB57" s="1080"/>
      <c r="BC57" s="1081"/>
      <c r="BD57" s="4"/>
      <c r="BE57" s="3"/>
      <c r="BF57" s="5"/>
      <c r="BG57" s="6"/>
      <c r="BH57" s="590">
        <f t="shared" si="18"/>
        <v>0</v>
      </c>
      <c r="BI57" s="589" t="str">
        <f t="shared" si="26"/>
        <v>No Line Item</v>
      </c>
      <c r="BJ57" s="1079"/>
      <c r="BK57" s="1080"/>
      <c r="BL57" s="1080"/>
      <c r="BM57" s="1080"/>
      <c r="BN57" s="1080"/>
      <c r="BO57" s="1081"/>
      <c r="BP57" s="4"/>
      <c r="BQ57" s="3"/>
      <c r="BR57" s="5"/>
      <c r="BS57" s="6"/>
      <c r="BT57" s="590">
        <f t="shared" si="19"/>
        <v>0</v>
      </c>
      <c r="BU57" s="589" t="str">
        <f t="shared" si="27"/>
        <v>No Line Item</v>
      </c>
      <c r="BV57" s="1079"/>
      <c r="BW57" s="1080"/>
      <c r="BX57" s="1080"/>
      <c r="BY57" s="1080"/>
      <c r="BZ57" s="1080"/>
      <c r="CA57" s="1081"/>
      <c r="CB57" s="4"/>
      <c r="CC57" s="3"/>
      <c r="CD57" s="5"/>
      <c r="CE57" s="6"/>
      <c r="CF57" s="590">
        <f t="shared" si="20"/>
        <v>0</v>
      </c>
    </row>
    <row r="58" spans="1:84" ht="23.85" customHeight="1" x14ac:dyDescent="0.2">
      <c r="A58" s="589" t="str">
        <f t="shared" si="21"/>
        <v>No Line Item</v>
      </c>
      <c r="B58" s="1079"/>
      <c r="C58" s="1080"/>
      <c r="D58" s="1080"/>
      <c r="E58" s="1080"/>
      <c r="F58" s="1080"/>
      <c r="G58" s="1081"/>
      <c r="H58" s="4"/>
      <c r="I58" s="3"/>
      <c r="J58" s="5"/>
      <c r="K58" s="6"/>
      <c r="L58" s="590">
        <f t="shared" si="14"/>
        <v>0</v>
      </c>
      <c r="M58" s="589" t="str">
        <f t="shared" si="22"/>
        <v>No Line Item</v>
      </c>
      <c r="N58" s="1079"/>
      <c r="O58" s="1080"/>
      <c r="P58" s="1080"/>
      <c r="Q58" s="1080"/>
      <c r="R58" s="1080"/>
      <c r="S58" s="1081"/>
      <c r="T58" s="4"/>
      <c r="U58" s="3"/>
      <c r="V58" s="5"/>
      <c r="W58" s="6"/>
      <c r="X58" s="590">
        <f t="shared" si="15"/>
        <v>0</v>
      </c>
      <c r="Y58" s="589" t="str">
        <f t="shared" si="23"/>
        <v>No Line Item</v>
      </c>
      <c r="Z58" s="1079"/>
      <c r="AA58" s="1080"/>
      <c r="AB58" s="1080"/>
      <c r="AC58" s="1080"/>
      <c r="AD58" s="1080"/>
      <c r="AE58" s="1081"/>
      <c r="AF58" s="4"/>
      <c r="AG58" s="3"/>
      <c r="AH58" s="5"/>
      <c r="AI58" s="6"/>
      <c r="AJ58" s="590">
        <f t="shared" si="16"/>
        <v>0</v>
      </c>
      <c r="AK58" s="589" t="str">
        <f t="shared" si="24"/>
        <v>No Line Item</v>
      </c>
      <c r="AL58" s="1079"/>
      <c r="AM58" s="1080"/>
      <c r="AN58" s="1080"/>
      <c r="AO58" s="1080"/>
      <c r="AP58" s="1080"/>
      <c r="AQ58" s="1081"/>
      <c r="AR58" s="4"/>
      <c r="AS58" s="3"/>
      <c r="AT58" s="5"/>
      <c r="AU58" s="6"/>
      <c r="AV58" s="590">
        <f t="shared" si="17"/>
        <v>0</v>
      </c>
      <c r="AW58" s="589" t="str">
        <f t="shared" si="25"/>
        <v>No Line Item</v>
      </c>
      <c r="AX58" s="1079"/>
      <c r="AY58" s="1080"/>
      <c r="AZ58" s="1080"/>
      <c r="BA58" s="1080"/>
      <c r="BB58" s="1080"/>
      <c r="BC58" s="1081"/>
      <c r="BD58" s="4"/>
      <c r="BE58" s="3"/>
      <c r="BF58" s="5"/>
      <c r="BG58" s="6"/>
      <c r="BH58" s="590">
        <f t="shared" si="18"/>
        <v>0</v>
      </c>
      <c r="BI58" s="589" t="str">
        <f t="shared" si="26"/>
        <v>No Line Item</v>
      </c>
      <c r="BJ58" s="1079"/>
      <c r="BK58" s="1080"/>
      <c r="BL58" s="1080"/>
      <c r="BM58" s="1080"/>
      <c r="BN58" s="1080"/>
      <c r="BO58" s="1081"/>
      <c r="BP58" s="4"/>
      <c r="BQ58" s="3"/>
      <c r="BR58" s="5"/>
      <c r="BS58" s="6"/>
      <c r="BT58" s="590">
        <f t="shared" si="19"/>
        <v>0</v>
      </c>
      <c r="BU58" s="589" t="str">
        <f t="shared" si="27"/>
        <v>No Line Item</v>
      </c>
      <c r="BV58" s="1079"/>
      <c r="BW58" s="1080"/>
      <c r="BX58" s="1080"/>
      <c r="BY58" s="1080"/>
      <c r="BZ58" s="1080"/>
      <c r="CA58" s="1081"/>
      <c r="CB58" s="4"/>
      <c r="CC58" s="3"/>
      <c r="CD58" s="5"/>
      <c r="CE58" s="6"/>
      <c r="CF58" s="590">
        <f t="shared" si="20"/>
        <v>0</v>
      </c>
    </row>
    <row r="59" spans="1:84" ht="23.85" customHeight="1" x14ac:dyDescent="0.2">
      <c r="A59" s="589" t="str">
        <f t="shared" si="21"/>
        <v>No Line Item</v>
      </c>
      <c r="B59" s="1079"/>
      <c r="C59" s="1080"/>
      <c r="D59" s="1080"/>
      <c r="E59" s="1080"/>
      <c r="F59" s="1080"/>
      <c r="G59" s="1081"/>
      <c r="H59" s="4"/>
      <c r="I59" s="3"/>
      <c r="J59" s="5"/>
      <c r="K59" s="6"/>
      <c r="L59" s="590">
        <f t="shared" si="14"/>
        <v>0</v>
      </c>
      <c r="M59" s="589" t="str">
        <f t="shared" si="22"/>
        <v>No Line Item</v>
      </c>
      <c r="N59" s="1079"/>
      <c r="O59" s="1080"/>
      <c r="P59" s="1080"/>
      <c r="Q59" s="1080"/>
      <c r="R59" s="1080"/>
      <c r="S59" s="1081"/>
      <c r="T59" s="4"/>
      <c r="U59" s="3"/>
      <c r="V59" s="5"/>
      <c r="W59" s="6"/>
      <c r="X59" s="590">
        <f t="shared" si="15"/>
        <v>0</v>
      </c>
      <c r="Y59" s="589" t="str">
        <f t="shared" si="23"/>
        <v>No Line Item</v>
      </c>
      <c r="Z59" s="1079"/>
      <c r="AA59" s="1080"/>
      <c r="AB59" s="1080"/>
      <c r="AC59" s="1080"/>
      <c r="AD59" s="1080"/>
      <c r="AE59" s="1081"/>
      <c r="AF59" s="4"/>
      <c r="AG59" s="3"/>
      <c r="AH59" s="5"/>
      <c r="AI59" s="6"/>
      <c r="AJ59" s="590">
        <f t="shared" si="16"/>
        <v>0</v>
      </c>
      <c r="AK59" s="589" t="str">
        <f t="shared" si="24"/>
        <v>No Line Item</v>
      </c>
      <c r="AL59" s="1079"/>
      <c r="AM59" s="1080"/>
      <c r="AN59" s="1080"/>
      <c r="AO59" s="1080"/>
      <c r="AP59" s="1080"/>
      <c r="AQ59" s="1081"/>
      <c r="AR59" s="4"/>
      <c r="AS59" s="3"/>
      <c r="AT59" s="5"/>
      <c r="AU59" s="6"/>
      <c r="AV59" s="590">
        <f t="shared" si="17"/>
        <v>0</v>
      </c>
      <c r="AW59" s="589" t="str">
        <f t="shared" si="25"/>
        <v>No Line Item</v>
      </c>
      <c r="AX59" s="1079"/>
      <c r="AY59" s="1080"/>
      <c r="AZ59" s="1080"/>
      <c r="BA59" s="1080"/>
      <c r="BB59" s="1080"/>
      <c r="BC59" s="1081"/>
      <c r="BD59" s="4"/>
      <c r="BE59" s="3"/>
      <c r="BF59" s="5"/>
      <c r="BG59" s="6"/>
      <c r="BH59" s="590">
        <f t="shared" si="18"/>
        <v>0</v>
      </c>
      <c r="BI59" s="589" t="str">
        <f t="shared" si="26"/>
        <v>No Line Item</v>
      </c>
      <c r="BJ59" s="1079"/>
      <c r="BK59" s="1080"/>
      <c r="BL59" s="1080"/>
      <c r="BM59" s="1080"/>
      <c r="BN59" s="1080"/>
      <c r="BO59" s="1081"/>
      <c r="BP59" s="4"/>
      <c r="BQ59" s="3"/>
      <c r="BR59" s="5"/>
      <c r="BS59" s="6"/>
      <c r="BT59" s="590">
        <f t="shared" si="19"/>
        <v>0</v>
      </c>
      <c r="BU59" s="589" t="str">
        <f t="shared" si="27"/>
        <v>No Line Item</v>
      </c>
      <c r="BV59" s="1079"/>
      <c r="BW59" s="1080"/>
      <c r="BX59" s="1080"/>
      <c r="BY59" s="1080"/>
      <c r="BZ59" s="1080"/>
      <c r="CA59" s="1081"/>
      <c r="CB59" s="4"/>
      <c r="CC59" s="3"/>
      <c r="CD59" s="5"/>
      <c r="CE59" s="6"/>
      <c r="CF59" s="590">
        <f t="shared" si="20"/>
        <v>0</v>
      </c>
    </row>
    <row r="60" spans="1:84" ht="23.85" customHeight="1" x14ac:dyDescent="0.2">
      <c r="A60" s="589" t="str">
        <f t="shared" si="21"/>
        <v>No Line Item</v>
      </c>
      <c r="B60" s="1079"/>
      <c r="C60" s="1080"/>
      <c r="D60" s="1080"/>
      <c r="E60" s="1080"/>
      <c r="F60" s="1080"/>
      <c r="G60" s="1081"/>
      <c r="H60" s="4"/>
      <c r="I60" s="3"/>
      <c r="J60" s="5"/>
      <c r="K60" s="6"/>
      <c r="L60" s="590">
        <f t="shared" si="14"/>
        <v>0</v>
      </c>
      <c r="M60" s="589" t="str">
        <f t="shared" si="22"/>
        <v>No Line Item</v>
      </c>
      <c r="N60" s="1079"/>
      <c r="O60" s="1080"/>
      <c r="P60" s="1080"/>
      <c r="Q60" s="1080"/>
      <c r="R60" s="1080"/>
      <c r="S60" s="1081"/>
      <c r="T60" s="4"/>
      <c r="U60" s="3"/>
      <c r="V60" s="5"/>
      <c r="W60" s="6"/>
      <c r="X60" s="590">
        <f t="shared" si="15"/>
        <v>0</v>
      </c>
      <c r="Y60" s="589" t="str">
        <f t="shared" si="23"/>
        <v>No Line Item</v>
      </c>
      <c r="Z60" s="1079"/>
      <c r="AA60" s="1080"/>
      <c r="AB60" s="1080"/>
      <c r="AC60" s="1080"/>
      <c r="AD60" s="1080"/>
      <c r="AE60" s="1081"/>
      <c r="AF60" s="4"/>
      <c r="AG60" s="3"/>
      <c r="AH60" s="5"/>
      <c r="AI60" s="6"/>
      <c r="AJ60" s="590">
        <f t="shared" si="16"/>
        <v>0</v>
      </c>
      <c r="AK60" s="589" t="str">
        <f t="shared" si="24"/>
        <v>No Line Item</v>
      </c>
      <c r="AL60" s="1079"/>
      <c r="AM60" s="1080"/>
      <c r="AN60" s="1080"/>
      <c r="AO60" s="1080"/>
      <c r="AP60" s="1080"/>
      <c r="AQ60" s="1081"/>
      <c r="AR60" s="4"/>
      <c r="AS60" s="3"/>
      <c r="AT60" s="5"/>
      <c r="AU60" s="6"/>
      <c r="AV60" s="590">
        <f t="shared" si="17"/>
        <v>0</v>
      </c>
      <c r="AW60" s="589" t="str">
        <f t="shared" si="25"/>
        <v>No Line Item</v>
      </c>
      <c r="AX60" s="1079"/>
      <c r="AY60" s="1080"/>
      <c r="AZ60" s="1080"/>
      <c r="BA60" s="1080"/>
      <c r="BB60" s="1080"/>
      <c r="BC60" s="1081"/>
      <c r="BD60" s="4"/>
      <c r="BE60" s="3"/>
      <c r="BF60" s="5"/>
      <c r="BG60" s="6"/>
      <c r="BH60" s="590">
        <f t="shared" si="18"/>
        <v>0</v>
      </c>
      <c r="BI60" s="589" t="str">
        <f t="shared" si="26"/>
        <v>No Line Item</v>
      </c>
      <c r="BJ60" s="1079"/>
      <c r="BK60" s="1080"/>
      <c r="BL60" s="1080"/>
      <c r="BM60" s="1080"/>
      <c r="BN60" s="1080"/>
      <c r="BO60" s="1081"/>
      <c r="BP60" s="4"/>
      <c r="BQ60" s="3"/>
      <c r="BR60" s="5"/>
      <c r="BS60" s="6"/>
      <c r="BT60" s="590">
        <f t="shared" si="19"/>
        <v>0</v>
      </c>
      <c r="BU60" s="589" t="str">
        <f t="shared" si="27"/>
        <v>No Line Item</v>
      </c>
      <c r="BV60" s="1079"/>
      <c r="BW60" s="1080"/>
      <c r="BX60" s="1080"/>
      <c r="BY60" s="1080"/>
      <c r="BZ60" s="1080"/>
      <c r="CA60" s="1081"/>
      <c r="CB60" s="4"/>
      <c r="CC60" s="3"/>
      <c r="CD60" s="5"/>
      <c r="CE60" s="6"/>
      <c r="CF60" s="590">
        <f t="shared" si="20"/>
        <v>0</v>
      </c>
    </row>
    <row r="61" spans="1:84" ht="23.85" customHeight="1" x14ac:dyDescent="0.2">
      <c r="A61" s="589" t="str">
        <f t="shared" si="21"/>
        <v>No Line Item</v>
      </c>
      <c r="B61" s="1079"/>
      <c r="C61" s="1080"/>
      <c r="D61" s="1080"/>
      <c r="E61" s="1080"/>
      <c r="F61" s="1080"/>
      <c r="G61" s="1081"/>
      <c r="H61" s="4"/>
      <c r="I61" s="3"/>
      <c r="J61" s="5"/>
      <c r="K61" s="6"/>
      <c r="L61" s="590">
        <f t="shared" si="14"/>
        <v>0</v>
      </c>
      <c r="M61" s="589" t="str">
        <f t="shared" si="22"/>
        <v>No Line Item</v>
      </c>
      <c r="N61" s="1079"/>
      <c r="O61" s="1080"/>
      <c r="P61" s="1080"/>
      <c r="Q61" s="1080"/>
      <c r="R61" s="1080"/>
      <c r="S61" s="1081"/>
      <c r="T61" s="4"/>
      <c r="U61" s="3"/>
      <c r="V61" s="5"/>
      <c r="W61" s="6"/>
      <c r="X61" s="590">
        <f t="shared" si="15"/>
        <v>0</v>
      </c>
      <c r="Y61" s="589" t="str">
        <f t="shared" si="23"/>
        <v>No Line Item</v>
      </c>
      <c r="Z61" s="1079"/>
      <c r="AA61" s="1080"/>
      <c r="AB61" s="1080"/>
      <c r="AC61" s="1080"/>
      <c r="AD61" s="1080"/>
      <c r="AE61" s="1081"/>
      <c r="AF61" s="4"/>
      <c r="AG61" s="3"/>
      <c r="AH61" s="5"/>
      <c r="AI61" s="6"/>
      <c r="AJ61" s="590">
        <f t="shared" si="16"/>
        <v>0</v>
      </c>
      <c r="AK61" s="589" t="str">
        <f t="shared" si="24"/>
        <v>No Line Item</v>
      </c>
      <c r="AL61" s="1079"/>
      <c r="AM61" s="1080"/>
      <c r="AN61" s="1080"/>
      <c r="AO61" s="1080"/>
      <c r="AP61" s="1080"/>
      <c r="AQ61" s="1081"/>
      <c r="AR61" s="4"/>
      <c r="AS61" s="3"/>
      <c r="AT61" s="5"/>
      <c r="AU61" s="6"/>
      <c r="AV61" s="590">
        <f t="shared" si="17"/>
        <v>0</v>
      </c>
      <c r="AW61" s="589" t="str">
        <f t="shared" si="25"/>
        <v>No Line Item</v>
      </c>
      <c r="AX61" s="1079"/>
      <c r="AY61" s="1080"/>
      <c r="AZ61" s="1080"/>
      <c r="BA61" s="1080"/>
      <c r="BB61" s="1080"/>
      <c r="BC61" s="1081"/>
      <c r="BD61" s="4"/>
      <c r="BE61" s="3"/>
      <c r="BF61" s="5"/>
      <c r="BG61" s="6"/>
      <c r="BH61" s="590">
        <f t="shared" si="18"/>
        <v>0</v>
      </c>
      <c r="BI61" s="589" t="str">
        <f t="shared" si="26"/>
        <v>No Line Item</v>
      </c>
      <c r="BJ61" s="1079"/>
      <c r="BK61" s="1080"/>
      <c r="BL61" s="1080"/>
      <c r="BM61" s="1080"/>
      <c r="BN61" s="1080"/>
      <c r="BO61" s="1081"/>
      <c r="BP61" s="4"/>
      <c r="BQ61" s="3"/>
      <c r="BR61" s="5"/>
      <c r="BS61" s="6"/>
      <c r="BT61" s="590">
        <f t="shared" si="19"/>
        <v>0</v>
      </c>
      <c r="BU61" s="589" t="str">
        <f t="shared" si="27"/>
        <v>No Line Item</v>
      </c>
      <c r="BV61" s="1079"/>
      <c r="BW61" s="1080"/>
      <c r="BX61" s="1080"/>
      <c r="BY61" s="1080"/>
      <c r="BZ61" s="1080"/>
      <c r="CA61" s="1081"/>
      <c r="CB61" s="4"/>
      <c r="CC61" s="3"/>
      <c r="CD61" s="5"/>
      <c r="CE61" s="6"/>
      <c r="CF61" s="590">
        <f t="shared" si="20"/>
        <v>0</v>
      </c>
    </row>
    <row r="62" spans="1:84" ht="23.85" customHeight="1" x14ac:dyDescent="0.2">
      <c r="A62" s="589" t="str">
        <f t="shared" si="21"/>
        <v>No Line Item</v>
      </c>
      <c r="B62" s="1079"/>
      <c r="C62" s="1080"/>
      <c r="D62" s="1080"/>
      <c r="E62" s="1080"/>
      <c r="F62" s="1080"/>
      <c r="G62" s="1081"/>
      <c r="H62" s="4"/>
      <c r="I62" s="3"/>
      <c r="J62" s="5"/>
      <c r="K62" s="6"/>
      <c r="L62" s="590">
        <f t="shared" si="14"/>
        <v>0</v>
      </c>
      <c r="M62" s="589" t="str">
        <f t="shared" si="22"/>
        <v>No Line Item</v>
      </c>
      <c r="N62" s="1079"/>
      <c r="O62" s="1080"/>
      <c r="P62" s="1080"/>
      <c r="Q62" s="1080"/>
      <c r="R62" s="1080"/>
      <c r="S62" s="1081"/>
      <c r="T62" s="4"/>
      <c r="U62" s="3"/>
      <c r="V62" s="5"/>
      <c r="W62" s="6"/>
      <c r="X62" s="590">
        <f t="shared" si="15"/>
        <v>0</v>
      </c>
      <c r="Y62" s="589" t="str">
        <f t="shared" si="23"/>
        <v>No Line Item</v>
      </c>
      <c r="Z62" s="1079"/>
      <c r="AA62" s="1080"/>
      <c r="AB62" s="1080"/>
      <c r="AC62" s="1080"/>
      <c r="AD62" s="1080"/>
      <c r="AE62" s="1081"/>
      <c r="AF62" s="4"/>
      <c r="AG62" s="3"/>
      <c r="AH62" s="5"/>
      <c r="AI62" s="6"/>
      <c r="AJ62" s="590">
        <f t="shared" si="16"/>
        <v>0</v>
      </c>
      <c r="AK62" s="589" t="str">
        <f t="shared" si="24"/>
        <v>No Line Item</v>
      </c>
      <c r="AL62" s="1079"/>
      <c r="AM62" s="1080"/>
      <c r="AN62" s="1080"/>
      <c r="AO62" s="1080"/>
      <c r="AP62" s="1080"/>
      <c r="AQ62" s="1081"/>
      <c r="AR62" s="4"/>
      <c r="AS62" s="3"/>
      <c r="AT62" s="5"/>
      <c r="AU62" s="6"/>
      <c r="AV62" s="590">
        <f t="shared" si="17"/>
        <v>0</v>
      </c>
      <c r="AW62" s="589" t="str">
        <f t="shared" si="25"/>
        <v>No Line Item</v>
      </c>
      <c r="AX62" s="1079"/>
      <c r="AY62" s="1080"/>
      <c r="AZ62" s="1080"/>
      <c r="BA62" s="1080"/>
      <c r="BB62" s="1080"/>
      <c r="BC62" s="1081"/>
      <c r="BD62" s="4"/>
      <c r="BE62" s="3"/>
      <c r="BF62" s="5"/>
      <c r="BG62" s="6"/>
      <c r="BH62" s="590">
        <f t="shared" si="18"/>
        <v>0</v>
      </c>
      <c r="BI62" s="589" t="str">
        <f t="shared" si="26"/>
        <v>No Line Item</v>
      </c>
      <c r="BJ62" s="1079"/>
      <c r="BK62" s="1080"/>
      <c r="BL62" s="1080"/>
      <c r="BM62" s="1080"/>
      <c r="BN62" s="1080"/>
      <c r="BO62" s="1081"/>
      <c r="BP62" s="4"/>
      <c r="BQ62" s="3"/>
      <c r="BR62" s="5"/>
      <c r="BS62" s="6"/>
      <c r="BT62" s="590">
        <f t="shared" si="19"/>
        <v>0</v>
      </c>
      <c r="BU62" s="589" t="str">
        <f t="shared" si="27"/>
        <v>No Line Item</v>
      </c>
      <c r="BV62" s="1079"/>
      <c r="BW62" s="1080"/>
      <c r="BX62" s="1080"/>
      <c r="BY62" s="1080"/>
      <c r="BZ62" s="1080"/>
      <c r="CA62" s="1081"/>
      <c r="CB62" s="4"/>
      <c r="CC62" s="3"/>
      <c r="CD62" s="5"/>
      <c r="CE62" s="6"/>
      <c r="CF62" s="590">
        <f t="shared" si="20"/>
        <v>0</v>
      </c>
    </row>
    <row r="63" spans="1:84" ht="23.85" customHeight="1" x14ac:dyDescent="0.2">
      <c r="A63" s="589" t="str">
        <f t="shared" si="21"/>
        <v>No Line Item</v>
      </c>
      <c r="B63" s="1079"/>
      <c r="C63" s="1080"/>
      <c r="D63" s="1080"/>
      <c r="E63" s="1080"/>
      <c r="F63" s="1080"/>
      <c r="G63" s="1081"/>
      <c r="H63" s="4"/>
      <c r="I63" s="3"/>
      <c r="J63" s="5"/>
      <c r="K63" s="6"/>
      <c r="L63" s="590">
        <f t="shared" si="14"/>
        <v>0</v>
      </c>
      <c r="M63" s="589" t="str">
        <f t="shared" si="22"/>
        <v>No Line Item</v>
      </c>
      <c r="N63" s="1079"/>
      <c r="O63" s="1080"/>
      <c r="P63" s="1080"/>
      <c r="Q63" s="1080"/>
      <c r="R63" s="1080"/>
      <c r="S63" s="1081"/>
      <c r="T63" s="4"/>
      <c r="U63" s="3"/>
      <c r="V63" s="5"/>
      <c r="W63" s="6"/>
      <c r="X63" s="590">
        <f t="shared" si="15"/>
        <v>0</v>
      </c>
      <c r="Y63" s="589" t="str">
        <f t="shared" si="23"/>
        <v>No Line Item</v>
      </c>
      <c r="Z63" s="1079"/>
      <c r="AA63" s="1080"/>
      <c r="AB63" s="1080"/>
      <c r="AC63" s="1080"/>
      <c r="AD63" s="1080"/>
      <c r="AE63" s="1081"/>
      <c r="AF63" s="4"/>
      <c r="AG63" s="3"/>
      <c r="AH63" s="5"/>
      <c r="AI63" s="6"/>
      <c r="AJ63" s="590">
        <f t="shared" si="16"/>
        <v>0</v>
      </c>
      <c r="AK63" s="589" t="str">
        <f t="shared" si="24"/>
        <v>No Line Item</v>
      </c>
      <c r="AL63" s="1079"/>
      <c r="AM63" s="1080"/>
      <c r="AN63" s="1080"/>
      <c r="AO63" s="1080"/>
      <c r="AP63" s="1080"/>
      <c r="AQ63" s="1081"/>
      <c r="AR63" s="4"/>
      <c r="AS63" s="3"/>
      <c r="AT63" s="5"/>
      <c r="AU63" s="6"/>
      <c r="AV63" s="590">
        <f t="shared" si="17"/>
        <v>0</v>
      </c>
      <c r="AW63" s="589" t="str">
        <f t="shared" si="25"/>
        <v>No Line Item</v>
      </c>
      <c r="AX63" s="1079"/>
      <c r="AY63" s="1080"/>
      <c r="AZ63" s="1080"/>
      <c r="BA63" s="1080"/>
      <c r="BB63" s="1080"/>
      <c r="BC63" s="1081"/>
      <c r="BD63" s="4"/>
      <c r="BE63" s="3"/>
      <c r="BF63" s="5"/>
      <c r="BG63" s="6"/>
      <c r="BH63" s="590">
        <f t="shared" si="18"/>
        <v>0</v>
      </c>
      <c r="BI63" s="589" t="str">
        <f t="shared" si="26"/>
        <v>No Line Item</v>
      </c>
      <c r="BJ63" s="1079"/>
      <c r="BK63" s="1080"/>
      <c r="BL63" s="1080"/>
      <c r="BM63" s="1080"/>
      <c r="BN63" s="1080"/>
      <c r="BO63" s="1081"/>
      <c r="BP63" s="4"/>
      <c r="BQ63" s="3"/>
      <c r="BR63" s="5"/>
      <c r="BS63" s="6"/>
      <c r="BT63" s="590">
        <f t="shared" si="19"/>
        <v>0</v>
      </c>
      <c r="BU63" s="589" t="str">
        <f t="shared" si="27"/>
        <v>No Line Item</v>
      </c>
      <c r="BV63" s="1079"/>
      <c r="BW63" s="1080"/>
      <c r="BX63" s="1080"/>
      <c r="BY63" s="1080"/>
      <c r="BZ63" s="1080"/>
      <c r="CA63" s="1081"/>
      <c r="CB63" s="4"/>
      <c r="CC63" s="3"/>
      <c r="CD63" s="5"/>
      <c r="CE63" s="6"/>
      <c r="CF63" s="590">
        <f t="shared" si="20"/>
        <v>0</v>
      </c>
    </row>
    <row r="64" spans="1:84" ht="23.85" customHeight="1" x14ac:dyDescent="0.2">
      <c r="A64" s="589" t="str">
        <f t="shared" si="21"/>
        <v>No Line Item</v>
      </c>
      <c r="B64" s="1079"/>
      <c r="C64" s="1080"/>
      <c r="D64" s="1080"/>
      <c r="E64" s="1080"/>
      <c r="F64" s="1080"/>
      <c r="G64" s="1081"/>
      <c r="H64" s="4"/>
      <c r="I64" s="3"/>
      <c r="J64" s="5"/>
      <c r="K64" s="6"/>
      <c r="L64" s="590">
        <f t="shared" si="14"/>
        <v>0</v>
      </c>
      <c r="M64" s="589" t="str">
        <f t="shared" si="22"/>
        <v>No Line Item</v>
      </c>
      <c r="N64" s="1079"/>
      <c r="O64" s="1080"/>
      <c r="P64" s="1080"/>
      <c r="Q64" s="1080"/>
      <c r="R64" s="1080"/>
      <c r="S64" s="1081"/>
      <c r="T64" s="4"/>
      <c r="U64" s="3"/>
      <c r="V64" s="5"/>
      <c r="W64" s="6"/>
      <c r="X64" s="590">
        <f t="shared" si="15"/>
        <v>0</v>
      </c>
      <c r="Y64" s="589" t="str">
        <f t="shared" si="23"/>
        <v>No Line Item</v>
      </c>
      <c r="Z64" s="1079"/>
      <c r="AA64" s="1080"/>
      <c r="AB64" s="1080"/>
      <c r="AC64" s="1080"/>
      <c r="AD64" s="1080"/>
      <c r="AE64" s="1081"/>
      <c r="AF64" s="4"/>
      <c r="AG64" s="3"/>
      <c r="AH64" s="5"/>
      <c r="AI64" s="6"/>
      <c r="AJ64" s="590">
        <f t="shared" si="16"/>
        <v>0</v>
      </c>
      <c r="AK64" s="589" t="str">
        <f t="shared" si="24"/>
        <v>No Line Item</v>
      </c>
      <c r="AL64" s="1079"/>
      <c r="AM64" s="1080"/>
      <c r="AN64" s="1080"/>
      <c r="AO64" s="1080"/>
      <c r="AP64" s="1080"/>
      <c r="AQ64" s="1081"/>
      <c r="AR64" s="4"/>
      <c r="AS64" s="3"/>
      <c r="AT64" s="5"/>
      <c r="AU64" s="6"/>
      <c r="AV64" s="590">
        <f t="shared" si="17"/>
        <v>0</v>
      </c>
      <c r="AW64" s="589" t="str">
        <f t="shared" si="25"/>
        <v>No Line Item</v>
      </c>
      <c r="AX64" s="1079"/>
      <c r="AY64" s="1080"/>
      <c r="AZ64" s="1080"/>
      <c r="BA64" s="1080"/>
      <c r="BB64" s="1080"/>
      <c r="BC64" s="1081"/>
      <c r="BD64" s="4"/>
      <c r="BE64" s="3"/>
      <c r="BF64" s="5"/>
      <c r="BG64" s="6"/>
      <c r="BH64" s="590">
        <f t="shared" si="18"/>
        <v>0</v>
      </c>
      <c r="BI64" s="589" t="str">
        <f t="shared" si="26"/>
        <v>No Line Item</v>
      </c>
      <c r="BJ64" s="1079"/>
      <c r="BK64" s="1080"/>
      <c r="BL64" s="1080"/>
      <c r="BM64" s="1080"/>
      <c r="BN64" s="1080"/>
      <c r="BO64" s="1081"/>
      <c r="BP64" s="4"/>
      <c r="BQ64" s="3"/>
      <c r="BR64" s="5"/>
      <c r="BS64" s="6"/>
      <c r="BT64" s="590">
        <f t="shared" si="19"/>
        <v>0</v>
      </c>
      <c r="BU64" s="589" t="str">
        <f t="shared" si="27"/>
        <v>No Line Item</v>
      </c>
      <c r="BV64" s="1079"/>
      <c r="BW64" s="1080"/>
      <c r="BX64" s="1080"/>
      <c r="BY64" s="1080"/>
      <c r="BZ64" s="1080"/>
      <c r="CA64" s="1081"/>
      <c r="CB64" s="4"/>
      <c r="CC64" s="3"/>
      <c r="CD64" s="5"/>
      <c r="CE64" s="6"/>
      <c r="CF64" s="590">
        <f t="shared" si="20"/>
        <v>0</v>
      </c>
    </row>
    <row r="65" spans="1:84" ht="23.85" customHeight="1" x14ac:dyDescent="0.2">
      <c r="A65" s="589" t="str">
        <f t="shared" si="21"/>
        <v>No Line Item</v>
      </c>
      <c r="B65" s="1079"/>
      <c r="C65" s="1080"/>
      <c r="D65" s="1080"/>
      <c r="E65" s="1080"/>
      <c r="F65" s="1080"/>
      <c r="G65" s="1081"/>
      <c r="H65" s="4"/>
      <c r="I65" s="3"/>
      <c r="J65" s="5"/>
      <c r="K65" s="6"/>
      <c r="L65" s="590">
        <f t="shared" si="14"/>
        <v>0</v>
      </c>
      <c r="M65" s="589" t="str">
        <f t="shared" si="22"/>
        <v>No Line Item</v>
      </c>
      <c r="N65" s="1079"/>
      <c r="O65" s="1080"/>
      <c r="P65" s="1080"/>
      <c r="Q65" s="1080"/>
      <c r="R65" s="1080"/>
      <c r="S65" s="1081"/>
      <c r="T65" s="4"/>
      <c r="U65" s="3"/>
      <c r="V65" s="5"/>
      <c r="W65" s="6"/>
      <c r="X65" s="590">
        <f t="shared" si="15"/>
        <v>0</v>
      </c>
      <c r="Y65" s="589" t="str">
        <f t="shared" si="23"/>
        <v>No Line Item</v>
      </c>
      <c r="Z65" s="1079"/>
      <c r="AA65" s="1080"/>
      <c r="AB65" s="1080"/>
      <c r="AC65" s="1080"/>
      <c r="AD65" s="1080"/>
      <c r="AE65" s="1081"/>
      <c r="AF65" s="4"/>
      <c r="AG65" s="3"/>
      <c r="AH65" s="5"/>
      <c r="AI65" s="6"/>
      <c r="AJ65" s="590">
        <f t="shared" si="16"/>
        <v>0</v>
      </c>
      <c r="AK65" s="589" t="str">
        <f t="shared" si="24"/>
        <v>No Line Item</v>
      </c>
      <c r="AL65" s="1079"/>
      <c r="AM65" s="1080"/>
      <c r="AN65" s="1080"/>
      <c r="AO65" s="1080"/>
      <c r="AP65" s="1080"/>
      <c r="AQ65" s="1081"/>
      <c r="AR65" s="4"/>
      <c r="AS65" s="3"/>
      <c r="AT65" s="5"/>
      <c r="AU65" s="6"/>
      <c r="AV65" s="590">
        <f t="shared" si="17"/>
        <v>0</v>
      </c>
      <c r="AW65" s="589" t="str">
        <f t="shared" si="25"/>
        <v>No Line Item</v>
      </c>
      <c r="AX65" s="1079"/>
      <c r="AY65" s="1080"/>
      <c r="AZ65" s="1080"/>
      <c r="BA65" s="1080"/>
      <c r="BB65" s="1080"/>
      <c r="BC65" s="1081"/>
      <c r="BD65" s="4"/>
      <c r="BE65" s="3"/>
      <c r="BF65" s="5"/>
      <c r="BG65" s="6"/>
      <c r="BH65" s="590">
        <f t="shared" si="18"/>
        <v>0</v>
      </c>
      <c r="BI65" s="589" t="str">
        <f t="shared" si="26"/>
        <v>No Line Item</v>
      </c>
      <c r="BJ65" s="1079"/>
      <c r="BK65" s="1080"/>
      <c r="BL65" s="1080"/>
      <c r="BM65" s="1080"/>
      <c r="BN65" s="1080"/>
      <c r="BO65" s="1081"/>
      <c r="BP65" s="4"/>
      <c r="BQ65" s="3"/>
      <c r="BR65" s="5"/>
      <c r="BS65" s="6"/>
      <c r="BT65" s="590">
        <f t="shared" si="19"/>
        <v>0</v>
      </c>
      <c r="BU65" s="589" t="str">
        <f t="shared" si="27"/>
        <v>No Line Item</v>
      </c>
      <c r="BV65" s="1079"/>
      <c r="BW65" s="1080"/>
      <c r="BX65" s="1080"/>
      <c r="BY65" s="1080"/>
      <c r="BZ65" s="1080"/>
      <c r="CA65" s="1081"/>
      <c r="CB65" s="4"/>
      <c r="CC65" s="3"/>
      <c r="CD65" s="5"/>
      <c r="CE65" s="6"/>
      <c r="CF65" s="590">
        <f t="shared" si="20"/>
        <v>0</v>
      </c>
    </row>
    <row r="66" spans="1:84" ht="23.85" customHeight="1" x14ac:dyDescent="0.2">
      <c r="A66" s="589" t="str">
        <f t="shared" si="21"/>
        <v>No Line Item</v>
      </c>
      <c r="B66" s="1079"/>
      <c r="C66" s="1080"/>
      <c r="D66" s="1080"/>
      <c r="E66" s="1080"/>
      <c r="F66" s="1080"/>
      <c r="G66" s="1081"/>
      <c r="H66" s="4"/>
      <c r="I66" s="3"/>
      <c r="J66" s="5"/>
      <c r="K66" s="6"/>
      <c r="L66" s="590">
        <f t="shared" si="14"/>
        <v>0</v>
      </c>
      <c r="M66" s="589" t="str">
        <f t="shared" si="22"/>
        <v>No Line Item</v>
      </c>
      <c r="N66" s="1079"/>
      <c r="O66" s="1080"/>
      <c r="P66" s="1080"/>
      <c r="Q66" s="1080"/>
      <c r="R66" s="1080"/>
      <c r="S66" s="1081"/>
      <c r="T66" s="4"/>
      <c r="U66" s="3"/>
      <c r="V66" s="5"/>
      <c r="W66" s="6"/>
      <c r="X66" s="590">
        <f t="shared" si="15"/>
        <v>0</v>
      </c>
      <c r="Y66" s="589" t="str">
        <f t="shared" si="23"/>
        <v>No Line Item</v>
      </c>
      <c r="Z66" s="1079"/>
      <c r="AA66" s="1080"/>
      <c r="AB66" s="1080"/>
      <c r="AC66" s="1080"/>
      <c r="AD66" s="1080"/>
      <c r="AE66" s="1081"/>
      <c r="AF66" s="4"/>
      <c r="AG66" s="3"/>
      <c r="AH66" s="5"/>
      <c r="AI66" s="6"/>
      <c r="AJ66" s="590">
        <f t="shared" si="16"/>
        <v>0</v>
      </c>
      <c r="AK66" s="589" t="str">
        <f t="shared" si="24"/>
        <v>No Line Item</v>
      </c>
      <c r="AL66" s="1079"/>
      <c r="AM66" s="1080"/>
      <c r="AN66" s="1080"/>
      <c r="AO66" s="1080"/>
      <c r="AP66" s="1080"/>
      <c r="AQ66" s="1081"/>
      <c r="AR66" s="4"/>
      <c r="AS66" s="3"/>
      <c r="AT66" s="5"/>
      <c r="AU66" s="6"/>
      <c r="AV66" s="590">
        <f t="shared" si="17"/>
        <v>0</v>
      </c>
      <c r="AW66" s="589" t="str">
        <f t="shared" si="25"/>
        <v>No Line Item</v>
      </c>
      <c r="AX66" s="1079"/>
      <c r="AY66" s="1080"/>
      <c r="AZ66" s="1080"/>
      <c r="BA66" s="1080"/>
      <c r="BB66" s="1080"/>
      <c r="BC66" s="1081"/>
      <c r="BD66" s="4"/>
      <c r="BE66" s="3"/>
      <c r="BF66" s="5"/>
      <c r="BG66" s="6"/>
      <c r="BH66" s="590">
        <f t="shared" si="18"/>
        <v>0</v>
      </c>
      <c r="BI66" s="589" t="str">
        <f t="shared" si="26"/>
        <v>No Line Item</v>
      </c>
      <c r="BJ66" s="1079"/>
      <c r="BK66" s="1080"/>
      <c r="BL66" s="1080"/>
      <c r="BM66" s="1080"/>
      <c r="BN66" s="1080"/>
      <c r="BO66" s="1081"/>
      <c r="BP66" s="4"/>
      <c r="BQ66" s="3"/>
      <c r="BR66" s="5"/>
      <c r="BS66" s="6"/>
      <c r="BT66" s="590">
        <f t="shared" si="19"/>
        <v>0</v>
      </c>
      <c r="BU66" s="589" t="str">
        <f t="shared" si="27"/>
        <v>No Line Item</v>
      </c>
      <c r="BV66" s="1079"/>
      <c r="BW66" s="1080"/>
      <c r="BX66" s="1080"/>
      <c r="BY66" s="1080"/>
      <c r="BZ66" s="1080"/>
      <c r="CA66" s="1081"/>
      <c r="CB66" s="4"/>
      <c r="CC66" s="3"/>
      <c r="CD66" s="5"/>
      <c r="CE66" s="6"/>
      <c r="CF66" s="590">
        <f t="shared" si="20"/>
        <v>0</v>
      </c>
    </row>
    <row r="67" spans="1:84" ht="23.85" customHeight="1" x14ac:dyDescent="0.2">
      <c r="A67" s="589" t="str">
        <f t="shared" si="21"/>
        <v>No Line Item</v>
      </c>
      <c r="B67" s="1079"/>
      <c r="C67" s="1080"/>
      <c r="D67" s="1080"/>
      <c r="E67" s="1080"/>
      <c r="F67" s="1080"/>
      <c r="G67" s="1081"/>
      <c r="H67" s="4"/>
      <c r="I67" s="3"/>
      <c r="J67" s="5"/>
      <c r="K67" s="6"/>
      <c r="L67" s="590">
        <f t="shared" si="14"/>
        <v>0</v>
      </c>
      <c r="M67" s="589" t="str">
        <f t="shared" si="22"/>
        <v>No Line Item</v>
      </c>
      <c r="N67" s="1079"/>
      <c r="O67" s="1080"/>
      <c r="P67" s="1080"/>
      <c r="Q67" s="1080"/>
      <c r="R67" s="1080"/>
      <c r="S67" s="1081"/>
      <c r="T67" s="4"/>
      <c r="U67" s="3"/>
      <c r="V67" s="5"/>
      <c r="W67" s="6"/>
      <c r="X67" s="590">
        <f t="shared" si="15"/>
        <v>0</v>
      </c>
      <c r="Y67" s="589" t="str">
        <f t="shared" si="23"/>
        <v>No Line Item</v>
      </c>
      <c r="Z67" s="1079"/>
      <c r="AA67" s="1080"/>
      <c r="AB67" s="1080"/>
      <c r="AC67" s="1080"/>
      <c r="AD67" s="1080"/>
      <c r="AE67" s="1081"/>
      <c r="AF67" s="4"/>
      <c r="AG67" s="3"/>
      <c r="AH67" s="5"/>
      <c r="AI67" s="6"/>
      <c r="AJ67" s="590">
        <f t="shared" si="16"/>
        <v>0</v>
      </c>
      <c r="AK67" s="589" t="str">
        <f t="shared" si="24"/>
        <v>No Line Item</v>
      </c>
      <c r="AL67" s="1079"/>
      <c r="AM67" s="1080"/>
      <c r="AN67" s="1080"/>
      <c r="AO67" s="1080"/>
      <c r="AP67" s="1080"/>
      <c r="AQ67" s="1081"/>
      <c r="AR67" s="4"/>
      <c r="AS67" s="3"/>
      <c r="AT67" s="5"/>
      <c r="AU67" s="6"/>
      <c r="AV67" s="590">
        <f t="shared" si="17"/>
        <v>0</v>
      </c>
      <c r="AW67" s="589" t="str">
        <f t="shared" si="25"/>
        <v>No Line Item</v>
      </c>
      <c r="AX67" s="1079"/>
      <c r="AY67" s="1080"/>
      <c r="AZ67" s="1080"/>
      <c r="BA67" s="1080"/>
      <c r="BB67" s="1080"/>
      <c r="BC67" s="1081"/>
      <c r="BD67" s="4"/>
      <c r="BE67" s="3"/>
      <c r="BF67" s="5"/>
      <c r="BG67" s="6"/>
      <c r="BH67" s="590">
        <f t="shared" si="18"/>
        <v>0</v>
      </c>
      <c r="BI67" s="589" t="str">
        <f t="shared" si="26"/>
        <v>No Line Item</v>
      </c>
      <c r="BJ67" s="1079"/>
      <c r="BK67" s="1080"/>
      <c r="BL67" s="1080"/>
      <c r="BM67" s="1080"/>
      <c r="BN67" s="1080"/>
      <c r="BO67" s="1081"/>
      <c r="BP67" s="4"/>
      <c r="BQ67" s="3"/>
      <c r="BR67" s="5"/>
      <c r="BS67" s="6"/>
      <c r="BT67" s="590">
        <f t="shared" si="19"/>
        <v>0</v>
      </c>
      <c r="BU67" s="589" t="str">
        <f t="shared" si="27"/>
        <v>No Line Item</v>
      </c>
      <c r="BV67" s="1079"/>
      <c r="BW67" s="1080"/>
      <c r="BX67" s="1080"/>
      <c r="BY67" s="1080"/>
      <c r="BZ67" s="1080"/>
      <c r="CA67" s="1081"/>
      <c r="CB67" s="4"/>
      <c r="CC67" s="3"/>
      <c r="CD67" s="5"/>
      <c r="CE67" s="6"/>
      <c r="CF67" s="590">
        <f t="shared" si="20"/>
        <v>0</v>
      </c>
    </row>
    <row r="68" spans="1:84" ht="23.85" customHeight="1" x14ac:dyDescent="0.2">
      <c r="A68" s="589" t="str">
        <f t="shared" si="21"/>
        <v>No Line Item</v>
      </c>
      <c r="B68" s="1079"/>
      <c r="C68" s="1080"/>
      <c r="D68" s="1080"/>
      <c r="E68" s="1080"/>
      <c r="F68" s="1080"/>
      <c r="G68" s="1081"/>
      <c r="H68" s="4"/>
      <c r="I68" s="3"/>
      <c r="J68" s="5"/>
      <c r="K68" s="6"/>
      <c r="L68" s="590">
        <f t="shared" si="14"/>
        <v>0</v>
      </c>
      <c r="M68" s="589" t="str">
        <f t="shared" si="22"/>
        <v>No Line Item</v>
      </c>
      <c r="N68" s="1079"/>
      <c r="O68" s="1080"/>
      <c r="P68" s="1080"/>
      <c r="Q68" s="1080"/>
      <c r="R68" s="1080"/>
      <c r="S68" s="1081"/>
      <c r="T68" s="4"/>
      <c r="U68" s="3"/>
      <c r="V68" s="5"/>
      <c r="W68" s="6"/>
      <c r="X68" s="590">
        <f>U68*W68</f>
        <v>0</v>
      </c>
      <c r="Y68" s="589" t="str">
        <f t="shared" si="23"/>
        <v>No Line Item</v>
      </c>
      <c r="Z68" s="1079"/>
      <c r="AA68" s="1080"/>
      <c r="AB68" s="1080"/>
      <c r="AC68" s="1080"/>
      <c r="AD68" s="1080"/>
      <c r="AE68" s="1081"/>
      <c r="AF68" s="4"/>
      <c r="AG68" s="3"/>
      <c r="AH68" s="5"/>
      <c r="AI68" s="6"/>
      <c r="AJ68" s="590">
        <f>AG68*AI68</f>
        <v>0</v>
      </c>
      <c r="AK68" s="589" t="str">
        <f t="shared" si="24"/>
        <v>No Line Item</v>
      </c>
      <c r="AL68" s="1079"/>
      <c r="AM68" s="1080"/>
      <c r="AN68" s="1080"/>
      <c r="AO68" s="1080"/>
      <c r="AP68" s="1080"/>
      <c r="AQ68" s="1081"/>
      <c r="AR68" s="4"/>
      <c r="AS68" s="3"/>
      <c r="AT68" s="5"/>
      <c r="AU68" s="6"/>
      <c r="AV68" s="590">
        <f>AS68*AU68</f>
        <v>0</v>
      </c>
      <c r="AW68" s="589" t="str">
        <f t="shared" si="25"/>
        <v>No Line Item</v>
      </c>
      <c r="AX68" s="1079"/>
      <c r="AY68" s="1080"/>
      <c r="AZ68" s="1080"/>
      <c r="BA68" s="1080"/>
      <c r="BB68" s="1080"/>
      <c r="BC68" s="1081"/>
      <c r="BD68" s="4"/>
      <c r="BE68" s="3"/>
      <c r="BF68" s="5"/>
      <c r="BG68" s="6"/>
      <c r="BH68" s="590">
        <f>BE68*BG68</f>
        <v>0</v>
      </c>
      <c r="BI68" s="589" t="str">
        <f t="shared" si="26"/>
        <v>No Line Item</v>
      </c>
      <c r="BJ68" s="1079"/>
      <c r="BK68" s="1080"/>
      <c r="BL68" s="1080"/>
      <c r="BM68" s="1080"/>
      <c r="BN68" s="1080"/>
      <c r="BO68" s="1081"/>
      <c r="BP68" s="4"/>
      <c r="BQ68" s="3"/>
      <c r="BR68" s="5"/>
      <c r="BS68" s="6"/>
      <c r="BT68" s="590">
        <f>BQ68*BS68</f>
        <v>0</v>
      </c>
      <c r="BU68" s="589" t="str">
        <f t="shared" si="27"/>
        <v>No Line Item</v>
      </c>
      <c r="BV68" s="1079"/>
      <c r="BW68" s="1080"/>
      <c r="BX68" s="1080"/>
      <c r="BY68" s="1080"/>
      <c r="BZ68" s="1080"/>
      <c r="CA68" s="1081"/>
      <c r="CB68" s="4"/>
      <c r="CC68" s="3"/>
      <c r="CD68" s="5"/>
      <c r="CE68" s="6"/>
      <c r="CF68" s="590">
        <f>CC68*CE68</f>
        <v>0</v>
      </c>
    </row>
    <row r="69" spans="1:84" ht="23.85" customHeight="1" x14ac:dyDescent="0.2">
      <c r="A69" s="589" t="str">
        <f t="shared" si="21"/>
        <v>No Line Item</v>
      </c>
      <c r="B69" s="1079"/>
      <c r="C69" s="1080"/>
      <c r="D69" s="1080"/>
      <c r="E69" s="1080"/>
      <c r="F69" s="1080"/>
      <c r="G69" s="1081"/>
      <c r="H69" s="4"/>
      <c r="I69" s="3"/>
      <c r="J69" s="5"/>
      <c r="K69" s="6"/>
      <c r="L69" s="590">
        <f t="shared" si="14"/>
        <v>0</v>
      </c>
      <c r="M69" s="589" t="str">
        <f t="shared" si="22"/>
        <v>No Line Item</v>
      </c>
      <c r="N69" s="1079"/>
      <c r="O69" s="1080"/>
      <c r="P69" s="1080"/>
      <c r="Q69" s="1080"/>
      <c r="R69" s="1080"/>
      <c r="S69" s="1081"/>
      <c r="T69" s="4"/>
      <c r="U69" s="3"/>
      <c r="V69" s="5"/>
      <c r="W69" s="6"/>
      <c r="X69" s="590">
        <f>U69*W69</f>
        <v>0</v>
      </c>
      <c r="Y69" s="589" t="str">
        <f t="shared" si="23"/>
        <v>No Line Item</v>
      </c>
      <c r="Z69" s="1079"/>
      <c r="AA69" s="1080"/>
      <c r="AB69" s="1080"/>
      <c r="AC69" s="1080"/>
      <c r="AD69" s="1080"/>
      <c r="AE69" s="1081"/>
      <c r="AF69" s="4"/>
      <c r="AG69" s="3"/>
      <c r="AH69" s="5"/>
      <c r="AI69" s="6"/>
      <c r="AJ69" s="590">
        <f>AG69*AI69</f>
        <v>0</v>
      </c>
      <c r="AK69" s="589" t="str">
        <f t="shared" si="24"/>
        <v>No Line Item</v>
      </c>
      <c r="AL69" s="1079"/>
      <c r="AM69" s="1080"/>
      <c r="AN69" s="1080"/>
      <c r="AO69" s="1080"/>
      <c r="AP69" s="1080"/>
      <c r="AQ69" s="1081"/>
      <c r="AR69" s="4"/>
      <c r="AS69" s="3"/>
      <c r="AT69" s="5"/>
      <c r="AU69" s="6"/>
      <c r="AV69" s="590">
        <f>AS69*AU69</f>
        <v>0</v>
      </c>
      <c r="AW69" s="589" t="str">
        <f t="shared" si="25"/>
        <v>No Line Item</v>
      </c>
      <c r="AX69" s="1079"/>
      <c r="AY69" s="1080"/>
      <c r="AZ69" s="1080"/>
      <c r="BA69" s="1080"/>
      <c r="BB69" s="1080"/>
      <c r="BC69" s="1081"/>
      <c r="BD69" s="4"/>
      <c r="BE69" s="3"/>
      <c r="BF69" s="5"/>
      <c r="BG69" s="6"/>
      <c r="BH69" s="590">
        <f>BE69*BG69</f>
        <v>0</v>
      </c>
      <c r="BI69" s="589" t="str">
        <f t="shared" si="26"/>
        <v>No Line Item</v>
      </c>
      <c r="BJ69" s="1079"/>
      <c r="BK69" s="1080"/>
      <c r="BL69" s="1080"/>
      <c r="BM69" s="1080"/>
      <c r="BN69" s="1080"/>
      <c r="BO69" s="1081"/>
      <c r="BP69" s="4"/>
      <c r="BQ69" s="3"/>
      <c r="BR69" s="5"/>
      <c r="BS69" s="6"/>
      <c r="BT69" s="590">
        <f>BQ69*BS69</f>
        <v>0</v>
      </c>
      <c r="BU69" s="589" t="str">
        <f t="shared" si="27"/>
        <v>No Line Item</v>
      </c>
      <c r="BV69" s="1079"/>
      <c r="BW69" s="1080"/>
      <c r="BX69" s="1080"/>
      <c r="BY69" s="1080"/>
      <c r="BZ69" s="1080"/>
      <c r="CA69" s="1081"/>
      <c r="CB69" s="4"/>
      <c r="CC69" s="3"/>
      <c r="CD69" s="5"/>
      <c r="CE69" s="6"/>
      <c r="CF69" s="590">
        <f>CC69*CE69</f>
        <v>0</v>
      </c>
    </row>
    <row r="70" spans="1:84" ht="23.85" customHeight="1" thickBot="1" x14ac:dyDescent="0.25">
      <c r="A70" s="589" t="str">
        <f>IF(AND(I70=0,K70=0,B70=""),"No Line Item",A69+1)</f>
        <v>No Line Item</v>
      </c>
      <c r="B70" s="1079"/>
      <c r="C70" s="1080"/>
      <c r="D70" s="1080"/>
      <c r="E70" s="1080"/>
      <c r="F70" s="1080"/>
      <c r="G70" s="1081"/>
      <c r="H70" s="4"/>
      <c r="I70" s="3"/>
      <c r="J70" s="5"/>
      <c r="K70" s="6"/>
      <c r="L70" s="590">
        <f t="shared" si="14"/>
        <v>0</v>
      </c>
      <c r="M70" s="589" t="str">
        <f>IF(AND(U70=0,W70=0,N70=""),"No Line Item",M69+1)</f>
        <v>No Line Item</v>
      </c>
      <c r="N70" s="1079"/>
      <c r="O70" s="1080"/>
      <c r="P70" s="1080"/>
      <c r="Q70" s="1080"/>
      <c r="R70" s="1080"/>
      <c r="S70" s="1081"/>
      <c r="T70" s="4"/>
      <c r="U70" s="3"/>
      <c r="V70" s="5"/>
      <c r="W70" s="6"/>
      <c r="X70" s="590">
        <f>U70*W70</f>
        <v>0</v>
      </c>
      <c r="Y70" s="589" t="str">
        <f>IF(AND(AG70=0,AI70=0,Z70=""),"No Line Item",Y69+1)</f>
        <v>No Line Item</v>
      </c>
      <c r="Z70" s="1079"/>
      <c r="AA70" s="1080"/>
      <c r="AB70" s="1080"/>
      <c r="AC70" s="1080"/>
      <c r="AD70" s="1080"/>
      <c r="AE70" s="1081"/>
      <c r="AF70" s="4"/>
      <c r="AG70" s="3"/>
      <c r="AH70" s="5"/>
      <c r="AI70" s="6"/>
      <c r="AJ70" s="590">
        <f>AG70*AI70</f>
        <v>0</v>
      </c>
      <c r="AK70" s="589" t="str">
        <f>IF(AND(AS70=0,AU70=0,AL70=""),"No Line Item",AK69+1)</f>
        <v>No Line Item</v>
      </c>
      <c r="AL70" s="1079"/>
      <c r="AM70" s="1080"/>
      <c r="AN70" s="1080"/>
      <c r="AO70" s="1080"/>
      <c r="AP70" s="1080"/>
      <c r="AQ70" s="1081"/>
      <c r="AR70" s="4"/>
      <c r="AS70" s="3"/>
      <c r="AT70" s="5"/>
      <c r="AU70" s="6"/>
      <c r="AV70" s="590">
        <f>AS70*AU70</f>
        <v>0</v>
      </c>
      <c r="AW70" s="589" t="str">
        <f>IF(AND(BE70=0,BG70=0,AX70=""),"No Line Item",AW69+1)</f>
        <v>No Line Item</v>
      </c>
      <c r="AX70" s="1079"/>
      <c r="AY70" s="1080"/>
      <c r="AZ70" s="1080"/>
      <c r="BA70" s="1080"/>
      <c r="BB70" s="1080"/>
      <c r="BC70" s="1081"/>
      <c r="BD70" s="4"/>
      <c r="BE70" s="3"/>
      <c r="BF70" s="5"/>
      <c r="BG70" s="6"/>
      <c r="BH70" s="590">
        <f>BE70*BG70</f>
        <v>0</v>
      </c>
      <c r="BI70" s="589" t="str">
        <f>IF(AND(BQ70=0,BS70=0,BJ70=""),"No Line Item",BI69+1)</f>
        <v>No Line Item</v>
      </c>
      <c r="BJ70" s="1079"/>
      <c r="BK70" s="1080"/>
      <c r="BL70" s="1080"/>
      <c r="BM70" s="1080"/>
      <c r="BN70" s="1080"/>
      <c r="BO70" s="1081"/>
      <c r="BP70" s="4"/>
      <c r="BQ70" s="3"/>
      <c r="BR70" s="5"/>
      <c r="BS70" s="6"/>
      <c r="BT70" s="590">
        <f>BQ70*BS70</f>
        <v>0</v>
      </c>
      <c r="BU70" s="589" t="str">
        <f>IF(AND(CC70=0,CE70=0,BV70=""),"No Line Item",BU69+1)</f>
        <v>No Line Item</v>
      </c>
      <c r="BV70" s="1079"/>
      <c r="BW70" s="1080"/>
      <c r="BX70" s="1080"/>
      <c r="BY70" s="1080"/>
      <c r="BZ70" s="1080"/>
      <c r="CA70" s="1081"/>
      <c r="CB70" s="4"/>
      <c r="CC70" s="3"/>
      <c r="CD70" s="5"/>
      <c r="CE70" s="6"/>
      <c r="CF70" s="590">
        <f>CC70*CE70</f>
        <v>0</v>
      </c>
    </row>
    <row r="71" spans="1:84" ht="22.5" customHeight="1" thickBot="1" x14ac:dyDescent="0.25">
      <c r="A71" s="591"/>
      <c r="B71" s="572"/>
      <c r="C71" s="572"/>
      <c r="D71" s="572"/>
      <c r="E71" s="572"/>
      <c r="F71" s="572"/>
      <c r="G71" s="572"/>
      <c r="H71" s="572"/>
      <c r="I71" s="592"/>
      <c r="J71" s="7" t="str">
        <f>IF(AND(B91=0,L91=0),"Grand Total ","Sub Total")</f>
        <v xml:space="preserve">Grand Total </v>
      </c>
      <c r="K71" s="8"/>
      <c r="L71" s="593">
        <f>IF(AND(B91=0,L91=0),SUM(L52:L70)+L32,SUM(L52:L70))</f>
        <v>0</v>
      </c>
      <c r="M71" s="591"/>
      <c r="N71" s="572"/>
      <c r="O71" s="572"/>
      <c r="P71" s="572"/>
      <c r="Q71" s="572"/>
      <c r="R71" s="572"/>
      <c r="S71" s="572"/>
      <c r="T71" s="572"/>
      <c r="U71" s="592"/>
      <c r="V71" s="7" t="str">
        <f>IF(AND(N91=0,X91=0),"Grand Total ","Sub Total")</f>
        <v xml:space="preserve">Grand Total </v>
      </c>
      <c r="W71" s="8"/>
      <c r="X71" s="593">
        <f>IF(AND(N91=0,X91=0),SUM(X52:X70)+X32,SUM(X52:X70))</f>
        <v>0</v>
      </c>
      <c r="Y71" s="591"/>
      <c r="Z71" s="572"/>
      <c r="AA71" s="572"/>
      <c r="AB71" s="572"/>
      <c r="AC71" s="572"/>
      <c r="AD71" s="572"/>
      <c r="AE71" s="572"/>
      <c r="AF71" s="572"/>
      <c r="AG71" s="592"/>
      <c r="AH71" s="7" t="str">
        <f>IF(AND(Z91=0,AJ91=0),"Grand Total ","Sub Total")</f>
        <v xml:space="preserve">Grand Total </v>
      </c>
      <c r="AI71" s="8"/>
      <c r="AJ71" s="593">
        <f>IF(AND(Z91=0,AJ91=0),SUM(AJ52:AJ70)+AJ32,SUM(AJ52:AJ70))</f>
        <v>0</v>
      </c>
      <c r="AK71" s="591"/>
      <c r="AL71" s="572"/>
      <c r="AM71" s="572"/>
      <c r="AN71" s="572"/>
      <c r="AO71" s="572"/>
      <c r="AP71" s="572"/>
      <c r="AQ71" s="572"/>
      <c r="AR71" s="572"/>
      <c r="AS71" s="592"/>
      <c r="AT71" s="7" t="str">
        <f>IF(AND(AL91=0,AV91=0),"Grand Total ","Sub Total")</f>
        <v xml:space="preserve">Grand Total </v>
      </c>
      <c r="AU71" s="8"/>
      <c r="AV71" s="593">
        <f>IF(AND(AL91=0,AV91=0),SUM(AV52:AV70)+AV32,SUM(AV52:AV70))</f>
        <v>0</v>
      </c>
      <c r="AW71" s="591"/>
      <c r="AX71" s="572"/>
      <c r="AY71" s="572"/>
      <c r="AZ71" s="572"/>
      <c r="BA71" s="572"/>
      <c r="BB71" s="572"/>
      <c r="BC71" s="572"/>
      <c r="BD71" s="572"/>
      <c r="BE71" s="592"/>
      <c r="BF71" s="7" t="str">
        <f>IF(AND(AX91=0,BH91=0),"Grand Total ","Sub Total")</f>
        <v xml:space="preserve">Grand Total </v>
      </c>
      <c r="BG71" s="8"/>
      <c r="BH71" s="593">
        <f>IF(AND(AX91=0,BH91=0),SUM(BH52:BH70)+BH32,SUM(BH52:BH70))</f>
        <v>0</v>
      </c>
      <c r="BI71" s="591"/>
      <c r="BJ71" s="572"/>
      <c r="BK71" s="572"/>
      <c r="BL71" s="572"/>
      <c r="BM71" s="572"/>
      <c r="BN71" s="572"/>
      <c r="BO71" s="572"/>
      <c r="BP71" s="572"/>
      <c r="BQ71" s="592"/>
      <c r="BR71" s="7" t="str">
        <f>IF(AND(BJ91=0,BT91=0),"Grand Total ","Sub Total")</f>
        <v xml:space="preserve">Grand Total </v>
      </c>
      <c r="BS71" s="8"/>
      <c r="BT71" s="593">
        <f>IF(AND(BJ91=0,BT91=0),SUM(BT52:BT70)+BT32,SUM(BT52:BT70))</f>
        <v>0</v>
      </c>
      <c r="BU71" s="591"/>
      <c r="BV71" s="572"/>
      <c r="BW71" s="572"/>
      <c r="BX71" s="572"/>
      <c r="BY71" s="572"/>
      <c r="BZ71" s="572"/>
      <c r="CA71" s="572"/>
      <c r="CB71" s="572"/>
      <c r="CC71" s="592"/>
      <c r="CD71" s="7" t="str">
        <f>IF(AND(BV91=0,CF91=0),"Grand Total ","Sub Total")</f>
        <v xml:space="preserve">Grand Total </v>
      </c>
      <c r="CE71" s="8"/>
      <c r="CF71" s="593">
        <f>IF(AND(BV91=0,CF91=0),SUM(CF52:CF70)+CF32,SUM(CF52:CF70))</f>
        <v>0</v>
      </c>
    </row>
    <row r="72" spans="1:84" ht="12.75" customHeight="1" x14ac:dyDescent="0.2">
      <c r="A72" s="575" t="s">
        <v>86</v>
      </c>
      <c r="B72" s="567"/>
      <c r="C72" s="594" t="s">
        <v>87</v>
      </c>
      <c r="D72" s="595" t="s">
        <v>88</v>
      </c>
      <c r="E72" s="594"/>
      <c r="F72" s="755"/>
      <c r="G72" s="597"/>
      <c r="H72" s="568"/>
      <c r="I72" s="567"/>
      <c r="J72" s="595" t="s">
        <v>89</v>
      </c>
      <c r="K72" s="568"/>
      <c r="L72" s="598"/>
      <c r="M72" s="575" t="s">
        <v>86</v>
      </c>
      <c r="N72" s="567"/>
      <c r="O72" s="594" t="s">
        <v>87</v>
      </c>
      <c r="P72" s="595" t="s">
        <v>88</v>
      </c>
      <c r="Q72" s="594"/>
      <c r="R72" s="755"/>
      <c r="S72" s="597"/>
      <c r="T72" s="568"/>
      <c r="U72" s="567"/>
      <c r="V72" s="595" t="s">
        <v>89</v>
      </c>
      <c r="W72" s="568"/>
      <c r="X72" s="598"/>
      <c r="Y72" s="575" t="s">
        <v>86</v>
      </c>
      <c r="Z72" s="567"/>
      <c r="AA72" s="594" t="s">
        <v>87</v>
      </c>
      <c r="AB72" s="595" t="s">
        <v>88</v>
      </c>
      <c r="AC72" s="594"/>
      <c r="AD72" s="755"/>
      <c r="AE72" s="597"/>
      <c r="AF72" s="568"/>
      <c r="AG72" s="567"/>
      <c r="AH72" s="595" t="s">
        <v>89</v>
      </c>
      <c r="AI72" s="568"/>
      <c r="AJ72" s="598"/>
      <c r="AK72" s="575" t="s">
        <v>86</v>
      </c>
      <c r="AL72" s="567"/>
      <c r="AM72" s="594" t="s">
        <v>87</v>
      </c>
      <c r="AN72" s="595" t="s">
        <v>88</v>
      </c>
      <c r="AO72" s="594"/>
      <c r="AP72" s="755"/>
      <c r="AQ72" s="597"/>
      <c r="AR72" s="568"/>
      <c r="AS72" s="567"/>
      <c r="AT72" s="595" t="s">
        <v>89</v>
      </c>
      <c r="AU72" s="568"/>
      <c r="AV72" s="598"/>
      <c r="AW72" s="575" t="s">
        <v>86</v>
      </c>
      <c r="AX72" s="567"/>
      <c r="AY72" s="594" t="s">
        <v>87</v>
      </c>
      <c r="AZ72" s="595" t="s">
        <v>88</v>
      </c>
      <c r="BA72" s="594"/>
      <c r="BB72" s="755"/>
      <c r="BC72" s="597"/>
      <c r="BD72" s="568"/>
      <c r="BE72" s="567"/>
      <c r="BF72" s="595" t="s">
        <v>89</v>
      </c>
      <c r="BG72" s="568"/>
      <c r="BH72" s="598"/>
      <c r="BI72" s="575" t="s">
        <v>86</v>
      </c>
      <c r="BJ72" s="567"/>
      <c r="BK72" s="594" t="s">
        <v>87</v>
      </c>
      <c r="BL72" s="595" t="s">
        <v>88</v>
      </c>
      <c r="BM72" s="594"/>
      <c r="BN72" s="755"/>
      <c r="BO72" s="597"/>
      <c r="BP72" s="568"/>
      <c r="BQ72" s="567"/>
      <c r="BR72" s="595" t="s">
        <v>89</v>
      </c>
      <c r="BS72" s="568"/>
      <c r="BT72" s="598"/>
      <c r="BU72" s="575" t="s">
        <v>86</v>
      </c>
      <c r="BV72" s="567"/>
      <c r="BW72" s="594" t="s">
        <v>87</v>
      </c>
      <c r="BX72" s="595" t="s">
        <v>88</v>
      </c>
      <c r="BY72" s="594"/>
      <c r="BZ72" s="755"/>
      <c r="CA72" s="597"/>
      <c r="CB72" s="568"/>
      <c r="CC72" s="567"/>
      <c r="CD72" s="595" t="s">
        <v>89</v>
      </c>
      <c r="CE72" s="568"/>
      <c r="CF72" s="598"/>
    </row>
    <row r="73" spans="1:84" ht="17.25" customHeight="1" x14ac:dyDescent="0.2">
      <c r="A73" s="575"/>
      <c r="B73" s="567"/>
      <c r="C73" s="594"/>
      <c r="D73" s="595"/>
      <c r="E73" s="594"/>
      <c r="F73" s="755"/>
      <c r="G73" s="597"/>
      <c r="H73" s="568"/>
      <c r="I73" s="567"/>
      <c r="J73" s="568"/>
      <c r="K73" s="568"/>
      <c r="L73" s="567"/>
      <c r="M73" s="575"/>
      <c r="N73" s="567"/>
      <c r="O73" s="594"/>
      <c r="P73" s="595"/>
      <c r="Q73" s="594"/>
      <c r="R73" s="755"/>
      <c r="S73" s="597"/>
      <c r="T73" s="568"/>
      <c r="U73" s="567"/>
      <c r="V73" s="568"/>
      <c r="W73" s="568"/>
      <c r="X73" s="567"/>
      <c r="Y73" s="575"/>
      <c r="Z73" s="567"/>
      <c r="AA73" s="594"/>
      <c r="AB73" s="595"/>
      <c r="AC73" s="594"/>
      <c r="AD73" s="755"/>
      <c r="AE73" s="597"/>
      <c r="AF73" s="568"/>
      <c r="AG73" s="567"/>
      <c r="AH73" s="568"/>
      <c r="AI73" s="568"/>
      <c r="AJ73" s="567"/>
      <c r="AK73" s="575"/>
      <c r="AL73" s="567"/>
      <c r="AM73" s="594"/>
      <c r="AN73" s="595"/>
      <c r="AO73" s="594"/>
      <c r="AP73" s="755"/>
      <c r="AQ73" s="597"/>
      <c r="AR73" s="568"/>
      <c r="AS73" s="567"/>
      <c r="AT73" s="568"/>
      <c r="AU73" s="568"/>
      <c r="AV73" s="567"/>
      <c r="AW73" s="575"/>
      <c r="AX73" s="567"/>
      <c r="AY73" s="594"/>
      <c r="AZ73" s="595"/>
      <c r="BA73" s="594"/>
      <c r="BB73" s="755"/>
      <c r="BC73" s="597"/>
      <c r="BD73" s="568"/>
      <c r="BE73" s="567"/>
      <c r="BF73" s="568"/>
      <c r="BG73" s="568"/>
      <c r="BH73" s="567"/>
      <c r="BI73" s="575"/>
      <c r="BJ73" s="567"/>
      <c r="BK73" s="594"/>
      <c r="BL73" s="595"/>
      <c r="BM73" s="594"/>
      <c r="BN73" s="755"/>
      <c r="BO73" s="597"/>
      <c r="BP73" s="568"/>
      <c r="BQ73" s="567"/>
      <c r="BR73" s="568"/>
      <c r="BS73" s="568"/>
      <c r="BT73" s="567"/>
      <c r="BU73" s="575"/>
      <c r="BV73" s="567"/>
      <c r="BW73" s="594"/>
      <c r="BX73" s="595"/>
      <c r="BY73" s="594"/>
      <c r="BZ73" s="755"/>
      <c r="CA73" s="597"/>
      <c r="CB73" s="568"/>
      <c r="CC73" s="567"/>
      <c r="CD73" s="568"/>
      <c r="CE73" s="568"/>
      <c r="CF73" s="567"/>
    </row>
    <row r="74" spans="1:84" ht="3" customHeight="1" x14ac:dyDescent="0.2">
      <c r="A74" s="575"/>
      <c r="B74" s="567"/>
      <c r="C74" s="594"/>
      <c r="D74" s="595"/>
      <c r="E74" s="594"/>
      <c r="F74" s="755"/>
      <c r="G74" s="597"/>
      <c r="H74" s="568"/>
      <c r="I74" s="567"/>
      <c r="J74" s="585"/>
      <c r="K74" s="585"/>
      <c r="L74" s="588"/>
      <c r="M74" s="575"/>
      <c r="N74" s="567"/>
      <c r="O74" s="594"/>
      <c r="P74" s="595"/>
      <c r="Q74" s="594"/>
      <c r="R74" s="755"/>
      <c r="S74" s="597"/>
      <c r="T74" s="568"/>
      <c r="U74" s="567"/>
      <c r="V74" s="585"/>
      <c r="W74" s="585"/>
      <c r="X74" s="588"/>
      <c r="Y74" s="575"/>
      <c r="Z74" s="567"/>
      <c r="AA74" s="594"/>
      <c r="AB74" s="595"/>
      <c r="AC74" s="594"/>
      <c r="AD74" s="755"/>
      <c r="AE74" s="597"/>
      <c r="AF74" s="568"/>
      <c r="AG74" s="567"/>
      <c r="AH74" s="585"/>
      <c r="AI74" s="585"/>
      <c r="AJ74" s="588"/>
      <c r="AK74" s="575"/>
      <c r="AL74" s="567"/>
      <c r="AM74" s="594"/>
      <c r="AN74" s="595"/>
      <c r="AO74" s="594"/>
      <c r="AP74" s="755"/>
      <c r="AQ74" s="597"/>
      <c r="AR74" s="568"/>
      <c r="AS74" s="567"/>
      <c r="AT74" s="585"/>
      <c r="AU74" s="585"/>
      <c r="AV74" s="588"/>
      <c r="AW74" s="575"/>
      <c r="AX74" s="567"/>
      <c r="AY74" s="594"/>
      <c r="AZ74" s="595"/>
      <c r="BA74" s="594"/>
      <c r="BB74" s="755"/>
      <c r="BC74" s="597"/>
      <c r="BD74" s="568"/>
      <c r="BE74" s="567"/>
      <c r="BF74" s="585"/>
      <c r="BG74" s="585"/>
      <c r="BH74" s="588"/>
      <c r="BI74" s="575"/>
      <c r="BJ74" s="567"/>
      <c r="BK74" s="594"/>
      <c r="BL74" s="595"/>
      <c r="BM74" s="594"/>
      <c r="BN74" s="755"/>
      <c r="BO74" s="597"/>
      <c r="BP74" s="568"/>
      <c r="BQ74" s="567"/>
      <c r="BR74" s="585"/>
      <c r="BS74" s="585"/>
      <c r="BT74" s="588"/>
      <c r="BU74" s="575"/>
      <c r="BV74" s="567"/>
      <c r="BW74" s="594"/>
      <c r="BX74" s="595"/>
      <c r="BY74" s="594"/>
      <c r="BZ74" s="755"/>
      <c r="CA74" s="597"/>
      <c r="CB74" s="568"/>
      <c r="CC74" s="567"/>
      <c r="CD74" s="585"/>
      <c r="CE74" s="585"/>
      <c r="CF74" s="588"/>
    </row>
    <row r="75" spans="1:84" ht="22.5" customHeight="1" x14ac:dyDescent="0.2">
      <c r="A75" s="575"/>
      <c r="B75" s="567"/>
      <c r="C75" s="594"/>
      <c r="D75" s="595"/>
      <c r="E75" s="594"/>
      <c r="F75" s="757" t="s">
        <v>240</v>
      </c>
      <c r="G75" s="607">
        <f>G36</f>
        <v>41609</v>
      </c>
      <c r="H75" s="10"/>
      <c r="I75" s="11"/>
      <c r="J75" s="568"/>
      <c r="K75" s="752" t="s">
        <v>90</v>
      </c>
      <c r="L75" s="567"/>
      <c r="M75" s="575"/>
      <c r="N75" s="567"/>
      <c r="O75" s="594"/>
      <c r="P75" s="595"/>
      <c r="Q75" s="594"/>
      <c r="R75" s="757" t="s">
        <v>240</v>
      </c>
      <c r="S75" s="607">
        <f>S36</f>
        <v>41609</v>
      </c>
      <c r="T75" s="10"/>
      <c r="U75" s="11"/>
      <c r="V75" s="568"/>
      <c r="W75" s="752" t="s">
        <v>90</v>
      </c>
      <c r="X75" s="567"/>
      <c r="Y75" s="575"/>
      <c r="Z75" s="567"/>
      <c r="AA75" s="594"/>
      <c r="AB75" s="595"/>
      <c r="AC75" s="594"/>
      <c r="AD75" s="757" t="s">
        <v>240</v>
      </c>
      <c r="AE75" s="607">
        <f>AE36</f>
        <v>41609</v>
      </c>
      <c r="AF75" s="10"/>
      <c r="AG75" s="11"/>
      <c r="AH75" s="568"/>
      <c r="AI75" s="752" t="s">
        <v>90</v>
      </c>
      <c r="AJ75" s="567"/>
      <c r="AK75" s="575"/>
      <c r="AL75" s="567"/>
      <c r="AM75" s="594"/>
      <c r="AN75" s="595"/>
      <c r="AO75" s="594"/>
      <c r="AP75" s="757" t="s">
        <v>240</v>
      </c>
      <c r="AQ75" s="607">
        <f>AQ36</f>
        <v>41609</v>
      </c>
      <c r="AR75" s="10"/>
      <c r="AS75" s="11"/>
      <c r="AT75" s="568"/>
      <c r="AU75" s="752" t="s">
        <v>90</v>
      </c>
      <c r="AV75" s="567"/>
      <c r="AW75" s="575"/>
      <c r="AX75" s="567"/>
      <c r="AY75" s="594"/>
      <c r="AZ75" s="595"/>
      <c r="BA75" s="594"/>
      <c r="BB75" s="757" t="s">
        <v>240</v>
      </c>
      <c r="BC75" s="607">
        <f>BC36</f>
        <v>41609</v>
      </c>
      <c r="BD75" s="10"/>
      <c r="BE75" s="11"/>
      <c r="BF75" s="568"/>
      <c r="BG75" s="752" t="s">
        <v>90</v>
      </c>
      <c r="BH75" s="567"/>
      <c r="BI75" s="575"/>
      <c r="BJ75" s="567"/>
      <c r="BK75" s="594"/>
      <c r="BL75" s="595"/>
      <c r="BM75" s="594"/>
      <c r="BN75" s="757" t="s">
        <v>240</v>
      </c>
      <c r="BO75" s="607">
        <f>BO36</f>
        <v>41609</v>
      </c>
      <c r="BP75" s="10"/>
      <c r="BQ75" s="11"/>
      <c r="BR75" s="568"/>
      <c r="BS75" s="752" t="s">
        <v>90</v>
      </c>
      <c r="BT75" s="567"/>
      <c r="BU75" s="575"/>
      <c r="BV75" s="567"/>
      <c r="BW75" s="594"/>
      <c r="BX75" s="595"/>
      <c r="BY75" s="594"/>
      <c r="BZ75" s="757" t="s">
        <v>240</v>
      </c>
      <c r="CA75" s="607">
        <f>CA36</f>
        <v>41609</v>
      </c>
      <c r="CB75" s="10"/>
      <c r="CC75" s="11"/>
      <c r="CD75" s="568"/>
      <c r="CE75" s="752" t="s">
        <v>90</v>
      </c>
      <c r="CF75" s="567"/>
    </row>
    <row r="76" spans="1:84" ht="8.25" customHeight="1" x14ac:dyDescent="0.2">
      <c r="A76" s="601"/>
      <c r="B76" s="588"/>
      <c r="C76" s="602"/>
      <c r="D76" s="603"/>
      <c r="E76" s="602"/>
      <c r="F76" s="755"/>
      <c r="G76" s="597"/>
      <c r="H76" s="568"/>
      <c r="I76" s="567"/>
      <c r="J76" s="585"/>
      <c r="K76" s="585"/>
      <c r="L76" s="588"/>
      <c r="M76" s="601"/>
      <c r="N76" s="588"/>
      <c r="O76" s="602"/>
      <c r="P76" s="603"/>
      <c r="Q76" s="602"/>
      <c r="R76" s="755"/>
      <c r="S76" s="597"/>
      <c r="T76" s="568"/>
      <c r="U76" s="567"/>
      <c r="V76" s="585"/>
      <c r="W76" s="585"/>
      <c r="X76" s="588"/>
      <c r="Y76" s="601"/>
      <c r="Z76" s="588"/>
      <c r="AA76" s="602"/>
      <c r="AB76" s="603"/>
      <c r="AC76" s="602"/>
      <c r="AD76" s="755"/>
      <c r="AE76" s="597"/>
      <c r="AF76" s="568"/>
      <c r="AG76" s="567"/>
      <c r="AH76" s="585"/>
      <c r="AI76" s="585"/>
      <c r="AJ76" s="588"/>
      <c r="AK76" s="601"/>
      <c r="AL76" s="588"/>
      <c r="AM76" s="602"/>
      <c r="AN76" s="603"/>
      <c r="AO76" s="602"/>
      <c r="AP76" s="755"/>
      <c r="AQ76" s="597"/>
      <c r="AR76" s="568"/>
      <c r="AS76" s="567"/>
      <c r="AT76" s="585"/>
      <c r="AU76" s="585"/>
      <c r="AV76" s="588"/>
      <c r="AW76" s="601"/>
      <c r="AX76" s="588"/>
      <c r="AY76" s="602"/>
      <c r="AZ76" s="603"/>
      <c r="BA76" s="602"/>
      <c r="BB76" s="755"/>
      <c r="BC76" s="597"/>
      <c r="BD76" s="568"/>
      <c r="BE76" s="567"/>
      <c r="BF76" s="585"/>
      <c r="BG76" s="585"/>
      <c r="BH76" s="588"/>
      <c r="BI76" s="601"/>
      <c r="BJ76" s="588"/>
      <c r="BK76" s="602"/>
      <c r="BL76" s="603"/>
      <c r="BM76" s="602"/>
      <c r="BN76" s="755"/>
      <c r="BO76" s="597"/>
      <c r="BP76" s="568"/>
      <c r="BQ76" s="567"/>
      <c r="BR76" s="585"/>
      <c r="BS76" s="585"/>
      <c r="BT76" s="588"/>
      <c r="BU76" s="601"/>
      <c r="BV76" s="588"/>
      <c r="BW76" s="602"/>
      <c r="BX76" s="603"/>
      <c r="BY76" s="602"/>
      <c r="BZ76" s="755"/>
      <c r="CA76" s="597"/>
      <c r="CB76" s="568"/>
      <c r="CC76" s="567"/>
      <c r="CD76" s="585"/>
      <c r="CE76" s="585"/>
      <c r="CF76" s="588"/>
    </row>
    <row r="77" spans="1:84" ht="13.5" thickBot="1" x14ac:dyDescent="0.25">
      <c r="A77" s="591"/>
      <c r="B77" s="572"/>
      <c r="C77" s="604" t="s">
        <v>91</v>
      </c>
      <c r="D77" s="572"/>
      <c r="E77" s="573"/>
      <c r="F77" s="572"/>
      <c r="G77" s="572"/>
      <c r="H77" s="572"/>
      <c r="I77" s="573"/>
      <c r="J77" s="572"/>
      <c r="K77" s="604" t="s">
        <v>92</v>
      </c>
      <c r="L77" s="573"/>
      <c r="M77" s="591"/>
      <c r="N77" s="572"/>
      <c r="O77" s="604" t="s">
        <v>91</v>
      </c>
      <c r="P77" s="572"/>
      <c r="Q77" s="573"/>
      <c r="R77" s="572"/>
      <c r="S77" s="572"/>
      <c r="T77" s="572"/>
      <c r="U77" s="573"/>
      <c r="V77" s="572"/>
      <c r="W77" s="604" t="s">
        <v>92</v>
      </c>
      <c r="X77" s="573"/>
      <c r="Y77" s="591"/>
      <c r="Z77" s="572"/>
      <c r="AA77" s="604" t="s">
        <v>91</v>
      </c>
      <c r="AB77" s="572"/>
      <c r="AC77" s="573"/>
      <c r="AD77" s="572"/>
      <c r="AE77" s="572"/>
      <c r="AF77" s="572"/>
      <c r="AG77" s="573"/>
      <c r="AH77" s="572"/>
      <c r="AI77" s="604" t="s">
        <v>92</v>
      </c>
      <c r="AJ77" s="573"/>
      <c r="AK77" s="591"/>
      <c r="AL77" s="572"/>
      <c r="AM77" s="604" t="s">
        <v>91</v>
      </c>
      <c r="AN77" s="572"/>
      <c r="AO77" s="573"/>
      <c r="AP77" s="572"/>
      <c r="AQ77" s="572"/>
      <c r="AR77" s="572"/>
      <c r="AS77" s="573"/>
      <c r="AT77" s="572"/>
      <c r="AU77" s="604" t="s">
        <v>92</v>
      </c>
      <c r="AV77" s="573"/>
      <c r="AW77" s="591"/>
      <c r="AX77" s="572"/>
      <c r="AY77" s="604" t="s">
        <v>91</v>
      </c>
      <c r="AZ77" s="572"/>
      <c r="BA77" s="573"/>
      <c r="BB77" s="572"/>
      <c r="BC77" s="572"/>
      <c r="BD77" s="572"/>
      <c r="BE77" s="573"/>
      <c r="BF77" s="572"/>
      <c r="BG77" s="604" t="s">
        <v>92</v>
      </c>
      <c r="BH77" s="573"/>
      <c r="BI77" s="591"/>
      <c r="BJ77" s="572"/>
      <c r="BK77" s="604" t="s">
        <v>91</v>
      </c>
      <c r="BL77" s="572"/>
      <c r="BM77" s="573"/>
      <c r="BN77" s="572"/>
      <c r="BO77" s="572"/>
      <c r="BP77" s="572"/>
      <c r="BQ77" s="573"/>
      <c r="BR77" s="572"/>
      <c r="BS77" s="604" t="s">
        <v>92</v>
      </c>
      <c r="BT77" s="573"/>
      <c r="BU77" s="591"/>
      <c r="BV77" s="572"/>
      <c r="BW77" s="604" t="s">
        <v>91</v>
      </c>
      <c r="BX77" s="572"/>
      <c r="BY77" s="573"/>
      <c r="BZ77" s="572"/>
      <c r="CA77" s="572"/>
      <c r="CB77" s="572"/>
      <c r="CC77" s="573"/>
      <c r="CD77" s="572"/>
      <c r="CE77" s="604" t="s">
        <v>92</v>
      </c>
      <c r="CF77" s="573"/>
    </row>
    <row r="78" spans="1:84" ht="14.25" customHeight="1" thickBot="1" x14ac:dyDescent="0.25">
      <c r="A78" s="605" t="s">
        <v>93</v>
      </c>
      <c r="F78" s="568"/>
      <c r="G78" s="568" t="s">
        <v>94</v>
      </c>
      <c r="H78" s="568"/>
      <c r="I78" s="606">
        <f ca="1">TODAY()</f>
        <v>43966</v>
      </c>
      <c r="J78" s="568"/>
      <c r="M78" s="605" t="s">
        <v>93</v>
      </c>
      <c r="R78" s="568"/>
      <c r="S78" s="568" t="s">
        <v>94</v>
      </c>
      <c r="T78" s="568"/>
      <c r="U78" s="606">
        <f ca="1">TODAY()</f>
        <v>43966</v>
      </c>
      <c r="V78" s="568"/>
      <c r="Y78" s="605" t="s">
        <v>93</v>
      </c>
      <c r="AD78" s="568"/>
      <c r="AE78" s="568" t="s">
        <v>94</v>
      </c>
      <c r="AF78" s="568"/>
      <c r="AG78" s="606">
        <f ca="1">TODAY()</f>
        <v>43966</v>
      </c>
      <c r="AH78" s="568"/>
      <c r="AK78" s="605" t="s">
        <v>93</v>
      </c>
      <c r="AP78" s="568"/>
      <c r="AQ78" s="568" t="s">
        <v>94</v>
      </c>
      <c r="AR78" s="568"/>
      <c r="AS78" s="606">
        <f ca="1">TODAY()</f>
        <v>43966</v>
      </c>
      <c r="AT78" s="568"/>
      <c r="AW78" s="605" t="s">
        <v>93</v>
      </c>
      <c r="BB78" s="568"/>
      <c r="BC78" s="568" t="s">
        <v>94</v>
      </c>
      <c r="BD78" s="568"/>
      <c r="BE78" s="606">
        <f ca="1">TODAY()</f>
        <v>43966</v>
      </c>
      <c r="BF78" s="568"/>
      <c r="BI78" s="605" t="s">
        <v>93</v>
      </c>
      <c r="BN78" s="568"/>
      <c r="BO78" s="568" t="s">
        <v>94</v>
      </c>
      <c r="BP78" s="568"/>
      <c r="BQ78" s="606">
        <f ca="1">TODAY()</f>
        <v>43966</v>
      </c>
      <c r="BR78" s="568"/>
      <c r="BU78" s="605" t="s">
        <v>93</v>
      </c>
      <c r="BZ78" s="568"/>
      <c r="CA78" s="568" t="s">
        <v>94</v>
      </c>
      <c r="CB78" s="568"/>
      <c r="CC78" s="606">
        <f ca="1">TODAY()</f>
        <v>43966</v>
      </c>
      <c r="CD78" s="568"/>
    </row>
    <row r="79" spans="1:84" x14ac:dyDescent="0.2">
      <c r="A79" s="1022" t="s">
        <v>0</v>
      </c>
      <c r="B79" s="854"/>
      <c r="C79" s="854"/>
      <c r="D79" s="561"/>
      <c r="E79" s="562"/>
      <c r="F79" s="562"/>
      <c r="G79" s="562"/>
      <c r="H79" s="562"/>
      <c r="I79" s="562"/>
      <c r="J79" s="563"/>
      <c r="K79" s="562" t="s">
        <v>72</v>
      </c>
      <c r="L79" s="563"/>
      <c r="M79" s="1022" t="s">
        <v>0</v>
      </c>
      <c r="N79" s="854"/>
      <c r="O79" s="854"/>
      <c r="P79" s="561"/>
      <c r="Q79" s="562"/>
      <c r="R79" s="562"/>
      <c r="S79" s="562"/>
      <c r="T79" s="562"/>
      <c r="U79" s="562"/>
      <c r="V79" s="563"/>
      <c r="W79" s="562" t="s">
        <v>72</v>
      </c>
      <c r="X79" s="563"/>
      <c r="Y79" s="1022" t="s">
        <v>0</v>
      </c>
      <c r="Z79" s="854"/>
      <c r="AA79" s="854"/>
      <c r="AB79" s="561"/>
      <c r="AC79" s="562"/>
      <c r="AD79" s="562"/>
      <c r="AE79" s="562"/>
      <c r="AF79" s="562"/>
      <c r="AG79" s="562"/>
      <c r="AH79" s="563"/>
      <c r="AI79" s="562" t="s">
        <v>72</v>
      </c>
      <c r="AJ79" s="563"/>
      <c r="AK79" s="1022" t="s">
        <v>0</v>
      </c>
      <c r="AL79" s="854"/>
      <c r="AM79" s="854"/>
      <c r="AN79" s="561"/>
      <c r="AO79" s="562"/>
      <c r="AP79" s="562"/>
      <c r="AQ79" s="562"/>
      <c r="AR79" s="562"/>
      <c r="AS79" s="562"/>
      <c r="AT79" s="563"/>
      <c r="AU79" s="562" t="s">
        <v>72</v>
      </c>
      <c r="AV79" s="563"/>
      <c r="AW79" s="1022" t="s">
        <v>0</v>
      </c>
      <c r="AX79" s="854"/>
      <c r="AY79" s="854"/>
      <c r="AZ79" s="561"/>
      <c r="BA79" s="562"/>
      <c r="BB79" s="562"/>
      <c r="BC79" s="562"/>
      <c r="BD79" s="562"/>
      <c r="BE79" s="562"/>
      <c r="BF79" s="563"/>
      <c r="BG79" s="562" t="s">
        <v>72</v>
      </c>
      <c r="BH79" s="563"/>
      <c r="BI79" s="1022" t="s">
        <v>0</v>
      </c>
      <c r="BJ79" s="854"/>
      <c r="BK79" s="854"/>
      <c r="BL79" s="561"/>
      <c r="BM79" s="562"/>
      <c r="BN79" s="562"/>
      <c r="BO79" s="562"/>
      <c r="BP79" s="562"/>
      <c r="BQ79" s="562"/>
      <c r="BR79" s="563"/>
      <c r="BS79" s="562" t="s">
        <v>72</v>
      </c>
      <c r="BT79" s="563"/>
      <c r="BU79" s="1022" t="s">
        <v>0</v>
      </c>
      <c r="BV79" s="854"/>
      <c r="BW79" s="854"/>
      <c r="BX79" s="561"/>
      <c r="BY79" s="562"/>
      <c r="BZ79" s="562"/>
      <c r="CA79" s="562"/>
      <c r="CB79" s="562"/>
      <c r="CC79" s="562"/>
      <c r="CD79" s="563"/>
      <c r="CE79" s="562" t="s">
        <v>72</v>
      </c>
      <c r="CF79" s="563"/>
    </row>
    <row r="80" spans="1:84" x14ac:dyDescent="0.2">
      <c r="A80" s="1005" t="s">
        <v>237</v>
      </c>
      <c r="B80" s="880"/>
      <c r="C80" s="880"/>
      <c r="D80" s="565"/>
      <c r="E80" s="568"/>
      <c r="F80" s="568"/>
      <c r="G80" s="753" t="s">
        <v>73</v>
      </c>
      <c r="H80" s="753"/>
      <c r="I80" s="753"/>
      <c r="J80" s="567"/>
      <c r="K80" s="568"/>
      <c r="L80" s="567"/>
      <c r="M80" s="1005" t="s">
        <v>237</v>
      </c>
      <c r="N80" s="880"/>
      <c r="O80" s="880"/>
      <c r="P80" s="565"/>
      <c r="Q80" s="568"/>
      <c r="R80" s="568"/>
      <c r="S80" s="753" t="s">
        <v>73</v>
      </c>
      <c r="T80" s="753"/>
      <c r="U80" s="753"/>
      <c r="V80" s="567"/>
      <c r="W80" s="568"/>
      <c r="X80" s="567"/>
      <c r="Y80" s="1005" t="s">
        <v>237</v>
      </c>
      <c r="Z80" s="880"/>
      <c r="AA80" s="880"/>
      <c r="AB80" s="565"/>
      <c r="AC80" s="568"/>
      <c r="AD80" s="568"/>
      <c r="AE80" s="753" t="s">
        <v>73</v>
      </c>
      <c r="AF80" s="753"/>
      <c r="AG80" s="753"/>
      <c r="AH80" s="567"/>
      <c r="AI80" s="568"/>
      <c r="AJ80" s="567"/>
      <c r="AK80" s="1005" t="s">
        <v>237</v>
      </c>
      <c r="AL80" s="880"/>
      <c r="AM80" s="880"/>
      <c r="AN80" s="565"/>
      <c r="AO80" s="568"/>
      <c r="AP80" s="568"/>
      <c r="AQ80" s="753" t="s">
        <v>73</v>
      </c>
      <c r="AR80" s="753"/>
      <c r="AS80" s="753"/>
      <c r="AT80" s="567"/>
      <c r="AU80" s="568"/>
      <c r="AV80" s="567"/>
      <c r="AW80" s="1005" t="s">
        <v>237</v>
      </c>
      <c r="AX80" s="880"/>
      <c r="AY80" s="880"/>
      <c r="AZ80" s="565"/>
      <c r="BA80" s="568"/>
      <c r="BB80" s="568"/>
      <c r="BC80" s="753" t="s">
        <v>73</v>
      </c>
      <c r="BD80" s="753"/>
      <c r="BE80" s="753"/>
      <c r="BF80" s="567"/>
      <c r="BG80" s="568"/>
      <c r="BH80" s="567"/>
      <c r="BI80" s="1005" t="s">
        <v>237</v>
      </c>
      <c r="BJ80" s="880"/>
      <c r="BK80" s="880"/>
      <c r="BL80" s="565"/>
      <c r="BM80" s="568"/>
      <c r="BN80" s="568"/>
      <c r="BO80" s="753" t="s">
        <v>73</v>
      </c>
      <c r="BP80" s="753"/>
      <c r="BQ80" s="753"/>
      <c r="BR80" s="567"/>
      <c r="BS80" s="568"/>
      <c r="BT80" s="567"/>
      <c r="BU80" s="1005" t="s">
        <v>237</v>
      </c>
      <c r="BV80" s="880"/>
      <c r="BW80" s="880"/>
      <c r="BX80" s="565"/>
      <c r="BY80" s="568"/>
      <c r="BZ80" s="568"/>
      <c r="CA80" s="753" t="s">
        <v>73</v>
      </c>
      <c r="CB80" s="753"/>
      <c r="CC80" s="753"/>
      <c r="CD80" s="567"/>
      <c r="CE80" s="568"/>
      <c r="CF80" s="567"/>
    </row>
    <row r="81" spans="1:84" x14ac:dyDescent="0.2">
      <c r="A81" s="1005" t="s">
        <v>3</v>
      </c>
      <c r="B81" s="880"/>
      <c r="C81" s="880"/>
      <c r="D81" s="565"/>
      <c r="E81" s="568"/>
      <c r="F81" s="568"/>
      <c r="G81" s="568"/>
      <c r="H81" s="568"/>
      <c r="I81" s="568"/>
      <c r="J81" s="567"/>
      <c r="K81" s="754" t="s">
        <v>202</v>
      </c>
      <c r="L81" s="570"/>
      <c r="M81" s="1005" t="s">
        <v>3</v>
      </c>
      <c r="N81" s="880"/>
      <c r="O81" s="880"/>
      <c r="P81" s="565"/>
      <c r="Q81" s="568"/>
      <c r="R81" s="568"/>
      <c r="S81" s="568"/>
      <c r="T81" s="568"/>
      <c r="U81" s="568"/>
      <c r="V81" s="567"/>
      <c r="W81" s="754" t="s">
        <v>202</v>
      </c>
      <c r="X81" s="570"/>
      <c r="Y81" s="1005" t="s">
        <v>3</v>
      </c>
      <c r="Z81" s="880"/>
      <c r="AA81" s="880"/>
      <c r="AB81" s="565"/>
      <c r="AC81" s="568"/>
      <c r="AD81" s="568"/>
      <c r="AE81" s="568"/>
      <c r="AF81" s="568"/>
      <c r="AG81" s="568"/>
      <c r="AH81" s="567"/>
      <c r="AI81" s="754" t="s">
        <v>202</v>
      </c>
      <c r="AJ81" s="570"/>
      <c r="AK81" s="1005" t="s">
        <v>3</v>
      </c>
      <c r="AL81" s="880"/>
      <c r="AM81" s="880"/>
      <c r="AN81" s="565"/>
      <c r="AO81" s="568"/>
      <c r="AP81" s="568"/>
      <c r="AQ81" s="568"/>
      <c r="AR81" s="568"/>
      <c r="AS81" s="568"/>
      <c r="AT81" s="567"/>
      <c r="AU81" s="754" t="s">
        <v>202</v>
      </c>
      <c r="AV81" s="570"/>
      <c r="AW81" s="1005" t="s">
        <v>3</v>
      </c>
      <c r="AX81" s="880"/>
      <c r="AY81" s="880"/>
      <c r="AZ81" s="565"/>
      <c r="BA81" s="568"/>
      <c r="BB81" s="568"/>
      <c r="BC81" s="568"/>
      <c r="BD81" s="568"/>
      <c r="BE81" s="568"/>
      <c r="BF81" s="567"/>
      <c r="BG81" s="754" t="s">
        <v>202</v>
      </c>
      <c r="BH81" s="570"/>
      <c r="BI81" s="1005" t="s">
        <v>3</v>
      </c>
      <c r="BJ81" s="880"/>
      <c r="BK81" s="880"/>
      <c r="BL81" s="565"/>
      <c r="BM81" s="568"/>
      <c r="BN81" s="568"/>
      <c r="BO81" s="568"/>
      <c r="BP81" s="568"/>
      <c r="BQ81" s="568"/>
      <c r="BR81" s="567"/>
      <c r="BS81" s="754" t="s">
        <v>202</v>
      </c>
      <c r="BT81" s="570"/>
      <c r="BU81" s="1005" t="s">
        <v>3</v>
      </c>
      <c r="BV81" s="880"/>
      <c r="BW81" s="880"/>
      <c r="BX81" s="565"/>
      <c r="BY81" s="568"/>
      <c r="BZ81" s="568"/>
      <c r="CA81" s="568"/>
      <c r="CB81" s="568"/>
      <c r="CC81" s="568"/>
      <c r="CD81" s="567"/>
      <c r="CE81" s="754" t="s">
        <v>202</v>
      </c>
      <c r="CF81" s="570"/>
    </row>
    <row r="82" spans="1:84" ht="13.5" thickBot="1" x14ac:dyDescent="0.25">
      <c r="A82" s="1056" t="s">
        <v>548</v>
      </c>
      <c r="B82" s="976"/>
      <c r="C82" s="1082"/>
      <c r="D82" s="571"/>
      <c r="E82" s="572"/>
      <c r="F82" s="572"/>
      <c r="G82" s="572"/>
      <c r="H82" s="572"/>
      <c r="I82" s="572"/>
      <c r="J82" s="573"/>
      <c r="K82" s="574" t="s">
        <v>74</v>
      </c>
      <c r="L82" s="570"/>
      <c r="M82" s="1056" t="s">
        <v>548</v>
      </c>
      <c r="N82" s="976"/>
      <c r="O82" s="1082"/>
      <c r="P82" s="571"/>
      <c r="Q82" s="572"/>
      <c r="R82" s="572"/>
      <c r="S82" s="572"/>
      <c r="T82" s="572"/>
      <c r="U82" s="572"/>
      <c r="V82" s="573"/>
      <c r="W82" s="574" t="s">
        <v>74</v>
      </c>
      <c r="X82" s="570"/>
      <c r="Y82" s="1056" t="s">
        <v>548</v>
      </c>
      <c r="Z82" s="976"/>
      <c r="AA82" s="1082"/>
      <c r="AB82" s="571"/>
      <c r="AC82" s="572"/>
      <c r="AD82" s="572"/>
      <c r="AE82" s="572"/>
      <c r="AF82" s="572"/>
      <c r="AG82" s="572"/>
      <c r="AH82" s="573"/>
      <c r="AI82" s="574" t="s">
        <v>74</v>
      </c>
      <c r="AJ82" s="570"/>
      <c r="AK82" s="1056" t="s">
        <v>548</v>
      </c>
      <c r="AL82" s="976"/>
      <c r="AM82" s="1082"/>
      <c r="AN82" s="571"/>
      <c r="AO82" s="572"/>
      <c r="AP82" s="572"/>
      <c r="AQ82" s="572"/>
      <c r="AR82" s="572"/>
      <c r="AS82" s="572"/>
      <c r="AT82" s="573"/>
      <c r="AU82" s="574" t="s">
        <v>74</v>
      </c>
      <c r="AV82" s="570"/>
      <c r="AW82" s="1056" t="s">
        <v>548</v>
      </c>
      <c r="AX82" s="976"/>
      <c r="AY82" s="1082"/>
      <c r="AZ82" s="571"/>
      <c r="BA82" s="572"/>
      <c r="BB82" s="572"/>
      <c r="BC82" s="572"/>
      <c r="BD82" s="572"/>
      <c r="BE82" s="572"/>
      <c r="BF82" s="573"/>
      <c r="BG82" s="574" t="s">
        <v>74</v>
      </c>
      <c r="BH82" s="570"/>
      <c r="BI82" s="1056" t="s">
        <v>548</v>
      </c>
      <c r="BJ82" s="976"/>
      <c r="BK82" s="1082"/>
      <c r="BL82" s="571"/>
      <c r="BM82" s="572"/>
      <c r="BN82" s="572"/>
      <c r="BO82" s="572"/>
      <c r="BP82" s="572"/>
      <c r="BQ82" s="572"/>
      <c r="BR82" s="573"/>
      <c r="BS82" s="574" t="s">
        <v>74</v>
      </c>
      <c r="BT82" s="570"/>
      <c r="BU82" s="1056" t="s">
        <v>548</v>
      </c>
      <c r="BV82" s="976"/>
      <c r="BW82" s="1082"/>
      <c r="BX82" s="571"/>
      <c r="BY82" s="572"/>
      <c r="BZ82" s="572"/>
      <c r="CA82" s="572"/>
      <c r="CB82" s="572"/>
      <c r="CC82" s="572"/>
      <c r="CD82" s="573"/>
      <c r="CE82" s="574" t="s">
        <v>74</v>
      </c>
      <c r="CF82" s="570"/>
    </row>
    <row r="83" spans="1:84" ht="10.5" customHeight="1" x14ac:dyDescent="0.2">
      <c r="A83" s="575" t="s">
        <v>6</v>
      </c>
      <c r="B83" s="595"/>
      <c r="C83" s="568"/>
      <c r="D83" s="568"/>
      <c r="E83" s="568"/>
      <c r="F83" s="567"/>
      <c r="G83" s="595" t="s">
        <v>69</v>
      </c>
      <c r="H83" s="595"/>
      <c r="I83" s="568"/>
      <c r="J83" s="567"/>
      <c r="K83" s="568"/>
      <c r="L83" s="570"/>
      <c r="M83" s="575" t="s">
        <v>6</v>
      </c>
      <c r="N83" s="595"/>
      <c r="O83" s="568"/>
      <c r="P83" s="568"/>
      <c r="Q83" s="568"/>
      <c r="R83" s="567"/>
      <c r="S83" s="595" t="s">
        <v>69</v>
      </c>
      <c r="T83" s="595"/>
      <c r="U83" s="568"/>
      <c r="V83" s="567"/>
      <c r="W83" s="568"/>
      <c r="X83" s="570"/>
      <c r="Y83" s="575" t="s">
        <v>6</v>
      </c>
      <c r="Z83" s="595"/>
      <c r="AA83" s="568"/>
      <c r="AB83" s="568"/>
      <c r="AC83" s="568"/>
      <c r="AD83" s="567"/>
      <c r="AE83" s="595" t="s">
        <v>69</v>
      </c>
      <c r="AF83" s="595"/>
      <c r="AG83" s="568"/>
      <c r="AH83" s="567"/>
      <c r="AI83" s="568"/>
      <c r="AJ83" s="570"/>
      <c r="AK83" s="575" t="s">
        <v>6</v>
      </c>
      <c r="AL83" s="595"/>
      <c r="AM83" s="568"/>
      <c r="AN83" s="568"/>
      <c r="AO83" s="568"/>
      <c r="AP83" s="567"/>
      <c r="AQ83" s="595" t="s">
        <v>69</v>
      </c>
      <c r="AR83" s="595"/>
      <c r="AS83" s="568"/>
      <c r="AT83" s="567"/>
      <c r="AU83" s="568"/>
      <c r="AV83" s="570"/>
      <c r="AW83" s="575" t="s">
        <v>6</v>
      </c>
      <c r="AX83" s="595"/>
      <c r="AY83" s="568"/>
      <c r="AZ83" s="568"/>
      <c r="BA83" s="568"/>
      <c r="BB83" s="567"/>
      <c r="BC83" s="595" t="s">
        <v>69</v>
      </c>
      <c r="BD83" s="595"/>
      <c r="BE83" s="568"/>
      <c r="BF83" s="567"/>
      <c r="BG83" s="568"/>
      <c r="BH83" s="570"/>
      <c r="BI83" s="575" t="s">
        <v>6</v>
      </c>
      <c r="BJ83" s="595"/>
      <c r="BK83" s="568"/>
      <c r="BL83" s="568"/>
      <c r="BM83" s="568"/>
      <c r="BN83" s="567"/>
      <c r="BO83" s="595" t="s">
        <v>69</v>
      </c>
      <c r="BP83" s="595"/>
      <c r="BQ83" s="568"/>
      <c r="BR83" s="567"/>
      <c r="BS83" s="568"/>
      <c r="BT83" s="570"/>
      <c r="BU83" s="575" t="s">
        <v>6</v>
      </c>
      <c r="BV83" s="595"/>
      <c r="BW83" s="568"/>
      <c r="BX83" s="568"/>
      <c r="BY83" s="568"/>
      <c r="BZ83" s="567"/>
      <c r="CA83" s="595" t="s">
        <v>69</v>
      </c>
      <c r="CB83" s="595"/>
      <c r="CC83" s="568"/>
      <c r="CD83" s="567"/>
      <c r="CE83" s="568"/>
      <c r="CF83" s="570"/>
    </row>
    <row r="84" spans="1:84" ht="12.75" customHeight="1" x14ac:dyDescent="0.2">
      <c r="A84" s="1100" t="str">
        <f>A45</f>
        <v>USCGC BUSTED</v>
      </c>
      <c r="B84" s="1084"/>
      <c r="C84" s="1084"/>
      <c r="D84" s="1084"/>
      <c r="E84" s="1084"/>
      <c r="F84" s="1085"/>
      <c r="G84" s="1101">
        <f>G45</f>
        <v>41609</v>
      </c>
      <c r="H84" s="1084"/>
      <c r="I84" s="1084"/>
      <c r="J84" s="1085"/>
      <c r="K84" s="568"/>
      <c r="L84" s="577"/>
      <c r="M84" s="1100" t="str">
        <f>M45</f>
        <v>USCGC BUSTED</v>
      </c>
      <c r="N84" s="1084"/>
      <c r="O84" s="1084"/>
      <c r="P84" s="1084"/>
      <c r="Q84" s="1084"/>
      <c r="R84" s="1085"/>
      <c r="S84" s="1101">
        <f>S45</f>
        <v>41609</v>
      </c>
      <c r="T84" s="1084"/>
      <c r="U84" s="1084"/>
      <c r="V84" s="1085"/>
      <c r="W84" s="568"/>
      <c r="X84" s="577"/>
      <c r="Y84" s="1100" t="str">
        <f>Y45</f>
        <v>USCGC BUSTED</v>
      </c>
      <c r="Z84" s="1084"/>
      <c r="AA84" s="1084"/>
      <c r="AB84" s="1084"/>
      <c r="AC84" s="1084"/>
      <c r="AD84" s="1085"/>
      <c r="AE84" s="1101">
        <f>AE45</f>
        <v>41609</v>
      </c>
      <c r="AF84" s="1084"/>
      <c r="AG84" s="1084"/>
      <c r="AH84" s="1085"/>
      <c r="AI84" s="568"/>
      <c r="AJ84" s="577"/>
      <c r="AK84" s="1100" t="str">
        <f>AK45</f>
        <v>USCGC BUSTED</v>
      </c>
      <c r="AL84" s="1084"/>
      <c r="AM84" s="1084"/>
      <c r="AN84" s="1084"/>
      <c r="AO84" s="1084"/>
      <c r="AP84" s="1085"/>
      <c r="AQ84" s="1101">
        <f>AQ45</f>
        <v>41609</v>
      </c>
      <c r="AR84" s="1084"/>
      <c r="AS84" s="1084"/>
      <c r="AT84" s="1085"/>
      <c r="AU84" s="568"/>
      <c r="AV84" s="577"/>
      <c r="AW84" s="1100" t="str">
        <f>AW45</f>
        <v>USCGC BUSTED</v>
      </c>
      <c r="AX84" s="1084"/>
      <c r="AY84" s="1084"/>
      <c r="AZ84" s="1084"/>
      <c r="BA84" s="1084"/>
      <c r="BB84" s="1085"/>
      <c r="BC84" s="1101">
        <f>BC45</f>
        <v>41609</v>
      </c>
      <c r="BD84" s="1084"/>
      <c r="BE84" s="1084"/>
      <c r="BF84" s="1085"/>
      <c r="BG84" s="568"/>
      <c r="BH84" s="577"/>
      <c r="BI84" s="1100" t="str">
        <f>BI45</f>
        <v>USCGC BUSTED</v>
      </c>
      <c r="BJ84" s="1084"/>
      <c r="BK84" s="1084"/>
      <c r="BL84" s="1084"/>
      <c r="BM84" s="1084"/>
      <c r="BN84" s="1085"/>
      <c r="BO84" s="1101">
        <f>BO45</f>
        <v>41609</v>
      </c>
      <c r="BP84" s="1084"/>
      <c r="BQ84" s="1084"/>
      <c r="BR84" s="1085"/>
      <c r="BS84" s="568"/>
      <c r="BT84" s="577"/>
      <c r="BU84" s="1100" t="str">
        <f>BU45</f>
        <v>USCGC BUSTED</v>
      </c>
      <c r="BV84" s="1084"/>
      <c r="BW84" s="1084"/>
      <c r="BX84" s="1084"/>
      <c r="BY84" s="1084"/>
      <c r="BZ84" s="1085"/>
      <c r="CA84" s="1101">
        <f>CA45</f>
        <v>41609</v>
      </c>
      <c r="CB84" s="1084"/>
      <c r="CC84" s="1084"/>
      <c r="CD84" s="1085"/>
      <c r="CE84" s="568"/>
      <c r="CF84" s="577"/>
    </row>
    <row r="85" spans="1:84" x14ac:dyDescent="0.2">
      <c r="A85" s="575" t="s">
        <v>75</v>
      </c>
      <c r="B85" s="595"/>
      <c r="C85" s="568"/>
      <c r="D85" s="568"/>
      <c r="E85" s="568"/>
      <c r="F85" s="568"/>
      <c r="G85" s="568"/>
      <c r="H85" s="568"/>
      <c r="I85" s="568"/>
      <c r="J85" s="567"/>
      <c r="K85" s="568"/>
      <c r="L85" s="577"/>
      <c r="M85" s="575" t="s">
        <v>75</v>
      </c>
      <c r="N85" s="595"/>
      <c r="O85" s="568"/>
      <c r="P85" s="568"/>
      <c r="Q85" s="568"/>
      <c r="R85" s="568"/>
      <c r="S85" s="568"/>
      <c r="T85" s="568"/>
      <c r="U85" s="568"/>
      <c r="V85" s="567"/>
      <c r="W85" s="568"/>
      <c r="X85" s="577"/>
      <c r="Y85" s="575" t="s">
        <v>75</v>
      </c>
      <c r="Z85" s="595"/>
      <c r="AA85" s="568"/>
      <c r="AB85" s="568"/>
      <c r="AC85" s="568"/>
      <c r="AD85" s="568"/>
      <c r="AE85" s="568"/>
      <c r="AF85" s="568"/>
      <c r="AG85" s="568"/>
      <c r="AH85" s="567"/>
      <c r="AI85" s="568"/>
      <c r="AJ85" s="577"/>
      <c r="AK85" s="575" t="s">
        <v>75</v>
      </c>
      <c r="AL85" s="595"/>
      <c r="AM85" s="568"/>
      <c r="AN85" s="568"/>
      <c r="AO85" s="568"/>
      <c r="AP85" s="568"/>
      <c r="AQ85" s="568"/>
      <c r="AR85" s="568"/>
      <c r="AS85" s="568"/>
      <c r="AT85" s="567"/>
      <c r="AU85" s="568"/>
      <c r="AV85" s="577"/>
      <c r="AW85" s="575" t="s">
        <v>75</v>
      </c>
      <c r="AX85" s="595"/>
      <c r="AY85" s="568"/>
      <c r="AZ85" s="568"/>
      <c r="BA85" s="568"/>
      <c r="BB85" s="568"/>
      <c r="BC85" s="568"/>
      <c r="BD85" s="568"/>
      <c r="BE85" s="568"/>
      <c r="BF85" s="567"/>
      <c r="BG85" s="568"/>
      <c r="BH85" s="577"/>
      <c r="BI85" s="575" t="s">
        <v>75</v>
      </c>
      <c r="BJ85" s="595"/>
      <c r="BK85" s="568"/>
      <c r="BL85" s="568"/>
      <c r="BM85" s="568"/>
      <c r="BN85" s="568"/>
      <c r="BO85" s="568"/>
      <c r="BP85" s="568"/>
      <c r="BQ85" s="568"/>
      <c r="BR85" s="567"/>
      <c r="BS85" s="568"/>
      <c r="BT85" s="577"/>
      <c r="BU85" s="575" t="s">
        <v>75</v>
      </c>
      <c r="BV85" s="595"/>
      <c r="BW85" s="568"/>
      <c r="BX85" s="568"/>
      <c r="BY85" s="568"/>
      <c r="BZ85" s="568"/>
      <c r="CA85" s="568"/>
      <c r="CB85" s="568"/>
      <c r="CC85" s="568"/>
      <c r="CD85" s="567"/>
      <c r="CE85" s="568"/>
      <c r="CF85" s="577"/>
    </row>
    <row r="86" spans="1:84" ht="12.75" customHeight="1" x14ac:dyDescent="0.2">
      <c r="A86" s="1097">
        <f>A47</f>
        <v>0</v>
      </c>
      <c r="B86" s="1098"/>
      <c r="C86" s="1098"/>
      <c r="D86" s="1098"/>
      <c r="E86" s="1098"/>
      <c r="F86" s="1098"/>
      <c r="G86" s="1098"/>
      <c r="H86" s="1098"/>
      <c r="I86" s="1098"/>
      <c r="J86" s="1099"/>
      <c r="K86" s="568"/>
      <c r="L86" s="577"/>
      <c r="M86" s="1097">
        <f>M47</f>
        <v>0</v>
      </c>
      <c r="N86" s="1098"/>
      <c r="O86" s="1098"/>
      <c r="P86" s="1098"/>
      <c r="Q86" s="1098"/>
      <c r="R86" s="1098"/>
      <c r="S86" s="1098"/>
      <c r="T86" s="1098"/>
      <c r="U86" s="1098"/>
      <c r="V86" s="1099"/>
      <c r="W86" s="568"/>
      <c r="X86" s="577"/>
      <c r="Y86" s="1097">
        <f>Y47</f>
        <v>0</v>
      </c>
      <c r="Z86" s="1098"/>
      <c r="AA86" s="1098"/>
      <c r="AB86" s="1098"/>
      <c r="AC86" s="1098"/>
      <c r="AD86" s="1098"/>
      <c r="AE86" s="1098"/>
      <c r="AF86" s="1098"/>
      <c r="AG86" s="1098"/>
      <c r="AH86" s="1099"/>
      <c r="AI86" s="568"/>
      <c r="AJ86" s="577"/>
      <c r="AK86" s="1097">
        <f>AK47</f>
        <v>0</v>
      </c>
      <c r="AL86" s="1098"/>
      <c r="AM86" s="1098"/>
      <c r="AN86" s="1098"/>
      <c r="AO86" s="1098"/>
      <c r="AP86" s="1098"/>
      <c r="AQ86" s="1098"/>
      <c r="AR86" s="1098"/>
      <c r="AS86" s="1098"/>
      <c r="AT86" s="1099"/>
      <c r="AU86" s="568"/>
      <c r="AV86" s="577"/>
      <c r="AW86" s="1097">
        <f>AW47</f>
        <v>0</v>
      </c>
      <c r="AX86" s="1098"/>
      <c r="AY86" s="1098"/>
      <c r="AZ86" s="1098"/>
      <c r="BA86" s="1098"/>
      <c r="BB86" s="1098"/>
      <c r="BC86" s="1098"/>
      <c r="BD86" s="1098"/>
      <c r="BE86" s="1098"/>
      <c r="BF86" s="1099"/>
      <c r="BG86" s="568"/>
      <c r="BH86" s="577"/>
      <c r="BI86" s="1097">
        <f>BI47</f>
        <v>0</v>
      </c>
      <c r="BJ86" s="1098"/>
      <c r="BK86" s="1098"/>
      <c r="BL86" s="1098"/>
      <c r="BM86" s="1098"/>
      <c r="BN86" s="1098"/>
      <c r="BO86" s="1098"/>
      <c r="BP86" s="1098"/>
      <c r="BQ86" s="1098"/>
      <c r="BR86" s="1099"/>
      <c r="BS86" s="568"/>
      <c r="BT86" s="577"/>
      <c r="BU86" s="1097">
        <f>BU47</f>
        <v>0</v>
      </c>
      <c r="BV86" s="1098"/>
      <c r="BW86" s="1098"/>
      <c r="BX86" s="1098"/>
      <c r="BY86" s="1098"/>
      <c r="BZ86" s="1098"/>
      <c r="CA86" s="1098"/>
      <c r="CB86" s="1098"/>
      <c r="CC86" s="1098"/>
      <c r="CD86" s="1099"/>
      <c r="CE86" s="568"/>
      <c r="CF86" s="577"/>
    </row>
    <row r="87" spans="1:84" x14ac:dyDescent="0.2">
      <c r="A87" s="575" t="s">
        <v>76</v>
      </c>
      <c r="B87" s="595"/>
      <c r="C87" s="568"/>
      <c r="D87" s="568"/>
      <c r="E87" s="568"/>
      <c r="F87" s="567"/>
      <c r="G87" s="595" t="s">
        <v>77</v>
      </c>
      <c r="H87" s="595"/>
      <c r="I87" s="568"/>
      <c r="J87" s="567"/>
      <c r="K87" s="574" t="s">
        <v>78</v>
      </c>
      <c r="L87" s="570"/>
      <c r="M87" s="575" t="s">
        <v>76</v>
      </c>
      <c r="N87" s="595"/>
      <c r="O87" s="568"/>
      <c r="P87" s="568"/>
      <c r="Q87" s="568"/>
      <c r="R87" s="567"/>
      <c r="S87" s="595" t="s">
        <v>77</v>
      </c>
      <c r="T87" s="595"/>
      <c r="U87" s="568"/>
      <c r="V87" s="567"/>
      <c r="W87" s="574" t="s">
        <v>78</v>
      </c>
      <c r="X87" s="570"/>
      <c r="Y87" s="575" t="s">
        <v>76</v>
      </c>
      <c r="Z87" s="595"/>
      <c r="AA87" s="568"/>
      <c r="AB87" s="568"/>
      <c r="AC87" s="568"/>
      <c r="AD87" s="567"/>
      <c r="AE87" s="595" t="s">
        <v>77</v>
      </c>
      <c r="AF87" s="595"/>
      <c r="AG87" s="568"/>
      <c r="AH87" s="567"/>
      <c r="AI87" s="574" t="s">
        <v>78</v>
      </c>
      <c r="AJ87" s="570"/>
      <c r="AK87" s="575" t="s">
        <v>76</v>
      </c>
      <c r="AL87" s="595"/>
      <c r="AM87" s="568"/>
      <c r="AN87" s="568"/>
      <c r="AO87" s="568"/>
      <c r="AP87" s="567"/>
      <c r="AQ87" s="595" t="s">
        <v>77</v>
      </c>
      <c r="AR87" s="595"/>
      <c r="AS87" s="568"/>
      <c r="AT87" s="567"/>
      <c r="AU87" s="574" t="s">
        <v>78</v>
      </c>
      <c r="AV87" s="570"/>
      <c r="AW87" s="575" t="s">
        <v>76</v>
      </c>
      <c r="AX87" s="595"/>
      <c r="AY87" s="568"/>
      <c r="AZ87" s="568"/>
      <c r="BA87" s="568"/>
      <c r="BB87" s="567"/>
      <c r="BC87" s="595" t="s">
        <v>77</v>
      </c>
      <c r="BD87" s="595"/>
      <c r="BE87" s="568"/>
      <c r="BF87" s="567"/>
      <c r="BG87" s="574" t="s">
        <v>78</v>
      </c>
      <c r="BH87" s="570"/>
      <c r="BI87" s="575" t="s">
        <v>76</v>
      </c>
      <c r="BJ87" s="595"/>
      <c r="BK87" s="568"/>
      <c r="BL87" s="568"/>
      <c r="BM87" s="568"/>
      <c r="BN87" s="567"/>
      <c r="BO87" s="595" t="s">
        <v>77</v>
      </c>
      <c r="BP87" s="595"/>
      <c r="BQ87" s="568"/>
      <c r="BR87" s="567"/>
      <c r="BS87" s="574" t="s">
        <v>78</v>
      </c>
      <c r="BT87" s="570"/>
      <c r="BU87" s="575" t="s">
        <v>76</v>
      </c>
      <c r="BV87" s="595"/>
      <c r="BW87" s="568"/>
      <c r="BX87" s="568"/>
      <c r="BY87" s="568"/>
      <c r="BZ87" s="567"/>
      <c r="CA87" s="595" t="s">
        <v>77</v>
      </c>
      <c r="CB87" s="595"/>
      <c r="CC87" s="568"/>
      <c r="CD87" s="567"/>
      <c r="CE87" s="574" t="s">
        <v>78</v>
      </c>
      <c r="CF87" s="570"/>
    </row>
    <row r="88" spans="1:84" ht="18.75" customHeight="1" thickBot="1" x14ac:dyDescent="0.25">
      <c r="A88" s="1088" t="s">
        <v>204</v>
      </c>
      <c r="B88" s="1089"/>
      <c r="C88" s="1089"/>
      <c r="D88" s="1089"/>
      <c r="E88" s="1089"/>
      <c r="F88" s="1090"/>
      <c r="G88" s="1088"/>
      <c r="H88" s="1089"/>
      <c r="I88" s="1089"/>
      <c r="J88" s="1090"/>
      <c r="K88" s="572"/>
      <c r="L88" s="573"/>
      <c r="M88" s="1088" t="s">
        <v>204</v>
      </c>
      <c r="N88" s="1089"/>
      <c r="O88" s="1089"/>
      <c r="P88" s="1089"/>
      <c r="Q88" s="1089"/>
      <c r="R88" s="1090"/>
      <c r="S88" s="1088"/>
      <c r="T88" s="1089"/>
      <c r="U88" s="1089"/>
      <c r="V88" s="1090"/>
      <c r="W88" s="572"/>
      <c r="X88" s="573"/>
      <c r="Y88" s="1088" t="s">
        <v>204</v>
      </c>
      <c r="Z88" s="1089"/>
      <c r="AA88" s="1089"/>
      <c r="AB88" s="1089"/>
      <c r="AC88" s="1089"/>
      <c r="AD88" s="1090"/>
      <c r="AE88" s="1088"/>
      <c r="AF88" s="1089"/>
      <c r="AG88" s="1089"/>
      <c r="AH88" s="1090"/>
      <c r="AI88" s="572"/>
      <c r="AJ88" s="573"/>
      <c r="AK88" s="1088" t="s">
        <v>204</v>
      </c>
      <c r="AL88" s="1089"/>
      <c r="AM88" s="1089"/>
      <c r="AN88" s="1089"/>
      <c r="AO88" s="1089"/>
      <c r="AP88" s="1090"/>
      <c r="AQ88" s="1088"/>
      <c r="AR88" s="1089"/>
      <c r="AS88" s="1089"/>
      <c r="AT88" s="1090"/>
      <c r="AU88" s="572"/>
      <c r="AV88" s="573"/>
      <c r="AW88" s="1088" t="s">
        <v>204</v>
      </c>
      <c r="AX88" s="1089"/>
      <c r="AY88" s="1089"/>
      <c r="AZ88" s="1089"/>
      <c r="BA88" s="1089"/>
      <c r="BB88" s="1090"/>
      <c r="BC88" s="1088"/>
      <c r="BD88" s="1089"/>
      <c r="BE88" s="1089"/>
      <c r="BF88" s="1090"/>
      <c r="BG88" s="572"/>
      <c r="BH88" s="573"/>
      <c r="BI88" s="1088" t="s">
        <v>204</v>
      </c>
      <c r="BJ88" s="1089"/>
      <c r="BK88" s="1089"/>
      <c r="BL88" s="1089"/>
      <c r="BM88" s="1089"/>
      <c r="BN88" s="1090"/>
      <c r="BO88" s="1088"/>
      <c r="BP88" s="1089"/>
      <c r="BQ88" s="1089"/>
      <c r="BR88" s="1090"/>
      <c r="BS88" s="572"/>
      <c r="BT88" s="573"/>
      <c r="BU88" s="1088" t="s">
        <v>204</v>
      </c>
      <c r="BV88" s="1089"/>
      <c r="BW88" s="1089"/>
      <c r="BX88" s="1089"/>
      <c r="BY88" s="1089"/>
      <c r="BZ88" s="1090"/>
      <c r="CA88" s="1088"/>
      <c r="CB88" s="1089"/>
      <c r="CC88" s="1089"/>
      <c r="CD88" s="1090"/>
      <c r="CE88" s="572"/>
      <c r="CF88" s="573"/>
    </row>
    <row r="89" spans="1:84" ht="18.75" customHeight="1" x14ac:dyDescent="0.2">
      <c r="A89" s="579" t="s">
        <v>79</v>
      </c>
      <c r="B89" s="568"/>
      <c r="C89" s="595" t="s">
        <v>80</v>
      </c>
      <c r="D89" s="568"/>
      <c r="E89" s="568"/>
      <c r="F89" s="568"/>
      <c r="G89" s="580"/>
      <c r="H89" s="581" t="s">
        <v>81</v>
      </c>
      <c r="I89" s="582" t="s">
        <v>82</v>
      </c>
      <c r="J89" s="582" t="s">
        <v>83</v>
      </c>
      <c r="K89" s="582" t="s">
        <v>83</v>
      </c>
      <c r="L89" s="583" t="s">
        <v>84</v>
      </c>
      <c r="M89" s="579" t="s">
        <v>79</v>
      </c>
      <c r="N89" s="568"/>
      <c r="O89" s="595" t="s">
        <v>80</v>
      </c>
      <c r="P89" s="568"/>
      <c r="Q89" s="568"/>
      <c r="R89" s="568"/>
      <c r="S89" s="580"/>
      <c r="T89" s="581" t="s">
        <v>81</v>
      </c>
      <c r="U89" s="582" t="s">
        <v>82</v>
      </c>
      <c r="V89" s="582" t="s">
        <v>83</v>
      </c>
      <c r="W89" s="582" t="s">
        <v>83</v>
      </c>
      <c r="X89" s="583" t="s">
        <v>84</v>
      </c>
      <c r="Y89" s="579" t="s">
        <v>79</v>
      </c>
      <c r="Z89" s="568"/>
      <c r="AA89" s="595" t="s">
        <v>80</v>
      </c>
      <c r="AB89" s="568"/>
      <c r="AC89" s="568"/>
      <c r="AD89" s="568"/>
      <c r="AE89" s="580"/>
      <c r="AF89" s="581" t="s">
        <v>81</v>
      </c>
      <c r="AG89" s="582" t="s">
        <v>82</v>
      </c>
      <c r="AH89" s="582" t="s">
        <v>83</v>
      </c>
      <c r="AI89" s="582" t="s">
        <v>83</v>
      </c>
      <c r="AJ89" s="583" t="s">
        <v>84</v>
      </c>
      <c r="AK89" s="579" t="s">
        <v>79</v>
      </c>
      <c r="AL89" s="568"/>
      <c r="AM89" s="595" t="s">
        <v>80</v>
      </c>
      <c r="AN89" s="568"/>
      <c r="AO89" s="568"/>
      <c r="AP89" s="568"/>
      <c r="AQ89" s="580"/>
      <c r="AR89" s="581" t="s">
        <v>81</v>
      </c>
      <c r="AS89" s="582" t="s">
        <v>82</v>
      </c>
      <c r="AT89" s="582" t="s">
        <v>83</v>
      </c>
      <c r="AU89" s="582" t="s">
        <v>83</v>
      </c>
      <c r="AV89" s="583" t="s">
        <v>84</v>
      </c>
      <c r="AW89" s="579" t="s">
        <v>79</v>
      </c>
      <c r="AX89" s="568"/>
      <c r="AY89" s="595" t="s">
        <v>80</v>
      </c>
      <c r="AZ89" s="568"/>
      <c r="BA89" s="568"/>
      <c r="BB89" s="568"/>
      <c r="BC89" s="580"/>
      <c r="BD89" s="581" t="s">
        <v>81</v>
      </c>
      <c r="BE89" s="582" t="s">
        <v>82</v>
      </c>
      <c r="BF89" s="582" t="s">
        <v>83</v>
      </c>
      <c r="BG89" s="582" t="s">
        <v>83</v>
      </c>
      <c r="BH89" s="583" t="s">
        <v>84</v>
      </c>
      <c r="BI89" s="579" t="s">
        <v>79</v>
      </c>
      <c r="BJ89" s="568"/>
      <c r="BK89" s="595" t="s">
        <v>80</v>
      </c>
      <c r="BL89" s="568"/>
      <c r="BM89" s="568"/>
      <c r="BN89" s="568"/>
      <c r="BO89" s="580"/>
      <c r="BP89" s="581" t="s">
        <v>81</v>
      </c>
      <c r="BQ89" s="582" t="s">
        <v>82</v>
      </c>
      <c r="BR89" s="582" t="s">
        <v>83</v>
      </c>
      <c r="BS89" s="582" t="s">
        <v>83</v>
      </c>
      <c r="BT89" s="583" t="s">
        <v>84</v>
      </c>
      <c r="BU89" s="579" t="s">
        <v>79</v>
      </c>
      <c r="BV89" s="568"/>
      <c r="BW89" s="595" t="s">
        <v>80</v>
      </c>
      <c r="BX89" s="568"/>
      <c r="BY89" s="568"/>
      <c r="BZ89" s="568"/>
      <c r="CA89" s="580"/>
      <c r="CB89" s="581" t="s">
        <v>81</v>
      </c>
      <c r="CC89" s="582" t="s">
        <v>82</v>
      </c>
      <c r="CD89" s="582" t="s">
        <v>83</v>
      </c>
      <c r="CE89" s="582" t="s">
        <v>83</v>
      </c>
      <c r="CF89" s="583" t="s">
        <v>84</v>
      </c>
    </row>
    <row r="90" spans="1:84" x14ac:dyDescent="0.2">
      <c r="A90" s="584"/>
      <c r="B90" s="585"/>
      <c r="C90" s="585"/>
      <c r="D90" s="585"/>
      <c r="E90" s="585"/>
      <c r="F90" s="585"/>
      <c r="G90" s="586"/>
      <c r="H90" s="586"/>
      <c r="I90" s="586"/>
      <c r="J90" s="586"/>
      <c r="K90" s="587" t="s">
        <v>85</v>
      </c>
      <c r="L90" s="588"/>
      <c r="M90" s="584"/>
      <c r="N90" s="585"/>
      <c r="O90" s="585"/>
      <c r="P90" s="585"/>
      <c r="Q90" s="585"/>
      <c r="R90" s="585"/>
      <c r="S90" s="586"/>
      <c r="T90" s="586"/>
      <c r="U90" s="586"/>
      <c r="V90" s="586"/>
      <c r="W90" s="587" t="s">
        <v>85</v>
      </c>
      <c r="X90" s="588"/>
      <c r="Y90" s="584"/>
      <c r="Z90" s="585"/>
      <c r="AA90" s="585"/>
      <c r="AB90" s="585"/>
      <c r="AC90" s="585"/>
      <c r="AD90" s="585"/>
      <c r="AE90" s="586"/>
      <c r="AF90" s="586"/>
      <c r="AG90" s="586"/>
      <c r="AH90" s="586"/>
      <c r="AI90" s="587" t="s">
        <v>85</v>
      </c>
      <c r="AJ90" s="588"/>
      <c r="AK90" s="584"/>
      <c r="AL90" s="585"/>
      <c r="AM90" s="585"/>
      <c r="AN90" s="585"/>
      <c r="AO90" s="585"/>
      <c r="AP90" s="585"/>
      <c r="AQ90" s="586"/>
      <c r="AR90" s="586"/>
      <c r="AS90" s="586"/>
      <c r="AT90" s="586"/>
      <c r="AU90" s="587" t="s">
        <v>85</v>
      </c>
      <c r="AV90" s="588"/>
      <c r="AW90" s="584"/>
      <c r="AX90" s="585"/>
      <c r="AY90" s="585"/>
      <c r="AZ90" s="585"/>
      <c r="BA90" s="585"/>
      <c r="BB90" s="585"/>
      <c r="BC90" s="586"/>
      <c r="BD90" s="586"/>
      <c r="BE90" s="586"/>
      <c r="BF90" s="586"/>
      <c r="BG90" s="587" t="s">
        <v>85</v>
      </c>
      <c r="BH90" s="588"/>
      <c r="BI90" s="584"/>
      <c r="BJ90" s="585"/>
      <c r="BK90" s="585"/>
      <c r="BL90" s="585"/>
      <c r="BM90" s="585"/>
      <c r="BN90" s="585"/>
      <c r="BO90" s="586"/>
      <c r="BP90" s="586"/>
      <c r="BQ90" s="586"/>
      <c r="BR90" s="586"/>
      <c r="BS90" s="587" t="s">
        <v>85</v>
      </c>
      <c r="BT90" s="588"/>
      <c r="BU90" s="584"/>
      <c r="BV90" s="585"/>
      <c r="BW90" s="585"/>
      <c r="BX90" s="585"/>
      <c r="BY90" s="585"/>
      <c r="BZ90" s="585"/>
      <c r="CA90" s="586"/>
      <c r="CB90" s="586"/>
      <c r="CC90" s="586"/>
      <c r="CD90" s="586"/>
      <c r="CE90" s="587" t="s">
        <v>85</v>
      </c>
      <c r="CF90" s="588"/>
    </row>
    <row r="91" spans="1:84" ht="23.85" customHeight="1" x14ac:dyDescent="0.2">
      <c r="A91" s="589" t="str">
        <f>IF(AND(I91=0,K91=0,B91=""),"No Line Item",1)</f>
        <v>No Line Item</v>
      </c>
      <c r="B91" s="1079"/>
      <c r="C91" s="1080"/>
      <c r="D91" s="1080"/>
      <c r="E91" s="1080"/>
      <c r="F91" s="1080"/>
      <c r="G91" s="1081"/>
      <c r="H91" s="4"/>
      <c r="I91" s="3"/>
      <c r="J91" s="5"/>
      <c r="K91" s="6"/>
      <c r="L91" s="590">
        <f t="shared" ref="L91:L109" si="28">I91*K91</f>
        <v>0</v>
      </c>
      <c r="M91" s="589" t="str">
        <f>IF(AND(U91=0,W91=0,N91=""),"No Line Item",M70+1)</f>
        <v>No Line Item</v>
      </c>
      <c r="N91" s="1079"/>
      <c r="O91" s="1080"/>
      <c r="P91" s="1080"/>
      <c r="Q91" s="1080"/>
      <c r="R91" s="1080"/>
      <c r="S91" s="1081"/>
      <c r="T91" s="4"/>
      <c r="U91" s="3"/>
      <c r="V91" s="5"/>
      <c r="W91" s="6"/>
      <c r="X91" s="590">
        <f t="shared" ref="X91:X106" si="29">U91*W91</f>
        <v>0</v>
      </c>
      <c r="Y91" s="589" t="str">
        <f>IF(AND(AG91=0,AI91=0,Z91=""),"No Line Item",Y70+1)</f>
        <v>No Line Item</v>
      </c>
      <c r="Z91" s="1079"/>
      <c r="AA91" s="1080"/>
      <c r="AB91" s="1080"/>
      <c r="AC91" s="1080"/>
      <c r="AD91" s="1080"/>
      <c r="AE91" s="1081"/>
      <c r="AF91" s="4"/>
      <c r="AG91" s="3"/>
      <c r="AH91" s="5"/>
      <c r="AI91" s="6"/>
      <c r="AJ91" s="590">
        <f t="shared" ref="AJ91:AJ106" si="30">AG91*AI91</f>
        <v>0</v>
      </c>
      <c r="AK91" s="589" t="str">
        <f>IF(AND(AS91=0,AU91=0,AL91=""),"No Line Item",AK70+1)</f>
        <v>No Line Item</v>
      </c>
      <c r="AL91" s="1079"/>
      <c r="AM91" s="1080"/>
      <c r="AN91" s="1080"/>
      <c r="AO91" s="1080"/>
      <c r="AP91" s="1080"/>
      <c r="AQ91" s="1081"/>
      <c r="AR91" s="4"/>
      <c r="AS91" s="3"/>
      <c r="AT91" s="5"/>
      <c r="AU91" s="6"/>
      <c r="AV91" s="590">
        <f t="shared" ref="AV91:AV106" si="31">AS91*AU91</f>
        <v>0</v>
      </c>
      <c r="AW91" s="589" t="str">
        <f>IF(AND(BE91=0,BG91=0,AX91=""),"No Line Item",AW70+1)</f>
        <v>No Line Item</v>
      </c>
      <c r="AX91" s="1079"/>
      <c r="AY91" s="1080"/>
      <c r="AZ91" s="1080"/>
      <c r="BA91" s="1080"/>
      <c r="BB91" s="1080"/>
      <c r="BC91" s="1081"/>
      <c r="BD91" s="4"/>
      <c r="BE91" s="3"/>
      <c r="BF91" s="5"/>
      <c r="BG91" s="6"/>
      <c r="BH91" s="590">
        <f t="shared" ref="BH91:BH106" si="32">BE91*BG91</f>
        <v>0</v>
      </c>
      <c r="BI91" s="589" t="str">
        <f>IF(AND(BQ91=0,BS91=0,BJ91=""),"No Line Item",BI70+1)</f>
        <v>No Line Item</v>
      </c>
      <c r="BJ91" s="1079"/>
      <c r="BK91" s="1080"/>
      <c r="BL91" s="1080"/>
      <c r="BM91" s="1080"/>
      <c r="BN91" s="1080"/>
      <c r="BO91" s="1081"/>
      <c r="BP91" s="4"/>
      <c r="BQ91" s="3"/>
      <c r="BR91" s="5"/>
      <c r="BS91" s="6"/>
      <c r="BT91" s="590">
        <f t="shared" ref="BT91:BT106" si="33">BQ91*BS91</f>
        <v>0</v>
      </c>
      <c r="BU91" s="589" t="str">
        <f>IF(AND(CC91=0,CE91=0,BV91=""),"No Line Item",BU70+1)</f>
        <v>No Line Item</v>
      </c>
      <c r="BV91" s="1079"/>
      <c r="BW91" s="1080"/>
      <c r="BX91" s="1080"/>
      <c r="BY91" s="1080"/>
      <c r="BZ91" s="1080"/>
      <c r="CA91" s="1081"/>
      <c r="CB91" s="4"/>
      <c r="CC91" s="3"/>
      <c r="CD91" s="5"/>
      <c r="CE91" s="6"/>
      <c r="CF91" s="590">
        <f t="shared" ref="CF91:CF106" si="34">CC91*CE91</f>
        <v>0</v>
      </c>
    </row>
    <row r="92" spans="1:84" ht="23.85" customHeight="1" x14ac:dyDescent="0.2">
      <c r="A92" s="589" t="str">
        <f>IF(AND(I92=0,K92=0,B92=""),"No Line Item",A91+1)</f>
        <v>No Line Item</v>
      </c>
      <c r="B92" s="1079"/>
      <c r="C92" s="1080"/>
      <c r="D92" s="1080"/>
      <c r="E92" s="1080"/>
      <c r="F92" s="1080"/>
      <c r="G92" s="1081"/>
      <c r="H92" s="4"/>
      <c r="I92" s="3"/>
      <c r="J92" s="5"/>
      <c r="K92" s="6"/>
      <c r="L92" s="590">
        <f t="shared" si="28"/>
        <v>0</v>
      </c>
      <c r="M92" s="589" t="str">
        <f>IF(AND(U92=0,W92=0,N92=""),"No Line Item",M91+1)</f>
        <v>No Line Item</v>
      </c>
      <c r="N92" s="1079"/>
      <c r="O92" s="1080"/>
      <c r="P92" s="1080"/>
      <c r="Q92" s="1080"/>
      <c r="R92" s="1080"/>
      <c r="S92" s="1081"/>
      <c r="T92" s="4"/>
      <c r="U92" s="3"/>
      <c r="V92" s="5"/>
      <c r="W92" s="6"/>
      <c r="X92" s="590">
        <f t="shared" si="29"/>
        <v>0</v>
      </c>
      <c r="Y92" s="589" t="str">
        <f>IF(AND(AG92=0,AI92=0,Z92=""),"No Line Item",Y91+1)</f>
        <v>No Line Item</v>
      </c>
      <c r="Z92" s="1079"/>
      <c r="AA92" s="1080"/>
      <c r="AB92" s="1080"/>
      <c r="AC92" s="1080"/>
      <c r="AD92" s="1080"/>
      <c r="AE92" s="1081"/>
      <c r="AF92" s="4"/>
      <c r="AG92" s="3"/>
      <c r="AH92" s="5"/>
      <c r="AI92" s="6"/>
      <c r="AJ92" s="590">
        <f t="shared" si="30"/>
        <v>0</v>
      </c>
      <c r="AK92" s="589" t="str">
        <f>IF(AND(AS92=0,AU92=0,AL92=""),"No Line Item",AK91+1)</f>
        <v>No Line Item</v>
      </c>
      <c r="AL92" s="1079"/>
      <c r="AM92" s="1080"/>
      <c r="AN92" s="1080"/>
      <c r="AO92" s="1080"/>
      <c r="AP92" s="1080"/>
      <c r="AQ92" s="1081"/>
      <c r="AR92" s="4"/>
      <c r="AS92" s="3"/>
      <c r="AT92" s="5"/>
      <c r="AU92" s="6"/>
      <c r="AV92" s="590">
        <f t="shared" si="31"/>
        <v>0</v>
      </c>
      <c r="AW92" s="589" t="str">
        <f>IF(AND(BE92=0,BG92=0,AX92=""),"No Line Item",AW91+1)</f>
        <v>No Line Item</v>
      </c>
      <c r="AX92" s="1079"/>
      <c r="AY92" s="1080"/>
      <c r="AZ92" s="1080"/>
      <c r="BA92" s="1080"/>
      <c r="BB92" s="1080"/>
      <c r="BC92" s="1081"/>
      <c r="BD92" s="4"/>
      <c r="BE92" s="3"/>
      <c r="BF92" s="5"/>
      <c r="BG92" s="6"/>
      <c r="BH92" s="590">
        <f t="shared" si="32"/>
        <v>0</v>
      </c>
      <c r="BI92" s="589" t="str">
        <f>IF(AND(BQ92=0,BS92=0,BJ92=""),"No Line Item",BI91+1)</f>
        <v>No Line Item</v>
      </c>
      <c r="BJ92" s="1079"/>
      <c r="BK92" s="1080"/>
      <c r="BL92" s="1080"/>
      <c r="BM92" s="1080"/>
      <c r="BN92" s="1080"/>
      <c r="BO92" s="1081"/>
      <c r="BP92" s="4"/>
      <c r="BQ92" s="3"/>
      <c r="BR92" s="5"/>
      <c r="BS92" s="6"/>
      <c r="BT92" s="590">
        <f t="shared" si="33"/>
        <v>0</v>
      </c>
      <c r="BU92" s="589" t="str">
        <f>IF(AND(CC92=0,CE92=0,BV92=""),"No Line Item",BU91+1)</f>
        <v>No Line Item</v>
      </c>
      <c r="BV92" s="1079"/>
      <c r="BW92" s="1080"/>
      <c r="BX92" s="1080"/>
      <c r="BY92" s="1080"/>
      <c r="BZ92" s="1080"/>
      <c r="CA92" s="1081"/>
      <c r="CB92" s="4"/>
      <c r="CC92" s="3"/>
      <c r="CD92" s="5"/>
      <c r="CE92" s="6"/>
      <c r="CF92" s="590">
        <f t="shared" si="34"/>
        <v>0</v>
      </c>
    </row>
    <row r="93" spans="1:84" ht="23.85" customHeight="1" x14ac:dyDescent="0.2">
      <c r="A93" s="589" t="str">
        <f t="shared" ref="A93:A108" si="35">IF(AND(I93=0,K93=0,B93=""),"No Line Item",A92+1)</f>
        <v>No Line Item</v>
      </c>
      <c r="B93" s="1079"/>
      <c r="C93" s="1080"/>
      <c r="D93" s="1080"/>
      <c r="E93" s="1080"/>
      <c r="F93" s="1080"/>
      <c r="G93" s="1081"/>
      <c r="H93" s="4"/>
      <c r="I93" s="3"/>
      <c r="J93" s="5"/>
      <c r="K93" s="6"/>
      <c r="L93" s="590">
        <f t="shared" si="28"/>
        <v>0</v>
      </c>
      <c r="M93" s="589" t="str">
        <f t="shared" ref="M93:M108" si="36">IF(AND(U93=0,W93=0,N93=""),"No Line Item",M92+1)</f>
        <v>No Line Item</v>
      </c>
      <c r="N93" s="1079"/>
      <c r="O93" s="1080"/>
      <c r="P93" s="1080"/>
      <c r="Q93" s="1080"/>
      <c r="R93" s="1080"/>
      <c r="S93" s="1081"/>
      <c r="T93" s="4"/>
      <c r="U93" s="3"/>
      <c r="V93" s="5"/>
      <c r="W93" s="6"/>
      <c r="X93" s="590">
        <f t="shared" si="29"/>
        <v>0</v>
      </c>
      <c r="Y93" s="589" t="str">
        <f t="shared" ref="Y93:Y108" si="37">IF(AND(AG93=0,AI93=0,Z93=""),"No Line Item",Y92+1)</f>
        <v>No Line Item</v>
      </c>
      <c r="Z93" s="1079"/>
      <c r="AA93" s="1080"/>
      <c r="AB93" s="1080"/>
      <c r="AC93" s="1080"/>
      <c r="AD93" s="1080"/>
      <c r="AE93" s="1081"/>
      <c r="AF93" s="4"/>
      <c r="AG93" s="3"/>
      <c r="AH93" s="5"/>
      <c r="AI93" s="6"/>
      <c r="AJ93" s="590">
        <f t="shared" si="30"/>
        <v>0</v>
      </c>
      <c r="AK93" s="589" t="str">
        <f t="shared" ref="AK93:AK108" si="38">IF(AND(AS93=0,AU93=0,AL93=""),"No Line Item",AK92+1)</f>
        <v>No Line Item</v>
      </c>
      <c r="AL93" s="1079"/>
      <c r="AM93" s="1080"/>
      <c r="AN93" s="1080"/>
      <c r="AO93" s="1080"/>
      <c r="AP93" s="1080"/>
      <c r="AQ93" s="1081"/>
      <c r="AR93" s="4"/>
      <c r="AS93" s="3"/>
      <c r="AT93" s="5"/>
      <c r="AU93" s="6"/>
      <c r="AV93" s="590">
        <f t="shared" si="31"/>
        <v>0</v>
      </c>
      <c r="AW93" s="589" t="str">
        <f t="shared" ref="AW93:AW108" si="39">IF(AND(BE93=0,BG93=0,AX93=""),"No Line Item",AW92+1)</f>
        <v>No Line Item</v>
      </c>
      <c r="AX93" s="1079"/>
      <c r="AY93" s="1080"/>
      <c r="AZ93" s="1080"/>
      <c r="BA93" s="1080"/>
      <c r="BB93" s="1080"/>
      <c r="BC93" s="1081"/>
      <c r="BD93" s="4"/>
      <c r="BE93" s="3"/>
      <c r="BF93" s="5"/>
      <c r="BG93" s="6"/>
      <c r="BH93" s="590">
        <f t="shared" si="32"/>
        <v>0</v>
      </c>
      <c r="BI93" s="589" t="str">
        <f t="shared" ref="BI93:BI108" si="40">IF(AND(BQ93=0,BS93=0,BJ93=""),"No Line Item",BI92+1)</f>
        <v>No Line Item</v>
      </c>
      <c r="BJ93" s="1079"/>
      <c r="BK93" s="1080"/>
      <c r="BL93" s="1080"/>
      <c r="BM93" s="1080"/>
      <c r="BN93" s="1080"/>
      <c r="BO93" s="1081"/>
      <c r="BP93" s="4"/>
      <c r="BQ93" s="3"/>
      <c r="BR93" s="5"/>
      <c r="BS93" s="6"/>
      <c r="BT93" s="590">
        <f t="shared" si="33"/>
        <v>0</v>
      </c>
      <c r="BU93" s="589" t="str">
        <f t="shared" ref="BU93:BU108" si="41">IF(AND(CC93=0,CE93=0,BV93=""),"No Line Item",BU92+1)</f>
        <v>No Line Item</v>
      </c>
      <c r="BV93" s="1079"/>
      <c r="BW93" s="1080"/>
      <c r="BX93" s="1080"/>
      <c r="BY93" s="1080"/>
      <c r="BZ93" s="1080"/>
      <c r="CA93" s="1081"/>
      <c r="CB93" s="4"/>
      <c r="CC93" s="3"/>
      <c r="CD93" s="5"/>
      <c r="CE93" s="6"/>
      <c r="CF93" s="590">
        <f t="shared" si="34"/>
        <v>0</v>
      </c>
    </row>
    <row r="94" spans="1:84" ht="23.85" customHeight="1" x14ac:dyDescent="0.2">
      <c r="A94" s="589" t="str">
        <f t="shared" si="35"/>
        <v>No Line Item</v>
      </c>
      <c r="B94" s="1079"/>
      <c r="C94" s="1080"/>
      <c r="D94" s="1080"/>
      <c r="E94" s="1080"/>
      <c r="F94" s="1080"/>
      <c r="G94" s="1081"/>
      <c r="H94" s="4"/>
      <c r="I94" s="3"/>
      <c r="J94" s="5"/>
      <c r="K94" s="6"/>
      <c r="L94" s="590">
        <f t="shared" si="28"/>
        <v>0</v>
      </c>
      <c r="M94" s="589" t="str">
        <f t="shared" si="36"/>
        <v>No Line Item</v>
      </c>
      <c r="N94" s="1079"/>
      <c r="O94" s="1080"/>
      <c r="P94" s="1080"/>
      <c r="Q94" s="1080"/>
      <c r="R94" s="1080"/>
      <c r="S94" s="1081"/>
      <c r="T94" s="4"/>
      <c r="U94" s="3"/>
      <c r="V94" s="5"/>
      <c r="W94" s="6"/>
      <c r="X94" s="590">
        <f t="shared" si="29"/>
        <v>0</v>
      </c>
      <c r="Y94" s="589" t="str">
        <f t="shared" si="37"/>
        <v>No Line Item</v>
      </c>
      <c r="Z94" s="1079"/>
      <c r="AA94" s="1080"/>
      <c r="AB94" s="1080"/>
      <c r="AC94" s="1080"/>
      <c r="AD94" s="1080"/>
      <c r="AE94" s="1081"/>
      <c r="AF94" s="4"/>
      <c r="AG94" s="3"/>
      <c r="AH94" s="5"/>
      <c r="AI94" s="6"/>
      <c r="AJ94" s="590">
        <f t="shared" si="30"/>
        <v>0</v>
      </c>
      <c r="AK94" s="589" t="str">
        <f t="shared" si="38"/>
        <v>No Line Item</v>
      </c>
      <c r="AL94" s="1079"/>
      <c r="AM94" s="1080"/>
      <c r="AN94" s="1080"/>
      <c r="AO94" s="1080"/>
      <c r="AP94" s="1080"/>
      <c r="AQ94" s="1081"/>
      <c r="AR94" s="4"/>
      <c r="AS94" s="3"/>
      <c r="AT94" s="5"/>
      <c r="AU94" s="6"/>
      <c r="AV94" s="590">
        <f t="shared" si="31"/>
        <v>0</v>
      </c>
      <c r="AW94" s="589" t="str">
        <f t="shared" si="39"/>
        <v>No Line Item</v>
      </c>
      <c r="AX94" s="1079"/>
      <c r="AY94" s="1080"/>
      <c r="AZ94" s="1080"/>
      <c r="BA94" s="1080"/>
      <c r="BB94" s="1080"/>
      <c r="BC94" s="1081"/>
      <c r="BD94" s="4"/>
      <c r="BE94" s="3"/>
      <c r="BF94" s="5"/>
      <c r="BG94" s="6"/>
      <c r="BH94" s="590">
        <f t="shared" si="32"/>
        <v>0</v>
      </c>
      <c r="BI94" s="589" t="str">
        <f t="shared" si="40"/>
        <v>No Line Item</v>
      </c>
      <c r="BJ94" s="1079"/>
      <c r="BK94" s="1080"/>
      <c r="BL94" s="1080"/>
      <c r="BM94" s="1080"/>
      <c r="BN94" s="1080"/>
      <c r="BO94" s="1081"/>
      <c r="BP94" s="4"/>
      <c r="BQ94" s="3"/>
      <c r="BR94" s="5"/>
      <c r="BS94" s="6"/>
      <c r="BT94" s="590">
        <f t="shared" si="33"/>
        <v>0</v>
      </c>
      <c r="BU94" s="589" t="str">
        <f t="shared" si="41"/>
        <v>No Line Item</v>
      </c>
      <c r="BV94" s="1079"/>
      <c r="BW94" s="1080"/>
      <c r="BX94" s="1080"/>
      <c r="BY94" s="1080"/>
      <c r="BZ94" s="1080"/>
      <c r="CA94" s="1081"/>
      <c r="CB94" s="4"/>
      <c r="CC94" s="3"/>
      <c r="CD94" s="5"/>
      <c r="CE94" s="6"/>
      <c r="CF94" s="590">
        <f t="shared" si="34"/>
        <v>0</v>
      </c>
    </row>
    <row r="95" spans="1:84" ht="23.85" customHeight="1" x14ac:dyDescent="0.2">
      <c r="A95" s="589" t="str">
        <f t="shared" si="35"/>
        <v>No Line Item</v>
      </c>
      <c r="B95" s="1079"/>
      <c r="C95" s="1080"/>
      <c r="D95" s="1080"/>
      <c r="E95" s="1080"/>
      <c r="F95" s="1080"/>
      <c r="G95" s="1081"/>
      <c r="H95" s="4"/>
      <c r="I95" s="3"/>
      <c r="J95" s="5"/>
      <c r="K95" s="6"/>
      <c r="L95" s="590">
        <f t="shared" si="28"/>
        <v>0</v>
      </c>
      <c r="M95" s="589" t="str">
        <f t="shared" si="36"/>
        <v>No Line Item</v>
      </c>
      <c r="N95" s="1079"/>
      <c r="O95" s="1080"/>
      <c r="P95" s="1080"/>
      <c r="Q95" s="1080"/>
      <c r="R95" s="1080"/>
      <c r="S95" s="1081"/>
      <c r="T95" s="4"/>
      <c r="U95" s="3"/>
      <c r="V95" s="5"/>
      <c r="W95" s="6"/>
      <c r="X95" s="590">
        <f t="shared" si="29"/>
        <v>0</v>
      </c>
      <c r="Y95" s="589" t="str">
        <f t="shared" si="37"/>
        <v>No Line Item</v>
      </c>
      <c r="Z95" s="1079"/>
      <c r="AA95" s="1080"/>
      <c r="AB95" s="1080"/>
      <c r="AC95" s="1080"/>
      <c r="AD95" s="1080"/>
      <c r="AE95" s="1081"/>
      <c r="AF95" s="4"/>
      <c r="AG95" s="3"/>
      <c r="AH95" s="5"/>
      <c r="AI95" s="6"/>
      <c r="AJ95" s="590">
        <f t="shared" si="30"/>
        <v>0</v>
      </c>
      <c r="AK95" s="589" t="str">
        <f t="shared" si="38"/>
        <v>No Line Item</v>
      </c>
      <c r="AL95" s="1079"/>
      <c r="AM95" s="1080"/>
      <c r="AN95" s="1080"/>
      <c r="AO95" s="1080"/>
      <c r="AP95" s="1080"/>
      <c r="AQ95" s="1081"/>
      <c r="AR95" s="4"/>
      <c r="AS95" s="3"/>
      <c r="AT95" s="5"/>
      <c r="AU95" s="6"/>
      <c r="AV95" s="590">
        <f t="shared" si="31"/>
        <v>0</v>
      </c>
      <c r="AW95" s="589" t="str">
        <f t="shared" si="39"/>
        <v>No Line Item</v>
      </c>
      <c r="AX95" s="1079"/>
      <c r="AY95" s="1080"/>
      <c r="AZ95" s="1080"/>
      <c r="BA95" s="1080"/>
      <c r="BB95" s="1080"/>
      <c r="BC95" s="1081"/>
      <c r="BD95" s="4"/>
      <c r="BE95" s="3"/>
      <c r="BF95" s="5"/>
      <c r="BG95" s="6"/>
      <c r="BH95" s="590">
        <f t="shared" si="32"/>
        <v>0</v>
      </c>
      <c r="BI95" s="589" t="str">
        <f t="shared" si="40"/>
        <v>No Line Item</v>
      </c>
      <c r="BJ95" s="1079"/>
      <c r="BK95" s="1080"/>
      <c r="BL95" s="1080"/>
      <c r="BM95" s="1080"/>
      <c r="BN95" s="1080"/>
      <c r="BO95" s="1081"/>
      <c r="BP95" s="4"/>
      <c r="BQ95" s="3"/>
      <c r="BR95" s="5"/>
      <c r="BS95" s="6"/>
      <c r="BT95" s="590">
        <f t="shared" si="33"/>
        <v>0</v>
      </c>
      <c r="BU95" s="589" t="str">
        <f t="shared" si="41"/>
        <v>No Line Item</v>
      </c>
      <c r="BV95" s="1079"/>
      <c r="BW95" s="1080"/>
      <c r="BX95" s="1080"/>
      <c r="BY95" s="1080"/>
      <c r="BZ95" s="1080"/>
      <c r="CA95" s="1081"/>
      <c r="CB95" s="4"/>
      <c r="CC95" s="3"/>
      <c r="CD95" s="5"/>
      <c r="CE95" s="6"/>
      <c r="CF95" s="590">
        <f t="shared" si="34"/>
        <v>0</v>
      </c>
    </row>
    <row r="96" spans="1:84" ht="23.85" customHeight="1" x14ac:dyDescent="0.2">
      <c r="A96" s="589" t="str">
        <f t="shared" si="35"/>
        <v>No Line Item</v>
      </c>
      <c r="B96" s="1079"/>
      <c r="C96" s="1080"/>
      <c r="D96" s="1080"/>
      <c r="E96" s="1080"/>
      <c r="F96" s="1080"/>
      <c r="G96" s="1081"/>
      <c r="H96" s="4"/>
      <c r="I96" s="3"/>
      <c r="J96" s="5"/>
      <c r="K96" s="6"/>
      <c r="L96" s="590">
        <f t="shared" si="28"/>
        <v>0</v>
      </c>
      <c r="M96" s="589" t="str">
        <f t="shared" si="36"/>
        <v>No Line Item</v>
      </c>
      <c r="N96" s="1079"/>
      <c r="O96" s="1080"/>
      <c r="P96" s="1080"/>
      <c r="Q96" s="1080"/>
      <c r="R96" s="1080"/>
      <c r="S96" s="1081"/>
      <c r="T96" s="4"/>
      <c r="U96" s="3"/>
      <c r="V96" s="5"/>
      <c r="W96" s="6"/>
      <c r="X96" s="590">
        <f t="shared" si="29"/>
        <v>0</v>
      </c>
      <c r="Y96" s="589" t="str">
        <f t="shared" si="37"/>
        <v>No Line Item</v>
      </c>
      <c r="Z96" s="1079"/>
      <c r="AA96" s="1080"/>
      <c r="AB96" s="1080"/>
      <c r="AC96" s="1080"/>
      <c r="AD96" s="1080"/>
      <c r="AE96" s="1081"/>
      <c r="AF96" s="4"/>
      <c r="AG96" s="3"/>
      <c r="AH96" s="5"/>
      <c r="AI96" s="6"/>
      <c r="AJ96" s="590">
        <f t="shared" si="30"/>
        <v>0</v>
      </c>
      <c r="AK96" s="589" t="str">
        <f t="shared" si="38"/>
        <v>No Line Item</v>
      </c>
      <c r="AL96" s="1079"/>
      <c r="AM96" s="1080"/>
      <c r="AN96" s="1080"/>
      <c r="AO96" s="1080"/>
      <c r="AP96" s="1080"/>
      <c r="AQ96" s="1081"/>
      <c r="AR96" s="4"/>
      <c r="AS96" s="3"/>
      <c r="AT96" s="5"/>
      <c r="AU96" s="6"/>
      <c r="AV96" s="590">
        <f t="shared" si="31"/>
        <v>0</v>
      </c>
      <c r="AW96" s="589" t="str">
        <f t="shared" si="39"/>
        <v>No Line Item</v>
      </c>
      <c r="AX96" s="1079"/>
      <c r="AY96" s="1080"/>
      <c r="AZ96" s="1080"/>
      <c r="BA96" s="1080"/>
      <c r="BB96" s="1080"/>
      <c r="BC96" s="1081"/>
      <c r="BD96" s="4"/>
      <c r="BE96" s="3"/>
      <c r="BF96" s="5"/>
      <c r="BG96" s="6"/>
      <c r="BH96" s="590">
        <f t="shared" si="32"/>
        <v>0</v>
      </c>
      <c r="BI96" s="589" t="str">
        <f t="shared" si="40"/>
        <v>No Line Item</v>
      </c>
      <c r="BJ96" s="1079"/>
      <c r="BK96" s="1080"/>
      <c r="BL96" s="1080"/>
      <c r="BM96" s="1080"/>
      <c r="BN96" s="1080"/>
      <c r="BO96" s="1081"/>
      <c r="BP96" s="4"/>
      <c r="BQ96" s="3"/>
      <c r="BR96" s="5"/>
      <c r="BS96" s="6"/>
      <c r="BT96" s="590">
        <f t="shared" si="33"/>
        <v>0</v>
      </c>
      <c r="BU96" s="589" t="str">
        <f t="shared" si="41"/>
        <v>No Line Item</v>
      </c>
      <c r="BV96" s="1079"/>
      <c r="BW96" s="1080"/>
      <c r="BX96" s="1080"/>
      <c r="BY96" s="1080"/>
      <c r="BZ96" s="1080"/>
      <c r="CA96" s="1081"/>
      <c r="CB96" s="4"/>
      <c r="CC96" s="3"/>
      <c r="CD96" s="5"/>
      <c r="CE96" s="6"/>
      <c r="CF96" s="590">
        <f t="shared" si="34"/>
        <v>0</v>
      </c>
    </row>
    <row r="97" spans="1:84" ht="23.85" customHeight="1" x14ac:dyDescent="0.2">
      <c r="A97" s="589" t="str">
        <f t="shared" si="35"/>
        <v>No Line Item</v>
      </c>
      <c r="B97" s="1079"/>
      <c r="C97" s="1080"/>
      <c r="D97" s="1080"/>
      <c r="E97" s="1080"/>
      <c r="F97" s="1080"/>
      <c r="G97" s="1081"/>
      <c r="H97" s="4"/>
      <c r="I97" s="3"/>
      <c r="J97" s="5"/>
      <c r="K97" s="6"/>
      <c r="L97" s="590">
        <f t="shared" si="28"/>
        <v>0</v>
      </c>
      <c r="M97" s="589" t="str">
        <f t="shared" si="36"/>
        <v>No Line Item</v>
      </c>
      <c r="N97" s="1079"/>
      <c r="O97" s="1080"/>
      <c r="P97" s="1080"/>
      <c r="Q97" s="1080"/>
      <c r="R97" s="1080"/>
      <c r="S97" s="1081"/>
      <c r="T97" s="4"/>
      <c r="U97" s="3"/>
      <c r="V97" s="5"/>
      <c r="W97" s="6"/>
      <c r="X97" s="590">
        <f t="shared" si="29"/>
        <v>0</v>
      </c>
      <c r="Y97" s="589" t="str">
        <f t="shared" si="37"/>
        <v>No Line Item</v>
      </c>
      <c r="Z97" s="1079"/>
      <c r="AA97" s="1080"/>
      <c r="AB97" s="1080"/>
      <c r="AC97" s="1080"/>
      <c r="AD97" s="1080"/>
      <c r="AE97" s="1081"/>
      <c r="AF97" s="4"/>
      <c r="AG97" s="3"/>
      <c r="AH97" s="5"/>
      <c r="AI97" s="6"/>
      <c r="AJ97" s="590">
        <f t="shared" si="30"/>
        <v>0</v>
      </c>
      <c r="AK97" s="589" t="str">
        <f t="shared" si="38"/>
        <v>No Line Item</v>
      </c>
      <c r="AL97" s="1079"/>
      <c r="AM97" s="1080"/>
      <c r="AN97" s="1080"/>
      <c r="AO97" s="1080"/>
      <c r="AP97" s="1080"/>
      <c r="AQ97" s="1081"/>
      <c r="AR97" s="4"/>
      <c r="AS97" s="3"/>
      <c r="AT97" s="5"/>
      <c r="AU97" s="6"/>
      <c r="AV97" s="590">
        <f t="shared" si="31"/>
        <v>0</v>
      </c>
      <c r="AW97" s="589" t="str">
        <f t="shared" si="39"/>
        <v>No Line Item</v>
      </c>
      <c r="AX97" s="1079"/>
      <c r="AY97" s="1080"/>
      <c r="AZ97" s="1080"/>
      <c r="BA97" s="1080"/>
      <c r="BB97" s="1080"/>
      <c r="BC97" s="1081"/>
      <c r="BD97" s="4"/>
      <c r="BE97" s="3"/>
      <c r="BF97" s="5"/>
      <c r="BG97" s="6"/>
      <c r="BH97" s="590">
        <f t="shared" si="32"/>
        <v>0</v>
      </c>
      <c r="BI97" s="589" t="str">
        <f t="shared" si="40"/>
        <v>No Line Item</v>
      </c>
      <c r="BJ97" s="1079"/>
      <c r="BK97" s="1080"/>
      <c r="BL97" s="1080"/>
      <c r="BM97" s="1080"/>
      <c r="BN97" s="1080"/>
      <c r="BO97" s="1081"/>
      <c r="BP97" s="4"/>
      <c r="BQ97" s="3"/>
      <c r="BR97" s="5"/>
      <c r="BS97" s="6"/>
      <c r="BT97" s="590">
        <f t="shared" si="33"/>
        <v>0</v>
      </c>
      <c r="BU97" s="589" t="str">
        <f t="shared" si="41"/>
        <v>No Line Item</v>
      </c>
      <c r="BV97" s="1079"/>
      <c r="BW97" s="1080"/>
      <c r="BX97" s="1080"/>
      <c r="BY97" s="1080"/>
      <c r="BZ97" s="1080"/>
      <c r="CA97" s="1081"/>
      <c r="CB97" s="4"/>
      <c r="CC97" s="3"/>
      <c r="CD97" s="5"/>
      <c r="CE97" s="6"/>
      <c r="CF97" s="590">
        <f t="shared" si="34"/>
        <v>0</v>
      </c>
    </row>
    <row r="98" spans="1:84" ht="23.85" customHeight="1" x14ac:dyDescent="0.2">
      <c r="A98" s="589" t="str">
        <f t="shared" si="35"/>
        <v>No Line Item</v>
      </c>
      <c r="B98" s="1079"/>
      <c r="C98" s="1080"/>
      <c r="D98" s="1080"/>
      <c r="E98" s="1080"/>
      <c r="F98" s="1080"/>
      <c r="G98" s="1081"/>
      <c r="H98" s="4"/>
      <c r="I98" s="3"/>
      <c r="J98" s="5"/>
      <c r="K98" s="6"/>
      <c r="L98" s="590">
        <f t="shared" si="28"/>
        <v>0</v>
      </c>
      <c r="M98" s="589" t="str">
        <f t="shared" si="36"/>
        <v>No Line Item</v>
      </c>
      <c r="N98" s="1079"/>
      <c r="O98" s="1080"/>
      <c r="P98" s="1080"/>
      <c r="Q98" s="1080"/>
      <c r="R98" s="1080"/>
      <c r="S98" s="1081"/>
      <c r="T98" s="4"/>
      <c r="U98" s="3"/>
      <c r="V98" s="5"/>
      <c r="W98" s="6"/>
      <c r="X98" s="590">
        <f t="shared" si="29"/>
        <v>0</v>
      </c>
      <c r="Y98" s="589" t="str">
        <f t="shared" si="37"/>
        <v>No Line Item</v>
      </c>
      <c r="Z98" s="1079"/>
      <c r="AA98" s="1080"/>
      <c r="AB98" s="1080"/>
      <c r="AC98" s="1080"/>
      <c r="AD98" s="1080"/>
      <c r="AE98" s="1081"/>
      <c r="AF98" s="4"/>
      <c r="AG98" s="3"/>
      <c r="AH98" s="5"/>
      <c r="AI98" s="6"/>
      <c r="AJ98" s="590">
        <f t="shared" si="30"/>
        <v>0</v>
      </c>
      <c r="AK98" s="589" t="str">
        <f t="shared" si="38"/>
        <v>No Line Item</v>
      </c>
      <c r="AL98" s="1079"/>
      <c r="AM98" s="1080"/>
      <c r="AN98" s="1080"/>
      <c r="AO98" s="1080"/>
      <c r="AP98" s="1080"/>
      <c r="AQ98" s="1081"/>
      <c r="AR98" s="4"/>
      <c r="AS98" s="3"/>
      <c r="AT98" s="5"/>
      <c r="AU98" s="6"/>
      <c r="AV98" s="590">
        <f t="shared" si="31"/>
        <v>0</v>
      </c>
      <c r="AW98" s="589" t="str">
        <f t="shared" si="39"/>
        <v>No Line Item</v>
      </c>
      <c r="AX98" s="1079"/>
      <c r="AY98" s="1080"/>
      <c r="AZ98" s="1080"/>
      <c r="BA98" s="1080"/>
      <c r="BB98" s="1080"/>
      <c r="BC98" s="1081"/>
      <c r="BD98" s="4"/>
      <c r="BE98" s="3"/>
      <c r="BF98" s="5"/>
      <c r="BG98" s="6"/>
      <c r="BH98" s="590">
        <f t="shared" si="32"/>
        <v>0</v>
      </c>
      <c r="BI98" s="589" t="str">
        <f t="shared" si="40"/>
        <v>No Line Item</v>
      </c>
      <c r="BJ98" s="1079"/>
      <c r="BK98" s="1080"/>
      <c r="BL98" s="1080"/>
      <c r="BM98" s="1080"/>
      <c r="BN98" s="1080"/>
      <c r="BO98" s="1081"/>
      <c r="BP98" s="4"/>
      <c r="BQ98" s="3"/>
      <c r="BR98" s="5"/>
      <c r="BS98" s="6"/>
      <c r="BT98" s="590">
        <f t="shared" si="33"/>
        <v>0</v>
      </c>
      <c r="BU98" s="589" t="str">
        <f t="shared" si="41"/>
        <v>No Line Item</v>
      </c>
      <c r="BV98" s="1079"/>
      <c r="BW98" s="1080"/>
      <c r="BX98" s="1080"/>
      <c r="BY98" s="1080"/>
      <c r="BZ98" s="1080"/>
      <c r="CA98" s="1081"/>
      <c r="CB98" s="4"/>
      <c r="CC98" s="3"/>
      <c r="CD98" s="5"/>
      <c r="CE98" s="6"/>
      <c r="CF98" s="590">
        <f t="shared" si="34"/>
        <v>0</v>
      </c>
    </row>
    <row r="99" spans="1:84" ht="23.85" customHeight="1" x14ac:dyDescent="0.2">
      <c r="A99" s="589" t="str">
        <f t="shared" si="35"/>
        <v>No Line Item</v>
      </c>
      <c r="B99" s="1079"/>
      <c r="C99" s="1080"/>
      <c r="D99" s="1080"/>
      <c r="E99" s="1080"/>
      <c r="F99" s="1080"/>
      <c r="G99" s="1081"/>
      <c r="H99" s="4"/>
      <c r="I99" s="3"/>
      <c r="J99" s="5"/>
      <c r="K99" s="6"/>
      <c r="L99" s="590">
        <f t="shared" si="28"/>
        <v>0</v>
      </c>
      <c r="M99" s="589" t="str">
        <f t="shared" si="36"/>
        <v>No Line Item</v>
      </c>
      <c r="N99" s="1079"/>
      <c r="O99" s="1080"/>
      <c r="P99" s="1080"/>
      <c r="Q99" s="1080"/>
      <c r="R99" s="1080"/>
      <c r="S99" s="1081"/>
      <c r="T99" s="4"/>
      <c r="U99" s="3"/>
      <c r="V99" s="5"/>
      <c r="W99" s="6"/>
      <c r="X99" s="590">
        <f t="shared" si="29"/>
        <v>0</v>
      </c>
      <c r="Y99" s="589" t="str">
        <f t="shared" si="37"/>
        <v>No Line Item</v>
      </c>
      <c r="Z99" s="1079"/>
      <c r="AA99" s="1080"/>
      <c r="AB99" s="1080"/>
      <c r="AC99" s="1080"/>
      <c r="AD99" s="1080"/>
      <c r="AE99" s="1081"/>
      <c r="AF99" s="4"/>
      <c r="AG99" s="3"/>
      <c r="AH99" s="5"/>
      <c r="AI99" s="6"/>
      <c r="AJ99" s="590">
        <f t="shared" si="30"/>
        <v>0</v>
      </c>
      <c r="AK99" s="589" t="str">
        <f t="shared" si="38"/>
        <v>No Line Item</v>
      </c>
      <c r="AL99" s="1079"/>
      <c r="AM99" s="1080"/>
      <c r="AN99" s="1080"/>
      <c r="AO99" s="1080"/>
      <c r="AP99" s="1080"/>
      <c r="AQ99" s="1081"/>
      <c r="AR99" s="4"/>
      <c r="AS99" s="3"/>
      <c r="AT99" s="5"/>
      <c r="AU99" s="6"/>
      <c r="AV99" s="590">
        <f t="shared" si="31"/>
        <v>0</v>
      </c>
      <c r="AW99" s="589" t="str">
        <f t="shared" si="39"/>
        <v>No Line Item</v>
      </c>
      <c r="AX99" s="1079"/>
      <c r="AY99" s="1080"/>
      <c r="AZ99" s="1080"/>
      <c r="BA99" s="1080"/>
      <c r="BB99" s="1080"/>
      <c r="BC99" s="1081"/>
      <c r="BD99" s="4"/>
      <c r="BE99" s="3"/>
      <c r="BF99" s="5"/>
      <c r="BG99" s="6"/>
      <c r="BH99" s="590">
        <f t="shared" si="32"/>
        <v>0</v>
      </c>
      <c r="BI99" s="589" t="str">
        <f t="shared" si="40"/>
        <v>No Line Item</v>
      </c>
      <c r="BJ99" s="1079"/>
      <c r="BK99" s="1080"/>
      <c r="BL99" s="1080"/>
      <c r="BM99" s="1080"/>
      <c r="BN99" s="1080"/>
      <c r="BO99" s="1081"/>
      <c r="BP99" s="4"/>
      <c r="BQ99" s="3"/>
      <c r="BR99" s="5"/>
      <c r="BS99" s="6"/>
      <c r="BT99" s="590">
        <f t="shared" si="33"/>
        <v>0</v>
      </c>
      <c r="BU99" s="589" t="str">
        <f t="shared" si="41"/>
        <v>No Line Item</v>
      </c>
      <c r="BV99" s="1079"/>
      <c r="BW99" s="1080"/>
      <c r="BX99" s="1080"/>
      <c r="BY99" s="1080"/>
      <c r="BZ99" s="1080"/>
      <c r="CA99" s="1081"/>
      <c r="CB99" s="4"/>
      <c r="CC99" s="3"/>
      <c r="CD99" s="5"/>
      <c r="CE99" s="6"/>
      <c r="CF99" s="590">
        <f t="shared" si="34"/>
        <v>0</v>
      </c>
    </row>
    <row r="100" spans="1:84" ht="23.85" customHeight="1" x14ac:dyDescent="0.2">
      <c r="A100" s="589" t="str">
        <f t="shared" si="35"/>
        <v>No Line Item</v>
      </c>
      <c r="B100" s="1079"/>
      <c r="C100" s="1080"/>
      <c r="D100" s="1080"/>
      <c r="E100" s="1080"/>
      <c r="F100" s="1080"/>
      <c r="G100" s="1081"/>
      <c r="H100" s="4"/>
      <c r="I100" s="3"/>
      <c r="J100" s="5"/>
      <c r="K100" s="6"/>
      <c r="L100" s="590">
        <f t="shared" si="28"/>
        <v>0</v>
      </c>
      <c r="M100" s="589" t="str">
        <f t="shared" si="36"/>
        <v>No Line Item</v>
      </c>
      <c r="N100" s="1079"/>
      <c r="O100" s="1080"/>
      <c r="P100" s="1080"/>
      <c r="Q100" s="1080"/>
      <c r="R100" s="1080"/>
      <c r="S100" s="1081"/>
      <c r="T100" s="4"/>
      <c r="U100" s="3"/>
      <c r="V100" s="5"/>
      <c r="W100" s="6"/>
      <c r="X100" s="590">
        <f t="shared" si="29"/>
        <v>0</v>
      </c>
      <c r="Y100" s="589" t="str">
        <f t="shared" si="37"/>
        <v>No Line Item</v>
      </c>
      <c r="Z100" s="1079"/>
      <c r="AA100" s="1080"/>
      <c r="AB100" s="1080"/>
      <c r="AC100" s="1080"/>
      <c r="AD100" s="1080"/>
      <c r="AE100" s="1081"/>
      <c r="AF100" s="4"/>
      <c r="AG100" s="3"/>
      <c r="AH100" s="5"/>
      <c r="AI100" s="6"/>
      <c r="AJ100" s="590">
        <f t="shared" si="30"/>
        <v>0</v>
      </c>
      <c r="AK100" s="589" t="str">
        <f t="shared" si="38"/>
        <v>No Line Item</v>
      </c>
      <c r="AL100" s="1079"/>
      <c r="AM100" s="1080"/>
      <c r="AN100" s="1080"/>
      <c r="AO100" s="1080"/>
      <c r="AP100" s="1080"/>
      <c r="AQ100" s="1081"/>
      <c r="AR100" s="4"/>
      <c r="AS100" s="3"/>
      <c r="AT100" s="5"/>
      <c r="AU100" s="6"/>
      <c r="AV100" s="590">
        <f t="shared" si="31"/>
        <v>0</v>
      </c>
      <c r="AW100" s="589" t="str">
        <f t="shared" si="39"/>
        <v>No Line Item</v>
      </c>
      <c r="AX100" s="1079"/>
      <c r="AY100" s="1080"/>
      <c r="AZ100" s="1080"/>
      <c r="BA100" s="1080"/>
      <c r="BB100" s="1080"/>
      <c r="BC100" s="1081"/>
      <c r="BD100" s="4"/>
      <c r="BE100" s="3"/>
      <c r="BF100" s="5"/>
      <c r="BG100" s="6"/>
      <c r="BH100" s="590">
        <f t="shared" si="32"/>
        <v>0</v>
      </c>
      <c r="BI100" s="589" t="str">
        <f t="shared" si="40"/>
        <v>No Line Item</v>
      </c>
      <c r="BJ100" s="1079"/>
      <c r="BK100" s="1080"/>
      <c r="BL100" s="1080"/>
      <c r="BM100" s="1080"/>
      <c r="BN100" s="1080"/>
      <c r="BO100" s="1081"/>
      <c r="BP100" s="4"/>
      <c r="BQ100" s="3"/>
      <c r="BR100" s="5"/>
      <c r="BS100" s="6"/>
      <c r="BT100" s="590">
        <f t="shared" si="33"/>
        <v>0</v>
      </c>
      <c r="BU100" s="589" t="str">
        <f t="shared" si="41"/>
        <v>No Line Item</v>
      </c>
      <c r="BV100" s="1079"/>
      <c r="BW100" s="1080"/>
      <c r="BX100" s="1080"/>
      <c r="BY100" s="1080"/>
      <c r="BZ100" s="1080"/>
      <c r="CA100" s="1081"/>
      <c r="CB100" s="4"/>
      <c r="CC100" s="3"/>
      <c r="CD100" s="5"/>
      <c r="CE100" s="6"/>
      <c r="CF100" s="590">
        <f t="shared" si="34"/>
        <v>0</v>
      </c>
    </row>
    <row r="101" spans="1:84" ht="23.85" customHeight="1" x14ac:dyDescent="0.2">
      <c r="A101" s="589" t="str">
        <f t="shared" si="35"/>
        <v>No Line Item</v>
      </c>
      <c r="B101" s="1079"/>
      <c r="C101" s="1080"/>
      <c r="D101" s="1080"/>
      <c r="E101" s="1080"/>
      <c r="F101" s="1080"/>
      <c r="G101" s="1081"/>
      <c r="H101" s="4"/>
      <c r="I101" s="3"/>
      <c r="J101" s="5"/>
      <c r="K101" s="6"/>
      <c r="L101" s="590">
        <f t="shared" si="28"/>
        <v>0</v>
      </c>
      <c r="M101" s="589" t="str">
        <f t="shared" si="36"/>
        <v>No Line Item</v>
      </c>
      <c r="N101" s="1079"/>
      <c r="O101" s="1080"/>
      <c r="P101" s="1080"/>
      <c r="Q101" s="1080"/>
      <c r="R101" s="1080"/>
      <c r="S101" s="1081"/>
      <c r="T101" s="4"/>
      <c r="U101" s="3"/>
      <c r="V101" s="5"/>
      <c r="W101" s="6"/>
      <c r="X101" s="590">
        <f t="shared" si="29"/>
        <v>0</v>
      </c>
      <c r="Y101" s="589" t="str">
        <f t="shared" si="37"/>
        <v>No Line Item</v>
      </c>
      <c r="Z101" s="1079"/>
      <c r="AA101" s="1080"/>
      <c r="AB101" s="1080"/>
      <c r="AC101" s="1080"/>
      <c r="AD101" s="1080"/>
      <c r="AE101" s="1081"/>
      <c r="AF101" s="4"/>
      <c r="AG101" s="3"/>
      <c r="AH101" s="5"/>
      <c r="AI101" s="6"/>
      <c r="AJ101" s="590">
        <f t="shared" si="30"/>
        <v>0</v>
      </c>
      <c r="AK101" s="589" t="str">
        <f t="shared" si="38"/>
        <v>No Line Item</v>
      </c>
      <c r="AL101" s="1079"/>
      <c r="AM101" s="1080"/>
      <c r="AN101" s="1080"/>
      <c r="AO101" s="1080"/>
      <c r="AP101" s="1080"/>
      <c r="AQ101" s="1081"/>
      <c r="AR101" s="4"/>
      <c r="AS101" s="3"/>
      <c r="AT101" s="5"/>
      <c r="AU101" s="6"/>
      <c r="AV101" s="590">
        <f t="shared" si="31"/>
        <v>0</v>
      </c>
      <c r="AW101" s="589" t="str">
        <f t="shared" si="39"/>
        <v>No Line Item</v>
      </c>
      <c r="AX101" s="1079"/>
      <c r="AY101" s="1080"/>
      <c r="AZ101" s="1080"/>
      <c r="BA101" s="1080"/>
      <c r="BB101" s="1080"/>
      <c r="BC101" s="1081"/>
      <c r="BD101" s="4"/>
      <c r="BE101" s="3"/>
      <c r="BF101" s="5"/>
      <c r="BG101" s="6"/>
      <c r="BH101" s="590">
        <f t="shared" si="32"/>
        <v>0</v>
      </c>
      <c r="BI101" s="589" t="str">
        <f t="shared" si="40"/>
        <v>No Line Item</v>
      </c>
      <c r="BJ101" s="1079"/>
      <c r="BK101" s="1080"/>
      <c r="BL101" s="1080"/>
      <c r="BM101" s="1080"/>
      <c r="BN101" s="1080"/>
      <c r="BO101" s="1081"/>
      <c r="BP101" s="4"/>
      <c r="BQ101" s="3"/>
      <c r="BR101" s="5"/>
      <c r="BS101" s="6"/>
      <c r="BT101" s="590">
        <f t="shared" si="33"/>
        <v>0</v>
      </c>
      <c r="BU101" s="589" t="str">
        <f t="shared" si="41"/>
        <v>No Line Item</v>
      </c>
      <c r="BV101" s="1079"/>
      <c r="BW101" s="1080"/>
      <c r="BX101" s="1080"/>
      <c r="BY101" s="1080"/>
      <c r="BZ101" s="1080"/>
      <c r="CA101" s="1081"/>
      <c r="CB101" s="4"/>
      <c r="CC101" s="3"/>
      <c r="CD101" s="5"/>
      <c r="CE101" s="6"/>
      <c r="CF101" s="590">
        <f t="shared" si="34"/>
        <v>0</v>
      </c>
    </row>
    <row r="102" spans="1:84" ht="23.85" customHeight="1" x14ac:dyDescent="0.2">
      <c r="A102" s="589" t="str">
        <f t="shared" si="35"/>
        <v>No Line Item</v>
      </c>
      <c r="B102" s="1079"/>
      <c r="C102" s="1080"/>
      <c r="D102" s="1080"/>
      <c r="E102" s="1080"/>
      <c r="F102" s="1080"/>
      <c r="G102" s="1081"/>
      <c r="H102" s="4"/>
      <c r="I102" s="3"/>
      <c r="J102" s="5"/>
      <c r="K102" s="6"/>
      <c r="L102" s="590">
        <f t="shared" si="28"/>
        <v>0</v>
      </c>
      <c r="M102" s="589" t="str">
        <f t="shared" si="36"/>
        <v>No Line Item</v>
      </c>
      <c r="N102" s="1079"/>
      <c r="O102" s="1080"/>
      <c r="P102" s="1080"/>
      <c r="Q102" s="1080"/>
      <c r="R102" s="1080"/>
      <c r="S102" s="1081"/>
      <c r="T102" s="4"/>
      <c r="U102" s="3"/>
      <c r="V102" s="5"/>
      <c r="W102" s="6"/>
      <c r="X102" s="590">
        <f t="shared" si="29"/>
        <v>0</v>
      </c>
      <c r="Y102" s="589" t="str">
        <f t="shared" si="37"/>
        <v>No Line Item</v>
      </c>
      <c r="Z102" s="1079"/>
      <c r="AA102" s="1080"/>
      <c r="AB102" s="1080"/>
      <c r="AC102" s="1080"/>
      <c r="AD102" s="1080"/>
      <c r="AE102" s="1081"/>
      <c r="AF102" s="4"/>
      <c r="AG102" s="3"/>
      <c r="AH102" s="5"/>
      <c r="AI102" s="6"/>
      <c r="AJ102" s="590">
        <f t="shared" si="30"/>
        <v>0</v>
      </c>
      <c r="AK102" s="589" t="str">
        <f t="shared" si="38"/>
        <v>No Line Item</v>
      </c>
      <c r="AL102" s="1079"/>
      <c r="AM102" s="1080"/>
      <c r="AN102" s="1080"/>
      <c r="AO102" s="1080"/>
      <c r="AP102" s="1080"/>
      <c r="AQ102" s="1081"/>
      <c r="AR102" s="4"/>
      <c r="AS102" s="3"/>
      <c r="AT102" s="5"/>
      <c r="AU102" s="6"/>
      <c r="AV102" s="590">
        <f t="shared" si="31"/>
        <v>0</v>
      </c>
      <c r="AW102" s="589" t="str">
        <f t="shared" si="39"/>
        <v>No Line Item</v>
      </c>
      <c r="AX102" s="1079"/>
      <c r="AY102" s="1080"/>
      <c r="AZ102" s="1080"/>
      <c r="BA102" s="1080"/>
      <c r="BB102" s="1080"/>
      <c r="BC102" s="1081"/>
      <c r="BD102" s="4"/>
      <c r="BE102" s="3"/>
      <c r="BF102" s="5"/>
      <c r="BG102" s="6"/>
      <c r="BH102" s="590">
        <f t="shared" si="32"/>
        <v>0</v>
      </c>
      <c r="BI102" s="589" t="str">
        <f t="shared" si="40"/>
        <v>No Line Item</v>
      </c>
      <c r="BJ102" s="1079"/>
      <c r="BK102" s="1080"/>
      <c r="BL102" s="1080"/>
      <c r="BM102" s="1080"/>
      <c r="BN102" s="1080"/>
      <c r="BO102" s="1081"/>
      <c r="BP102" s="4"/>
      <c r="BQ102" s="3"/>
      <c r="BR102" s="5"/>
      <c r="BS102" s="6"/>
      <c r="BT102" s="590">
        <f t="shared" si="33"/>
        <v>0</v>
      </c>
      <c r="BU102" s="589" t="str">
        <f t="shared" si="41"/>
        <v>No Line Item</v>
      </c>
      <c r="BV102" s="1079"/>
      <c r="BW102" s="1080"/>
      <c r="BX102" s="1080"/>
      <c r="BY102" s="1080"/>
      <c r="BZ102" s="1080"/>
      <c r="CA102" s="1081"/>
      <c r="CB102" s="4"/>
      <c r="CC102" s="3"/>
      <c r="CD102" s="5"/>
      <c r="CE102" s="6"/>
      <c r="CF102" s="590">
        <f t="shared" si="34"/>
        <v>0</v>
      </c>
    </row>
    <row r="103" spans="1:84" ht="23.85" customHeight="1" x14ac:dyDescent="0.2">
      <c r="A103" s="589" t="str">
        <f t="shared" si="35"/>
        <v>No Line Item</v>
      </c>
      <c r="B103" s="1079"/>
      <c r="C103" s="1080"/>
      <c r="D103" s="1080"/>
      <c r="E103" s="1080"/>
      <c r="F103" s="1080"/>
      <c r="G103" s="1081"/>
      <c r="H103" s="4"/>
      <c r="I103" s="3"/>
      <c r="J103" s="5"/>
      <c r="K103" s="6"/>
      <c r="L103" s="590">
        <f t="shared" si="28"/>
        <v>0</v>
      </c>
      <c r="M103" s="589" t="str">
        <f t="shared" si="36"/>
        <v>No Line Item</v>
      </c>
      <c r="N103" s="1079"/>
      <c r="O103" s="1080"/>
      <c r="P103" s="1080"/>
      <c r="Q103" s="1080"/>
      <c r="R103" s="1080"/>
      <c r="S103" s="1081"/>
      <c r="T103" s="4"/>
      <c r="U103" s="3"/>
      <c r="V103" s="5"/>
      <c r="W103" s="6"/>
      <c r="X103" s="590">
        <f t="shared" si="29"/>
        <v>0</v>
      </c>
      <c r="Y103" s="589" t="str">
        <f t="shared" si="37"/>
        <v>No Line Item</v>
      </c>
      <c r="Z103" s="1079"/>
      <c r="AA103" s="1080"/>
      <c r="AB103" s="1080"/>
      <c r="AC103" s="1080"/>
      <c r="AD103" s="1080"/>
      <c r="AE103" s="1081"/>
      <c r="AF103" s="4"/>
      <c r="AG103" s="3"/>
      <c r="AH103" s="5"/>
      <c r="AI103" s="6"/>
      <c r="AJ103" s="590">
        <f t="shared" si="30"/>
        <v>0</v>
      </c>
      <c r="AK103" s="589" t="str">
        <f t="shared" si="38"/>
        <v>No Line Item</v>
      </c>
      <c r="AL103" s="1079"/>
      <c r="AM103" s="1080"/>
      <c r="AN103" s="1080"/>
      <c r="AO103" s="1080"/>
      <c r="AP103" s="1080"/>
      <c r="AQ103" s="1081"/>
      <c r="AR103" s="4"/>
      <c r="AS103" s="3"/>
      <c r="AT103" s="5"/>
      <c r="AU103" s="6"/>
      <c r="AV103" s="590">
        <f t="shared" si="31"/>
        <v>0</v>
      </c>
      <c r="AW103" s="589" t="str">
        <f t="shared" si="39"/>
        <v>No Line Item</v>
      </c>
      <c r="AX103" s="1079"/>
      <c r="AY103" s="1080"/>
      <c r="AZ103" s="1080"/>
      <c r="BA103" s="1080"/>
      <c r="BB103" s="1080"/>
      <c r="BC103" s="1081"/>
      <c r="BD103" s="4"/>
      <c r="BE103" s="3"/>
      <c r="BF103" s="5"/>
      <c r="BG103" s="6"/>
      <c r="BH103" s="590">
        <f t="shared" si="32"/>
        <v>0</v>
      </c>
      <c r="BI103" s="589" t="str">
        <f t="shared" si="40"/>
        <v>No Line Item</v>
      </c>
      <c r="BJ103" s="1079"/>
      <c r="BK103" s="1080"/>
      <c r="BL103" s="1080"/>
      <c r="BM103" s="1080"/>
      <c r="BN103" s="1080"/>
      <c r="BO103" s="1081"/>
      <c r="BP103" s="4"/>
      <c r="BQ103" s="3"/>
      <c r="BR103" s="5"/>
      <c r="BS103" s="6"/>
      <c r="BT103" s="590">
        <f t="shared" si="33"/>
        <v>0</v>
      </c>
      <c r="BU103" s="589" t="str">
        <f t="shared" si="41"/>
        <v>No Line Item</v>
      </c>
      <c r="BV103" s="1079"/>
      <c r="BW103" s="1080"/>
      <c r="BX103" s="1080"/>
      <c r="BY103" s="1080"/>
      <c r="BZ103" s="1080"/>
      <c r="CA103" s="1081"/>
      <c r="CB103" s="4"/>
      <c r="CC103" s="3"/>
      <c r="CD103" s="5"/>
      <c r="CE103" s="6"/>
      <c r="CF103" s="590">
        <f t="shared" si="34"/>
        <v>0</v>
      </c>
    </row>
    <row r="104" spans="1:84" ht="23.85" customHeight="1" x14ac:dyDescent="0.2">
      <c r="A104" s="589" t="str">
        <f t="shared" si="35"/>
        <v>No Line Item</v>
      </c>
      <c r="B104" s="1079"/>
      <c r="C104" s="1080"/>
      <c r="D104" s="1080"/>
      <c r="E104" s="1080"/>
      <c r="F104" s="1080"/>
      <c r="G104" s="1081"/>
      <c r="H104" s="4"/>
      <c r="I104" s="3"/>
      <c r="J104" s="5"/>
      <c r="K104" s="6"/>
      <c r="L104" s="590">
        <f t="shared" si="28"/>
        <v>0</v>
      </c>
      <c r="M104" s="589" t="str">
        <f t="shared" si="36"/>
        <v>No Line Item</v>
      </c>
      <c r="N104" s="1079"/>
      <c r="O104" s="1080"/>
      <c r="P104" s="1080"/>
      <c r="Q104" s="1080"/>
      <c r="R104" s="1080"/>
      <c r="S104" s="1081"/>
      <c r="T104" s="4"/>
      <c r="U104" s="3"/>
      <c r="V104" s="5"/>
      <c r="W104" s="6"/>
      <c r="X104" s="590">
        <f t="shared" si="29"/>
        <v>0</v>
      </c>
      <c r="Y104" s="589" t="str">
        <f t="shared" si="37"/>
        <v>No Line Item</v>
      </c>
      <c r="Z104" s="1079"/>
      <c r="AA104" s="1080"/>
      <c r="AB104" s="1080"/>
      <c r="AC104" s="1080"/>
      <c r="AD104" s="1080"/>
      <c r="AE104" s="1081"/>
      <c r="AF104" s="4"/>
      <c r="AG104" s="3"/>
      <c r="AH104" s="5"/>
      <c r="AI104" s="6"/>
      <c r="AJ104" s="590">
        <f t="shared" si="30"/>
        <v>0</v>
      </c>
      <c r="AK104" s="589" t="str">
        <f t="shared" si="38"/>
        <v>No Line Item</v>
      </c>
      <c r="AL104" s="1079"/>
      <c r="AM104" s="1080"/>
      <c r="AN104" s="1080"/>
      <c r="AO104" s="1080"/>
      <c r="AP104" s="1080"/>
      <c r="AQ104" s="1081"/>
      <c r="AR104" s="4"/>
      <c r="AS104" s="3"/>
      <c r="AT104" s="5"/>
      <c r="AU104" s="6"/>
      <c r="AV104" s="590">
        <f t="shared" si="31"/>
        <v>0</v>
      </c>
      <c r="AW104" s="589" t="str">
        <f t="shared" si="39"/>
        <v>No Line Item</v>
      </c>
      <c r="AX104" s="1079"/>
      <c r="AY104" s="1080"/>
      <c r="AZ104" s="1080"/>
      <c r="BA104" s="1080"/>
      <c r="BB104" s="1080"/>
      <c r="BC104" s="1081"/>
      <c r="BD104" s="4"/>
      <c r="BE104" s="3"/>
      <c r="BF104" s="5"/>
      <c r="BG104" s="6"/>
      <c r="BH104" s="590">
        <f t="shared" si="32"/>
        <v>0</v>
      </c>
      <c r="BI104" s="589" t="str">
        <f t="shared" si="40"/>
        <v>No Line Item</v>
      </c>
      <c r="BJ104" s="1079"/>
      <c r="BK104" s="1080"/>
      <c r="BL104" s="1080"/>
      <c r="BM104" s="1080"/>
      <c r="BN104" s="1080"/>
      <c r="BO104" s="1081"/>
      <c r="BP104" s="4"/>
      <c r="BQ104" s="3"/>
      <c r="BR104" s="5"/>
      <c r="BS104" s="6"/>
      <c r="BT104" s="590">
        <f t="shared" si="33"/>
        <v>0</v>
      </c>
      <c r="BU104" s="589" t="str">
        <f t="shared" si="41"/>
        <v>No Line Item</v>
      </c>
      <c r="BV104" s="1079"/>
      <c r="BW104" s="1080"/>
      <c r="BX104" s="1080"/>
      <c r="BY104" s="1080"/>
      <c r="BZ104" s="1080"/>
      <c r="CA104" s="1081"/>
      <c r="CB104" s="4"/>
      <c r="CC104" s="3"/>
      <c r="CD104" s="5"/>
      <c r="CE104" s="6"/>
      <c r="CF104" s="590">
        <f t="shared" si="34"/>
        <v>0</v>
      </c>
    </row>
    <row r="105" spans="1:84" ht="23.85" customHeight="1" x14ac:dyDescent="0.2">
      <c r="A105" s="589" t="str">
        <f t="shared" si="35"/>
        <v>No Line Item</v>
      </c>
      <c r="B105" s="1079"/>
      <c r="C105" s="1080"/>
      <c r="D105" s="1080"/>
      <c r="E105" s="1080"/>
      <c r="F105" s="1080"/>
      <c r="G105" s="1081"/>
      <c r="H105" s="4"/>
      <c r="I105" s="3"/>
      <c r="J105" s="5"/>
      <c r="K105" s="6"/>
      <c r="L105" s="590">
        <f t="shared" si="28"/>
        <v>0</v>
      </c>
      <c r="M105" s="589" t="str">
        <f t="shared" si="36"/>
        <v>No Line Item</v>
      </c>
      <c r="N105" s="1079"/>
      <c r="O105" s="1080"/>
      <c r="P105" s="1080"/>
      <c r="Q105" s="1080"/>
      <c r="R105" s="1080"/>
      <c r="S105" s="1081"/>
      <c r="T105" s="4"/>
      <c r="U105" s="3"/>
      <c r="V105" s="5"/>
      <c r="W105" s="6"/>
      <c r="X105" s="590">
        <f t="shared" si="29"/>
        <v>0</v>
      </c>
      <c r="Y105" s="589" t="str">
        <f t="shared" si="37"/>
        <v>No Line Item</v>
      </c>
      <c r="Z105" s="1079"/>
      <c r="AA105" s="1080"/>
      <c r="AB105" s="1080"/>
      <c r="AC105" s="1080"/>
      <c r="AD105" s="1080"/>
      <c r="AE105" s="1081"/>
      <c r="AF105" s="4"/>
      <c r="AG105" s="3"/>
      <c r="AH105" s="5"/>
      <c r="AI105" s="6"/>
      <c r="AJ105" s="590">
        <f t="shared" si="30"/>
        <v>0</v>
      </c>
      <c r="AK105" s="589" t="str">
        <f t="shared" si="38"/>
        <v>No Line Item</v>
      </c>
      <c r="AL105" s="1079"/>
      <c r="AM105" s="1080"/>
      <c r="AN105" s="1080"/>
      <c r="AO105" s="1080"/>
      <c r="AP105" s="1080"/>
      <c r="AQ105" s="1081"/>
      <c r="AR105" s="4"/>
      <c r="AS105" s="3"/>
      <c r="AT105" s="5"/>
      <c r="AU105" s="6"/>
      <c r="AV105" s="590">
        <f t="shared" si="31"/>
        <v>0</v>
      </c>
      <c r="AW105" s="589" t="str">
        <f t="shared" si="39"/>
        <v>No Line Item</v>
      </c>
      <c r="AX105" s="1079"/>
      <c r="AY105" s="1080"/>
      <c r="AZ105" s="1080"/>
      <c r="BA105" s="1080"/>
      <c r="BB105" s="1080"/>
      <c r="BC105" s="1081"/>
      <c r="BD105" s="4"/>
      <c r="BE105" s="3"/>
      <c r="BF105" s="5"/>
      <c r="BG105" s="6"/>
      <c r="BH105" s="590">
        <f t="shared" si="32"/>
        <v>0</v>
      </c>
      <c r="BI105" s="589" t="str">
        <f t="shared" si="40"/>
        <v>No Line Item</v>
      </c>
      <c r="BJ105" s="1079"/>
      <c r="BK105" s="1080"/>
      <c r="BL105" s="1080"/>
      <c r="BM105" s="1080"/>
      <c r="BN105" s="1080"/>
      <c r="BO105" s="1081"/>
      <c r="BP105" s="4"/>
      <c r="BQ105" s="3"/>
      <c r="BR105" s="5"/>
      <c r="BS105" s="6"/>
      <c r="BT105" s="590">
        <f t="shared" si="33"/>
        <v>0</v>
      </c>
      <c r="BU105" s="589" t="str">
        <f t="shared" si="41"/>
        <v>No Line Item</v>
      </c>
      <c r="BV105" s="1079"/>
      <c r="BW105" s="1080"/>
      <c r="BX105" s="1080"/>
      <c r="BY105" s="1080"/>
      <c r="BZ105" s="1080"/>
      <c r="CA105" s="1081"/>
      <c r="CB105" s="4"/>
      <c r="CC105" s="3"/>
      <c r="CD105" s="5"/>
      <c r="CE105" s="6"/>
      <c r="CF105" s="590">
        <f t="shared" si="34"/>
        <v>0</v>
      </c>
    </row>
    <row r="106" spans="1:84" ht="23.85" customHeight="1" x14ac:dyDescent="0.2">
      <c r="A106" s="589" t="str">
        <f t="shared" si="35"/>
        <v>No Line Item</v>
      </c>
      <c r="B106" s="1079"/>
      <c r="C106" s="1080"/>
      <c r="D106" s="1080"/>
      <c r="E106" s="1080"/>
      <c r="F106" s="1080"/>
      <c r="G106" s="1081"/>
      <c r="H106" s="4"/>
      <c r="I106" s="3"/>
      <c r="J106" s="5"/>
      <c r="K106" s="6"/>
      <c r="L106" s="590">
        <f t="shared" si="28"/>
        <v>0</v>
      </c>
      <c r="M106" s="589" t="str">
        <f t="shared" si="36"/>
        <v>No Line Item</v>
      </c>
      <c r="N106" s="1079"/>
      <c r="O106" s="1080"/>
      <c r="P106" s="1080"/>
      <c r="Q106" s="1080"/>
      <c r="R106" s="1080"/>
      <c r="S106" s="1081"/>
      <c r="T106" s="4"/>
      <c r="U106" s="3"/>
      <c r="V106" s="5"/>
      <c r="W106" s="6"/>
      <c r="X106" s="590">
        <f t="shared" si="29"/>
        <v>0</v>
      </c>
      <c r="Y106" s="589" t="str">
        <f t="shared" si="37"/>
        <v>No Line Item</v>
      </c>
      <c r="Z106" s="1079"/>
      <c r="AA106" s="1080"/>
      <c r="AB106" s="1080"/>
      <c r="AC106" s="1080"/>
      <c r="AD106" s="1080"/>
      <c r="AE106" s="1081"/>
      <c r="AF106" s="4"/>
      <c r="AG106" s="3"/>
      <c r="AH106" s="5"/>
      <c r="AI106" s="6"/>
      <c r="AJ106" s="590">
        <f t="shared" si="30"/>
        <v>0</v>
      </c>
      <c r="AK106" s="589" t="str">
        <f t="shared" si="38"/>
        <v>No Line Item</v>
      </c>
      <c r="AL106" s="1079"/>
      <c r="AM106" s="1080"/>
      <c r="AN106" s="1080"/>
      <c r="AO106" s="1080"/>
      <c r="AP106" s="1080"/>
      <c r="AQ106" s="1081"/>
      <c r="AR106" s="4"/>
      <c r="AS106" s="3"/>
      <c r="AT106" s="5"/>
      <c r="AU106" s="6"/>
      <c r="AV106" s="590">
        <f t="shared" si="31"/>
        <v>0</v>
      </c>
      <c r="AW106" s="589" t="str">
        <f t="shared" si="39"/>
        <v>No Line Item</v>
      </c>
      <c r="AX106" s="1079"/>
      <c r="AY106" s="1080"/>
      <c r="AZ106" s="1080"/>
      <c r="BA106" s="1080"/>
      <c r="BB106" s="1080"/>
      <c r="BC106" s="1081"/>
      <c r="BD106" s="4"/>
      <c r="BE106" s="3"/>
      <c r="BF106" s="5"/>
      <c r="BG106" s="6"/>
      <c r="BH106" s="590">
        <f t="shared" si="32"/>
        <v>0</v>
      </c>
      <c r="BI106" s="589" t="str">
        <f t="shared" si="40"/>
        <v>No Line Item</v>
      </c>
      <c r="BJ106" s="1079"/>
      <c r="BK106" s="1080"/>
      <c r="BL106" s="1080"/>
      <c r="BM106" s="1080"/>
      <c r="BN106" s="1080"/>
      <c r="BO106" s="1081"/>
      <c r="BP106" s="4"/>
      <c r="BQ106" s="3"/>
      <c r="BR106" s="5"/>
      <c r="BS106" s="6"/>
      <c r="BT106" s="590">
        <f t="shared" si="33"/>
        <v>0</v>
      </c>
      <c r="BU106" s="589" t="str">
        <f t="shared" si="41"/>
        <v>No Line Item</v>
      </c>
      <c r="BV106" s="1079"/>
      <c r="BW106" s="1080"/>
      <c r="BX106" s="1080"/>
      <c r="BY106" s="1080"/>
      <c r="BZ106" s="1080"/>
      <c r="CA106" s="1081"/>
      <c r="CB106" s="4"/>
      <c r="CC106" s="3"/>
      <c r="CD106" s="5"/>
      <c r="CE106" s="6"/>
      <c r="CF106" s="590">
        <f t="shared" si="34"/>
        <v>0</v>
      </c>
    </row>
    <row r="107" spans="1:84" ht="23.85" customHeight="1" x14ac:dyDescent="0.2">
      <c r="A107" s="589" t="str">
        <f t="shared" si="35"/>
        <v>No Line Item</v>
      </c>
      <c r="B107" s="1079"/>
      <c r="C107" s="1080"/>
      <c r="D107" s="1080"/>
      <c r="E107" s="1080"/>
      <c r="F107" s="1080"/>
      <c r="G107" s="1081"/>
      <c r="H107" s="4"/>
      <c r="I107" s="3"/>
      <c r="J107" s="5"/>
      <c r="K107" s="6"/>
      <c r="L107" s="590">
        <f t="shared" si="28"/>
        <v>0</v>
      </c>
      <c r="M107" s="589" t="str">
        <f t="shared" si="36"/>
        <v>No Line Item</v>
      </c>
      <c r="N107" s="1079"/>
      <c r="O107" s="1080"/>
      <c r="P107" s="1080"/>
      <c r="Q107" s="1080"/>
      <c r="R107" s="1080"/>
      <c r="S107" s="1081"/>
      <c r="T107" s="4"/>
      <c r="U107" s="3"/>
      <c r="V107" s="5"/>
      <c r="W107" s="6"/>
      <c r="X107" s="590">
        <f>U107*W107</f>
        <v>0</v>
      </c>
      <c r="Y107" s="589" t="str">
        <f t="shared" si="37"/>
        <v>No Line Item</v>
      </c>
      <c r="Z107" s="1079"/>
      <c r="AA107" s="1080"/>
      <c r="AB107" s="1080"/>
      <c r="AC107" s="1080"/>
      <c r="AD107" s="1080"/>
      <c r="AE107" s="1081"/>
      <c r="AF107" s="4"/>
      <c r="AG107" s="3"/>
      <c r="AH107" s="5"/>
      <c r="AI107" s="6"/>
      <c r="AJ107" s="590">
        <f>AG107*AI107</f>
        <v>0</v>
      </c>
      <c r="AK107" s="589" t="str">
        <f t="shared" si="38"/>
        <v>No Line Item</v>
      </c>
      <c r="AL107" s="1079"/>
      <c r="AM107" s="1080"/>
      <c r="AN107" s="1080"/>
      <c r="AO107" s="1080"/>
      <c r="AP107" s="1080"/>
      <c r="AQ107" s="1081"/>
      <c r="AR107" s="4"/>
      <c r="AS107" s="3"/>
      <c r="AT107" s="5"/>
      <c r="AU107" s="6"/>
      <c r="AV107" s="590">
        <f>AS107*AU107</f>
        <v>0</v>
      </c>
      <c r="AW107" s="589" t="str">
        <f t="shared" si="39"/>
        <v>No Line Item</v>
      </c>
      <c r="AX107" s="1079"/>
      <c r="AY107" s="1080"/>
      <c r="AZ107" s="1080"/>
      <c r="BA107" s="1080"/>
      <c r="BB107" s="1080"/>
      <c r="BC107" s="1081"/>
      <c r="BD107" s="4"/>
      <c r="BE107" s="3"/>
      <c r="BF107" s="5"/>
      <c r="BG107" s="6"/>
      <c r="BH107" s="590">
        <f>BE107*BG107</f>
        <v>0</v>
      </c>
      <c r="BI107" s="589" t="str">
        <f t="shared" si="40"/>
        <v>No Line Item</v>
      </c>
      <c r="BJ107" s="1079"/>
      <c r="BK107" s="1080"/>
      <c r="BL107" s="1080"/>
      <c r="BM107" s="1080"/>
      <c r="BN107" s="1080"/>
      <c r="BO107" s="1081"/>
      <c r="BP107" s="4"/>
      <c r="BQ107" s="3"/>
      <c r="BR107" s="5"/>
      <c r="BS107" s="6"/>
      <c r="BT107" s="590">
        <f>BQ107*BS107</f>
        <v>0</v>
      </c>
      <c r="BU107" s="589" t="str">
        <f t="shared" si="41"/>
        <v>No Line Item</v>
      </c>
      <c r="BV107" s="1079"/>
      <c r="BW107" s="1080"/>
      <c r="BX107" s="1080"/>
      <c r="BY107" s="1080"/>
      <c r="BZ107" s="1080"/>
      <c r="CA107" s="1081"/>
      <c r="CB107" s="4"/>
      <c r="CC107" s="3"/>
      <c r="CD107" s="5"/>
      <c r="CE107" s="6"/>
      <c r="CF107" s="590">
        <f>CC107*CE107</f>
        <v>0</v>
      </c>
    </row>
    <row r="108" spans="1:84" ht="23.85" customHeight="1" x14ac:dyDescent="0.2">
      <c r="A108" s="589" t="str">
        <f t="shared" si="35"/>
        <v>No Line Item</v>
      </c>
      <c r="B108" s="1079"/>
      <c r="C108" s="1080"/>
      <c r="D108" s="1080"/>
      <c r="E108" s="1080"/>
      <c r="F108" s="1080"/>
      <c r="G108" s="1081"/>
      <c r="H108" s="4"/>
      <c r="I108" s="3"/>
      <c r="J108" s="5"/>
      <c r="K108" s="6"/>
      <c r="L108" s="590">
        <f t="shared" si="28"/>
        <v>0</v>
      </c>
      <c r="M108" s="589" t="str">
        <f t="shared" si="36"/>
        <v>No Line Item</v>
      </c>
      <c r="N108" s="1079"/>
      <c r="O108" s="1080"/>
      <c r="P108" s="1080"/>
      <c r="Q108" s="1080"/>
      <c r="R108" s="1080"/>
      <c r="S108" s="1081"/>
      <c r="T108" s="4"/>
      <c r="U108" s="3"/>
      <c r="V108" s="5"/>
      <c r="W108" s="6"/>
      <c r="X108" s="590">
        <f>U108*W108</f>
        <v>0</v>
      </c>
      <c r="Y108" s="589" t="str">
        <f t="shared" si="37"/>
        <v>No Line Item</v>
      </c>
      <c r="Z108" s="1079"/>
      <c r="AA108" s="1080"/>
      <c r="AB108" s="1080"/>
      <c r="AC108" s="1080"/>
      <c r="AD108" s="1080"/>
      <c r="AE108" s="1081"/>
      <c r="AF108" s="4"/>
      <c r="AG108" s="3"/>
      <c r="AH108" s="5"/>
      <c r="AI108" s="6"/>
      <c r="AJ108" s="590">
        <f>AG108*AI108</f>
        <v>0</v>
      </c>
      <c r="AK108" s="589" t="str">
        <f t="shared" si="38"/>
        <v>No Line Item</v>
      </c>
      <c r="AL108" s="1079"/>
      <c r="AM108" s="1080"/>
      <c r="AN108" s="1080"/>
      <c r="AO108" s="1080"/>
      <c r="AP108" s="1080"/>
      <c r="AQ108" s="1081"/>
      <c r="AR108" s="4"/>
      <c r="AS108" s="3"/>
      <c r="AT108" s="5"/>
      <c r="AU108" s="6"/>
      <c r="AV108" s="590">
        <f>AS108*AU108</f>
        <v>0</v>
      </c>
      <c r="AW108" s="589" t="str">
        <f t="shared" si="39"/>
        <v>No Line Item</v>
      </c>
      <c r="AX108" s="1079"/>
      <c r="AY108" s="1080"/>
      <c r="AZ108" s="1080"/>
      <c r="BA108" s="1080"/>
      <c r="BB108" s="1080"/>
      <c r="BC108" s="1081"/>
      <c r="BD108" s="4"/>
      <c r="BE108" s="3"/>
      <c r="BF108" s="5"/>
      <c r="BG108" s="6"/>
      <c r="BH108" s="590">
        <f>BE108*BG108</f>
        <v>0</v>
      </c>
      <c r="BI108" s="589" t="str">
        <f t="shared" si="40"/>
        <v>No Line Item</v>
      </c>
      <c r="BJ108" s="1079"/>
      <c r="BK108" s="1080"/>
      <c r="BL108" s="1080"/>
      <c r="BM108" s="1080"/>
      <c r="BN108" s="1080"/>
      <c r="BO108" s="1081"/>
      <c r="BP108" s="4"/>
      <c r="BQ108" s="3"/>
      <c r="BR108" s="5"/>
      <c r="BS108" s="6"/>
      <c r="BT108" s="590">
        <f>BQ108*BS108</f>
        <v>0</v>
      </c>
      <c r="BU108" s="589" t="str">
        <f t="shared" si="41"/>
        <v>No Line Item</v>
      </c>
      <c r="BV108" s="1079"/>
      <c r="BW108" s="1080"/>
      <c r="BX108" s="1080"/>
      <c r="BY108" s="1080"/>
      <c r="BZ108" s="1080"/>
      <c r="CA108" s="1081"/>
      <c r="CB108" s="4"/>
      <c r="CC108" s="3"/>
      <c r="CD108" s="5"/>
      <c r="CE108" s="6"/>
      <c r="CF108" s="590">
        <f>CC108*CE108</f>
        <v>0</v>
      </c>
    </row>
    <row r="109" spans="1:84" ht="23.85" customHeight="1" thickBot="1" x14ac:dyDescent="0.25">
      <c r="A109" s="589" t="str">
        <f>IF(AND(I109=0,K109=0,B109=""),"No Line Item",A108+1)</f>
        <v>No Line Item</v>
      </c>
      <c r="B109" s="1079"/>
      <c r="C109" s="1080"/>
      <c r="D109" s="1080"/>
      <c r="E109" s="1080"/>
      <c r="F109" s="1080"/>
      <c r="G109" s="1081"/>
      <c r="H109" s="4"/>
      <c r="I109" s="3"/>
      <c r="J109" s="5"/>
      <c r="K109" s="6"/>
      <c r="L109" s="590">
        <f t="shared" si="28"/>
        <v>0</v>
      </c>
      <c r="M109" s="589" t="str">
        <f>IF(AND(U109=0,W109=0,N109=""),"No Line Item",M108+1)</f>
        <v>No Line Item</v>
      </c>
      <c r="N109" s="1079"/>
      <c r="O109" s="1080"/>
      <c r="P109" s="1080"/>
      <c r="Q109" s="1080"/>
      <c r="R109" s="1080"/>
      <c r="S109" s="1081"/>
      <c r="T109" s="4"/>
      <c r="U109" s="3"/>
      <c r="V109" s="5"/>
      <c r="W109" s="6"/>
      <c r="X109" s="590">
        <f>U109*W109</f>
        <v>0</v>
      </c>
      <c r="Y109" s="589" t="str">
        <f>IF(AND(AG109=0,AI109=0,Z109=""),"No Line Item",Y108+1)</f>
        <v>No Line Item</v>
      </c>
      <c r="Z109" s="1079"/>
      <c r="AA109" s="1080"/>
      <c r="AB109" s="1080"/>
      <c r="AC109" s="1080"/>
      <c r="AD109" s="1080"/>
      <c r="AE109" s="1081"/>
      <c r="AF109" s="4"/>
      <c r="AG109" s="3"/>
      <c r="AH109" s="5"/>
      <c r="AI109" s="6"/>
      <c r="AJ109" s="590">
        <f>AG109*AI109</f>
        <v>0</v>
      </c>
      <c r="AK109" s="589" t="str">
        <f>IF(AND(AS109=0,AU109=0,AL109=""),"No Line Item",AK108+1)</f>
        <v>No Line Item</v>
      </c>
      <c r="AL109" s="1079"/>
      <c r="AM109" s="1080"/>
      <c r="AN109" s="1080"/>
      <c r="AO109" s="1080"/>
      <c r="AP109" s="1080"/>
      <c r="AQ109" s="1081"/>
      <c r="AR109" s="4"/>
      <c r="AS109" s="3"/>
      <c r="AT109" s="5"/>
      <c r="AU109" s="6"/>
      <c r="AV109" s="590">
        <f>AS109*AU109</f>
        <v>0</v>
      </c>
      <c r="AW109" s="589" t="str">
        <f>IF(AND(BE109=0,BG109=0,AX109=""),"No Line Item",AW108+1)</f>
        <v>No Line Item</v>
      </c>
      <c r="AX109" s="1079"/>
      <c r="AY109" s="1080"/>
      <c r="AZ109" s="1080"/>
      <c r="BA109" s="1080"/>
      <c r="BB109" s="1080"/>
      <c r="BC109" s="1081"/>
      <c r="BD109" s="4"/>
      <c r="BE109" s="3"/>
      <c r="BF109" s="5"/>
      <c r="BG109" s="6"/>
      <c r="BH109" s="590">
        <f>BE109*BG109</f>
        <v>0</v>
      </c>
      <c r="BI109" s="589" t="str">
        <f>IF(AND(BQ109=0,BS109=0,BJ109=""),"No Line Item",BI108+1)</f>
        <v>No Line Item</v>
      </c>
      <c r="BJ109" s="1079"/>
      <c r="BK109" s="1080"/>
      <c r="BL109" s="1080"/>
      <c r="BM109" s="1080"/>
      <c r="BN109" s="1080"/>
      <c r="BO109" s="1081"/>
      <c r="BP109" s="4"/>
      <c r="BQ109" s="3"/>
      <c r="BR109" s="5"/>
      <c r="BS109" s="6"/>
      <c r="BT109" s="590">
        <f>BQ109*BS109</f>
        <v>0</v>
      </c>
      <c r="BU109" s="589" t="str">
        <f>IF(AND(CC109=0,CE109=0,BV109=""),"No Line Item",BU108+1)</f>
        <v>No Line Item</v>
      </c>
      <c r="BV109" s="1079"/>
      <c r="BW109" s="1080"/>
      <c r="BX109" s="1080"/>
      <c r="BY109" s="1080"/>
      <c r="BZ109" s="1080"/>
      <c r="CA109" s="1081"/>
      <c r="CB109" s="4"/>
      <c r="CC109" s="3"/>
      <c r="CD109" s="5"/>
      <c r="CE109" s="6"/>
      <c r="CF109" s="590">
        <f>CC109*CE109</f>
        <v>0</v>
      </c>
    </row>
    <row r="110" spans="1:84" ht="22.5" customHeight="1" thickBot="1" x14ac:dyDescent="0.25">
      <c r="A110" s="591"/>
      <c r="B110" s="572"/>
      <c r="C110" s="572"/>
      <c r="D110" s="572"/>
      <c r="E110" s="572"/>
      <c r="F110" s="572"/>
      <c r="G110" s="572"/>
      <c r="H110" s="572"/>
      <c r="I110" s="592"/>
      <c r="J110" s="7" t="str">
        <f>IF(J71="Grand Total ","","Grand Total")</f>
        <v/>
      </c>
      <c r="K110" s="8"/>
      <c r="L110" s="593">
        <f>IF(J110="Grand Total",SUM(L91:L109)+L71+L32,0)</f>
        <v>0</v>
      </c>
      <c r="M110" s="591"/>
      <c r="N110" s="572"/>
      <c r="O110" s="572"/>
      <c r="P110" s="572"/>
      <c r="Q110" s="572"/>
      <c r="R110" s="572"/>
      <c r="S110" s="572"/>
      <c r="T110" s="572"/>
      <c r="U110" s="592"/>
      <c r="V110" s="7" t="str">
        <f>IF(V71="Grand Total ","","Grand Total")</f>
        <v/>
      </c>
      <c r="W110" s="8"/>
      <c r="X110" s="593">
        <f>IF(V110="Grand Total",SUM(X91:X109)+X71+X32,0)</f>
        <v>0</v>
      </c>
      <c r="Y110" s="591"/>
      <c r="Z110" s="572"/>
      <c r="AA110" s="572"/>
      <c r="AB110" s="572"/>
      <c r="AC110" s="572"/>
      <c r="AD110" s="572"/>
      <c r="AE110" s="572"/>
      <c r="AF110" s="572"/>
      <c r="AG110" s="592"/>
      <c r="AH110" s="7" t="str">
        <f>IF(AH71="Grand Total ","","Grand Total")</f>
        <v/>
      </c>
      <c r="AI110" s="8"/>
      <c r="AJ110" s="593">
        <f>IF(AH110="Grand Total",SUM(AJ91:AJ109)+AJ71+AJ32,0)</f>
        <v>0</v>
      </c>
      <c r="AK110" s="591"/>
      <c r="AL110" s="572"/>
      <c r="AM110" s="572"/>
      <c r="AN110" s="572"/>
      <c r="AO110" s="572"/>
      <c r="AP110" s="572"/>
      <c r="AQ110" s="572"/>
      <c r="AR110" s="572"/>
      <c r="AS110" s="592"/>
      <c r="AT110" s="7" t="str">
        <f>IF(AT71="Grand Total ","","Grand Total")</f>
        <v/>
      </c>
      <c r="AU110" s="8"/>
      <c r="AV110" s="593">
        <f>IF(AT110="Grand Total",SUM(AV91:AV109)+AV71+AV32,0)</f>
        <v>0</v>
      </c>
      <c r="AW110" s="591"/>
      <c r="AX110" s="572"/>
      <c r="AY110" s="572"/>
      <c r="AZ110" s="572"/>
      <c r="BA110" s="572"/>
      <c r="BB110" s="572"/>
      <c r="BC110" s="572"/>
      <c r="BD110" s="572"/>
      <c r="BE110" s="592"/>
      <c r="BF110" s="7" t="str">
        <f>IF(BF71="Grand Total ","","Grand Total")</f>
        <v/>
      </c>
      <c r="BG110" s="8"/>
      <c r="BH110" s="593">
        <f>IF(BF110="Grand Total",SUM(BH91:BH109)+BH71+BH32,0)</f>
        <v>0</v>
      </c>
      <c r="BI110" s="591"/>
      <c r="BJ110" s="572"/>
      <c r="BK110" s="572"/>
      <c r="BL110" s="572"/>
      <c r="BM110" s="572"/>
      <c r="BN110" s="572"/>
      <c r="BO110" s="572"/>
      <c r="BP110" s="572"/>
      <c r="BQ110" s="592"/>
      <c r="BR110" s="7" t="str">
        <f>IF(BR71="Grand Total ","","Grand Total")</f>
        <v/>
      </c>
      <c r="BS110" s="8"/>
      <c r="BT110" s="593">
        <f>IF(BR110="Grand Total",SUM(BT91:BT109)+BT71+BT32,0)</f>
        <v>0</v>
      </c>
      <c r="BU110" s="591"/>
      <c r="BV110" s="572"/>
      <c r="BW110" s="572"/>
      <c r="BX110" s="572"/>
      <c r="BY110" s="572"/>
      <c r="BZ110" s="572"/>
      <c r="CA110" s="572"/>
      <c r="CB110" s="572"/>
      <c r="CC110" s="592"/>
      <c r="CD110" s="7" t="str">
        <f>IF(CD71="Grand Total ","","Grand Total")</f>
        <v/>
      </c>
      <c r="CE110" s="8"/>
      <c r="CF110" s="593">
        <f>IF(CD110="Grand Total",SUM(CF91:CF109)+CF71+CF32,0)</f>
        <v>0</v>
      </c>
    </row>
    <row r="111" spans="1:84" ht="12.75" customHeight="1" x14ac:dyDescent="0.2">
      <c r="A111" s="575" t="s">
        <v>86</v>
      </c>
      <c r="B111" s="567"/>
      <c r="C111" s="594" t="s">
        <v>87</v>
      </c>
      <c r="D111" s="595" t="s">
        <v>88</v>
      </c>
      <c r="E111" s="594"/>
      <c r="F111" s="755"/>
      <c r="G111" s="597"/>
      <c r="H111" s="568"/>
      <c r="I111" s="567"/>
      <c r="J111" s="595" t="s">
        <v>89</v>
      </c>
      <c r="K111" s="568"/>
      <c r="L111" s="598"/>
      <c r="M111" s="575" t="s">
        <v>86</v>
      </c>
      <c r="N111" s="567"/>
      <c r="O111" s="594" t="s">
        <v>87</v>
      </c>
      <c r="P111" s="595" t="s">
        <v>88</v>
      </c>
      <c r="Q111" s="594"/>
      <c r="R111" s="755"/>
      <c r="S111" s="597"/>
      <c r="T111" s="568"/>
      <c r="U111" s="567"/>
      <c r="V111" s="595" t="s">
        <v>89</v>
      </c>
      <c r="W111" s="568"/>
      <c r="X111" s="598"/>
      <c r="Y111" s="575" t="s">
        <v>86</v>
      </c>
      <c r="Z111" s="567"/>
      <c r="AA111" s="594" t="s">
        <v>87</v>
      </c>
      <c r="AB111" s="595" t="s">
        <v>88</v>
      </c>
      <c r="AC111" s="594"/>
      <c r="AD111" s="755"/>
      <c r="AE111" s="597"/>
      <c r="AF111" s="568"/>
      <c r="AG111" s="567"/>
      <c r="AH111" s="595" t="s">
        <v>89</v>
      </c>
      <c r="AI111" s="568"/>
      <c r="AJ111" s="598"/>
      <c r="AK111" s="575" t="s">
        <v>86</v>
      </c>
      <c r="AL111" s="567"/>
      <c r="AM111" s="594" t="s">
        <v>87</v>
      </c>
      <c r="AN111" s="595" t="s">
        <v>88</v>
      </c>
      <c r="AO111" s="594"/>
      <c r="AP111" s="755"/>
      <c r="AQ111" s="597"/>
      <c r="AR111" s="568"/>
      <c r="AS111" s="567"/>
      <c r="AT111" s="595" t="s">
        <v>89</v>
      </c>
      <c r="AU111" s="568"/>
      <c r="AV111" s="598"/>
      <c r="AW111" s="575" t="s">
        <v>86</v>
      </c>
      <c r="AX111" s="567"/>
      <c r="AY111" s="594" t="s">
        <v>87</v>
      </c>
      <c r="AZ111" s="595" t="s">
        <v>88</v>
      </c>
      <c r="BA111" s="594"/>
      <c r="BB111" s="755"/>
      <c r="BC111" s="597"/>
      <c r="BD111" s="568"/>
      <c r="BE111" s="567"/>
      <c r="BF111" s="595" t="s">
        <v>89</v>
      </c>
      <c r="BG111" s="568"/>
      <c r="BH111" s="598"/>
      <c r="BI111" s="575" t="s">
        <v>86</v>
      </c>
      <c r="BJ111" s="567"/>
      <c r="BK111" s="594" t="s">
        <v>87</v>
      </c>
      <c r="BL111" s="595" t="s">
        <v>88</v>
      </c>
      <c r="BM111" s="594"/>
      <c r="BN111" s="755"/>
      <c r="BO111" s="597"/>
      <c r="BP111" s="568"/>
      <c r="BQ111" s="567"/>
      <c r="BR111" s="595" t="s">
        <v>89</v>
      </c>
      <c r="BS111" s="568"/>
      <c r="BT111" s="598"/>
      <c r="BU111" s="575" t="s">
        <v>86</v>
      </c>
      <c r="BV111" s="567"/>
      <c r="BW111" s="594" t="s">
        <v>87</v>
      </c>
      <c r="BX111" s="595" t="s">
        <v>88</v>
      </c>
      <c r="BY111" s="594"/>
      <c r="BZ111" s="755"/>
      <c r="CA111" s="597"/>
      <c r="CB111" s="568"/>
      <c r="CC111" s="567"/>
      <c r="CD111" s="595" t="s">
        <v>89</v>
      </c>
      <c r="CE111" s="568"/>
      <c r="CF111" s="598"/>
    </row>
    <row r="112" spans="1:84" ht="17.25" customHeight="1" x14ac:dyDescent="0.2">
      <c r="A112" s="575"/>
      <c r="B112" s="567"/>
      <c r="C112" s="594"/>
      <c r="D112" s="595"/>
      <c r="E112" s="594"/>
      <c r="F112" s="755"/>
      <c r="G112" s="597"/>
      <c r="H112" s="568"/>
      <c r="I112" s="567"/>
      <c r="J112" s="568"/>
      <c r="K112" s="568"/>
      <c r="L112" s="567"/>
      <c r="M112" s="575"/>
      <c r="N112" s="567"/>
      <c r="O112" s="594"/>
      <c r="P112" s="595"/>
      <c r="Q112" s="594"/>
      <c r="R112" s="755"/>
      <c r="S112" s="597"/>
      <c r="T112" s="568"/>
      <c r="U112" s="567"/>
      <c r="V112" s="568"/>
      <c r="W112" s="568"/>
      <c r="X112" s="567"/>
      <c r="Y112" s="575"/>
      <c r="Z112" s="567"/>
      <c r="AA112" s="594"/>
      <c r="AB112" s="595"/>
      <c r="AC112" s="594"/>
      <c r="AD112" s="755"/>
      <c r="AE112" s="597"/>
      <c r="AF112" s="568"/>
      <c r="AG112" s="567"/>
      <c r="AH112" s="568"/>
      <c r="AI112" s="568"/>
      <c r="AJ112" s="567"/>
      <c r="AK112" s="575"/>
      <c r="AL112" s="567"/>
      <c r="AM112" s="594"/>
      <c r="AN112" s="595"/>
      <c r="AO112" s="594"/>
      <c r="AP112" s="755"/>
      <c r="AQ112" s="597"/>
      <c r="AR112" s="568"/>
      <c r="AS112" s="567"/>
      <c r="AT112" s="568"/>
      <c r="AU112" s="568"/>
      <c r="AV112" s="567"/>
      <c r="AW112" s="575"/>
      <c r="AX112" s="567"/>
      <c r="AY112" s="594"/>
      <c r="AZ112" s="595"/>
      <c r="BA112" s="594"/>
      <c r="BB112" s="755"/>
      <c r="BC112" s="597"/>
      <c r="BD112" s="568"/>
      <c r="BE112" s="567"/>
      <c r="BF112" s="568"/>
      <c r="BG112" s="568"/>
      <c r="BH112" s="567"/>
      <c r="BI112" s="575"/>
      <c r="BJ112" s="567"/>
      <c r="BK112" s="594"/>
      <c r="BL112" s="595"/>
      <c r="BM112" s="594"/>
      <c r="BN112" s="755"/>
      <c r="BO112" s="597"/>
      <c r="BP112" s="568"/>
      <c r="BQ112" s="567"/>
      <c r="BR112" s="568"/>
      <c r="BS112" s="568"/>
      <c r="BT112" s="567"/>
      <c r="BU112" s="575"/>
      <c r="BV112" s="567"/>
      <c r="BW112" s="594"/>
      <c r="BX112" s="595"/>
      <c r="BY112" s="594"/>
      <c r="BZ112" s="755"/>
      <c r="CA112" s="597"/>
      <c r="CB112" s="568"/>
      <c r="CC112" s="567"/>
      <c r="CD112" s="568"/>
      <c r="CE112" s="568"/>
      <c r="CF112" s="567"/>
    </row>
    <row r="113" spans="1:84" ht="3" customHeight="1" x14ac:dyDescent="0.2">
      <c r="A113" s="575"/>
      <c r="B113" s="567"/>
      <c r="C113" s="594"/>
      <c r="D113" s="595"/>
      <c r="E113" s="594"/>
      <c r="F113" s="755"/>
      <c r="G113" s="597"/>
      <c r="H113" s="568"/>
      <c r="I113" s="567"/>
      <c r="J113" s="585"/>
      <c r="K113" s="585"/>
      <c r="L113" s="588"/>
      <c r="M113" s="575"/>
      <c r="N113" s="567"/>
      <c r="O113" s="594"/>
      <c r="P113" s="595"/>
      <c r="Q113" s="594"/>
      <c r="R113" s="755"/>
      <c r="S113" s="597"/>
      <c r="T113" s="568"/>
      <c r="U113" s="567"/>
      <c r="V113" s="585"/>
      <c r="W113" s="585"/>
      <c r="X113" s="588"/>
      <c r="Y113" s="575"/>
      <c r="Z113" s="567"/>
      <c r="AA113" s="594"/>
      <c r="AB113" s="595"/>
      <c r="AC113" s="594"/>
      <c r="AD113" s="755"/>
      <c r="AE113" s="597"/>
      <c r="AF113" s="568"/>
      <c r="AG113" s="567"/>
      <c r="AH113" s="585"/>
      <c r="AI113" s="585"/>
      <c r="AJ113" s="588"/>
      <c r="AK113" s="575"/>
      <c r="AL113" s="567"/>
      <c r="AM113" s="594"/>
      <c r="AN113" s="595"/>
      <c r="AO113" s="594"/>
      <c r="AP113" s="755"/>
      <c r="AQ113" s="597"/>
      <c r="AR113" s="568"/>
      <c r="AS113" s="567"/>
      <c r="AT113" s="585"/>
      <c r="AU113" s="585"/>
      <c r="AV113" s="588"/>
      <c r="AW113" s="575"/>
      <c r="AX113" s="567"/>
      <c r="AY113" s="594"/>
      <c r="AZ113" s="595"/>
      <c r="BA113" s="594"/>
      <c r="BB113" s="755"/>
      <c r="BC113" s="597"/>
      <c r="BD113" s="568"/>
      <c r="BE113" s="567"/>
      <c r="BF113" s="585"/>
      <c r="BG113" s="585"/>
      <c r="BH113" s="588"/>
      <c r="BI113" s="575"/>
      <c r="BJ113" s="567"/>
      <c r="BK113" s="594"/>
      <c r="BL113" s="595"/>
      <c r="BM113" s="594"/>
      <c r="BN113" s="755"/>
      <c r="BO113" s="597"/>
      <c r="BP113" s="568"/>
      <c r="BQ113" s="567"/>
      <c r="BR113" s="585"/>
      <c r="BS113" s="585"/>
      <c r="BT113" s="588"/>
      <c r="BU113" s="575"/>
      <c r="BV113" s="567"/>
      <c r="BW113" s="594"/>
      <c r="BX113" s="595"/>
      <c r="BY113" s="594"/>
      <c r="BZ113" s="755"/>
      <c r="CA113" s="597"/>
      <c r="CB113" s="568"/>
      <c r="CC113" s="567"/>
      <c r="CD113" s="585"/>
      <c r="CE113" s="585"/>
      <c r="CF113" s="588"/>
    </row>
    <row r="114" spans="1:84" ht="22.5" customHeight="1" x14ac:dyDescent="0.2">
      <c r="A114" s="575"/>
      <c r="B114" s="567"/>
      <c r="C114" s="594"/>
      <c r="D114" s="595"/>
      <c r="E114" s="594"/>
      <c r="F114" s="757" t="s">
        <v>240</v>
      </c>
      <c r="G114" s="607">
        <f>G75</f>
        <v>41609</v>
      </c>
      <c r="H114" s="10"/>
      <c r="I114" s="12"/>
      <c r="J114" s="568"/>
      <c r="K114" s="752" t="s">
        <v>90</v>
      </c>
      <c r="L114" s="567"/>
      <c r="M114" s="575"/>
      <c r="N114" s="567"/>
      <c r="O114" s="594"/>
      <c r="P114" s="595"/>
      <c r="Q114" s="594"/>
      <c r="R114" s="757" t="s">
        <v>240</v>
      </c>
      <c r="S114" s="607">
        <f>S75</f>
        <v>41609</v>
      </c>
      <c r="T114" s="10"/>
      <c r="U114" s="12"/>
      <c r="V114" s="568"/>
      <c r="W114" s="752" t="s">
        <v>90</v>
      </c>
      <c r="X114" s="567"/>
      <c r="Y114" s="575"/>
      <c r="Z114" s="567"/>
      <c r="AA114" s="594"/>
      <c r="AB114" s="595"/>
      <c r="AC114" s="594"/>
      <c r="AD114" s="757" t="s">
        <v>240</v>
      </c>
      <c r="AE114" s="607">
        <f>AE75</f>
        <v>41609</v>
      </c>
      <c r="AF114" s="10"/>
      <c r="AG114" s="12"/>
      <c r="AH114" s="568"/>
      <c r="AI114" s="752" t="s">
        <v>90</v>
      </c>
      <c r="AJ114" s="567"/>
      <c r="AK114" s="575"/>
      <c r="AL114" s="567"/>
      <c r="AM114" s="594"/>
      <c r="AN114" s="595"/>
      <c r="AO114" s="594"/>
      <c r="AP114" s="757" t="s">
        <v>240</v>
      </c>
      <c r="AQ114" s="607">
        <f>AQ75</f>
        <v>41609</v>
      </c>
      <c r="AR114" s="10"/>
      <c r="AS114" s="12"/>
      <c r="AT114" s="568"/>
      <c r="AU114" s="752" t="s">
        <v>90</v>
      </c>
      <c r="AV114" s="567"/>
      <c r="AW114" s="575"/>
      <c r="AX114" s="567"/>
      <c r="AY114" s="594"/>
      <c r="AZ114" s="595"/>
      <c r="BA114" s="594"/>
      <c r="BB114" s="757" t="s">
        <v>240</v>
      </c>
      <c r="BC114" s="607">
        <f>BC75</f>
        <v>41609</v>
      </c>
      <c r="BD114" s="10"/>
      <c r="BE114" s="12"/>
      <c r="BF114" s="568"/>
      <c r="BG114" s="752" t="s">
        <v>90</v>
      </c>
      <c r="BH114" s="567"/>
      <c r="BI114" s="575"/>
      <c r="BJ114" s="567"/>
      <c r="BK114" s="594"/>
      <c r="BL114" s="595"/>
      <c r="BM114" s="594"/>
      <c r="BN114" s="757" t="s">
        <v>240</v>
      </c>
      <c r="BO114" s="607">
        <f>BO75</f>
        <v>41609</v>
      </c>
      <c r="BP114" s="10"/>
      <c r="BQ114" s="12"/>
      <c r="BR114" s="568"/>
      <c r="BS114" s="752" t="s">
        <v>90</v>
      </c>
      <c r="BT114" s="567"/>
      <c r="BU114" s="575"/>
      <c r="BV114" s="567"/>
      <c r="BW114" s="594"/>
      <c r="BX114" s="595"/>
      <c r="BY114" s="594"/>
      <c r="BZ114" s="757" t="s">
        <v>240</v>
      </c>
      <c r="CA114" s="607">
        <f>CA75</f>
        <v>41609</v>
      </c>
      <c r="CB114" s="10"/>
      <c r="CC114" s="12"/>
      <c r="CD114" s="568"/>
      <c r="CE114" s="752" t="s">
        <v>90</v>
      </c>
      <c r="CF114" s="567"/>
    </row>
    <row r="115" spans="1:84" ht="8.25" customHeight="1" x14ac:dyDescent="0.2">
      <c r="A115" s="601"/>
      <c r="B115" s="588"/>
      <c r="C115" s="602"/>
      <c r="D115" s="603"/>
      <c r="E115" s="602"/>
      <c r="F115" s="755"/>
      <c r="G115" s="597"/>
      <c r="H115" s="568"/>
      <c r="I115" s="567"/>
      <c r="J115" s="585"/>
      <c r="K115" s="585"/>
      <c r="L115" s="588"/>
      <c r="M115" s="601"/>
      <c r="N115" s="588"/>
      <c r="O115" s="602"/>
      <c r="P115" s="603"/>
      <c r="Q115" s="602"/>
      <c r="R115" s="755"/>
      <c r="S115" s="597"/>
      <c r="T115" s="568"/>
      <c r="U115" s="567"/>
      <c r="V115" s="585"/>
      <c r="W115" s="585"/>
      <c r="X115" s="588"/>
      <c r="Y115" s="601"/>
      <c r="Z115" s="588"/>
      <c r="AA115" s="602"/>
      <c r="AB115" s="603"/>
      <c r="AC115" s="602"/>
      <c r="AD115" s="755"/>
      <c r="AE115" s="597"/>
      <c r="AF115" s="568"/>
      <c r="AG115" s="567"/>
      <c r="AH115" s="585"/>
      <c r="AI115" s="585"/>
      <c r="AJ115" s="588"/>
      <c r="AK115" s="601"/>
      <c r="AL115" s="588"/>
      <c r="AM115" s="602"/>
      <c r="AN115" s="603"/>
      <c r="AO115" s="602"/>
      <c r="AP115" s="755"/>
      <c r="AQ115" s="597"/>
      <c r="AR115" s="568"/>
      <c r="AS115" s="567"/>
      <c r="AT115" s="585"/>
      <c r="AU115" s="585"/>
      <c r="AV115" s="588"/>
      <c r="AW115" s="601"/>
      <c r="AX115" s="588"/>
      <c r="AY115" s="602"/>
      <c r="AZ115" s="603"/>
      <c r="BA115" s="602"/>
      <c r="BB115" s="755"/>
      <c r="BC115" s="597"/>
      <c r="BD115" s="568"/>
      <c r="BE115" s="567"/>
      <c r="BF115" s="585"/>
      <c r="BG115" s="585"/>
      <c r="BH115" s="588"/>
      <c r="BI115" s="601"/>
      <c r="BJ115" s="588"/>
      <c r="BK115" s="602"/>
      <c r="BL115" s="603"/>
      <c r="BM115" s="602"/>
      <c r="BN115" s="755"/>
      <c r="BO115" s="597"/>
      <c r="BP115" s="568"/>
      <c r="BQ115" s="567"/>
      <c r="BR115" s="585"/>
      <c r="BS115" s="585"/>
      <c r="BT115" s="588"/>
      <c r="BU115" s="601"/>
      <c r="BV115" s="588"/>
      <c r="BW115" s="602"/>
      <c r="BX115" s="603"/>
      <c r="BY115" s="602"/>
      <c r="BZ115" s="755"/>
      <c r="CA115" s="597"/>
      <c r="CB115" s="568"/>
      <c r="CC115" s="567"/>
      <c r="CD115" s="585"/>
      <c r="CE115" s="585"/>
      <c r="CF115" s="588"/>
    </row>
    <row r="116" spans="1:84" ht="13.5" thickBot="1" x14ac:dyDescent="0.25">
      <c r="A116" s="591"/>
      <c r="B116" s="572"/>
      <c r="C116" s="604" t="s">
        <v>91</v>
      </c>
      <c r="D116" s="572"/>
      <c r="E116" s="573"/>
      <c r="F116" s="572"/>
      <c r="G116" s="572"/>
      <c r="H116" s="572"/>
      <c r="I116" s="573"/>
      <c r="J116" s="572"/>
      <c r="K116" s="604" t="s">
        <v>92</v>
      </c>
      <c r="L116" s="573"/>
      <c r="M116" s="591"/>
      <c r="N116" s="572"/>
      <c r="O116" s="604" t="s">
        <v>91</v>
      </c>
      <c r="P116" s="572"/>
      <c r="Q116" s="573"/>
      <c r="R116" s="572"/>
      <c r="S116" s="572"/>
      <c r="T116" s="572"/>
      <c r="U116" s="573"/>
      <c r="V116" s="572"/>
      <c r="W116" s="604" t="s">
        <v>92</v>
      </c>
      <c r="X116" s="573"/>
      <c r="Y116" s="591"/>
      <c r="Z116" s="572"/>
      <c r="AA116" s="604" t="s">
        <v>91</v>
      </c>
      <c r="AB116" s="572"/>
      <c r="AC116" s="573"/>
      <c r="AD116" s="572"/>
      <c r="AE116" s="572"/>
      <c r="AF116" s="572"/>
      <c r="AG116" s="573"/>
      <c r="AH116" s="572"/>
      <c r="AI116" s="604" t="s">
        <v>92</v>
      </c>
      <c r="AJ116" s="573"/>
      <c r="AK116" s="591"/>
      <c r="AL116" s="572"/>
      <c r="AM116" s="604" t="s">
        <v>91</v>
      </c>
      <c r="AN116" s="572"/>
      <c r="AO116" s="573"/>
      <c r="AP116" s="572"/>
      <c r="AQ116" s="572"/>
      <c r="AR116" s="572"/>
      <c r="AS116" s="573"/>
      <c r="AT116" s="572"/>
      <c r="AU116" s="604" t="s">
        <v>92</v>
      </c>
      <c r="AV116" s="573"/>
      <c r="AW116" s="591"/>
      <c r="AX116" s="572"/>
      <c r="AY116" s="604" t="s">
        <v>91</v>
      </c>
      <c r="AZ116" s="572"/>
      <c r="BA116" s="573"/>
      <c r="BB116" s="572"/>
      <c r="BC116" s="572"/>
      <c r="BD116" s="572"/>
      <c r="BE116" s="573"/>
      <c r="BF116" s="572"/>
      <c r="BG116" s="604" t="s">
        <v>92</v>
      </c>
      <c r="BH116" s="573"/>
      <c r="BI116" s="591"/>
      <c r="BJ116" s="572"/>
      <c r="BK116" s="604" t="s">
        <v>91</v>
      </c>
      <c r="BL116" s="572"/>
      <c r="BM116" s="573"/>
      <c r="BN116" s="572"/>
      <c r="BO116" s="572"/>
      <c r="BP116" s="572"/>
      <c r="BQ116" s="573"/>
      <c r="BR116" s="572"/>
      <c r="BS116" s="604" t="s">
        <v>92</v>
      </c>
      <c r="BT116" s="573"/>
      <c r="BU116" s="591"/>
      <c r="BV116" s="572"/>
      <c r="BW116" s="604" t="s">
        <v>91</v>
      </c>
      <c r="BX116" s="572"/>
      <c r="BY116" s="573"/>
      <c r="BZ116" s="572"/>
      <c r="CA116" s="572"/>
      <c r="CB116" s="572"/>
      <c r="CC116" s="573"/>
      <c r="CD116" s="572"/>
      <c r="CE116" s="604" t="s">
        <v>92</v>
      </c>
      <c r="CF116" s="573"/>
    </row>
    <row r="117" spans="1:84" ht="14.25" customHeight="1" x14ac:dyDescent="0.2">
      <c r="A117" s="605" t="s">
        <v>93</v>
      </c>
      <c r="F117" s="568"/>
      <c r="G117" s="568" t="s">
        <v>94</v>
      </c>
      <c r="H117" s="568"/>
      <c r="I117" s="606">
        <f ca="1">TODAY()</f>
        <v>43966</v>
      </c>
      <c r="J117" s="568"/>
      <c r="M117" s="605" t="s">
        <v>93</v>
      </c>
      <c r="R117" s="568"/>
      <c r="S117" s="568" t="s">
        <v>94</v>
      </c>
      <c r="T117" s="568"/>
      <c r="U117" s="606">
        <f ca="1">TODAY()</f>
        <v>43966</v>
      </c>
      <c r="V117" s="568"/>
      <c r="Y117" s="605" t="s">
        <v>93</v>
      </c>
      <c r="AD117" s="568"/>
      <c r="AE117" s="568" t="s">
        <v>94</v>
      </c>
      <c r="AF117" s="568"/>
      <c r="AG117" s="606">
        <f ca="1">TODAY()</f>
        <v>43966</v>
      </c>
      <c r="AH117" s="568"/>
      <c r="AK117" s="605" t="s">
        <v>93</v>
      </c>
      <c r="AP117" s="568"/>
      <c r="AQ117" s="568" t="s">
        <v>94</v>
      </c>
      <c r="AR117" s="568"/>
      <c r="AS117" s="606">
        <f ca="1">TODAY()</f>
        <v>43966</v>
      </c>
      <c r="AT117" s="568"/>
      <c r="AW117" s="605" t="s">
        <v>93</v>
      </c>
      <c r="BB117" s="568"/>
      <c r="BC117" s="568" t="s">
        <v>94</v>
      </c>
      <c r="BD117" s="568"/>
      <c r="BE117" s="606">
        <f ca="1">TODAY()</f>
        <v>43966</v>
      </c>
      <c r="BF117" s="568"/>
      <c r="BI117" s="605" t="s">
        <v>93</v>
      </c>
      <c r="BN117" s="568"/>
      <c r="BO117" s="568" t="s">
        <v>94</v>
      </c>
      <c r="BP117" s="568"/>
      <c r="BQ117" s="606">
        <f ca="1">TODAY()</f>
        <v>43966</v>
      </c>
      <c r="BR117" s="568"/>
      <c r="BU117" s="605" t="s">
        <v>93</v>
      </c>
      <c r="BZ117" s="568"/>
      <c r="CA117" s="568" t="s">
        <v>94</v>
      </c>
      <c r="CB117" s="568"/>
      <c r="CC117" s="606">
        <f ca="1">TODAY()</f>
        <v>43966</v>
      </c>
      <c r="CD117" s="568"/>
    </row>
    <row r="118" spans="1:84" x14ac:dyDescent="0.2">
      <c r="F118" s="568"/>
      <c r="G118" s="568"/>
      <c r="H118" s="568"/>
      <c r="I118" s="568"/>
      <c r="J118" s="568"/>
      <c r="R118" s="568"/>
      <c r="S118" s="568"/>
      <c r="T118" s="568"/>
      <c r="U118" s="568"/>
      <c r="V118" s="568"/>
      <c r="AD118" s="568"/>
      <c r="AE118" s="568"/>
      <c r="AF118" s="568"/>
      <c r="AG118" s="568"/>
      <c r="AH118" s="568"/>
      <c r="AP118" s="568"/>
      <c r="AQ118" s="568"/>
      <c r="AR118" s="568"/>
      <c r="AS118" s="568"/>
      <c r="AT118" s="568"/>
      <c r="BB118" s="568"/>
      <c r="BC118" s="568"/>
      <c r="BD118" s="568"/>
      <c r="BE118" s="568"/>
      <c r="BF118" s="568"/>
      <c r="BN118" s="568"/>
      <c r="BO118" s="568"/>
      <c r="BP118" s="568"/>
      <c r="BQ118" s="568"/>
      <c r="BR118" s="568"/>
      <c r="BZ118" s="568"/>
      <c r="CA118" s="568"/>
      <c r="CB118" s="568"/>
      <c r="CC118" s="568"/>
      <c r="CD118" s="568"/>
    </row>
    <row r="119" spans="1:84" x14ac:dyDescent="0.2">
      <c r="F119" s="568"/>
      <c r="G119" s="568"/>
      <c r="H119" s="568"/>
      <c r="I119" s="568"/>
      <c r="J119" s="568"/>
      <c r="R119" s="568"/>
      <c r="S119" s="568"/>
      <c r="T119" s="568"/>
      <c r="U119" s="568"/>
      <c r="V119" s="568"/>
      <c r="AD119" s="568"/>
      <c r="AE119" s="568"/>
      <c r="AF119" s="568"/>
      <c r="AG119" s="568"/>
      <c r="AH119" s="568"/>
      <c r="AP119" s="568"/>
      <c r="AQ119" s="568"/>
      <c r="AR119" s="568"/>
      <c r="AS119" s="568"/>
      <c r="AT119" s="568"/>
      <c r="BB119" s="568"/>
      <c r="BC119" s="568"/>
      <c r="BD119" s="568"/>
      <c r="BE119" s="568"/>
      <c r="BF119" s="568"/>
      <c r="BN119" s="568"/>
      <c r="BO119" s="568"/>
      <c r="BP119" s="568"/>
      <c r="BQ119" s="568"/>
      <c r="BR119" s="568"/>
      <c r="BZ119" s="568"/>
      <c r="CA119" s="568"/>
      <c r="CB119" s="568"/>
      <c r="CC119" s="568"/>
      <c r="CD119" s="568"/>
    </row>
    <row r="120" spans="1:84" x14ac:dyDescent="0.2">
      <c r="F120" s="568"/>
      <c r="G120" s="568"/>
      <c r="H120" s="568"/>
      <c r="I120" s="568"/>
      <c r="J120" s="568"/>
      <c r="R120" s="568"/>
      <c r="S120" s="568"/>
      <c r="T120" s="568"/>
      <c r="U120" s="568"/>
      <c r="V120" s="568"/>
      <c r="AD120" s="568"/>
      <c r="AE120" s="568"/>
      <c r="AF120" s="568"/>
      <c r="AG120" s="568"/>
      <c r="AH120" s="568"/>
      <c r="AP120" s="568"/>
      <c r="AQ120" s="568"/>
      <c r="AR120" s="568"/>
      <c r="AS120" s="568"/>
      <c r="AT120" s="568"/>
      <c r="BB120" s="568"/>
      <c r="BC120" s="568"/>
      <c r="BD120" s="568"/>
      <c r="BE120" s="568"/>
      <c r="BF120" s="568"/>
      <c r="BN120" s="568"/>
      <c r="BO120" s="568"/>
      <c r="BP120" s="568"/>
      <c r="BQ120" s="568"/>
      <c r="BR120" s="568"/>
      <c r="BZ120" s="568"/>
      <c r="CA120" s="568"/>
      <c r="CB120" s="568"/>
      <c r="CC120" s="568"/>
      <c r="CD120" s="568"/>
    </row>
    <row r="121" spans="1:84" x14ac:dyDescent="0.2">
      <c r="F121" s="568"/>
      <c r="G121" s="568"/>
      <c r="H121" s="568"/>
      <c r="I121" s="568"/>
      <c r="J121" s="568"/>
      <c r="R121" s="568"/>
      <c r="S121" s="568"/>
      <c r="T121" s="568"/>
      <c r="U121" s="568"/>
      <c r="V121" s="568"/>
      <c r="AD121" s="568"/>
      <c r="AE121" s="568"/>
      <c r="AF121" s="568"/>
      <c r="AG121" s="568"/>
      <c r="AH121" s="568"/>
      <c r="AP121" s="568"/>
      <c r="AQ121" s="568"/>
      <c r="AR121" s="568"/>
      <c r="AS121" s="568"/>
      <c r="AT121" s="568"/>
      <c r="BB121" s="568"/>
      <c r="BC121" s="568"/>
      <c r="BD121" s="568"/>
      <c r="BE121" s="568"/>
      <c r="BF121" s="568"/>
      <c r="BN121" s="568"/>
      <c r="BO121" s="568"/>
      <c r="BP121" s="568"/>
      <c r="BQ121" s="568"/>
      <c r="BR121" s="568"/>
      <c r="BZ121" s="568"/>
      <c r="CA121" s="568"/>
      <c r="CB121" s="568"/>
      <c r="CC121" s="568"/>
      <c r="CD121" s="568"/>
    </row>
    <row r="122" spans="1:84" x14ac:dyDescent="0.2">
      <c r="F122" s="568"/>
      <c r="G122" s="568"/>
      <c r="H122" s="568"/>
      <c r="I122" s="568"/>
      <c r="J122" s="568"/>
      <c r="R122" s="568"/>
      <c r="S122" s="568"/>
      <c r="T122" s="568"/>
      <c r="U122" s="568"/>
      <c r="V122" s="568"/>
      <c r="AD122" s="568"/>
      <c r="AE122" s="568"/>
      <c r="AF122" s="568"/>
      <c r="AG122" s="568"/>
      <c r="AH122" s="568"/>
      <c r="AP122" s="568"/>
      <c r="AQ122" s="568"/>
      <c r="AR122" s="568"/>
      <c r="AS122" s="568"/>
      <c r="AT122" s="568"/>
      <c r="BB122" s="568"/>
      <c r="BC122" s="568"/>
      <c r="BD122" s="568"/>
      <c r="BE122" s="568"/>
      <c r="BF122" s="568"/>
      <c r="BN122" s="568"/>
      <c r="BO122" s="568"/>
      <c r="BP122" s="568"/>
      <c r="BQ122" s="568"/>
      <c r="BR122" s="568"/>
      <c r="BZ122" s="568"/>
      <c r="CA122" s="568"/>
      <c r="CB122" s="568"/>
      <c r="CC122" s="568"/>
      <c r="CD122" s="568"/>
    </row>
    <row r="123" spans="1:84" x14ac:dyDescent="0.2">
      <c r="F123" s="568"/>
      <c r="G123" s="568"/>
      <c r="H123" s="568"/>
      <c r="I123" s="568"/>
      <c r="J123" s="568"/>
      <c r="R123" s="568"/>
      <c r="S123" s="568"/>
      <c r="T123" s="568"/>
      <c r="U123" s="568"/>
      <c r="V123" s="568"/>
      <c r="AD123" s="568"/>
      <c r="AE123" s="568"/>
      <c r="AF123" s="568"/>
      <c r="AG123" s="568"/>
      <c r="AH123" s="568"/>
      <c r="AP123" s="568"/>
      <c r="AQ123" s="568"/>
      <c r="AR123" s="568"/>
      <c r="AS123" s="568"/>
      <c r="AT123" s="568"/>
      <c r="BB123" s="568"/>
      <c r="BC123" s="568"/>
      <c r="BD123" s="568"/>
      <c r="BE123" s="568"/>
      <c r="BF123" s="568"/>
      <c r="BN123" s="568"/>
      <c r="BO123" s="568"/>
      <c r="BP123" s="568"/>
      <c r="BQ123" s="568"/>
      <c r="BR123" s="568"/>
      <c r="BZ123" s="568"/>
      <c r="CA123" s="568"/>
      <c r="CB123" s="568"/>
      <c r="CC123" s="568"/>
      <c r="CD123" s="568"/>
    </row>
    <row r="124" spans="1:84" x14ac:dyDescent="0.2">
      <c r="F124" s="568"/>
      <c r="G124" s="568"/>
      <c r="H124" s="568"/>
      <c r="I124" s="568"/>
      <c r="J124" s="568"/>
      <c r="R124" s="568"/>
      <c r="S124" s="568"/>
      <c r="T124" s="568"/>
      <c r="U124" s="568"/>
      <c r="V124" s="568"/>
      <c r="AD124" s="568"/>
      <c r="AE124" s="568"/>
      <c r="AF124" s="568"/>
      <c r="AG124" s="568"/>
      <c r="AH124" s="568"/>
      <c r="AP124" s="568"/>
      <c r="AQ124" s="568"/>
      <c r="AR124" s="568"/>
      <c r="AS124" s="568"/>
      <c r="AT124" s="568"/>
      <c r="BB124" s="568"/>
      <c r="BC124" s="568"/>
      <c r="BD124" s="568"/>
      <c r="BE124" s="568"/>
      <c r="BF124" s="568"/>
      <c r="BN124" s="568"/>
      <c r="BO124" s="568"/>
      <c r="BP124" s="568"/>
      <c r="BQ124" s="568"/>
      <c r="BR124" s="568"/>
      <c r="BZ124" s="568"/>
      <c r="CA124" s="568"/>
      <c r="CB124" s="568"/>
      <c r="CC124" s="568"/>
      <c r="CD124" s="568"/>
    </row>
    <row r="125" spans="1:84" x14ac:dyDescent="0.2">
      <c r="F125" s="568"/>
      <c r="G125" s="568"/>
      <c r="H125" s="568"/>
      <c r="I125" s="568"/>
      <c r="J125" s="568"/>
      <c r="R125" s="568"/>
      <c r="S125" s="568"/>
      <c r="T125" s="568"/>
      <c r="U125" s="568"/>
      <c r="V125" s="568"/>
      <c r="AD125" s="568"/>
      <c r="AE125" s="568"/>
      <c r="AF125" s="568"/>
      <c r="AG125" s="568"/>
      <c r="AH125" s="568"/>
      <c r="AP125" s="568"/>
      <c r="AQ125" s="568"/>
      <c r="AR125" s="568"/>
      <c r="AS125" s="568"/>
      <c r="AT125" s="568"/>
      <c r="BB125" s="568"/>
      <c r="BC125" s="568"/>
      <c r="BD125" s="568"/>
      <c r="BE125" s="568"/>
      <c r="BF125" s="568"/>
      <c r="BN125" s="568"/>
      <c r="BO125" s="568"/>
      <c r="BP125" s="568"/>
      <c r="BQ125" s="568"/>
      <c r="BR125" s="568"/>
      <c r="BZ125" s="568"/>
      <c r="CA125" s="568"/>
      <c r="CB125" s="568"/>
      <c r="CC125" s="568"/>
      <c r="CD125" s="568"/>
    </row>
    <row r="126" spans="1:84" x14ac:dyDescent="0.2">
      <c r="F126" s="568"/>
      <c r="G126" s="568"/>
      <c r="H126" s="568"/>
      <c r="I126" s="568"/>
      <c r="J126" s="568"/>
      <c r="R126" s="568"/>
      <c r="S126" s="568"/>
      <c r="T126" s="568"/>
      <c r="U126" s="568"/>
      <c r="V126" s="568"/>
      <c r="AD126" s="568"/>
      <c r="AE126" s="568"/>
      <c r="AF126" s="568"/>
      <c r="AG126" s="568"/>
      <c r="AH126" s="568"/>
      <c r="AP126" s="568"/>
      <c r="AQ126" s="568"/>
      <c r="AR126" s="568"/>
      <c r="AS126" s="568"/>
      <c r="AT126" s="568"/>
      <c r="BB126" s="568"/>
      <c r="BC126" s="568"/>
      <c r="BD126" s="568"/>
      <c r="BE126" s="568"/>
      <c r="BF126" s="568"/>
      <c r="BN126" s="568"/>
      <c r="BO126" s="568"/>
      <c r="BP126" s="568"/>
      <c r="BQ126" s="568"/>
      <c r="BR126" s="568"/>
      <c r="BZ126" s="568"/>
      <c r="CA126" s="568"/>
      <c r="CB126" s="568"/>
      <c r="CC126" s="568"/>
      <c r="CD126" s="568"/>
    </row>
    <row r="127" spans="1:84" x14ac:dyDescent="0.2">
      <c r="F127" s="568"/>
      <c r="G127" s="568"/>
      <c r="H127" s="568"/>
      <c r="I127" s="568"/>
      <c r="J127" s="568"/>
      <c r="R127" s="568"/>
      <c r="S127" s="568"/>
      <c r="T127" s="568"/>
      <c r="U127" s="568"/>
      <c r="V127" s="568"/>
      <c r="AD127" s="568"/>
      <c r="AE127" s="568"/>
      <c r="AF127" s="568"/>
      <c r="AG127" s="568"/>
      <c r="AH127" s="568"/>
      <c r="AP127" s="568"/>
      <c r="AQ127" s="568"/>
      <c r="AR127" s="568"/>
      <c r="AS127" s="568"/>
      <c r="AT127" s="568"/>
      <c r="BB127" s="568"/>
      <c r="BC127" s="568"/>
      <c r="BD127" s="568"/>
      <c r="BE127" s="568"/>
      <c r="BF127" s="568"/>
      <c r="BN127" s="568"/>
      <c r="BO127" s="568"/>
      <c r="BP127" s="568"/>
      <c r="BQ127" s="568"/>
      <c r="BR127" s="568"/>
      <c r="BZ127" s="568"/>
      <c r="CA127" s="568"/>
      <c r="CB127" s="568"/>
      <c r="CC127" s="568"/>
      <c r="CD127" s="568"/>
    </row>
    <row r="128" spans="1:84" x14ac:dyDescent="0.2">
      <c r="F128" s="568"/>
      <c r="G128" s="568"/>
      <c r="H128" s="568"/>
      <c r="I128" s="568"/>
      <c r="J128" s="568"/>
      <c r="R128" s="568"/>
      <c r="S128" s="568"/>
      <c r="T128" s="568"/>
      <c r="U128" s="568"/>
      <c r="V128" s="568"/>
      <c r="AD128" s="568"/>
      <c r="AE128" s="568"/>
      <c r="AF128" s="568"/>
      <c r="AG128" s="568"/>
      <c r="AH128" s="568"/>
      <c r="AP128" s="568"/>
      <c r="AQ128" s="568"/>
      <c r="AR128" s="568"/>
      <c r="AS128" s="568"/>
      <c r="AT128" s="568"/>
      <c r="BB128" s="568"/>
      <c r="BC128" s="568"/>
      <c r="BD128" s="568"/>
      <c r="BE128" s="568"/>
      <c r="BF128" s="568"/>
      <c r="BN128" s="568"/>
      <c r="BO128" s="568"/>
      <c r="BP128" s="568"/>
      <c r="BQ128" s="568"/>
      <c r="BR128" s="568"/>
      <c r="BZ128" s="568"/>
      <c r="CA128" s="568"/>
      <c r="CB128" s="568"/>
      <c r="CC128" s="568"/>
      <c r="CD128" s="568"/>
    </row>
    <row r="129" spans="6:82" x14ac:dyDescent="0.2">
      <c r="F129" s="568"/>
      <c r="G129" s="568"/>
      <c r="H129" s="568"/>
      <c r="I129" s="568"/>
      <c r="J129" s="568"/>
      <c r="R129" s="568"/>
      <c r="S129" s="568"/>
      <c r="T129" s="568"/>
      <c r="U129" s="568"/>
      <c r="V129" s="568"/>
      <c r="AD129" s="568"/>
      <c r="AE129" s="568"/>
      <c r="AF129" s="568"/>
      <c r="AG129" s="568"/>
      <c r="AH129" s="568"/>
      <c r="AP129" s="568"/>
      <c r="AQ129" s="568"/>
      <c r="AR129" s="568"/>
      <c r="AS129" s="568"/>
      <c r="AT129" s="568"/>
      <c r="BB129" s="568"/>
      <c r="BC129" s="568"/>
      <c r="BD129" s="568"/>
      <c r="BE129" s="568"/>
      <c r="BF129" s="568"/>
      <c r="BN129" s="568"/>
      <c r="BO129" s="568"/>
      <c r="BP129" s="568"/>
      <c r="BQ129" s="568"/>
      <c r="BR129" s="568"/>
      <c r="BZ129" s="568"/>
      <c r="CA129" s="568"/>
      <c r="CB129" s="568"/>
      <c r="CC129" s="568"/>
      <c r="CD129" s="568"/>
    </row>
    <row r="130" spans="6:82" x14ac:dyDescent="0.2">
      <c r="F130" s="568"/>
      <c r="G130" s="568"/>
      <c r="H130" s="568"/>
      <c r="I130" s="568"/>
      <c r="J130" s="568"/>
      <c r="R130" s="568"/>
      <c r="S130" s="568"/>
      <c r="T130" s="568"/>
      <c r="U130" s="568"/>
      <c r="V130" s="568"/>
      <c r="AD130" s="568"/>
      <c r="AE130" s="568"/>
      <c r="AF130" s="568"/>
      <c r="AG130" s="568"/>
      <c r="AH130" s="568"/>
      <c r="AP130" s="568"/>
      <c r="AQ130" s="568"/>
      <c r="AR130" s="568"/>
      <c r="AS130" s="568"/>
      <c r="AT130" s="568"/>
      <c r="BB130" s="568"/>
      <c r="BC130" s="568"/>
      <c r="BD130" s="568"/>
      <c r="BE130" s="568"/>
      <c r="BF130" s="568"/>
      <c r="BN130" s="568"/>
      <c r="BO130" s="568"/>
      <c r="BP130" s="568"/>
      <c r="BQ130" s="568"/>
      <c r="BR130" s="568"/>
      <c r="BZ130" s="568"/>
      <c r="CA130" s="568"/>
      <c r="CB130" s="568"/>
      <c r="CC130" s="568"/>
      <c r="CD130" s="568"/>
    </row>
    <row r="131" spans="6:82" x14ac:dyDescent="0.2">
      <c r="F131" s="568"/>
      <c r="G131" s="568"/>
      <c r="H131" s="568"/>
      <c r="I131" s="568"/>
      <c r="J131" s="568"/>
      <c r="R131" s="568"/>
      <c r="S131" s="568"/>
      <c r="T131" s="568"/>
      <c r="U131" s="568"/>
      <c r="V131" s="568"/>
      <c r="AD131" s="568"/>
      <c r="AE131" s="568"/>
      <c r="AF131" s="568"/>
      <c r="AG131" s="568"/>
      <c r="AH131" s="568"/>
      <c r="AP131" s="568"/>
      <c r="AQ131" s="568"/>
      <c r="AR131" s="568"/>
      <c r="AS131" s="568"/>
      <c r="AT131" s="568"/>
      <c r="BB131" s="568"/>
      <c r="BC131" s="568"/>
      <c r="BD131" s="568"/>
      <c r="BE131" s="568"/>
      <c r="BF131" s="568"/>
      <c r="BN131" s="568"/>
      <c r="BO131" s="568"/>
      <c r="BP131" s="568"/>
      <c r="BQ131" s="568"/>
      <c r="BR131" s="568"/>
      <c r="BZ131" s="568"/>
      <c r="CA131" s="568"/>
      <c r="CB131" s="568"/>
      <c r="CC131" s="568"/>
      <c r="CD131" s="568"/>
    </row>
    <row r="132" spans="6:82" x14ac:dyDescent="0.2">
      <c r="F132" s="568"/>
      <c r="G132" s="568"/>
      <c r="H132" s="568"/>
      <c r="I132" s="568"/>
      <c r="J132" s="568"/>
      <c r="R132" s="568"/>
      <c r="S132" s="568"/>
      <c r="T132" s="568"/>
      <c r="U132" s="568"/>
      <c r="V132" s="568"/>
      <c r="AD132" s="568"/>
      <c r="AE132" s="568"/>
      <c r="AF132" s="568"/>
      <c r="AG132" s="568"/>
      <c r="AH132" s="568"/>
      <c r="AP132" s="568"/>
      <c r="AQ132" s="568"/>
      <c r="AR132" s="568"/>
      <c r="AS132" s="568"/>
      <c r="AT132" s="568"/>
      <c r="BB132" s="568"/>
      <c r="BC132" s="568"/>
      <c r="BD132" s="568"/>
      <c r="BE132" s="568"/>
      <c r="BF132" s="568"/>
      <c r="BN132" s="568"/>
      <c r="BO132" s="568"/>
      <c r="BP132" s="568"/>
      <c r="BQ132" s="568"/>
      <c r="BR132" s="568"/>
      <c r="BZ132" s="568"/>
      <c r="CA132" s="568"/>
      <c r="CB132" s="568"/>
      <c r="CC132" s="568"/>
      <c r="CD132" s="568"/>
    </row>
    <row r="133" spans="6:82" x14ac:dyDescent="0.2">
      <c r="F133" s="568"/>
      <c r="G133" s="568"/>
      <c r="H133" s="568"/>
      <c r="I133" s="568"/>
      <c r="J133" s="568"/>
      <c r="R133" s="568"/>
      <c r="S133" s="568"/>
      <c r="T133" s="568"/>
      <c r="U133" s="568"/>
      <c r="V133" s="568"/>
      <c r="AD133" s="568"/>
      <c r="AE133" s="568"/>
      <c r="AF133" s="568"/>
      <c r="AG133" s="568"/>
      <c r="AH133" s="568"/>
      <c r="AP133" s="568"/>
      <c r="AQ133" s="568"/>
      <c r="AR133" s="568"/>
      <c r="AS133" s="568"/>
      <c r="AT133" s="568"/>
      <c r="BB133" s="568"/>
      <c r="BC133" s="568"/>
      <c r="BD133" s="568"/>
      <c r="BE133" s="568"/>
      <c r="BF133" s="568"/>
      <c r="BN133" s="568"/>
      <c r="BO133" s="568"/>
      <c r="BP133" s="568"/>
      <c r="BQ133" s="568"/>
      <c r="BR133" s="568"/>
      <c r="BZ133" s="568"/>
      <c r="CA133" s="568"/>
      <c r="CB133" s="568"/>
      <c r="CC133" s="568"/>
      <c r="CD133" s="568"/>
    </row>
    <row r="134" spans="6:82" x14ac:dyDescent="0.2">
      <c r="F134" s="568"/>
      <c r="G134" s="568"/>
      <c r="H134" s="568"/>
      <c r="I134" s="568"/>
      <c r="J134" s="568"/>
      <c r="R134" s="568"/>
      <c r="S134" s="568"/>
      <c r="T134" s="568"/>
      <c r="U134" s="568"/>
      <c r="V134" s="568"/>
      <c r="AD134" s="568"/>
      <c r="AE134" s="568"/>
      <c r="AF134" s="568"/>
      <c r="AG134" s="568"/>
      <c r="AH134" s="568"/>
      <c r="AP134" s="568"/>
      <c r="AQ134" s="568"/>
      <c r="AR134" s="568"/>
      <c r="AS134" s="568"/>
      <c r="AT134" s="568"/>
      <c r="BB134" s="568"/>
      <c r="BC134" s="568"/>
      <c r="BD134" s="568"/>
      <c r="BE134" s="568"/>
      <c r="BF134" s="568"/>
      <c r="BN134" s="568"/>
      <c r="BO134" s="568"/>
      <c r="BP134" s="568"/>
      <c r="BQ134" s="568"/>
      <c r="BR134" s="568"/>
      <c r="BZ134" s="568"/>
      <c r="CA134" s="568"/>
      <c r="CB134" s="568"/>
      <c r="CC134" s="568"/>
      <c r="CD134" s="568"/>
    </row>
    <row r="135" spans="6:82" x14ac:dyDescent="0.2">
      <c r="F135" s="568"/>
      <c r="G135" s="568"/>
      <c r="H135" s="568"/>
      <c r="I135" s="568"/>
      <c r="J135" s="568"/>
      <c r="R135" s="568"/>
      <c r="S135" s="568"/>
      <c r="T135" s="568"/>
      <c r="U135" s="568"/>
      <c r="V135" s="568"/>
      <c r="AD135" s="568"/>
      <c r="AE135" s="568"/>
      <c r="AF135" s="568"/>
      <c r="AG135" s="568"/>
      <c r="AH135" s="568"/>
      <c r="AP135" s="568"/>
      <c r="AQ135" s="568"/>
      <c r="AR135" s="568"/>
      <c r="AS135" s="568"/>
      <c r="AT135" s="568"/>
      <c r="BB135" s="568"/>
      <c r="BC135" s="568"/>
      <c r="BD135" s="568"/>
      <c r="BE135" s="568"/>
      <c r="BF135" s="568"/>
      <c r="BN135" s="568"/>
      <c r="BO135" s="568"/>
      <c r="BP135" s="568"/>
      <c r="BQ135" s="568"/>
      <c r="BR135" s="568"/>
      <c r="BZ135" s="568"/>
      <c r="CA135" s="568"/>
      <c r="CB135" s="568"/>
      <c r="CC135" s="568"/>
      <c r="CD135" s="568"/>
    </row>
    <row r="136" spans="6:82" x14ac:dyDescent="0.2">
      <c r="F136" s="568"/>
      <c r="G136" s="568"/>
      <c r="H136" s="568"/>
      <c r="I136" s="568"/>
      <c r="J136" s="568"/>
      <c r="R136" s="568"/>
      <c r="S136" s="568"/>
      <c r="T136" s="568"/>
      <c r="U136" s="568"/>
      <c r="V136" s="568"/>
      <c r="AD136" s="568"/>
      <c r="AE136" s="568"/>
      <c r="AF136" s="568"/>
      <c r="AG136" s="568"/>
      <c r="AH136" s="568"/>
      <c r="AP136" s="568"/>
      <c r="AQ136" s="568"/>
      <c r="AR136" s="568"/>
      <c r="AS136" s="568"/>
      <c r="AT136" s="568"/>
      <c r="BB136" s="568"/>
      <c r="BC136" s="568"/>
      <c r="BD136" s="568"/>
      <c r="BE136" s="568"/>
      <c r="BF136" s="568"/>
      <c r="BN136" s="568"/>
      <c r="BO136" s="568"/>
      <c r="BP136" s="568"/>
      <c r="BQ136" s="568"/>
      <c r="BR136" s="568"/>
      <c r="BZ136" s="568"/>
      <c r="CA136" s="568"/>
      <c r="CB136" s="568"/>
      <c r="CC136" s="568"/>
      <c r="CD136" s="568"/>
    </row>
    <row r="137" spans="6:82" x14ac:dyDescent="0.2">
      <c r="F137" s="568"/>
      <c r="G137" s="568"/>
      <c r="H137" s="568"/>
      <c r="I137" s="568"/>
      <c r="J137" s="568"/>
      <c r="R137" s="568"/>
      <c r="S137" s="568"/>
      <c r="T137" s="568"/>
      <c r="U137" s="568"/>
      <c r="V137" s="568"/>
      <c r="AD137" s="568"/>
      <c r="AE137" s="568"/>
      <c r="AF137" s="568"/>
      <c r="AG137" s="568"/>
      <c r="AH137" s="568"/>
      <c r="AP137" s="568"/>
      <c r="AQ137" s="568"/>
      <c r="AR137" s="568"/>
      <c r="AS137" s="568"/>
      <c r="AT137" s="568"/>
      <c r="BB137" s="568"/>
      <c r="BC137" s="568"/>
      <c r="BD137" s="568"/>
      <c r="BE137" s="568"/>
      <c r="BF137" s="568"/>
      <c r="BN137" s="568"/>
      <c r="BO137" s="568"/>
      <c r="BP137" s="568"/>
      <c r="BQ137" s="568"/>
      <c r="BR137" s="568"/>
      <c r="BZ137" s="568"/>
      <c r="CA137" s="568"/>
      <c r="CB137" s="568"/>
      <c r="CC137" s="568"/>
      <c r="CD137" s="568"/>
    </row>
    <row r="138" spans="6:82" x14ac:dyDescent="0.2">
      <c r="F138" s="568"/>
      <c r="G138" s="568"/>
      <c r="H138" s="568"/>
      <c r="I138" s="568"/>
      <c r="J138" s="568"/>
      <c r="R138" s="568"/>
      <c r="S138" s="568"/>
      <c r="T138" s="568"/>
      <c r="U138" s="568"/>
      <c r="V138" s="568"/>
      <c r="AD138" s="568"/>
      <c r="AE138" s="568"/>
      <c r="AF138" s="568"/>
      <c r="AG138" s="568"/>
      <c r="AH138" s="568"/>
      <c r="AP138" s="568"/>
      <c r="AQ138" s="568"/>
      <c r="AR138" s="568"/>
      <c r="AS138" s="568"/>
      <c r="AT138" s="568"/>
      <c r="BB138" s="568"/>
      <c r="BC138" s="568"/>
      <c r="BD138" s="568"/>
      <c r="BE138" s="568"/>
      <c r="BF138" s="568"/>
      <c r="BN138" s="568"/>
      <c r="BO138" s="568"/>
      <c r="BP138" s="568"/>
      <c r="BQ138" s="568"/>
      <c r="BR138" s="568"/>
      <c r="BZ138" s="568"/>
      <c r="CA138" s="568"/>
      <c r="CB138" s="568"/>
      <c r="CC138" s="568"/>
      <c r="CD138" s="568"/>
    </row>
    <row r="139" spans="6:82" x14ac:dyDescent="0.2">
      <c r="F139" s="568"/>
      <c r="G139" s="568"/>
      <c r="H139" s="568"/>
      <c r="I139" s="568"/>
      <c r="J139" s="568"/>
      <c r="R139" s="568"/>
      <c r="S139" s="568"/>
      <c r="T139" s="568"/>
      <c r="U139" s="568"/>
      <c r="V139" s="568"/>
      <c r="AD139" s="568"/>
      <c r="AE139" s="568"/>
      <c r="AF139" s="568"/>
      <c r="AG139" s="568"/>
      <c r="AH139" s="568"/>
      <c r="AP139" s="568"/>
      <c r="AQ139" s="568"/>
      <c r="AR139" s="568"/>
      <c r="AS139" s="568"/>
      <c r="AT139" s="568"/>
      <c r="BB139" s="568"/>
      <c r="BC139" s="568"/>
      <c r="BD139" s="568"/>
      <c r="BE139" s="568"/>
      <c r="BF139" s="568"/>
      <c r="BN139" s="568"/>
      <c r="BO139" s="568"/>
      <c r="BP139" s="568"/>
      <c r="BQ139" s="568"/>
      <c r="BR139" s="568"/>
      <c r="BZ139" s="568"/>
      <c r="CA139" s="568"/>
      <c r="CB139" s="568"/>
      <c r="CC139" s="568"/>
      <c r="CD139" s="568"/>
    </row>
    <row r="140" spans="6:82" x14ac:dyDescent="0.2">
      <c r="F140" s="568"/>
      <c r="G140" s="568"/>
      <c r="H140" s="568"/>
      <c r="I140" s="568"/>
      <c r="J140" s="568"/>
      <c r="R140" s="568"/>
      <c r="S140" s="568"/>
      <c r="T140" s="568"/>
      <c r="U140" s="568"/>
      <c r="V140" s="568"/>
      <c r="AD140" s="568"/>
      <c r="AE140" s="568"/>
      <c r="AF140" s="568"/>
      <c r="AG140" s="568"/>
      <c r="AH140" s="568"/>
      <c r="AP140" s="568"/>
      <c r="AQ140" s="568"/>
      <c r="AR140" s="568"/>
      <c r="AS140" s="568"/>
      <c r="AT140" s="568"/>
      <c r="BB140" s="568"/>
      <c r="BC140" s="568"/>
      <c r="BD140" s="568"/>
      <c r="BE140" s="568"/>
      <c r="BF140" s="568"/>
      <c r="BN140" s="568"/>
      <c r="BO140" s="568"/>
      <c r="BP140" s="568"/>
      <c r="BQ140" s="568"/>
      <c r="BR140" s="568"/>
      <c r="BZ140" s="568"/>
      <c r="CA140" s="568"/>
      <c r="CB140" s="568"/>
      <c r="CC140" s="568"/>
      <c r="CD140" s="568"/>
    </row>
    <row r="141" spans="6:82" x14ac:dyDescent="0.2">
      <c r="F141" s="568"/>
      <c r="G141" s="568"/>
      <c r="H141" s="568"/>
      <c r="I141" s="568"/>
      <c r="J141" s="568"/>
      <c r="R141" s="568"/>
      <c r="S141" s="568"/>
      <c r="T141" s="568"/>
      <c r="U141" s="568"/>
      <c r="V141" s="568"/>
      <c r="AD141" s="568"/>
      <c r="AE141" s="568"/>
      <c r="AF141" s="568"/>
      <c r="AG141" s="568"/>
      <c r="AH141" s="568"/>
      <c r="AP141" s="568"/>
      <c r="AQ141" s="568"/>
      <c r="AR141" s="568"/>
      <c r="AS141" s="568"/>
      <c r="AT141" s="568"/>
      <c r="BB141" s="568"/>
      <c r="BC141" s="568"/>
      <c r="BD141" s="568"/>
      <c r="BE141" s="568"/>
      <c r="BF141" s="568"/>
      <c r="BN141" s="568"/>
      <c r="BO141" s="568"/>
      <c r="BP141" s="568"/>
      <c r="BQ141" s="568"/>
      <c r="BR141" s="568"/>
      <c r="BZ141" s="568"/>
      <c r="CA141" s="568"/>
      <c r="CB141" s="568"/>
      <c r="CC141" s="568"/>
      <c r="CD141" s="568"/>
    </row>
    <row r="142" spans="6:82" x14ac:dyDescent="0.2">
      <c r="F142" s="568"/>
      <c r="G142" s="568"/>
      <c r="H142" s="568"/>
      <c r="I142" s="568"/>
      <c r="J142" s="568"/>
      <c r="R142" s="568"/>
      <c r="S142" s="568"/>
      <c r="T142" s="568"/>
      <c r="U142" s="568"/>
      <c r="V142" s="568"/>
      <c r="AD142" s="568"/>
      <c r="AE142" s="568"/>
      <c r="AF142" s="568"/>
      <c r="AG142" s="568"/>
      <c r="AH142" s="568"/>
      <c r="AP142" s="568"/>
      <c r="AQ142" s="568"/>
      <c r="AR142" s="568"/>
      <c r="AS142" s="568"/>
      <c r="AT142" s="568"/>
      <c r="BB142" s="568"/>
      <c r="BC142" s="568"/>
      <c r="BD142" s="568"/>
      <c r="BE142" s="568"/>
      <c r="BF142" s="568"/>
      <c r="BN142" s="568"/>
      <c r="BO142" s="568"/>
      <c r="BP142" s="568"/>
      <c r="BQ142" s="568"/>
      <c r="BR142" s="568"/>
      <c r="BZ142" s="568"/>
      <c r="CA142" s="568"/>
      <c r="CB142" s="568"/>
      <c r="CC142" s="568"/>
      <c r="CD142" s="568"/>
    </row>
    <row r="143" spans="6:82" x14ac:dyDescent="0.2">
      <c r="F143" s="568"/>
      <c r="G143" s="568"/>
      <c r="H143" s="568"/>
      <c r="I143" s="568"/>
      <c r="J143" s="568"/>
      <c r="R143" s="568"/>
      <c r="S143" s="568"/>
      <c r="T143" s="568"/>
      <c r="U143" s="568"/>
      <c r="V143" s="568"/>
      <c r="AD143" s="568"/>
      <c r="AE143" s="568"/>
      <c r="AF143" s="568"/>
      <c r="AG143" s="568"/>
      <c r="AH143" s="568"/>
      <c r="AP143" s="568"/>
      <c r="AQ143" s="568"/>
      <c r="AR143" s="568"/>
      <c r="AS143" s="568"/>
      <c r="AT143" s="568"/>
      <c r="BB143" s="568"/>
      <c r="BC143" s="568"/>
      <c r="BD143" s="568"/>
      <c r="BE143" s="568"/>
      <c r="BF143" s="568"/>
      <c r="BN143" s="568"/>
      <c r="BO143" s="568"/>
      <c r="BP143" s="568"/>
      <c r="BQ143" s="568"/>
      <c r="BR143" s="568"/>
      <c r="BZ143" s="568"/>
      <c r="CA143" s="568"/>
      <c r="CB143" s="568"/>
      <c r="CC143" s="568"/>
      <c r="CD143" s="568"/>
    </row>
    <row r="144" spans="6:82" x14ac:dyDescent="0.2">
      <c r="F144" s="568"/>
      <c r="G144" s="568"/>
      <c r="H144" s="568"/>
      <c r="I144" s="568"/>
      <c r="J144" s="568"/>
      <c r="R144" s="568"/>
      <c r="S144" s="568"/>
      <c r="T144" s="568"/>
      <c r="U144" s="568"/>
      <c r="V144" s="568"/>
      <c r="AD144" s="568"/>
      <c r="AE144" s="568"/>
      <c r="AF144" s="568"/>
      <c r="AG144" s="568"/>
      <c r="AH144" s="568"/>
      <c r="AP144" s="568"/>
      <c r="AQ144" s="568"/>
      <c r="AR144" s="568"/>
      <c r="AS144" s="568"/>
      <c r="AT144" s="568"/>
      <c r="BB144" s="568"/>
      <c r="BC144" s="568"/>
      <c r="BD144" s="568"/>
      <c r="BE144" s="568"/>
      <c r="BF144" s="568"/>
      <c r="BN144" s="568"/>
      <c r="BO144" s="568"/>
      <c r="BP144" s="568"/>
      <c r="BQ144" s="568"/>
      <c r="BR144" s="568"/>
      <c r="BZ144" s="568"/>
      <c r="CA144" s="568"/>
      <c r="CB144" s="568"/>
      <c r="CC144" s="568"/>
      <c r="CD144" s="568"/>
    </row>
    <row r="145" spans="6:82" x14ac:dyDescent="0.2">
      <c r="F145" s="568"/>
      <c r="G145" s="568"/>
      <c r="H145" s="568"/>
      <c r="I145" s="568"/>
      <c r="J145" s="568"/>
      <c r="R145" s="568"/>
      <c r="S145" s="568"/>
      <c r="T145" s="568"/>
      <c r="U145" s="568"/>
      <c r="V145" s="568"/>
      <c r="AD145" s="568"/>
      <c r="AE145" s="568"/>
      <c r="AF145" s="568"/>
      <c r="AG145" s="568"/>
      <c r="AH145" s="568"/>
      <c r="AP145" s="568"/>
      <c r="AQ145" s="568"/>
      <c r="AR145" s="568"/>
      <c r="AS145" s="568"/>
      <c r="AT145" s="568"/>
      <c r="BB145" s="568"/>
      <c r="BC145" s="568"/>
      <c r="BD145" s="568"/>
      <c r="BE145" s="568"/>
      <c r="BF145" s="568"/>
      <c r="BN145" s="568"/>
      <c r="BO145" s="568"/>
      <c r="BP145" s="568"/>
      <c r="BQ145" s="568"/>
      <c r="BR145" s="568"/>
      <c r="BZ145" s="568"/>
      <c r="CA145" s="568"/>
      <c r="CB145" s="568"/>
      <c r="CC145" s="568"/>
      <c r="CD145" s="568"/>
    </row>
    <row r="146" spans="6:82" x14ac:dyDescent="0.2">
      <c r="F146" s="568"/>
      <c r="G146" s="568"/>
      <c r="H146" s="568"/>
      <c r="I146" s="568"/>
      <c r="J146" s="568"/>
      <c r="R146" s="568"/>
      <c r="S146" s="568"/>
      <c r="T146" s="568"/>
      <c r="U146" s="568"/>
      <c r="V146" s="568"/>
      <c r="AD146" s="568"/>
      <c r="AE146" s="568"/>
      <c r="AF146" s="568"/>
      <c r="AG146" s="568"/>
      <c r="AH146" s="568"/>
      <c r="AP146" s="568"/>
      <c r="AQ146" s="568"/>
      <c r="AR146" s="568"/>
      <c r="AS146" s="568"/>
      <c r="AT146" s="568"/>
      <c r="BB146" s="568"/>
      <c r="BC146" s="568"/>
      <c r="BD146" s="568"/>
      <c r="BE146" s="568"/>
      <c r="BF146" s="568"/>
      <c r="BN146" s="568"/>
      <c r="BO146" s="568"/>
      <c r="BP146" s="568"/>
      <c r="BQ146" s="568"/>
      <c r="BR146" s="568"/>
      <c r="BZ146" s="568"/>
      <c r="CA146" s="568"/>
      <c r="CB146" s="568"/>
      <c r="CC146" s="568"/>
      <c r="CD146" s="568"/>
    </row>
    <row r="147" spans="6:82" x14ac:dyDescent="0.2">
      <c r="F147" s="568"/>
      <c r="G147" s="568"/>
      <c r="H147" s="568"/>
      <c r="I147" s="568"/>
      <c r="J147" s="568"/>
      <c r="R147" s="568"/>
      <c r="S147" s="568"/>
      <c r="T147" s="568"/>
      <c r="U147" s="568"/>
      <c r="V147" s="568"/>
      <c r="AD147" s="568"/>
      <c r="AE147" s="568"/>
      <c r="AF147" s="568"/>
      <c r="AG147" s="568"/>
      <c r="AH147" s="568"/>
      <c r="AP147" s="568"/>
      <c r="AQ147" s="568"/>
      <c r="AR147" s="568"/>
      <c r="AS147" s="568"/>
      <c r="AT147" s="568"/>
      <c r="BB147" s="568"/>
      <c r="BC147" s="568"/>
      <c r="BD147" s="568"/>
      <c r="BE147" s="568"/>
      <c r="BF147" s="568"/>
      <c r="BN147" s="568"/>
      <c r="BO147" s="568"/>
      <c r="BP147" s="568"/>
      <c r="BQ147" s="568"/>
      <c r="BR147" s="568"/>
      <c r="BZ147" s="568"/>
      <c r="CA147" s="568"/>
      <c r="CB147" s="568"/>
      <c r="CC147" s="568"/>
      <c r="CD147" s="568"/>
    </row>
    <row r="148" spans="6:82" x14ac:dyDescent="0.2">
      <c r="F148" s="568"/>
      <c r="G148" s="568"/>
      <c r="H148" s="568"/>
      <c r="I148" s="568"/>
      <c r="J148" s="568"/>
      <c r="R148" s="568"/>
      <c r="S148" s="568"/>
      <c r="T148" s="568"/>
      <c r="U148" s="568"/>
      <c r="V148" s="568"/>
      <c r="AD148" s="568"/>
      <c r="AE148" s="568"/>
      <c r="AF148" s="568"/>
      <c r="AG148" s="568"/>
      <c r="AH148" s="568"/>
      <c r="AP148" s="568"/>
      <c r="AQ148" s="568"/>
      <c r="AR148" s="568"/>
      <c r="AS148" s="568"/>
      <c r="AT148" s="568"/>
      <c r="BB148" s="568"/>
      <c r="BC148" s="568"/>
      <c r="BD148" s="568"/>
      <c r="BE148" s="568"/>
      <c r="BF148" s="568"/>
      <c r="BN148" s="568"/>
      <c r="BO148" s="568"/>
      <c r="BP148" s="568"/>
      <c r="BQ148" s="568"/>
      <c r="BR148" s="568"/>
      <c r="BZ148" s="568"/>
      <c r="CA148" s="568"/>
      <c r="CB148" s="568"/>
      <c r="CC148" s="568"/>
      <c r="CD148" s="568"/>
    </row>
    <row r="149" spans="6:82" x14ac:dyDescent="0.2">
      <c r="F149" s="568"/>
      <c r="G149" s="568"/>
      <c r="H149" s="568"/>
      <c r="I149" s="568"/>
      <c r="J149" s="568"/>
      <c r="R149" s="568"/>
      <c r="S149" s="568"/>
      <c r="T149" s="568"/>
      <c r="U149" s="568"/>
      <c r="V149" s="568"/>
      <c r="AD149" s="568"/>
      <c r="AE149" s="568"/>
      <c r="AF149" s="568"/>
      <c r="AG149" s="568"/>
      <c r="AH149" s="568"/>
      <c r="AP149" s="568"/>
      <c r="AQ149" s="568"/>
      <c r="AR149" s="568"/>
      <c r="AS149" s="568"/>
      <c r="AT149" s="568"/>
      <c r="BB149" s="568"/>
      <c r="BC149" s="568"/>
      <c r="BD149" s="568"/>
      <c r="BE149" s="568"/>
      <c r="BF149" s="568"/>
      <c r="BN149" s="568"/>
      <c r="BO149" s="568"/>
      <c r="BP149" s="568"/>
      <c r="BQ149" s="568"/>
      <c r="BR149" s="568"/>
      <c r="BZ149" s="568"/>
      <c r="CA149" s="568"/>
      <c r="CB149" s="568"/>
      <c r="CC149" s="568"/>
      <c r="CD149" s="568"/>
    </row>
    <row r="150" spans="6:82" x14ac:dyDescent="0.2">
      <c r="F150" s="568"/>
      <c r="G150" s="568"/>
      <c r="H150" s="568"/>
      <c r="I150" s="568"/>
      <c r="J150" s="568"/>
      <c r="R150" s="568"/>
      <c r="S150" s="568"/>
      <c r="T150" s="568"/>
      <c r="U150" s="568"/>
      <c r="V150" s="568"/>
      <c r="AD150" s="568"/>
      <c r="AE150" s="568"/>
      <c r="AF150" s="568"/>
      <c r="AG150" s="568"/>
      <c r="AH150" s="568"/>
      <c r="AP150" s="568"/>
      <c r="AQ150" s="568"/>
      <c r="AR150" s="568"/>
      <c r="AS150" s="568"/>
      <c r="AT150" s="568"/>
      <c r="BB150" s="568"/>
      <c r="BC150" s="568"/>
      <c r="BD150" s="568"/>
      <c r="BE150" s="568"/>
      <c r="BF150" s="568"/>
      <c r="BN150" s="568"/>
      <c r="BO150" s="568"/>
      <c r="BP150" s="568"/>
      <c r="BQ150" s="568"/>
      <c r="BR150" s="568"/>
      <c r="BZ150" s="568"/>
      <c r="CA150" s="568"/>
      <c r="CB150" s="568"/>
      <c r="CC150" s="568"/>
      <c r="CD150" s="568"/>
    </row>
    <row r="151" spans="6:82" x14ac:dyDescent="0.2">
      <c r="F151" s="568"/>
      <c r="G151" s="568"/>
      <c r="H151" s="568"/>
      <c r="I151" s="568"/>
      <c r="J151" s="568"/>
      <c r="R151" s="568"/>
      <c r="S151" s="568"/>
      <c r="T151" s="568"/>
      <c r="U151" s="568"/>
      <c r="V151" s="568"/>
      <c r="AD151" s="568"/>
      <c r="AE151" s="568"/>
      <c r="AF151" s="568"/>
      <c r="AG151" s="568"/>
      <c r="AH151" s="568"/>
      <c r="AP151" s="568"/>
      <c r="AQ151" s="568"/>
      <c r="AR151" s="568"/>
      <c r="AS151" s="568"/>
      <c r="AT151" s="568"/>
      <c r="BB151" s="568"/>
      <c r="BC151" s="568"/>
      <c r="BD151" s="568"/>
      <c r="BE151" s="568"/>
      <c r="BF151" s="568"/>
      <c r="BN151" s="568"/>
      <c r="BO151" s="568"/>
      <c r="BP151" s="568"/>
      <c r="BQ151" s="568"/>
      <c r="BR151" s="568"/>
      <c r="BZ151" s="568"/>
      <c r="CA151" s="568"/>
      <c r="CB151" s="568"/>
      <c r="CC151" s="568"/>
      <c r="CD151" s="568"/>
    </row>
    <row r="152" spans="6:82" x14ac:dyDescent="0.2">
      <c r="F152" s="568"/>
      <c r="G152" s="568"/>
      <c r="H152" s="568"/>
      <c r="I152" s="568"/>
      <c r="J152" s="568"/>
      <c r="R152" s="568"/>
      <c r="S152" s="568"/>
      <c r="T152" s="568"/>
      <c r="U152" s="568"/>
      <c r="V152" s="568"/>
      <c r="AD152" s="568"/>
      <c r="AE152" s="568"/>
      <c r="AF152" s="568"/>
      <c r="AG152" s="568"/>
      <c r="AH152" s="568"/>
      <c r="AP152" s="568"/>
      <c r="AQ152" s="568"/>
      <c r="AR152" s="568"/>
      <c r="AS152" s="568"/>
      <c r="AT152" s="568"/>
      <c r="BB152" s="568"/>
      <c r="BC152" s="568"/>
      <c r="BD152" s="568"/>
      <c r="BE152" s="568"/>
      <c r="BF152" s="568"/>
      <c r="BN152" s="568"/>
      <c r="BO152" s="568"/>
      <c r="BP152" s="568"/>
      <c r="BQ152" s="568"/>
      <c r="BR152" s="568"/>
      <c r="BZ152" s="568"/>
      <c r="CA152" s="568"/>
      <c r="CB152" s="568"/>
      <c r="CC152" s="568"/>
      <c r="CD152" s="568"/>
    </row>
    <row r="153" spans="6:82" x14ac:dyDescent="0.2">
      <c r="F153" s="568"/>
      <c r="G153" s="568"/>
      <c r="H153" s="568"/>
      <c r="I153" s="568"/>
      <c r="J153" s="568"/>
      <c r="R153" s="568"/>
      <c r="S153" s="568"/>
      <c r="T153" s="568"/>
      <c r="U153" s="568"/>
      <c r="V153" s="568"/>
      <c r="AD153" s="568"/>
      <c r="AE153" s="568"/>
      <c r="AF153" s="568"/>
      <c r="AG153" s="568"/>
      <c r="AH153" s="568"/>
      <c r="AP153" s="568"/>
      <c r="AQ153" s="568"/>
      <c r="AR153" s="568"/>
      <c r="AS153" s="568"/>
      <c r="AT153" s="568"/>
      <c r="BB153" s="568"/>
      <c r="BC153" s="568"/>
      <c r="BD153" s="568"/>
      <c r="BE153" s="568"/>
      <c r="BF153" s="568"/>
      <c r="BN153" s="568"/>
      <c r="BO153" s="568"/>
      <c r="BP153" s="568"/>
      <c r="BQ153" s="568"/>
      <c r="BR153" s="568"/>
      <c r="BZ153" s="568"/>
      <c r="CA153" s="568"/>
      <c r="CB153" s="568"/>
      <c r="CC153" s="568"/>
      <c r="CD153" s="568"/>
    </row>
    <row r="154" spans="6:82" x14ac:dyDescent="0.2">
      <c r="F154" s="568"/>
      <c r="G154" s="568"/>
      <c r="H154" s="568"/>
      <c r="I154" s="568"/>
      <c r="J154" s="568"/>
      <c r="R154" s="568"/>
      <c r="S154" s="568"/>
      <c r="T154" s="568"/>
      <c r="U154" s="568"/>
      <c r="V154" s="568"/>
      <c r="AD154" s="568"/>
      <c r="AE154" s="568"/>
      <c r="AF154" s="568"/>
      <c r="AG154" s="568"/>
      <c r="AH154" s="568"/>
      <c r="AP154" s="568"/>
      <c r="AQ154" s="568"/>
      <c r="AR154" s="568"/>
      <c r="AS154" s="568"/>
      <c r="AT154" s="568"/>
      <c r="BB154" s="568"/>
      <c r="BC154" s="568"/>
      <c r="BD154" s="568"/>
      <c r="BE154" s="568"/>
      <c r="BF154" s="568"/>
      <c r="BN154" s="568"/>
      <c r="BO154" s="568"/>
      <c r="BP154" s="568"/>
      <c r="BQ154" s="568"/>
      <c r="BR154" s="568"/>
      <c r="BZ154" s="568"/>
      <c r="CA154" s="568"/>
      <c r="CB154" s="568"/>
      <c r="CC154" s="568"/>
      <c r="CD154" s="568"/>
    </row>
    <row r="155" spans="6:82" x14ac:dyDescent="0.2">
      <c r="F155" s="568"/>
      <c r="G155" s="568"/>
      <c r="H155" s="568"/>
      <c r="I155" s="568"/>
      <c r="J155" s="568"/>
      <c r="R155" s="568"/>
      <c r="S155" s="568"/>
      <c r="T155" s="568"/>
      <c r="U155" s="568"/>
      <c r="V155" s="568"/>
      <c r="AD155" s="568"/>
      <c r="AE155" s="568"/>
      <c r="AF155" s="568"/>
      <c r="AG155" s="568"/>
      <c r="AH155" s="568"/>
      <c r="AP155" s="568"/>
      <c r="AQ155" s="568"/>
      <c r="AR155" s="568"/>
      <c r="AS155" s="568"/>
      <c r="AT155" s="568"/>
      <c r="BB155" s="568"/>
      <c r="BC155" s="568"/>
      <c r="BD155" s="568"/>
      <c r="BE155" s="568"/>
      <c r="BF155" s="568"/>
      <c r="BN155" s="568"/>
      <c r="BO155" s="568"/>
      <c r="BP155" s="568"/>
      <c r="BQ155" s="568"/>
      <c r="BR155" s="568"/>
      <c r="BZ155" s="568"/>
      <c r="CA155" s="568"/>
      <c r="CB155" s="568"/>
      <c r="CC155" s="568"/>
      <c r="CD155" s="568"/>
    </row>
    <row r="156" spans="6:82" x14ac:dyDescent="0.2">
      <c r="F156" s="568"/>
      <c r="G156" s="568"/>
      <c r="H156" s="568"/>
      <c r="I156" s="568"/>
      <c r="J156" s="568"/>
      <c r="R156" s="568"/>
      <c r="S156" s="568"/>
      <c r="T156" s="568"/>
      <c r="U156" s="568"/>
      <c r="V156" s="568"/>
      <c r="AD156" s="568"/>
      <c r="AE156" s="568"/>
      <c r="AF156" s="568"/>
      <c r="AG156" s="568"/>
      <c r="AH156" s="568"/>
      <c r="AP156" s="568"/>
      <c r="AQ156" s="568"/>
      <c r="AR156" s="568"/>
      <c r="AS156" s="568"/>
      <c r="AT156" s="568"/>
      <c r="BB156" s="568"/>
      <c r="BC156" s="568"/>
      <c r="BD156" s="568"/>
      <c r="BE156" s="568"/>
      <c r="BF156" s="568"/>
      <c r="BN156" s="568"/>
      <c r="BO156" s="568"/>
      <c r="BP156" s="568"/>
      <c r="BQ156" s="568"/>
      <c r="BR156" s="568"/>
      <c r="BZ156" s="568"/>
      <c r="CA156" s="568"/>
      <c r="CB156" s="568"/>
      <c r="CC156" s="568"/>
      <c r="CD156" s="568"/>
    </row>
    <row r="157" spans="6:82" x14ac:dyDescent="0.2">
      <c r="F157" s="568"/>
      <c r="G157" s="568"/>
      <c r="H157" s="568"/>
      <c r="I157" s="568"/>
      <c r="J157" s="568"/>
      <c r="R157" s="568"/>
      <c r="S157" s="568"/>
      <c r="T157" s="568"/>
      <c r="U157" s="568"/>
      <c r="V157" s="568"/>
      <c r="AD157" s="568"/>
      <c r="AE157" s="568"/>
      <c r="AF157" s="568"/>
      <c r="AG157" s="568"/>
      <c r="AH157" s="568"/>
      <c r="AP157" s="568"/>
      <c r="AQ157" s="568"/>
      <c r="AR157" s="568"/>
      <c r="AS157" s="568"/>
      <c r="AT157" s="568"/>
      <c r="BB157" s="568"/>
      <c r="BC157" s="568"/>
      <c r="BD157" s="568"/>
      <c r="BE157" s="568"/>
      <c r="BF157" s="568"/>
      <c r="BN157" s="568"/>
      <c r="BO157" s="568"/>
      <c r="BP157" s="568"/>
      <c r="BQ157" s="568"/>
      <c r="BR157" s="568"/>
      <c r="BZ157" s="568"/>
      <c r="CA157" s="568"/>
      <c r="CB157" s="568"/>
      <c r="CC157" s="568"/>
      <c r="CD157" s="568"/>
    </row>
    <row r="158" spans="6:82" x14ac:dyDescent="0.2">
      <c r="F158" s="568"/>
      <c r="G158" s="568"/>
      <c r="H158" s="568"/>
      <c r="I158" s="568"/>
      <c r="J158" s="568"/>
      <c r="R158" s="568"/>
      <c r="S158" s="568"/>
      <c r="T158" s="568"/>
      <c r="U158" s="568"/>
      <c r="V158" s="568"/>
      <c r="AD158" s="568"/>
      <c r="AE158" s="568"/>
      <c r="AF158" s="568"/>
      <c r="AG158" s="568"/>
      <c r="AH158" s="568"/>
      <c r="AP158" s="568"/>
      <c r="AQ158" s="568"/>
      <c r="AR158" s="568"/>
      <c r="AS158" s="568"/>
      <c r="AT158" s="568"/>
      <c r="BB158" s="568"/>
      <c r="BC158" s="568"/>
      <c r="BD158" s="568"/>
      <c r="BE158" s="568"/>
      <c r="BF158" s="568"/>
      <c r="BN158" s="568"/>
      <c r="BO158" s="568"/>
      <c r="BP158" s="568"/>
      <c r="BQ158" s="568"/>
      <c r="BR158" s="568"/>
      <c r="BZ158" s="568"/>
      <c r="CA158" s="568"/>
      <c r="CB158" s="568"/>
      <c r="CC158" s="568"/>
      <c r="CD158" s="568"/>
    </row>
    <row r="159" spans="6:82" x14ac:dyDescent="0.2">
      <c r="F159" s="568"/>
      <c r="G159" s="568"/>
      <c r="H159" s="568"/>
      <c r="I159" s="568"/>
      <c r="J159" s="568"/>
      <c r="R159" s="568"/>
      <c r="S159" s="568"/>
      <c r="T159" s="568"/>
      <c r="U159" s="568"/>
      <c r="V159" s="568"/>
      <c r="AD159" s="568"/>
      <c r="AE159" s="568"/>
      <c r="AF159" s="568"/>
      <c r="AG159" s="568"/>
      <c r="AH159" s="568"/>
      <c r="AP159" s="568"/>
      <c r="AQ159" s="568"/>
      <c r="AR159" s="568"/>
      <c r="AS159" s="568"/>
      <c r="AT159" s="568"/>
      <c r="BB159" s="568"/>
      <c r="BC159" s="568"/>
      <c r="BD159" s="568"/>
      <c r="BE159" s="568"/>
      <c r="BF159" s="568"/>
      <c r="BN159" s="568"/>
      <c r="BO159" s="568"/>
      <c r="BP159" s="568"/>
      <c r="BQ159" s="568"/>
      <c r="BR159" s="568"/>
      <c r="BZ159" s="568"/>
      <c r="CA159" s="568"/>
      <c r="CB159" s="568"/>
      <c r="CC159" s="568"/>
      <c r="CD159" s="568"/>
    </row>
    <row r="160" spans="6:82" x14ac:dyDescent="0.2">
      <c r="F160" s="568"/>
      <c r="G160" s="568"/>
      <c r="H160" s="568"/>
      <c r="I160" s="568"/>
      <c r="J160" s="568"/>
      <c r="R160" s="568"/>
      <c r="S160" s="568"/>
      <c r="T160" s="568"/>
      <c r="U160" s="568"/>
      <c r="V160" s="568"/>
      <c r="AD160" s="568"/>
      <c r="AE160" s="568"/>
      <c r="AF160" s="568"/>
      <c r="AG160" s="568"/>
      <c r="AH160" s="568"/>
      <c r="AP160" s="568"/>
      <c r="AQ160" s="568"/>
      <c r="AR160" s="568"/>
      <c r="AS160" s="568"/>
      <c r="AT160" s="568"/>
      <c r="BB160" s="568"/>
      <c r="BC160" s="568"/>
      <c r="BD160" s="568"/>
      <c r="BE160" s="568"/>
      <c r="BF160" s="568"/>
      <c r="BN160" s="568"/>
      <c r="BO160" s="568"/>
      <c r="BP160" s="568"/>
      <c r="BQ160" s="568"/>
      <c r="BR160" s="568"/>
      <c r="BZ160" s="568"/>
      <c r="CA160" s="568"/>
      <c r="CB160" s="568"/>
      <c r="CC160" s="568"/>
      <c r="CD160" s="568"/>
    </row>
    <row r="161" spans="6:82" x14ac:dyDescent="0.2">
      <c r="F161" s="568"/>
      <c r="G161" s="568"/>
      <c r="H161" s="568"/>
      <c r="I161" s="568"/>
      <c r="J161" s="568"/>
      <c r="R161" s="568"/>
      <c r="S161" s="568"/>
      <c r="T161" s="568"/>
      <c r="U161" s="568"/>
      <c r="V161" s="568"/>
      <c r="AD161" s="568"/>
      <c r="AE161" s="568"/>
      <c r="AF161" s="568"/>
      <c r="AG161" s="568"/>
      <c r="AH161" s="568"/>
      <c r="AP161" s="568"/>
      <c r="AQ161" s="568"/>
      <c r="AR161" s="568"/>
      <c r="AS161" s="568"/>
      <c r="AT161" s="568"/>
      <c r="BB161" s="568"/>
      <c r="BC161" s="568"/>
      <c r="BD161" s="568"/>
      <c r="BE161" s="568"/>
      <c r="BF161" s="568"/>
      <c r="BN161" s="568"/>
      <c r="BO161" s="568"/>
      <c r="BP161" s="568"/>
      <c r="BQ161" s="568"/>
      <c r="BR161" s="568"/>
      <c r="BZ161" s="568"/>
      <c r="CA161" s="568"/>
      <c r="CB161" s="568"/>
      <c r="CC161" s="568"/>
      <c r="CD161" s="568"/>
    </row>
    <row r="162" spans="6:82" x14ac:dyDescent="0.2">
      <c r="F162" s="568"/>
      <c r="G162" s="568"/>
      <c r="H162" s="568"/>
      <c r="I162" s="568"/>
      <c r="J162" s="568"/>
      <c r="R162" s="568"/>
      <c r="S162" s="568"/>
      <c r="T162" s="568"/>
      <c r="U162" s="568"/>
      <c r="V162" s="568"/>
      <c r="AD162" s="568"/>
      <c r="AE162" s="568"/>
      <c r="AF162" s="568"/>
      <c r="AG162" s="568"/>
      <c r="AH162" s="568"/>
      <c r="AP162" s="568"/>
      <c r="AQ162" s="568"/>
      <c r="AR162" s="568"/>
      <c r="AS162" s="568"/>
      <c r="AT162" s="568"/>
      <c r="BB162" s="568"/>
      <c r="BC162" s="568"/>
      <c r="BD162" s="568"/>
      <c r="BE162" s="568"/>
      <c r="BF162" s="568"/>
      <c r="BN162" s="568"/>
      <c r="BO162" s="568"/>
      <c r="BP162" s="568"/>
      <c r="BQ162" s="568"/>
      <c r="BR162" s="568"/>
      <c r="BZ162" s="568"/>
      <c r="CA162" s="568"/>
      <c r="CB162" s="568"/>
      <c r="CC162" s="568"/>
      <c r="CD162" s="568"/>
    </row>
    <row r="163" spans="6:82" x14ac:dyDescent="0.2">
      <c r="F163" s="568"/>
      <c r="G163" s="568"/>
      <c r="H163" s="568"/>
      <c r="I163" s="568"/>
      <c r="J163" s="568"/>
      <c r="R163" s="568"/>
      <c r="S163" s="568"/>
      <c r="T163" s="568"/>
      <c r="U163" s="568"/>
      <c r="V163" s="568"/>
      <c r="AD163" s="568"/>
      <c r="AE163" s="568"/>
      <c r="AF163" s="568"/>
      <c r="AG163" s="568"/>
      <c r="AH163" s="568"/>
      <c r="AP163" s="568"/>
      <c r="AQ163" s="568"/>
      <c r="AR163" s="568"/>
      <c r="AS163" s="568"/>
      <c r="AT163" s="568"/>
      <c r="BB163" s="568"/>
      <c r="BC163" s="568"/>
      <c r="BD163" s="568"/>
      <c r="BE163" s="568"/>
      <c r="BF163" s="568"/>
      <c r="BN163" s="568"/>
      <c r="BO163" s="568"/>
      <c r="BP163" s="568"/>
      <c r="BQ163" s="568"/>
      <c r="BR163" s="568"/>
      <c r="BZ163" s="568"/>
      <c r="CA163" s="568"/>
      <c r="CB163" s="568"/>
      <c r="CC163" s="568"/>
      <c r="CD163" s="568"/>
    </row>
    <row r="164" spans="6:82" x14ac:dyDescent="0.2">
      <c r="F164" s="568"/>
      <c r="G164" s="568"/>
      <c r="H164" s="568"/>
      <c r="I164" s="568"/>
      <c r="J164" s="568"/>
      <c r="R164" s="568"/>
      <c r="S164" s="568"/>
      <c r="T164" s="568"/>
      <c r="U164" s="568"/>
      <c r="V164" s="568"/>
      <c r="AD164" s="568"/>
      <c r="AE164" s="568"/>
      <c r="AF164" s="568"/>
      <c r="AG164" s="568"/>
      <c r="AH164" s="568"/>
      <c r="AP164" s="568"/>
      <c r="AQ164" s="568"/>
      <c r="AR164" s="568"/>
      <c r="AS164" s="568"/>
      <c r="AT164" s="568"/>
      <c r="BB164" s="568"/>
      <c r="BC164" s="568"/>
      <c r="BD164" s="568"/>
      <c r="BE164" s="568"/>
      <c r="BF164" s="568"/>
      <c r="BN164" s="568"/>
      <c r="BO164" s="568"/>
      <c r="BP164" s="568"/>
      <c r="BQ164" s="568"/>
      <c r="BR164" s="568"/>
      <c r="BZ164" s="568"/>
      <c r="CA164" s="568"/>
      <c r="CB164" s="568"/>
      <c r="CC164" s="568"/>
      <c r="CD164" s="568"/>
    </row>
    <row r="165" spans="6:82" x14ac:dyDescent="0.2">
      <c r="F165" s="568"/>
      <c r="G165" s="568"/>
      <c r="H165" s="568"/>
      <c r="I165" s="568"/>
      <c r="J165" s="568"/>
      <c r="R165" s="568"/>
      <c r="S165" s="568"/>
      <c r="T165" s="568"/>
      <c r="U165" s="568"/>
      <c r="V165" s="568"/>
      <c r="AD165" s="568"/>
      <c r="AE165" s="568"/>
      <c r="AF165" s="568"/>
      <c r="AG165" s="568"/>
      <c r="AH165" s="568"/>
      <c r="AP165" s="568"/>
      <c r="AQ165" s="568"/>
      <c r="AR165" s="568"/>
      <c r="AS165" s="568"/>
      <c r="AT165" s="568"/>
      <c r="BB165" s="568"/>
      <c r="BC165" s="568"/>
      <c r="BD165" s="568"/>
      <c r="BE165" s="568"/>
      <c r="BF165" s="568"/>
      <c r="BN165" s="568"/>
      <c r="BO165" s="568"/>
      <c r="BP165" s="568"/>
      <c r="BQ165" s="568"/>
      <c r="BR165" s="568"/>
      <c r="BZ165" s="568"/>
      <c r="CA165" s="568"/>
      <c r="CB165" s="568"/>
      <c r="CC165" s="568"/>
      <c r="CD165" s="568"/>
    </row>
    <row r="166" spans="6:82" x14ac:dyDescent="0.2">
      <c r="F166" s="568"/>
      <c r="G166" s="568"/>
      <c r="H166" s="568"/>
      <c r="I166" s="568"/>
      <c r="J166" s="568"/>
      <c r="R166" s="568"/>
      <c r="S166" s="568"/>
      <c r="T166" s="568"/>
      <c r="U166" s="568"/>
      <c r="V166" s="568"/>
      <c r="AD166" s="568"/>
      <c r="AE166" s="568"/>
      <c r="AF166" s="568"/>
      <c r="AG166" s="568"/>
      <c r="AH166" s="568"/>
      <c r="AP166" s="568"/>
      <c r="AQ166" s="568"/>
      <c r="AR166" s="568"/>
      <c r="AS166" s="568"/>
      <c r="AT166" s="568"/>
      <c r="BB166" s="568"/>
      <c r="BC166" s="568"/>
      <c r="BD166" s="568"/>
      <c r="BE166" s="568"/>
      <c r="BF166" s="568"/>
      <c r="BN166" s="568"/>
      <c r="BO166" s="568"/>
      <c r="BP166" s="568"/>
      <c r="BQ166" s="568"/>
      <c r="BR166" s="568"/>
      <c r="BZ166" s="568"/>
      <c r="CA166" s="568"/>
      <c r="CB166" s="568"/>
      <c r="CC166" s="568"/>
      <c r="CD166" s="568"/>
    </row>
    <row r="167" spans="6:82" x14ac:dyDescent="0.2">
      <c r="F167" s="568"/>
      <c r="G167" s="568"/>
      <c r="H167" s="568"/>
      <c r="I167" s="568"/>
      <c r="J167" s="568"/>
      <c r="R167" s="568"/>
      <c r="S167" s="568"/>
      <c r="T167" s="568"/>
      <c r="U167" s="568"/>
      <c r="V167" s="568"/>
      <c r="AD167" s="568"/>
      <c r="AE167" s="568"/>
      <c r="AF167" s="568"/>
      <c r="AG167" s="568"/>
      <c r="AH167" s="568"/>
      <c r="AP167" s="568"/>
      <c r="AQ167" s="568"/>
      <c r="AR167" s="568"/>
      <c r="AS167" s="568"/>
      <c r="AT167" s="568"/>
      <c r="BB167" s="568"/>
      <c r="BC167" s="568"/>
      <c r="BD167" s="568"/>
      <c r="BE167" s="568"/>
      <c r="BF167" s="568"/>
      <c r="BN167" s="568"/>
      <c r="BO167" s="568"/>
      <c r="BP167" s="568"/>
      <c r="BQ167" s="568"/>
      <c r="BR167" s="568"/>
      <c r="BZ167" s="568"/>
      <c r="CA167" s="568"/>
      <c r="CB167" s="568"/>
      <c r="CC167" s="568"/>
      <c r="CD167" s="568"/>
    </row>
    <row r="168" spans="6:82" x14ac:dyDescent="0.2">
      <c r="F168" s="568"/>
      <c r="G168" s="568"/>
      <c r="H168" s="568"/>
      <c r="I168" s="568"/>
      <c r="J168" s="568"/>
      <c r="R168" s="568"/>
      <c r="S168" s="568"/>
      <c r="T168" s="568"/>
      <c r="U168" s="568"/>
      <c r="V168" s="568"/>
      <c r="AD168" s="568"/>
      <c r="AE168" s="568"/>
      <c r="AF168" s="568"/>
      <c r="AG168" s="568"/>
      <c r="AH168" s="568"/>
      <c r="AP168" s="568"/>
      <c r="AQ168" s="568"/>
      <c r="AR168" s="568"/>
      <c r="AS168" s="568"/>
      <c r="AT168" s="568"/>
      <c r="BB168" s="568"/>
      <c r="BC168" s="568"/>
      <c r="BD168" s="568"/>
      <c r="BE168" s="568"/>
      <c r="BF168" s="568"/>
      <c r="BN168" s="568"/>
      <c r="BO168" s="568"/>
      <c r="BP168" s="568"/>
      <c r="BQ168" s="568"/>
      <c r="BR168" s="568"/>
      <c r="BZ168" s="568"/>
      <c r="CA168" s="568"/>
      <c r="CB168" s="568"/>
      <c r="CC168" s="568"/>
      <c r="CD168" s="568"/>
    </row>
    <row r="169" spans="6:82" x14ac:dyDescent="0.2">
      <c r="F169" s="568"/>
      <c r="G169" s="568"/>
      <c r="H169" s="568"/>
      <c r="I169" s="568"/>
      <c r="J169" s="568"/>
      <c r="R169" s="568"/>
      <c r="S169" s="568"/>
      <c r="T169" s="568"/>
      <c r="U169" s="568"/>
      <c r="V169" s="568"/>
      <c r="AD169" s="568"/>
      <c r="AE169" s="568"/>
      <c r="AF169" s="568"/>
      <c r="AG169" s="568"/>
      <c r="AH169" s="568"/>
      <c r="AP169" s="568"/>
      <c r="AQ169" s="568"/>
      <c r="AR169" s="568"/>
      <c r="AS169" s="568"/>
      <c r="AT169" s="568"/>
      <c r="BB169" s="568"/>
      <c r="BC169" s="568"/>
      <c r="BD169" s="568"/>
      <c r="BE169" s="568"/>
      <c r="BF169" s="568"/>
      <c r="BN169" s="568"/>
      <c r="BO169" s="568"/>
      <c r="BP169" s="568"/>
      <c r="BQ169" s="568"/>
      <c r="BR169" s="568"/>
      <c r="BZ169" s="568"/>
      <c r="CA169" s="568"/>
      <c r="CB169" s="568"/>
      <c r="CC169" s="568"/>
      <c r="CD169" s="568"/>
    </row>
    <row r="170" spans="6:82" x14ac:dyDescent="0.2">
      <c r="F170" s="568"/>
      <c r="G170" s="568"/>
      <c r="H170" s="568"/>
      <c r="I170" s="568"/>
      <c r="J170" s="568"/>
      <c r="R170" s="568"/>
      <c r="S170" s="568"/>
      <c r="T170" s="568"/>
      <c r="U170" s="568"/>
      <c r="V170" s="568"/>
      <c r="AD170" s="568"/>
      <c r="AE170" s="568"/>
      <c r="AF170" s="568"/>
      <c r="AG170" s="568"/>
      <c r="AH170" s="568"/>
      <c r="AP170" s="568"/>
      <c r="AQ170" s="568"/>
      <c r="AR170" s="568"/>
      <c r="AS170" s="568"/>
      <c r="AT170" s="568"/>
      <c r="BB170" s="568"/>
      <c r="BC170" s="568"/>
      <c r="BD170" s="568"/>
      <c r="BE170" s="568"/>
      <c r="BF170" s="568"/>
      <c r="BN170" s="568"/>
      <c r="BO170" s="568"/>
      <c r="BP170" s="568"/>
      <c r="BQ170" s="568"/>
      <c r="BR170" s="568"/>
      <c r="BZ170" s="568"/>
      <c r="CA170" s="568"/>
      <c r="CB170" s="568"/>
      <c r="CC170" s="568"/>
      <c r="CD170" s="568"/>
    </row>
    <row r="171" spans="6:82" x14ac:dyDescent="0.2">
      <c r="F171" s="568"/>
      <c r="G171" s="568"/>
      <c r="H171" s="568"/>
      <c r="I171" s="568"/>
      <c r="J171" s="568"/>
      <c r="R171" s="568"/>
      <c r="S171" s="568"/>
      <c r="T171" s="568"/>
      <c r="U171" s="568"/>
      <c r="V171" s="568"/>
      <c r="AD171" s="568"/>
      <c r="AE171" s="568"/>
      <c r="AF171" s="568"/>
      <c r="AG171" s="568"/>
      <c r="AH171" s="568"/>
      <c r="AP171" s="568"/>
      <c r="AQ171" s="568"/>
      <c r="AR171" s="568"/>
      <c r="AS171" s="568"/>
      <c r="AT171" s="568"/>
      <c r="BB171" s="568"/>
      <c r="BC171" s="568"/>
      <c r="BD171" s="568"/>
      <c r="BE171" s="568"/>
      <c r="BF171" s="568"/>
      <c r="BN171" s="568"/>
      <c r="BO171" s="568"/>
      <c r="BP171" s="568"/>
      <c r="BQ171" s="568"/>
      <c r="BR171" s="568"/>
      <c r="BZ171" s="568"/>
      <c r="CA171" s="568"/>
      <c r="CB171" s="568"/>
      <c r="CC171" s="568"/>
      <c r="CD171" s="568"/>
    </row>
    <row r="172" spans="6:82" x14ac:dyDescent="0.2">
      <c r="F172" s="568"/>
      <c r="G172" s="568"/>
      <c r="H172" s="568"/>
      <c r="I172" s="568"/>
      <c r="J172" s="568"/>
      <c r="R172" s="568"/>
      <c r="S172" s="568"/>
      <c r="T172" s="568"/>
      <c r="U172" s="568"/>
      <c r="V172" s="568"/>
      <c r="AD172" s="568"/>
      <c r="AE172" s="568"/>
      <c r="AF172" s="568"/>
      <c r="AG172" s="568"/>
      <c r="AH172" s="568"/>
      <c r="AP172" s="568"/>
      <c r="AQ172" s="568"/>
      <c r="AR172" s="568"/>
      <c r="AS172" s="568"/>
      <c r="AT172" s="568"/>
      <c r="BB172" s="568"/>
      <c r="BC172" s="568"/>
      <c r="BD172" s="568"/>
      <c r="BE172" s="568"/>
      <c r="BF172" s="568"/>
      <c r="BN172" s="568"/>
      <c r="BO172" s="568"/>
      <c r="BP172" s="568"/>
      <c r="BQ172" s="568"/>
      <c r="BR172" s="568"/>
      <c r="BZ172" s="568"/>
      <c r="CA172" s="568"/>
      <c r="CB172" s="568"/>
      <c r="CC172" s="568"/>
      <c r="CD172" s="568"/>
    </row>
    <row r="173" spans="6:82" x14ac:dyDescent="0.2">
      <c r="F173" s="568"/>
      <c r="G173" s="568"/>
      <c r="H173" s="568"/>
      <c r="I173" s="568"/>
      <c r="J173" s="568"/>
      <c r="R173" s="568"/>
      <c r="S173" s="568"/>
      <c r="T173" s="568"/>
      <c r="U173" s="568"/>
      <c r="V173" s="568"/>
      <c r="AD173" s="568"/>
      <c r="AE173" s="568"/>
      <c r="AF173" s="568"/>
      <c r="AG173" s="568"/>
      <c r="AH173" s="568"/>
      <c r="AP173" s="568"/>
      <c r="AQ173" s="568"/>
      <c r="AR173" s="568"/>
      <c r="AS173" s="568"/>
      <c r="AT173" s="568"/>
      <c r="BB173" s="568"/>
      <c r="BC173" s="568"/>
      <c r="BD173" s="568"/>
      <c r="BE173" s="568"/>
      <c r="BF173" s="568"/>
      <c r="BN173" s="568"/>
      <c r="BO173" s="568"/>
      <c r="BP173" s="568"/>
      <c r="BQ173" s="568"/>
      <c r="BR173" s="568"/>
      <c r="BZ173" s="568"/>
      <c r="CA173" s="568"/>
      <c r="CB173" s="568"/>
      <c r="CC173" s="568"/>
      <c r="CD173" s="568"/>
    </row>
    <row r="174" spans="6:82" x14ac:dyDescent="0.2">
      <c r="F174" s="568"/>
      <c r="G174" s="568"/>
      <c r="H174" s="568"/>
      <c r="I174" s="568"/>
      <c r="J174" s="568"/>
      <c r="R174" s="568"/>
      <c r="S174" s="568"/>
      <c r="T174" s="568"/>
      <c r="U174" s="568"/>
      <c r="V174" s="568"/>
      <c r="AD174" s="568"/>
      <c r="AE174" s="568"/>
      <c r="AF174" s="568"/>
      <c r="AG174" s="568"/>
      <c r="AH174" s="568"/>
      <c r="AP174" s="568"/>
      <c r="AQ174" s="568"/>
      <c r="AR174" s="568"/>
      <c r="AS174" s="568"/>
      <c r="AT174" s="568"/>
      <c r="BB174" s="568"/>
      <c r="BC174" s="568"/>
      <c r="BD174" s="568"/>
      <c r="BE174" s="568"/>
      <c r="BF174" s="568"/>
      <c r="BN174" s="568"/>
      <c r="BO174" s="568"/>
      <c r="BP174" s="568"/>
      <c r="BQ174" s="568"/>
      <c r="BR174" s="568"/>
      <c r="BZ174" s="568"/>
      <c r="CA174" s="568"/>
      <c r="CB174" s="568"/>
      <c r="CC174" s="568"/>
      <c r="CD174" s="568"/>
    </row>
    <row r="175" spans="6:82" x14ac:dyDescent="0.2">
      <c r="F175" s="568"/>
      <c r="G175" s="568"/>
      <c r="H175" s="568"/>
      <c r="I175" s="568"/>
      <c r="J175" s="568"/>
      <c r="R175" s="568"/>
      <c r="S175" s="568"/>
      <c r="T175" s="568"/>
      <c r="U175" s="568"/>
      <c r="V175" s="568"/>
      <c r="AD175" s="568"/>
      <c r="AE175" s="568"/>
      <c r="AF175" s="568"/>
      <c r="AG175" s="568"/>
      <c r="AH175" s="568"/>
      <c r="AP175" s="568"/>
      <c r="AQ175" s="568"/>
      <c r="AR175" s="568"/>
      <c r="AS175" s="568"/>
      <c r="AT175" s="568"/>
      <c r="BB175" s="568"/>
      <c r="BC175" s="568"/>
      <c r="BD175" s="568"/>
      <c r="BE175" s="568"/>
      <c r="BF175" s="568"/>
      <c r="BN175" s="568"/>
      <c r="BO175" s="568"/>
      <c r="BP175" s="568"/>
      <c r="BQ175" s="568"/>
      <c r="BR175" s="568"/>
      <c r="BZ175" s="568"/>
      <c r="CA175" s="568"/>
      <c r="CB175" s="568"/>
      <c r="CC175" s="568"/>
      <c r="CD175" s="568"/>
    </row>
    <row r="176" spans="6:82" x14ac:dyDescent="0.2">
      <c r="F176" s="568"/>
      <c r="G176" s="568"/>
      <c r="H176" s="568"/>
      <c r="I176" s="568"/>
      <c r="J176" s="568"/>
      <c r="R176" s="568"/>
      <c r="S176" s="568"/>
      <c r="T176" s="568"/>
      <c r="U176" s="568"/>
      <c r="V176" s="568"/>
      <c r="AD176" s="568"/>
      <c r="AE176" s="568"/>
      <c r="AF176" s="568"/>
      <c r="AG176" s="568"/>
      <c r="AH176" s="568"/>
      <c r="AP176" s="568"/>
      <c r="AQ176" s="568"/>
      <c r="AR176" s="568"/>
      <c r="AS176" s="568"/>
      <c r="AT176" s="568"/>
      <c r="BB176" s="568"/>
      <c r="BC176" s="568"/>
      <c r="BD176" s="568"/>
      <c r="BE176" s="568"/>
      <c r="BF176" s="568"/>
      <c r="BN176" s="568"/>
      <c r="BO176" s="568"/>
      <c r="BP176" s="568"/>
      <c r="BQ176" s="568"/>
      <c r="BR176" s="568"/>
      <c r="BZ176" s="568"/>
      <c r="CA176" s="568"/>
      <c r="CB176" s="568"/>
      <c r="CC176" s="568"/>
      <c r="CD176" s="568"/>
    </row>
    <row r="177" spans="6:82" x14ac:dyDescent="0.2">
      <c r="F177" s="568"/>
      <c r="G177" s="568"/>
      <c r="H177" s="568"/>
      <c r="I177" s="568"/>
      <c r="J177" s="568"/>
      <c r="R177" s="568"/>
      <c r="S177" s="568"/>
      <c r="T177" s="568"/>
      <c r="U177" s="568"/>
      <c r="V177" s="568"/>
      <c r="AD177" s="568"/>
      <c r="AE177" s="568"/>
      <c r="AF177" s="568"/>
      <c r="AG177" s="568"/>
      <c r="AH177" s="568"/>
      <c r="AP177" s="568"/>
      <c r="AQ177" s="568"/>
      <c r="AR177" s="568"/>
      <c r="AS177" s="568"/>
      <c r="AT177" s="568"/>
      <c r="BB177" s="568"/>
      <c r="BC177" s="568"/>
      <c r="BD177" s="568"/>
      <c r="BE177" s="568"/>
      <c r="BF177" s="568"/>
      <c r="BN177" s="568"/>
      <c r="BO177" s="568"/>
      <c r="BP177" s="568"/>
      <c r="BQ177" s="568"/>
      <c r="BR177" s="568"/>
      <c r="BZ177" s="568"/>
      <c r="CA177" s="568"/>
      <c r="CB177" s="568"/>
      <c r="CC177" s="568"/>
      <c r="CD177" s="568"/>
    </row>
    <row r="178" spans="6:82" x14ac:dyDescent="0.2">
      <c r="F178" s="568"/>
      <c r="G178" s="568"/>
      <c r="H178" s="568"/>
      <c r="I178" s="568"/>
      <c r="J178" s="568"/>
      <c r="R178" s="568"/>
      <c r="S178" s="568"/>
      <c r="T178" s="568"/>
      <c r="U178" s="568"/>
      <c r="V178" s="568"/>
      <c r="AD178" s="568"/>
      <c r="AE178" s="568"/>
      <c r="AF178" s="568"/>
      <c r="AG178" s="568"/>
      <c r="AH178" s="568"/>
      <c r="AP178" s="568"/>
      <c r="AQ178" s="568"/>
      <c r="AR178" s="568"/>
      <c r="AS178" s="568"/>
      <c r="AT178" s="568"/>
      <c r="BB178" s="568"/>
      <c r="BC178" s="568"/>
      <c r="BD178" s="568"/>
      <c r="BE178" s="568"/>
      <c r="BF178" s="568"/>
      <c r="BN178" s="568"/>
      <c r="BO178" s="568"/>
      <c r="BP178" s="568"/>
      <c r="BQ178" s="568"/>
      <c r="BR178" s="568"/>
      <c r="BZ178" s="568"/>
      <c r="CA178" s="568"/>
      <c r="CB178" s="568"/>
      <c r="CC178" s="568"/>
      <c r="CD178" s="568"/>
    </row>
    <row r="179" spans="6:82" x14ac:dyDescent="0.2">
      <c r="F179" s="568"/>
      <c r="G179" s="568"/>
      <c r="H179" s="568"/>
      <c r="I179" s="568"/>
      <c r="J179" s="568"/>
      <c r="R179" s="568"/>
      <c r="S179" s="568"/>
      <c r="T179" s="568"/>
      <c r="U179" s="568"/>
      <c r="V179" s="568"/>
      <c r="AD179" s="568"/>
      <c r="AE179" s="568"/>
      <c r="AF179" s="568"/>
      <c r="AG179" s="568"/>
      <c r="AH179" s="568"/>
      <c r="AP179" s="568"/>
      <c r="AQ179" s="568"/>
      <c r="AR179" s="568"/>
      <c r="AS179" s="568"/>
      <c r="AT179" s="568"/>
      <c r="BB179" s="568"/>
      <c r="BC179" s="568"/>
      <c r="BD179" s="568"/>
      <c r="BE179" s="568"/>
      <c r="BF179" s="568"/>
      <c r="BN179" s="568"/>
      <c r="BO179" s="568"/>
      <c r="BP179" s="568"/>
      <c r="BQ179" s="568"/>
      <c r="BR179" s="568"/>
      <c r="BZ179" s="568"/>
      <c r="CA179" s="568"/>
      <c r="CB179" s="568"/>
      <c r="CC179" s="568"/>
      <c r="CD179" s="568"/>
    </row>
    <row r="180" spans="6:82" x14ac:dyDescent="0.2">
      <c r="F180" s="568"/>
      <c r="G180" s="568"/>
      <c r="H180" s="568"/>
      <c r="I180" s="568"/>
      <c r="J180" s="568"/>
      <c r="R180" s="568"/>
      <c r="S180" s="568"/>
      <c r="T180" s="568"/>
      <c r="U180" s="568"/>
      <c r="V180" s="568"/>
      <c r="AD180" s="568"/>
      <c r="AE180" s="568"/>
      <c r="AF180" s="568"/>
      <c r="AG180" s="568"/>
      <c r="AH180" s="568"/>
      <c r="AP180" s="568"/>
      <c r="AQ180" s="568"/>
      <c r="AR180" s="568"/>
      <c r="AS180" s="568"/>
      <c r="AT180" s="568"/>
      <c r="BB180" s="568"/>
      <c r="BC180" s="568"/>
      <c r="BD180" s="568"/>
      <c r="BE180" s="568"/>
      <c r="BF180" s="568"/>
      <c r="BN180" s="568"/>
      <c r="BO180" s="568"/>
      <c r="BP180" s="568"/>
      <c r="BQ180" s="568"/>
      <c r="BR180" s="568"/>
      <c r="BZ180" s="568"/>
      <c r="CA180" s="568"/>
      <c r="CB180" s="568"/>
      <c r="CC180" s="568"/>
      <c r="CD180" s="568"/>
    </row>
    <row r="181" spans="6:82" x14ac:dyDescent="0.2">
      <c r="F181" s="568"/>
      <c r="G181" s="568"/>
      <c r="H181" s="568"/>
      <c r="I181" s="568"/>
      <c r="J181" s="568"/>
      <c r="R181" s="568"/>
      <c r="S181" s="568"/>
      <c r="T181" s="568"/>
      <c r="U181" s="568"/>
      <c r="V181" s="568"/>
      <c r="AD181" s="568"/>
      <c r="AE181" s="568"/>
      <c r="AF181" s="568"/>
      <c r="AG181" s="568"/>
      <c r="AH181" s="568"/>
      <c r="AP181" s="568"/>
      <c r="AQ181" s="568"/>
      <c r="AR181" s="568"/>
      <c r="AS181" s="568"/>
      <c r="AT181" s="568"/>
      <c r="BB181" s="568"/>
      <c r="BC181" s="568"/>
      <c r="BD181" s="568"/>
      <c r="BE181" s="568"/>
      <c r="BF181" s="568"/>
      <c r="BN181" s="568"/>
      <c r="BO181" s="568"/>
      <c r="BP181" s="568"/>
      <c r="BQ181" s="568"/>
      <c r="BR181" s="568"/>
      <c r="BZ181" s="568"/>
      <c r="CA181" s="568"/>
      <c r="CB181" s="568"/>
      <c r="CC181" s="568"/>
      <c r="CD181" s="568"/>
    </row>
    <row r="182" spans="6:82" x14ac:dyDescent="0.2">
      <c r="F182" s="568"/>
      <c r="G182" s="568"/>
      <c r="H182" s="568"/>
      <c r="I182" s="568"/>
      <c r="J182" s="568"/>
      <c r="R182" s="568"/>
      <c r="S182" s="568"/>
      <c r="T182" s="568"/>
      <c r="U182" s="568"/>
      <c r="V182" s="568"/>
      <c r="AD182" s="568"/>
      <c r="AE182" s="568"/>
      <c r="AF182" s="568"/>
      <c r="AG182" s="568"/>
      <c r="AH182" s="568"/>
      <c r="AP182" s="568"/>
      <c r="AQ182" s="568"/>
      <c r="AR182" s="568"/>
      <c r="AS182" s="568"/>
      <c r="AT182" s="568"/>
      <c r="BB182" s="568"/>
      <c r="BC182" s="568"/>
      <c r="BD182" s="568"/>
      <c r="BE182" s="568"/>
      <c r="BF182" s="568"/>
      <c r="BN182" s="568"/>
      <c r="BO182" s="568"/>
      <c r="BP182" s="568"/>
      <c r="BQ182" s="568"/>
      <c r="BR182" s="568"/>
      <c r="BZ182" s="568"/>
      <c r="CA182" s="568"/>
      <c r="CB182" s="568"/>
      <c r="CC182" s="568"/>
      <c r="CD182" s="568"/>
    </row>
    <row r="183" spans="6:82" x14ac:dyDescent="0.2">
      <c r="F183" s="568"/>
      <c r="G183" s="568"/>
      <c r="H183" s="568"/>
      <c r="I183" s="568"/>
      <c r="J183" s="568"/>
      <c r="R183" s="568"/>
      <c r="S183" s="568"/>
      <c r="T183" s="568"/>
      <c r="U183" s="568"/>
      <c r="V183" s="568"/>
      <c r="AD183" s="568"/>
      <c r="AE183" s="568"/>
      <c r="AF183" s="568"/>
      <c r="AG183" s="568"/>
      <c r="AH183" s="568"/>
      <c r="AP183" s="568"/>
      <c r="AQ183" s="568"/>
      <c r="AR183" s="568"/>
      <c r="AS183" s="568"/>
      <c r="AT183" s="568"/>
      <c r="BB183" s="568"/>
      <c r="BC183" s="568"/>
      <c r="BD183" s="568"/>
      <c r="BE183" s="568"/>
      <c r="BF183" s="568"/>
      <c r="BN183" s="568"/>
      <c r="BO183" s="568"/>
      <c r="BP183" s="568"/>
      <c r="BQ183" s="568"/>
      <c r="BR183" s="568"/>
      <c r="BZ183" s="568"/>
      <c r="CA183" s="568"/>
      <c r="CB183" s="568"/>
      <c r="CC183" s="568"/>
      <c r="CD183" s="568"/>
    </row>
    <row r="184" spans="6:82" x14ac:dyDescent="0.2">
      <c r="F184" s="568"/>
      <c r="G184" s="568"/>
      <c r="H184" s="568"/>
      <c r="I184" s="568"/>
      <c r="J184" s="568"/>
      <c r="R184" s="568"/>
      <c r="S184" s="568"/>
      <c r="T184" s="568"/>
      <c r="U184" s="568"/>
      <c r="V184" s="568"/>
      <c r="AD184" s="568"/>
      <c r="AE184" s="568"/>
      <c r="AF184" s="568"/>
      <c r="AG184" s="568"/>
      <c r="AH184" s="568"/>
      <c r="AP184" s="568"/>
      <c r="AQ184" s="568"/>
      <c r="AR184" s="568"/>
      <c r="AS184" s="568"/>
      <c r="AT184" s="568"/>
      <c r="BB184" s="568"/>
      <c r="BC184" s="568"/>
      <c r="BD184" s="568"/>
      <c r="BE184" s="568"/>
      <c r="BF184" s="568"/>
      <c r="BN184" s="568"/>
      <c r="BO184" s="568"/>
      <c r="BP184" s="568"/>
      <c r="BQ184" s="568"/>
      <c r="BR184" s="568"/>
      <c r="BZ184" s="568"/>
      <c r="CA184" s="568"/>
      <c r="CB184" s="568"/>
      <c r="CC184" s="568"/>
      <c r="CD184" s="568"/>
    </row>
    <row r="185" spans="6:82" x14ac:dyDescent="0.2">
      <c r="F185" s="568"/>
      <c r="G185" s="568"/>
      <c r="H185" s="568"/>
      <c r="I185" s="568"/>
      <c r="J185" s="568"/>
      <c r="R185" s="568"/>
      <c r="S185" s="568"/>
      <c r="T185" s="568"/>
      <c r="U185" s="568"/>
      <c r="V185" s="568"/>
      <c r="AD185" s="568"/>
      <c r="AE185" s="568"/>
      <c r="AF185" s="568"/>
      <c r="AG185" s="568"/>
      <c r="AH185" s="568"/>
      <c r="AP185" s="568"/>
      <c r="AQ185" s="568"/>
      <c r="AR185" s="568"/>
      <c r="AS185" s="568"/>
      <c r="AT185" s="568"/>
      <c r="BB185" s="568"/>
      <c r="BC185" s="568"/>
      <c r="BD185" s="568"/>
      <c r="BE185" s="568"/>
      <c r="BF185" s="568"/>
      <c r="BN185" s="568"/>
      <c r="BO185" s="568"/>
      <c r="BP185" s="568"/>
      <c r="BQ185" s="568"/>
      <c r="BR185" s="568"/>
      <c r="BZ185" s="568"/>
      <c r="CA185" s="568"/>
      <c r="CB185" s="568"/>
      <c r="CC185" s="568"/>
      <c r="CD185" s="568"/>
    </row>
    <row r="186" spans="6:82" x14ac:dyDescent="0.2">
      <c r="F186" s="568"/>
      <c r="G186" s="568"/>
      <c r="H186" s="568"/>
      <c r="I186" s="568"/>
      <c r="J186" s="568"/>
      <c r="R186" s="568"/>
      <c r="S186" s="568"/>
      <c r="T186" s="568"/>
      <c r="U186" s="568"/>
      <c r="V186" s="568"/>
      <c r="AD186" s="568"/>
      <c r="AE186" s="568"/>
      <c r="AF186" s="568"/>
      <c r="AG186" s="568"/>
      <c r="AH186" s="568"/>
      <c r="AP186" s="568"/>
      <c r="AQ186" s="568"/>
      <c r="AR186" s="568"/>
      <c r="AS186" s="568"/>
      <c r="AT186" s="568"/>
      <c r="BB186" s="568"/>
      <c r="BC186" s="568"/>
      <c r="BD186" s="568"/>
      <c r="BE186" s="568"/>
      <c r="BF186" s="568"/>
      <c r="BN186" s="568"/>
      <c r="BO186" s="568"/>
      <c r="BP186" s="568"/>
      <c r="BQ186" s="568"/>
      <c r="BR186" s="568"/>
      <c r="BZ186" s="568"/>
      <c r="CA186" s="568"/>
      <c r="CB186" s="568"/>
      <c r="CC186" s="568"/>
      <c r="CD186" s="568"/>
    </row>
    <row r="187" spans="6:82" x14ac:dyDescent="0.2">
      <c r="F187" s="568"/>
      <c r="G187" s="568"/>
      <c r="H187" s="568"/>
      <c r="I187" s="568"/>
      <c r="J187" s="568"/>
      <c r="R187" s="568"/>
      <c r="S187" s="568"/>
      <c r="T187" s="568"/>
      <c r="U187" s="568"/>
      <c r="V187" s="568"/>
      <c r="AD187" s="568"/>
      <c r="AE187" s="568"/>
      <c r="AF187" s="568"/>
      <c r="AG187" s="568"/>
      <c r="AH187" s="568"/>
      <c r="AP187" s="568"/>
      <c r="AQ187" s="568"/>
      <c r="AR187" s="568"/>
      <c r="AS187" s="568"/>
      <c r="AT187" s="568"/>
      <c r="BB187" s="568"/>
      <c r="BC187" s="568"/>
      <c r="BD187" s="568"/>
      <c r="BE187" s="568"/>
      <c r="BF187" s="568"/>
      <c r="BN187" s="568"/>
      <c r="BO187" s="568"/>
      <c r="BP187" s="568"/>
      <c r="BQ187" s="568"/>
      <c r="BR187" s="568"/>
      <c r="BZ187" s="568"/>
      <c r="CA187" s="568"/>
      <c r="CB187" s="568"/>
      <c r="CC187" s="568"/>
      <c r="CD187" s="568"/>
    </row>
    <row r="188" spans="6:82" x14ac:dyDescent="0.2">
      <c r="F188" s="568"/>
      <c r="G188" s="568"/>
      <c r="H188" s="568"/>
      <c r="I188" s="568"/>
      <c r="J188" s="568"/>
      <c r="R188" s="568"/>
      <c r="S188" s="568"/>
      <c r="T188" s="568"/>
      <c r="U188" s="568"/>
      <c r="V188" s="568"/>
      <c r="AD188" s="568"/>
      <c r="AE188" s="568"/>
      <c r="AF188" s="568"/>
      <c r="AG188" s="568"/>
      <c r="AH188" s="568"/>
      <c r="AP188" s="568"/>
      <c r="AQ188" s="568"/>
      <c r="AR188" s="568"/>
      <c r="AS188" s="568"/>
      <c r="AT188" s="568"/>
      <c r="BB188" s="568"/>
      <c r="BC188" s="568"/>
      <c r="BD188" s="568"/>
      <c r="BE188" s="568"/>
      <c r="BF188" s="568"/>
      <c r="BN188" s="568"/>
      <c r="BO188" s="568"/>
      <c r="BP188" s="568"/>
      <c r="BQ188" s="568"/>
      <c r="BR188" s="568"/>
      <c r="BZ188" s="568"/>
      <c r="CA188" s="568"/>
      <c r="CB188" s="568"/>
      <c r="CC188" s="568"/>
      <c r="CD188" s="568"/>
    </row>
    <row r="189" spans="6:82" x14ac:dyDescent="0.2">
      <c r="F189" s="568"/>
      <c r="G189" s="568"/>
      <c r="H189" s="568"/>
      <c r="I189" s="568"/>
      <c r="J189" s="568"/>
      <c r="R189" s="568"/>
      <c r="S189" s="568"/>
      <c r="T189" s="568"/>
      <c r="U189" s="568"/>
      <c r="V189" s="568"/>
      <c r="AD189" s="568"/>
      <c r="AE189" s="568"/>
      <c r="AF189" s="568"/>
      <c r="AG189" s="568"/>
      <c r="AH189" s="568"/>
      <c r="AP189" s="568"/>
      <c r="AQ189" s="568"/>
      <c r="AR189" s="568"/>
      <c r="AS189" s="568"/>
      <c r="AT189" s="568"/>
      <c r="BB189" s="568"/>
      <c r="BC189" s="568"/>
      <c r="BD189" s="568"/>
      <c r="BE189" s="568"/>
      <c r="BF189" s="568"/>
      <c r="BN189" s="568"/>
      <c r="BO189" s="568"/>
      <c r="BP189" s="568"/>
      <c r="BQ189" s="568"/>
      <c r="BR189" s="568"/>
      <c r="BZ189" s="568"/>
      <c r="CA189" s="568"/>
      <c r="CB189" s="568"/>
      <c r="CC189" s="568"/>
      <c r="CD189" s="568"/>
    </row>
    <row r="190" spans="6:82" x14ac:dyDescent="0.2">
      <c r="F190" s="568"/>
      <c r="G190" s="568"/>
      <c r="H190" s="568"/>
      <c r="I190" s="568"/>
      <c r="J190" s="568"/>
      <c r="R190" s="568"/>
      <c r="S190" s="568"/>
      <c r="T190" s="568"/>
      <c r="U190" s="568"/>
      <c r="V190" s="568"/>
      <c r="AD190" s="568"/>
      <c r="AE190" s="568"/>
      <c r="AF190" s="568"/>
      <c r="AG190" s="568"/>
      <c r="AH190" s="568"/>
      <c r="AP190" s="568"/>
      <c r="AQ190" s="568"/>
      <c r="AR190" s="568"/>
      <c r="AS190" s="568"/>
      <c r="AT190" s="568"/>
      <c r="BB190" s="568"/>
      <c r="BC190" s="568"/>
      <c r="BD190" s="568"/>
      <c r="BE190" s="568"/>
      <c r="BF190" s="568"/>
      <c r="BN190" s="568"/>
      <c r="BO190" s="568"/>
      <c r="BP190" s="568"/>
      <c r="BQ190" s="568"/>
      <c r="BR190" s="568"/>
      <c r="BZ190" s="568"/>
      <c r="CA190" s="568"/>
      <c r="CB190" s="568"/>
      <c r="CC190" s="568"/>
      <c r="CD190" s="568"/>
    </row>
    <row r="191" spans="6:82" x14ac:dyDescent="0.2">
      <c r="F191" s="568"/>
      <c r="G191" s="568"/>
      <c r="H191" s="568"/>
      <c r="I191" s="568"/>
      <c r="J191" s="568"/>
      <c r="R191" s="568"/>
      <c r="S191" s="568"/>
      <c r="T191" s="568"/>
      <c r="U191" s="568"/>
      <c r="V191" s="568"/>
      <c r="AD191" s="568"/>
      <c r="AE191" s="568"/>
      <c r="AF191" s="568"/>
      <c r="AG191" s="568"/>
      <c r="AH191" s="568"/>
      <c r="AP191" s="568"/>
      <c r="AQ191" s="568"/>
      <c r="AR191" s="568"/>
      <c r="AS191" s="568"/>
      <c r="AT191" s="568"/>
      <c r="BB191" s="568"/>
      <c r="BC191" s="568"/>
      <c r="BD191" s="568"/>
      <c r="BE191" s="568"/>
      <c r="BF191" s="568"/>
      <c r="BN191" s="568"/>
      <c r="BO191" s="568"/>
      <c r="BP191" s="568"/>
      <c r="BQ191" s="568"/>
      <c r="BR191" s="568"/>
      <c r="BZ191" s="568"/>
      <c r="CA191" s="568"/>
      <c r="CB191" s="568"/>
      <c r="CC191" s="568"/>
      <c r="CD191" s="568"/>
    </row>
    <row r="192" spans="6:82" x14ac:dyDescent="0.2">
      <c r="F192" s="568"/>
      <c r="G192" s="568"/>
      <c r="H192" s="568"/>
      <c r="I192" s="568"/>
      <c r="J192" s="568"/>
      <c r="R192" s="568"/>
      <c r="S192" s="568"/>
      <c r="T192" s="568"/>
      <c r="U192" s="568"/>
      <c r="V192" s="568"/>
      <c r="AD192" s="568"/>
      <c r="AE192" s="568"/>
      <c r="AF192" s="568"/>
      <c r="AG192" s="568"/>
      <c r="AH192" s="568"/>
      <c r="AP192" s="568"/>
      <c r="AQ192" s="568"/>
      <c r="AR192" s="568"/>
      <c r="AS192" s="568"/>
      <c r="AT192" s="568"/>
      <c r="BB192" s="568"/>
      <c r="BC192" s="568"/>
      <c r="BD192" s="568"/>
      <c r="BE192" s="568"/>
      <c r="BF192" s="568"/>
      <c r="BN192" s="568"/>
      <c r="BO192" s="568"/>
      <c r="BP192" s="568"/>
      <c r="BQ192" s="568"/>
      <c r="BR192" s="568"/>
      <c r="BZ192" s="568"/>
      <c r="CA192" s="568"/>
      <c r="CB192" s="568"/>
      <c r="CC192" s="568"/>
      <c r="CD192" s="568"/>
    </row>
    <row r="193" spans="6:82" x14ac:dyDescent="0.2">
      <c r="F193" s="568"/>
      <c r="G193" s="568"/>
      <c r="H193" s="568"/>
      <c r="I193" s="568"/>
      <c r="J193" s="568"/>
      <c r="R193" s="568"/>
      <c r="S193" s="568"/>
      <c r="T193" s="568"/>
      <c r="U193" s="568"/>
      <c r="V193" s="568"/>
      <c r="AD193" s="568"/>
      <c r="AE193" s="568"/>
      <c r="AF193" s="568"/>
      <c r="AG193" s="568"/>
      <c r="AH193" s="568"/>
      <c r="AP193" s="568"/>
      <c r="AQ193" s="568"/>
      <c r="AR193" s="568"/>
      <c r="AS193" s="568"/>
      <c r="AT193" s="568"/>
      <c r="BB193" s="568"/>
      <c r="BC193" s="568"/>
      <c r="BD193" s="568"/>
      <c r="BE193" s="568"/>
      <c r="BF193" s="568"/>
      <c r="BN193" s="568"/>
      <c r="BO193" s="568"/>
      <c r="BP193" s="568"/>
      <c r="BQ193" s="568"/>
      <c r="BR193" s="568"/>
      <c r="BZ193" s="568"/>
      <c r="CA193" s="568"/>
      <c r="CB193" s="568"/>
      <c r="CC193" s="568"/>
      <c r="CD193" s="568"/>
    </row>
    <row r="194" spans="6:82" x14ac:dyDescent="0.2">
      <c r="F194" s="568"/>
      <c r="G194" s="568"/>
      <c r="H194" s="568"/>
      <c r="I194" s="568"/>
      <c r="J194" s="568"/>
      <c r="R194" s="568"/>
      <c r="S194" s="568"/>
      <c r="T194" s="568"/>
      <c r="U194" s="568"/>
      <c r="V194" s="568"/>
      <c r="AD194" s="568"/>
      <c r="AE194" s="568"/>
      <c r="AF194" s="568"/>
      <c r="AG194" s="568"/>
      <c r="AH194" s="568"/>
      <c r="AP194" s="568"/>
      <c r="AQ194" s="568"/>
      <c r="AR194" s="568"/>
      <c r="AS194" s="568"/>
      <c r="AT194" s="568"/>
      <c r="BB194" s="568"/>
      <c r="BC194" s="568"/>
      <c r="BD194" s="568"/>
      <c r="BE194" s="568"/>
      <c r="BF194" s="568"/>
      <c r="BN194" s="568"/>
      <c r="BO194" s="568"/>
      <c r="BP194" s="568"/>
      <c r="BQ194" s="568"/>
      <c r="BR194" s="568"/>
      <c r="BZ194" s="568"/>
      <c r="CA194" s="568"/>
      <c r="CB194" s="568"/>
      <c r="CC194" s="568"/>
      <c r="CD194" s="568"/>
    </row>
    <row r="195" spans="6:82" x14ac:dyDescent="0.2">
      <c r="F195" s="568"/>
      <c r="G195" s="568"/>
      <c r="H195" s="568"/>
      <c r="I195" s="568"/>
      <c r="J195" s="568"/>
      <c r="R195" s="568"/>
      <c r="S195" s="568"/>
      <c r="T195" s="568"/>
      <c r="U195" s="568"/>
      <c r="V195" s="568"/>
      <c r="AD195" s="568"/>
      <c r="AE195" s="568"/>
      <c r="AF195" s="568"/>
      <c r="AG195" s="568"/>
      <c r="AH195" s="568"/>
      <c r="AP195" s="568"/>
      <c r="AQ195" s="568"/>
      <c r="AR195" s="568"/>
      <c r="AS195" s="568"/>
      <c r="AT195" s="568"/>
      <c r="BB195" s="568"/>
      <c r="BC195" s="568"/>
      <c r="BD195" s="568"/>
      <c r="BE195" s="568"/>
      <c r="BF195" s="568"/>
      <c r="BN195" s="568"/>
      <c r="BO195" s="568"/>
      <c r="BP195" s="568"/>
      <c r="BQ195" s="568"/>
      <c r="BR195" s="568"/>
      <c r="BZ195" s="568"/>
      <c r="CA195" s="568"/>
      <c r="CB195" s="568"/>
      <c r="CC195" s="568"/>
      <c r="CD195" s="568"/>
    </row>
    <row r="196" spans="6:82" x14ac:dyDescent="0.2">
      <c r="F196" s="568"/>
      <c r="G196" s="568"/>
      <c r="H196" s="568"/>
      <c r="I196" s="568"/>
      <c r="J196" s="568"/>
      <c r="R196" s="568"/>
      <c r="S196" s="568"/>
      <c r="T196" s="568"/>
      <c r="U196" s="568"/>
      <c r="V196" s="568"/>
      <c r="AD196" s="568"/>
      <c r="AE196" s="568"/>
      <c r="AF196" s="568"/>
      <c r="AG196" s="568"/>
      <c r="AH196" s="568"/>
      <c r="AP196" s="568"/>
      <c r="AQ196" s="568"/>
      <c r="AR196" s="568"/>
      <c r="AS196" s="568"/>
      <c r="AT196" s="568"/>
      <c r="BB196" s="568"/>
      <c r="BC196" s="568"/>
      <c r="BD196" s="568"/>
      <c r="BE196" s="568"/>
      <c r="BF196" s="568"/>
      <c r="BN196" s="568"/>
      <c r="BO196" s="568"/>
      <c r="BP196" s="568"/>
      <c r="BQ196" s="568"/>
      <c r="BR196" s="568"/>
      <c r="BZ196" s="568"/>
      <c r="CA196" s="568"/>
      <c r="CB196" s="568"/>
      <c r="CC196" s="568"/>
      <c r="CD196" s="568"/>
    </row>
    <row r="197" spans="6:82" x14ac:dyDescent="0.2">
      <c r="F197" s="568"/>
      <c r="G197" s="568"/>
      <c r="H197" s="568"/>
      <c r="I197" s="568"/>
      <c r="J197" s="568"/>
      <c r="R197" s="568"/>
      <c r="S197" s="568"/>
      <c r="T197" s="568"/>
      <c r="U197" s="568"/>
      <c r="V197" s="568"/>
      <c r="AD197" s="568"/>
      <c r="AE197" s="568"/>
      <c r="AF197" s="568"/>
      <c r="AG197" s="568"/>
      <c r="AH197" s="568"/>
      <c r="AP197" s="568"/>
      <c r="AQ197" s="568"/>
      <c r="AR197" s="568"/>
      <c r="AS197" s="568"/>
      <c r="AT197" s="568"/>
      <c r="BB197" s="568"/>
      <c r="BC197" s="568"/>
      <c r="BD197" s="568"/>
      <c r="BE197" s="568"/>
      <c r="BF197" s="568"/>
      <c r="BN197" s="568"/>
      <c r="BO197" s="568"/>
      <c r="BP197" s="568"/>
      <c r="BQ197" s="568"/>
      <c r="BR197" s="568"/>
      <c r="BZ197" s="568"/>
      <c r="CA197" s="568"/>
      <c r="CB197" s="568"/>
      <c r="CC197" s="568"/>
      <c r="CD197" s="568"/>
    </row>
    <row r="198" spans="6:82" x14ac:dyDescent="0.2">
      <c r="F198" s="568"/>
      <c r="G198" s="568"/>
      <c r="H198" s="568"/>
      <c r="I198" s="568"/>
      <c r="J198" s="568"/>
      <c r="R198" s="568"/>
      <c r="S198" s="568"/>
      <c r="T198" s="568"/>
      <c r="U198" s="568"/>
      <c r="V198" s="568"/>
      <c r="AD198" s="568"/>
      <c r="AE198" s="568"/>
      <c r="AF198" s="568"/>
      <c r="AG198" s="568"/>
      <c r="AH198" s="568"/>
      <c r="AP198" s="568"/>
      <c r="AQ198" s="568"/>
      <c r="AR198" s="568"/>
      <c r="AS198" s="568"/>
      <c r="AT198" s="568"/>
      <c r="BB198" s="568"/>
      <c r="BC198" s="568"/>
      <c r="BD198" s="568"/>
      <c r="BE198" s="568"/>
      <c r="BF198" s="568"/>
      <c r="BN198" s="568"/>
      <c r="BO198" s="568"/>
      <c r="BP198" s="568"/>
      <c r="BQ198" s="568"/>
      <c r="BR198" s="568"/>
      <c r="BZ198" s="568"/>
      <c r="CA198" s="568"/>
      <c r="CB198" s="568"/>
      <c r="CC198" s="568"/>
      <c r="CD198" s="568"/>
    </row>
    <row r="199" spans="6:82" x14ac:dyDescent="0.2">
      <c r="F199" s="568"/>
      <c r="G199" s="568"/>
      <c r="H199" s="568"/>
      <c r="I199" s="568"/>
      <c r="J199" s="568"/>
      <c r="R199" s="568"/>
      <c r="S199" s="568"/>
      <c r="T199" s="568"/>
      <c r="U199" s="568"/>
      <c r="V199" s="568"/>
      <c r="AD199" s="568"/>
      <c r="AE199" s="568"/>
      <c r="AF199" s="568"/>
      <c r="AG199" s="568"/>
      <c r="AH199" s="568"/>
      <c r="AP199" s="568"/>
      <c r="AQ199" s="568"/>
      <c r="AR199" s="568"/>
      <c r="AS199" s="568"/>
      <c r="AT199" s="568"/>
      <c r="BB199" s="568"/>
      <c r="BC199" s="568"/>
      <c r="BD199" s="568"/>
      <c r="BE199" s="568"/>
      <c r="BF199" s="568"/>
      <c r="BN199" s="568"/>
      <c r="BO199" s="568"/>
      <c r="BP199" s="568"/>
      <c r="BQ199" s="568"/>
      <c r="BR199" s="568"/>
      <c r="BZ199" s="568"/>
      <c r="CA199" s="568"/>
      <c r="CB199" s="568"/>
      <c r="CC199" s="568"/>
      <c r="CD199" s="568"/>
    </row>
    <row r="200" spans="6:82" x14ac:dyDescent="0.2">
      <c r="F200" s="568"/>
      <c r="G200" s="568"/>
      <c r="H200" s="568"/>
      <c r="I200" s="568"/>
      <c r="J200" s="568"/>
      <c r="R200" s="568"/>
      <c r="S200" s="568"/>
      <c r="T200" s="568"/>
      <c r="U200" s="568"/>
      <c r="V200" s="568"/>
      <c r="AD200" s="568"/>
      <c r="AE200" s="568"/>
      <c r="AF200" s="568"/>
      <c r="AG200" s="568"/>
      <c r="AH200" s="568"/>
      <c r="AP200" s="568"/>
      <c r="AQ200" s="568"/>
      <c r="AR200" s="568"/>
      <c r="AS200" s="568"/>
      <c r="AT200" s="568"/>
      <c r="BB200" s="568"/>
      <c r="BC200" s="568"/>
      <c r="BD200" s="568"/>
      <c r="BE200" s="568"/>
      <c r="BF200" s="568"/>
      <c r="BN200" s="568"/>
      <c r="BO200" s="568"/>
      <c r="BP200" s="568"/>
      <c r="BQ200" s="568"/>
      <c r="BR200" s="568"/>
      <c r="BZ200" s="568"/>
      <c r="CA200" s="568"/>
      <c r="CB200" s="568"/>
      <c r="CC200" s="568"/>
      <c r="CD200" s="568"/>
    </row>
    <row r="201" spans="6:82" x14ac:dyDescent="0.2">
      <c r="F201" s="568"/>
      <c r="G201" s="568"/>
      <c r="H201" s="568"/>
      <c r="I201" s="568"/>
      <c r="J201" s="568"/>
      <c r="R201" s="568"/>
      <c r="S201" s="568"/>
      <c r="T201" s="568"/>
      <c r="U201" s="568"/>
      <c r="V201" s="568"/>
      <c r="AD201" s="568"/>
      <c r="AE201" s="568"/>
      <c r="AF201" s="568"/>
      <c r="AG201" s="568"/>
      <c r="AH201" s="568"/>
      <c r="AP201" s="568"/>
      <c r="AQ201" s="568"/>
      <c r="AR201" s="568"/>
      <c r="AS201" s="568"/>
      <c r="AT201" s="568"/>
      <c r="BB201" s="568"/>
      <c r="BC201" s="568"/>
      <c r="BD201" s="568"/>
      <c r="BE201" s="568"/>
      <c r="BF201" s="568"/>
      <c r="BN201" s="568"/>
      <c r="BO201" s="568"/>
      <c r="BP201" s="568"/>
      <c r="BQ201" s="568"/>
      <c r="BR201" s="568"/>
      <c r="BZ201" s="568"/>
      <c r="CA201" s="568"/>
      <c r="CB201" s="568"/>
      <c r="CC201" s="568"/>
      <c r="CD201" s="568"/>
    </row>
    <row r="202" spans="6:82" x14ac:dyDescent="0.2">
      <c r="F202" s="568"/>
      <c r="G202" s="568"/>
      <c r="H202" s="568"/>
      <c r="I202" s="568"/>
      <c r="J202" s="568"/>
      <c r="R202" s="568"/>
      <c r="S202" s="568"/>
      <c r="T202" s="568"/>
      <c r="U202" s="568"/>
      <c r="V202" s="568"/>
      <c r="AD202" s="568"/>
      <c r="AE202" s="568"/>
      <c r="AF202" s="568"/>
      <c r="AG202" s="568"/>
      <c r="AH202" s="568"/>
      <c r="AP202" s="568"/>
      <c r="AQ202" s="568"/>
      <c r="AR202" s="568"/>
      <c r="AS202" s="568"/>
      <c r="AT202" s="568"/>
      <c r="BB202" s="568"/>
      <c r="BC202" s="568"/>
      <c r="BD202" s="568"/>
      <c r="BE202" s="568"/>
      <c r="BF202" s="568"/>
      <c r="BN202" s="568"/>
      <c r="BO202" s="568"/>
      <c r="BP202" s="568"/>
      <c r="BQ202" s="568"/>
      <c r="BR202" s="568"/>
      <c r="BZ202" s="568"/>
      <c r="CA202" s="568"/>
      <c r="CB202" s="568"/>
      <c r="CC202" s="568"/>
      <c r="CD202" s="568"/>
    </row>
    <row r="203" spans="6:82" x14ac:dyDescent="0.2">
      <c r="F203" s="568"/>
      <c r="G203" s="568"/>
      <c r="H203" s="568"/>
      <c r="I203" s="568"/>
      <c r="J203" s="568"/>
      <c r="R203" s="568"/>
      <c r="S203" s="568"/>
      <c r="T203" s="568"/>
      <c r="U203" s="568"/>
      <c r="V203" s="568"/>
      <c r="AD203" s="568"/>
      <c r="AE203" s="568"/>
      <c r="AF203" s="568"/>
      <c r="AG203" s="568"/>
      <c r="AH203" s="568"/>
      <c r="AP203" s="568"/>
      <c r="AQ203" s="568"/>
      <c r="AR203" s="568"/>
      <c r="AS203" s="568"/>
      <c r="AT203" s="568"/>
      <c r="BB203" s="568"/>
      <c r="BC203" s="568"/>
      <c r="BD203" s="568"/>
      <c r="BE203" s="568"/>
      <c r="BF203" s="568"/>
      <c r="BN203" s="568"/>
      <c r="BO203" s="568"/>
      <c r="BP203" s="568"/>
      <c r="BQ203" s="568"/>
      <c r="BR203" s="568"/>
      <c r="BZ203" s="568"/>
      <c r="CA203" s="568"/>
      <c r="CB203" s="568"/>
      <c r="CC203" s="568"/>
      <c r="CD203" s="568"/>
    </row>
    <row r="204" spans="6:82" x14ac:dyDescent="0.2">
      <c r="F204" s="568"/>
      <c r="G204" s="568"/>
      <c r="H204" s="568"/>
      <c r="I204" s="568"/>
      <c r="J204" s="568"/>
      <c r="R204" s="568"/>
      <c r="S204" s="568"/>
      <c r="T204" s="568"/>
      <c r="U204" s="568"/>
      <c r="V204" s="568"/>
      <c r="AD204" s="568"/>
      <c r="AE204" s="568"/>
      <c r="AF204" s="568"/>
      <c r="AG204" s="568"/>
      <c r="AH204" s="568"/>
      <c r="AP204" s="568"/>
      <c r="AQ204" s="568"/>
      <c r="AR204" s="568"/>
      <c r="AS204" s="568"/>
      <c r="AT204" s="568"/>
      <c r="BB204" s="568"/>
      <c r="BC204" s="568"/>
      <c r="BD204" s="568"/>
      <c r="BE204" s="568"/>
      <c r="BF204" s="568"/>
      <c r="BN204" s="568"/>
      <c r="BO204" s="568"/>
      <c r="BP204" s="568"/>
      <c r="BQ204" s="568"/>
      <c r="BR204" s="568"/>
      <c r="BZ204" s="568"/>
      <c r="CA204" s="568"/>
      <c r="CB204" s="568"/>
      <c r="CC204" s="568"/>
      <c r="CD204" s="568"/>
    </row>
    <row r="205" spans="6:82" x14ac:dyDescent="0.2">
      <c r="F205" s="568"/>
      <c r="G205" s="568"/>
      <c r="H205" s="568"/>
      <c r="I205" s="568"/>
      <c r="J205" s="568"/>
      <c r="R205" s="568"/>
      <c r="S205" s="568"/>
      <c r="T205" s="568"/>
      <c r="U205" s="568"/>
      <c r="V205" s="568"/>
      <c r="AD205" s="568"/>
      <c r="AE205" s="568"/>
      <c r="AF205" s="568"/>
      <c r="AG205" s="568"/>
      <c r="AH205" s="568"/>
      <c r="AP205" s="568"/>
      <c r="AQ205" s="568"/>
      <c r="AR205" s="568"/>
      <c r="AS205" s="568"/>
      <c r="AT205" s="568"/>
      <c r="BB205" s="568"/>
      <c r="BC205" s="568"/>
      <c r="BD205" s="568"/>
      <c r="BE205" s="568"/>
      <c r="BF205" s="568"/>
      <c r="BN205" s="568"/>
      <c r="BO205" s="568"/>
      <c r="BP205" s="568"/>
      <c r="BQ205" s="568"/>
      <c r="BR205" s="568"/>
      <c r="BZ205" s="568"/>
      <c r="CA205" s="568"/>
      <c r="CB205" s="568"/>
      <c r="CC205" s="568"/>
      <c r="CD205" s="568"/>
    </row>
    <row r="206" spans="6:82" x14ac:dyDescent="0.2">
      <c r="F206" s="568"/>
      <c r="G206" s="568"/>
      <c r="H206" s="568"/>
      <c r="I206" s="568"/>
      <c r="J206" s="568"/>
      <c r="R206" s="568"/>
      <c r="S206" s="568"/>
      <c r="T206" s="568"/>
      <c r="U206" s="568"/>
      <c r="V206" s="568"/>
      <c r="AD206" s="568"/>
      <c r="AE206" s="568"/>
      <c r="AF206" s="568"/>
      <c r="AG206" s="568"/>
      <c r="AH206" s="568"/>
      <c r="AP206" s="568"/>
      <c r="AQ206" s="568"/>
      <c r="AR206" s="568"/>
      <c r="AS206" s="568"/>
      <c r="AT206" s="568"/>
      <c r="BB206" s="568"/>
      <c r="BC206" s="568"/>
      <c r="BD206" s="568"/>
      <c r="BE206" s="568"/>
      <c r="BF206" s="568"/>
      <c r="BN206" s="568"/>
      <c r="BO206" s="568"/>
      <c r="BP206" s="568"/>
      <c r="BQ206" s="568"/>
      <c r="BR206" s="568"/>
      <c r="BZ206" s="568"/>
      <c r="CA206" s="568"/>
      <c r="CB206" s="568"/>
      <c r="CC206" s="568"/>
      <c r="CD206" s="568"/>
    </row>
    <row r="207" spans="6:82" x14ac:dyDescent="0.2">
      <c r="F207" s="568"/>
      <c r="G207" s="568"/>
      <c r="H207" s="568"/>
      <c r="I207" s="568"/>
      <c r="J207" s="568"/>
      <c r="R207" s="568"/>
      <c r="S207" s="568"/>
      <c r="T207" s="568"/>
      <c r="U207" s="568"/>
      <c r="V207" s="568"/>
      <c r="AD207" s="568"/>
      <c r="AE207" s="568"/>
      <c r="AF207" s="568"/>
      <c r="AG207" s="568"/>
      <c r="AH207" s="568"/>
      <c r="AP207" s="568"/>
      <c r="AQ207" s="568"/>
      <c r="AR207" s="568"/>
      <c r="AS207" s="568"/>
      <c r="AT207" s="568"/>
      <c r="BB207" s="568"/>
      <c r="BC207" s="568"/>
      <c r="BD207" s="568"/>
      <c r="BE207" s="568"/>
      <c r="BF207" s="568"/>
      <c r="BN207" s="568"/>
      <c r="BO207" s="568"/>
      <c r="BP207" s="568"/>
      <c r="BQ207" s="568"/>
      <c r="BR207" s="568"/>
      <c r="BZ207" s="568"/>
      <c r="CA207" s="568"/>
      <c r="CB207" s="568"/>
      <c r="CC207" s="568"/>
      <c r="CD207" s="568"/>
    </row>
    <row r="208" spans="6:82" x14ac:dyDescent="0.2">
      <c r="F208" s="568"/>
      <c r="G208" s="568"/>
      <c r="H208" s="568"/>
      <c r="I208" s="568"/>
      <c r="J208" s="568"/>
      <c r="R208" s="568"/>
      <c r="S208" s="568"/>
      <c r="T208" s="568"/>
      <c r="U208" s="568"/>
      <c r="V208" s="568"/>
      <c r="AD208" s="568"/>
      <c r="AE208" s="568"/>
      <c r="AF208" s="568"/>
      <c r="AG208" s="568"/>
      <c r="AH208" s="568"/>
      <c r="AP208" s="568"/>
      <c r="AQ208" s="568"/>
      <c r="AR208" s="568"/>
      <c r="AS208" s="568"/>
      <c r="AT208" s="568"/>
      <c r="BB208" s="568"/>
      <c r="BC208" s="568"/>
      <c r="BD208" s="568"/>
      <c r="BE208" s="568"/>
      <c r="BF208" s="568"/>
      <c r="BN208" s="568"/>
      <c r="BO208" s="568"/>
      <c r="BP208" s="568"/>
      <c r="BQ208" s="568"/>
      <c r="BR208" s="568"/>
      <c r="BZ208" s="568"/>
      <c r="CA208" s="568"/>
      <c r="CB208" s="568"/>
      <c r="CC208" s="568"/>
      <c r="CD208" s="568"/>
    </row>
    <row r="209" spans="6:82" x14ac:dyDescent="0.2">
      <c r="F209" s="568"/>
      <c r="G209" s="568"/>
      <c r="H209" s="568"/>
      <c r="I209" s="568"/>
      <c r="J209" s="568"/>
      <c r="R209" s="568"/>
      <c r="S209" s="568"/>
      <c r="T209" s="568"/>
      <c r="U209" s="568"/>
      <c r="V209" s="568"/>
      <c r="AD209" s="568"/>
      <c r="AE209" s="568"/>
      <c r="AF209" s="568"/>
      <c r="AG209" s="568"/>
      <c r="AH209" s="568"/>
      <c r="AP209" s="568"/>
      <c r="AQ209" s="568"/>
      <c r="AR209" s="568"/>
      <c r="AS209" s="568"/>
      <c r="AT209" s="568"/>
      <c r="BB209" s="568"/>
      <c r="BC209" s="568"/>
      <c r="BD209" s="568"/>
      <c r="BE209" s="568"/>
      <c r="BF209" s="568"/>
      <c r="BN209" s="568"/>
      <c r="BO209" s="568"/>
      <c r="BP209" s="568"/>
      <c r="BQ209" s="568"/>
      <c r="BR209" s="568"/>
      <c r="BZ209" s="568"/>
      <c r="CA209" s="568"/>
      <c r="CB209" s="568"/>
      <c r="CC209" s="568"/>
      <c r="CD209" s="568"/>
    </row>
    <row r="210" spans="6:82" x14ac:dyDescent="0.2">
      <c r="F210" s="568"/>
      <c r="G210" s="568"/>
      <c r="H210" s="568"/>
      <c r="I210" s="568"/>
      <c r="J210" s="568"/>
      <c r="R210" s="568"/>
      <c r="S210" s="568"/>
      <c r="T210" s="568"/>
      <c r="U210" s="568"/>
      <c r="V210" s="568"/>
      <c r="AD210" s="568"/>
      <c r="AE210" s="568"/>
      <c r="AF210" s="568"/>
      <c r="AG210" s="568"/>
      <c r="AH210" s="568"/>
      <c r="AP210" s="568"/>
      <c r="AQ210" s="568"/>
      <c r="AR210" s="568"/>
      <c r="AS210" s="568"/>
      <c r="AT210" s="568"/>
      <c r="BB210" s="568"/>
      <c r="BC210" s="568"/>
      <c r="BD210" s="568"/>
      <c r="BE210" s="568"/>
      <c r="BF210" s="568"/>
      <c r="BN210" s="568"/>
      <c r="BO210" s="568"/>
      <c r="BP210" s="568"/>
      <c r="BQ210" s="568"/>
      <c r="BR210" s="568"/>
      <c r="BZ210" s="568"/>
      <c r="CA210" s="568"/>
      <c r="CB210" s="568"/>
      <c r="CC210" s="568"/>
      <c r="CD210" s="568"/>
    </row>
    <row r="211" spans="6:82" x14ac:dyDescent="0.2">
      <c r="F211" s="568"/>
      <c r="G211" s="568"/>
      <c r="H211" s="568"/>
      <c r="I211" s="568"/>
      <c r="J211" s="568"/>
      <c r="R211" s="568"/>
      <c r="S211" s="568"/>
      <c r="T211" s="568"/>
      <c r="U211" s="568"/>
      <c r="V211" s="568"/>
      <c r="AD211" s="568"/>
      <c r="AE211" s="568"/>
      <c r="AF211" s="568"/>
      <c r="AG211" s="568"/>
      <c r="AH211" s="568"/>
      <c r="AP211" s="568"/>
      <c r="AQ211" s="568"/>
      <c r="AR211" s="568"/>
      <c r="AS211" s="568"/>
      <c r="AT211" s="568"/>
      <c r="BB211" s="568"/>
      <c r="BC211" s="568"/>
      <c r="BD211" s="568"/>
      <c r="BE211" s="568"/>
      <c r="BF211" s="568"/>
      <c r="BN211" s="568"/>
      <c r="BO211" s="568"/>
      <c r="BP211" s="568"/>
      <c r="BQ211" s="568"/>
      <c r="BR211" s="568"/>
      <c r="BZ211" s="568"/>
      <c r="CA211" s="568"/>
      <c r="CB211" s="568"/>
      <c r="CC211" s="568"/>
      <c r="CD211" s="568"/>
    </row>
    <row r="212" spans="6:82" x14ac:dyDescent="0.2">
      <c r="F212" s="568"/>
      <c r="G212" s="568"/>
      <c r="H212" s="568"/>
      <c r="I212" s="568"/>
      <c r="J212" s="568"/>
      <c r="R212" s="568"/>
      <c r="S212" s="568"/>
      <c r="T212" s="568"/>
      <c r="U212" s="568"/>
      <c r="V212" s="568"/>
      <c r="AD212" s="568"/>
      <c r="AE212" s="568"/>
      <c r="AF212" s="568"/>
      <c r="AG212" s="568"/>
      <c r="AH212" s="568"/>
      <c r="AP212" s="568"/>
      <c r="AQ212" s="568"/>
      <c r="AR212" s="568"/>
      <c r="AS212" s="568"/>
      <c r="AT212" s="568"/>
      <c r="BB212" s="568"/>
      <c r="BC212" s="568"/>
      <c r="BD212" s="568"/>
      <c r="BE212" s="568"/>
      <c r="BF212" s="568"/>
      <c r="BN212" s="568"/>
      <c r="BO212" s="568"/>
      <c r="BP212" s="568"/>
      <c r="BQ212" s="568"/>
      <c r="BR212" s="568"/>
      <c r="BZ212" s="568"/>
      <c r="CA212" s="568"/>
      <c r="CB212" s="568"/>
      <c r="CC212" s="568"/>
      <c r="CD212" s="568"/>
    </row>
    <row r="213" spans="6:82" x14ac:dyDescent="0.2">
      <c r="F213" s="568"/>
      <c r="G213" s="568"/>
      <c r="H213" s="568"/>
      <c r="I213" s="568"/>
      <c r="J213" s="568"/>
      <c r="R213" s="568"/>
      <c r="S213" s="568"/>
      <c r="T213" s="568"/>
      <c r="U213" s="568"/>
      <c r="V213" s="568"/>
      <c r="AD213" s="568"/>
      <c r="AE213" s="568"/>
      <c r="AF213" s="568"/>
      <c r="AG213" s="568"/>
      <c r="AH213" s="568"/>
      <c r="AP213" s="568"/>
      <c r="AQ213" s="568"/>
      <c r="AR213" s="568"/>
      <c r="AS213" s="568"/>
      <c r="AT213" s="568"/>
      <c r="BB213" s="568"/>
      <c r="BC213" s="568"/>
      <c r="BD213" s="568"/>
      <c r="BE213" s="568"/>
      <c r="BF213" s="568"/>
      <c r="BN213" s="568"/>
      <c r="BO213" s="568"/>
      <c r="BP213" s="568"/>
      <c r="BQ213" s="568"/>
      <c r="BR213" s="568"/>
      <c r="BZ213" s="568"/>
      <c r="CA213" s="568"/>
      <c r="CB213" s="568"/>
      <c r="CC213" s="568"/>
      <c r="CD213" s="568"/>
    </row>
    <row r="214" spans="6:82" x14ac:dyDescent="0.2">
      <c r="F214" s="568"/>
      <c r="G214" s="568"/>
      <c r="H214" s="568"/>
      <c r="I214" s="568"/>
      <c r="J214" s="568"/>
      <c r="R214" s="568"/>
      <c r="S214" s="568"/>
      <c r="T214" s="568"/>
      <c r="U214" s="568"/>
      <c r="V214" s="568"/>
      <c r="AD214" s="568"/>
      <c r="AE214" s="568"/>
      <c r="AF214" s="568"/>
      <c r="AG214" s="568"/>
      <c r="AH214" s="568"/>
      <c r="AP214" s="568"/>
      <c r="AQ214" s="568"/>
      <c r="AR214" s="568"/>
      <c r="AS214" s="568"/>
      <c r="AT214" s="568"/>
      <c r="BB214" s="568"/>
      <c r="BC214" s="568"/>
      <c r="BD214" s="568"/>
      <c r="BE214" s="568"/>
      <c r="BF214" s="568"/>
      <c r="BN214" s="568"/>
      <c r="BO214" s="568"/>
      <c r="BP214" s="568"/>
      <c r="BQ214" s="568"/>
      <c r="BR214" s="568"/>
      <c r="BZ214" s="568"/>
      <c r="CA214" s="568"/>
      <c r="CB214" s="568"/>
      <c r="CC214" s="568"/>
      <c r="CD214" s="568"/>
    </row>
    <row r="215" spans="6:82" x14ac:dyDescent="0.2">
      <c r="F215" s="568"/>
      <c r="G215" s="568"/>
      <c r="H215" s="568"/>
      <c r="I215" s="568"/>
      <c r="J215" s="568"/>
      <c r="R215" s="568"/>
      <c r="S215" s="568"/>
      <c r="T215" s="568"/>
      <c r="U215" s="568"/>
      <c r="V215" s="568"/>
      <c r="AD215" s="568"/>
      <c r="AE215" s="568"/>
      <c r="AF215" s="568"/>
      <c r="AG215" s="568"/>
      <c r="AH215" s="568"/>
      <c r="AP215" s="568"/>
      <c r="AQ215" s="568"/>
      <c r="AR215" s="568"/>
      <c r="AS215" s="568"/>
      <c r="AT215" s="568"/>
      <c r="BB215" s="568"/>
      <c r="BC215" s="568"/>
      <c r="BD215" s="568"/>
      <c r="BE215" s="568"/>
      <c r="BF215" s="568"/>
      <c r="BN215" s="568"/>
      <c r="BO215" s="568"/>
      <c r="BP215" s="568"/>
      <c r="BQ215" s="568"/>
      <c r="BR215" s="568"/>
      <c r="BZ215" s="568"/>
      <c r="CA215" s="568"/>
      <c r="CB215" s="568"/>
      <c r="CC215" s="568"/>
      <c r="CD215" s="568"/>
    </row>
    <row r="216" spans="6:82" x14ac:dyDescent="0.2">
      <c r="F216" s="568"/>
      <c r="G216" s="568"/>
      <c r="H216" s="568"/>
      <c r="I216" s="568"/>
      <c r="J216" s="568"/>
      <c r="R216" s="568"/>
      <c r="S216" s="568"/>
      <c r="T216" s="568"/>
      <c r="U216" s="568"/>
      <c r="V216" s="568"/>
      <c r="AD216" s="568"/>
      <c r="AE216" s="568"/>
      <c r="AF216" s="568"/>
      <c r="AG216" s="568"/>
      <c r="AH216" s="568"/>
      <c r="AP216" s="568"/>
      <c r="AQ216" s="568"/>
      <c r="AR216" s="568"/>
      <c r="AS216" s="568"/>
      <c r="AT216" s="568"/>
      <c r="BB216" s="568"/>
      <c r="BC216" s="568"/>
      <c r="BD216" s="568"/>
      <c r="BE216" s="568"/>
      <c r="BF216" s="568"/>
      <c r="BN216" s="568"/>
      <c r="BO216" s="568"/>
      <c r="BP216" s="568"/>
      <c r="BQ216" s="568"/>
      <c r="BR216" s="568"/>
      <c r="BZ216" s="568"/>
      <c r="CA216" s="568"/>
      <c r="CB216" s="568"/>
      <c r="CC216" s="568"/>
      <c r="CD216" s="568"/>
    </row>
    <row r="217" spans="6:82" x14ac:dyDescent="0.2">
      <c r="F217" s="568"/>
      <c r="G217" s="568"/>
      <c r="H217" s="568"/>
      <c r="I217" s="568"/>
      <c r="J217" s="568"/>
      <c r="R217" s="568"/>
      <c r="S217" s="568"/>
      <c r="T217" s="568"/>
      <c r="U217" s="568"/>
      <c r="V217" s="568"/>
      <c r="AD217" s="568"/>
      <c r="AE217" s="568"/>
      <c r="AF217" s="568"/>
      <c r="AG217" s="568"/>
      <c r="AH217" s="568"/>
      <c r="AP217" s="568"/>
      <c r="AQ217" s="568"/>
      <c r="AR217" s="568"/>
      <c r="AS217" s="568"/>
      <c r="AT217" s="568"/>
      <c r="BB217" s="568"/>
      <c r="BC217" s="568"/>
      <c r="BD217" s="568"/>
      <c r="BE217" s="568"/>
      <c r="BF217" s="568"/>
      <c r="BN217" s="568"/>
      <c r="BO217" s="568"/>
      <c r="BP217" s="568"/>
      <c r="BQ217" s="568"/>
      <c r="BR217" s="568"/>
      <c r="BZ217" s="568"/>
      <c r="CA217" s="568"/>
      <c r="CB217" s="568"/>
      <c r="CC217" s="568"/>
      <c r="CD217" s="568"/>
    </row>
    <row r="218" spans="6:82" x14ac:dyDescent="0.2">
      <c r="F218" s="568"/>
      <c r="G218" s="568"/>
      <c r="H218" s="568"/>
      <c r="I218" s="568"/>
      <c r="J218" s="568"/>
      <c r="R218" s="568"/>
      <c r="S218" s="568"/>
      <c r="T218" s="568"/>
      <c r="U218" s="568"/>
      <c r="V218" s="568"/>
      <c r="AD218" s="568"/>
      <c r="AE218" s="568"/>
      <c r="AF218" s="568"/>
      <c r="AG218" s="568"/>
      <c r="AH218" s="568"/>
      <c r="AP218" s="568"/>
      <c r="AQ218" s="568"/>
      <c r="AR218" s="568"/>
      <c r="AS218" s="568"/>
      <c r="AT218" s="568"/>
      <c r="BB218" s="568"/>
      <c r="BC218" s="568"/>
      <c r="BD218" s="568"/>
      <c r="BE218" s="568"/>
      <c r="BF218" s="568"/>
      <c r="BN218" s="568"/>
      <c r="BO218" s="568"/>
      <c r="BP218" s="568"/>
      <c r="BQ218" s="568"/>
      <c r="BR218" s="568"/>
      <c r="BZ218" s="568"/>
      <c r="CA218" s="568"/>
      <c r="CB218" s="568"/>
      <c r="CC218" s="568"/>
      <c r="CD218" s="568"/>
    </row>
    <row r="219" spans="6:82" x14ac:dyDescent="0.2">
      <c r="F219" s="568"/>
      <c r="G219" s="568"/>
      <c r="H219" s="568"/>
      <c r="I219" s="568"/>
      <c r="J219" s="568"/>
      <c r="R219" s="568"/>
      <c r="S219" s="568"/>
      <c r="T219" s="568"/>
      <c r="U219" s="568"/>
      <c r="V219" s="568"/>
      <c r="AD219" s="568"/>
      <c r="AE219" s="568"/>
      <c r="AF219" s="568"/>
      <c r="AG219" s="568"/>
      <c r="AH219" s="568"/>
      <c r="AP219" s="568"/>
      <c r="AQ219" s="568"/>
      <c r="AR219" s="568"/>
      <c r="AS219" s="568"/>
      <c r="AT219" s="568"/>
      <c r="BB219" s="568"/>
      <c r="BC219" s="568"/>
      <c r="BD219" s="568"/>
      <c r="BE219" s="568"/>
      <c r="BF219" s="568"/>
      <c r="BN219" s="568"/>
      <c r="BO219" s="568"/>
      <c r="BP219" s="568"/>
      <c r="BQ219" s="568"/>
      <c r="BR219" s="568"/>
      <c r="BZ219" s="568"/>
      <c r="CA219" s="568"/>
      <c r="CB219" s="568"/>
      <c r="CC219" s="568"/>
      <c r="CD219" s="568"/>
    </row>
    <row r="220" spans="6:82" x14ac:dyDescent="0.2">
      <c r="F220" s="568"/>
      <c r="G220" s="568"/>
      <c r="H220" s="568"/>
      <c r="I220" s="568"/>
      <c r="J220" s="568"/>
      <c r="R220" s="568"/>
      <c r="S220" s="568"/>
      <c r="T220" s="568"/>
      <c r="U220" s="568"/>
      <c r="V220" s="568"/>
      <c r="AD220" s="568"/>
      <c r="AE220" s="568"/>
      <c r="AF220" s="568"/>
      <c r="AG220" s="568"/>
      <c r="AH220" s="568"/>
      <c r="AP220" s="568"/>
      <c r="AQ220" s="568"/>
      <c r="AR220" s="568"/>
      <c r="AS220" s="568"/>
      <c r="AT220" s="568"/>
      <c r="BB220" s="568"/>
      <c r="BC220" s="568"/>
      <c r="BD220" s="568"/>
      <c r="BE220" s="568"/>
      <c r="BF220" s="568"/>
      <c r="BN220" s="568"/>
      <c r="BO220" s="568"/>
      <c r="BP220" s="568"/>
      <c r="BQ220" s="568"/>
      <c r="BR220" s="568"/>
      <c r="BZ220" s="568"/>
      <c r="CA220" s="568"/>
      <c r="CB220" s="568"/>
      <c r="CC220" s="568"/>
      <c r="CD220" s="568"/>
    </row>
    <row r="221" spans="6:82" x14ac:dyDescent="0.2">
      <c r="F221" s="568"/>
      <c r="G221" s="568"/>
      <c r="H221" s="568"/>
      <c r="I221" s="568"/>
      <c r="J221" s="568"/>
      <c r="R221" s="568"/>
      <c r="S221" s="568"/>
      <c r="T221" s="568"/>
      <c r="U221" s="568"/>
      <c r="V221" s="568"/>
      <c r="AD221" s="568"/>
      <c r="AE221" s="568"/>
      <c r="AF221" s="568"/>
      <c r="AG221" s="568"/>
      <c r="AH221" s="568"/>
      <c r="AP221" s="568"/>
      <c r="AQ221" s="568"/>
      <c r="AR221" s="568"/>
      <c r="AS221" s="568"/>
      <c r="AT221" s="568"/>
      <c r="BB221" s="568"/>
      <c r="BC221" s="568"/>
      <c r="BD221" s="568"/>
      <c r="BE221" s="568"/>
      <c r="BF221" s="568"/>
      <c r="BN221" s="568"/>
      <c r="BO221" s="568"/>
      <c r="BP221" s="568"/>
      <c r="BQ221" s="568"/>
      <c r="BR221" s="568"/>
      <c r="BZ221" s="568"/>
      <c r="CA221" s="568"/>
      <c r="CB221" s="568"/>
      <c r="CC221" s="568"/>
      <c r="CD221" s="568"/>
    </row>
    <row r="222" spans="6:82" x14ac:dyDescent="0.2">
      <c r="F222" s="568"/>
      <c r="G222" s="568"/>
      <c r="H222" s="568"/>
      <c r="I222" s="568"/>
      <c r="J222" s="568"/>
      <c r="R222" s="568"/>
      <c r="S222" s="568"/>
      <c r="T222" s="568"/>
      <c r="U222" s="568"/>
      <c r="V222" s="568"/>
      <c r="AD222" s="568"/>
      <c r="AE222" s="568"/>
      <c r="AF222" s="568"/>
      <c r="AG222" s="568"/>
      <c r="AH222" s="568"/>
      <c r="AP222" s="568"/>
      <c r="AQ222" s="568"/>
      <c r="AR222" s="568"/>
      <c r="AS222" s="568"/>
      <c r="AT222" s="568"/>
      <c r="BB222" s="568"/>
      <c r="BC222" s="568"/>
      <c r="BD222" s="568"/>
      <c r="BE222" s="568"/>
      <c r="BF222" s="568"/>
      <c r="BN222" s="568"/>
      <c r="BO222" s="568"/>
      <c r="BP222" s="568"/>
      <c r="BQ222" s="568"/>
      <c r="BR222" s="568"/>
      <c r="BZ222" s="568"/>
      <c r="CA222" s="568"/>
      <c r="CB222" s="568"/>
      <c r="CC222" s="568"/>
      <c r="CD222" s="568"/>
    </row>
    <row r="223" spans="6:82" x14ac:dyDescent="0.2">
      <c r="F223" s="568"/>
      <c r="G223" s="568"/>
      <c r="H223" s="568"/>
      <c r="I223" s="568"/>
      <c r="J223" s="568"/>
      <c r="R223" s="568"/>
      <c r="S223" s="568"/>
      <c r="T223" s="568"/>
      <c r="U223" s="568"/>
      <c r="V223" s="568"/>
      <c r="AD223" s="568"/>
      <c r="AE223" s="568"/>
      <c r="AF223" s="568"/>
      <c r="AG223" s="568"/>
      <c r="AH223" s="568"/>
      <c r="AP223" s="568"/>
      <c r="AQ223" s="568"/>
      <c r="AR223" s="568"/>
      <c r="AS223" s="568"/>
      <c r="AT223" s="568"/>
      <c r="BB223" s="568"/>
      <c r="BC223" s="568"/>
      <c r="BD223" s="568"/>
      <c r="BE223" s="568"/>
      <c r="BF223" s="568"/>
      <c r="BN223" s="568"/>
      <c r="BO223" s="568"/>
      <c r="BP223" s="568"/>
      <c r="BQ223" s="568"/>
      <c r="BR223" s="568"/>
      <c r="BZ223" s="568"/>
      <c r="CA223" s="568"/>
      <c r="CB223" s="568"/>
      <c r="CC223" s="568"/>
      <c r="CD223" s="568"/>
    </row>
    <row r="224" spans="6:82" x14ac:dyDescent="0.2">
      <c r="F224" s="568"/>
      <c r="G224" s="568"/>
      <c r="H224" s="568"/>
      <c r="I224" s="568"/>
      <c r="J224" s="568"/>
      <c r="R224" s="568"/>
      <c r="S224" s="568"/>
      <c r="T224" s="568"/>
      <c r="U224" s="568"/>
      <c r="V224" s="568"/>
      <c r="AD224" s="568"/>
      <c r="AE224" s="568"/>
      <c r="AF224" s="568"/>
      <c r="AG224" s="568"/>
      <c r="AH224" s="568"/>
      <c r="AP224" s="568"/>
      <c r="AQ224" s="568"/>
      <c r="AR224" s="568"/>
      <c r="AS224" s="568"/>
      <c r="AT224" s="568"/>
      <c r="BB224" s="568"/>
      <c r="BC224" s="568"/>
      <c r="BD224" s="568"/>
      <c r="BE224" s="568"/>
      <c r="BF224" s="568"/>
      <c r="BN224" s="568"/>
      <c r="BO224" s="568"/>
      <c r="BP224" s="568"/>
      <c r="BQ224" s="568"/>
      <c r="BR224" s="568"/>
      <c r="BZ224" s="568"/>
      <c r="CA224" s="568"/>
      <c r="CB224" s="568"/>
      <c r="CC224" s="568"/>
      <c r="CD224" s="568"/>
    </row>
    <row r="225" spans="6:82" x14ac:dyDescent="0.2">
      <c r="F225" s="568"/>
      <c r="G225" s="568"/>
      <c r="H225" s="568"/>
      <c r="I225" s="568"/>
      <c r="J225" s="568"/>
      <c r="R225" s="568"/>
      <c r="S225" s="568"/>
      <c r="T225" s="568"/>
      <c r="U225" s="568"/>
      <c r="V225" s="568"/>
      <c r="AD225" s="568"/>
      <c r="AE225" s="568"/>
      <c r="AF225" s="568"/>
      <c r="AG225" s="568"/>
      <c r="AH225" s="568"/>
      <c r="AP225" s="568"/>
      <c r="AQ225" s="568"/>
      <c r="AR225" s="568"/>
      <c r="AS225" s="568"/>
      <c r="AT225" s="568"/>
      <c r="BB225" s="568"/>
      <c r="BC225" s="568"/>
      <c r="BD225" s="568"/>
      <c r="BE225" s="568"/>
      <c r="BF225" s="568"/>
      <c r="BN225" s="568"/>
      <c r="BO225" s="568"/>
      <c r="BP225" s="568"/>
      <c r="BQ225" s="568"/>
      <c r="BR225" s="568"/>
      <c r="BZ225" s="568"/>
      <c r="CA225" s="568"/>
      <c r="CB225" s="568"/>
      <c r="CC225" s="568"/>
      <c r="CD225" s="568"/>
    </row>
    <row r="226" spans="6:82" x14ac:dyDescent="0.2">
      <c r="F226" s="568"/>
      <c r="G226" s="568"/>
      <c r="H226" s="568"/>
      <c r="I226" s="568"/>
      <c r="J226" s="568"/>
      <c r="R226" s="568"/>
      <c r="S226" s="568"/>
      <c r="T226" s="568"/>
      <c r="U226" s="568"/>
      <c r="V226" s="568"/>
      <c r="AD226" s="568"/>
      <c r="AE226" s="568"/>
      <c r="AF226" s="568"/>
      <c r="AG226" s="568"/>
      <c r="AH226" s="568"/>
      <c r="AP226" s="568"/>
      <c r="AQ226" s="568"/>
      <c r="AR226" s="568"/>
      <c r="AS226" s="568"/>
      <c r="AT226" s="568"/>
      <c r="BB226" s="568"/>
      <c r="BC226" s="568"/>
      <c r="BD226" s="568"/>
      <c r="BE226" s="568"/>
      <c r="BF226" s="568"/>
      <c r="BN226" s="568"/>
      <c r="BO226" s="568"/>
      <c r="BP226" s="568"/>
      <c r="BQ226" s="568"/>
      <c r="BR226" s="568"/>
      <c r="BZ226" s="568"/>
      <c r="CA226" s="568"/>
      <c r="CB226" s="568"/>
      <c r="CC226" s="568"/>
      <c r="CD226" s="568"/>
    </row>
    <row r="227" spans="6:82" x14ac:dyDescent="0.2">
      <c r="F227" s="568"/>
      <c r="G227" s="568"/>
      <c r="H227" s="568"/>
      <c r="I227" s="568"/>
      <c r="J227" s="568"/>
      <c r="R227" s="568"/>
      <c r="S227" s="568"/>
      <c r="T227" s="568"/>
      <c r="U227" s="568"/>
      <c r="V227" s="568"/>
      <c r="AD227" s="568"/>
      <c r="AE227" s="568"/>
      <c r="AF227" s="568"/>
      <c r="AG227" s="568"/>
      <c r="AH227" s="568"/>
      <c r="AP227" s="568"/>
      <c r="AQ227" s="568"/>
      <c r="AR227" s="568"/>
      <c r="AS227" s="568"/>
      <c r="AT227" s="568"/>
      <c r="BB227" s="568"/>
      <c r="BC227" s="568"/>
      <c r="BD227" s="568"/>
      <c r="BE227" s="568"/>
      <c r="BF227" s="568"/>
      <c r="BN227" s="568"/>
      <c r="BO227" s="568"/>
      <c r="BP227" s="568"/>
      <c r="BQ227" s="568"/>
      <c r="BR227" s="568"/>
      <c r="BZ227" s="568"/>
      <c r="CA227" s="568"/>
      <c r="CB227" s="568"/>
      <c r="CC227" s="568"/>
      <c r="CD227" s="568"/>
    </row>
    <row r="228" spans="6:82" x14ac:dyDescent="0.2">
      <c r="F228" s="568"/>
      <c r="G228" s="568"/>
      <c r="H228" s="568"/>
      <c r="I228" s="568"/>
      <c r="J228" s="568"/>
      <c r="R228" s="568"/>
      <c r="S228" s="568"/>
      <c r="T228" s="568"/>
      <c r="U228" s="568"/>
      <c r="V228" s="568"/>
      <c r="AD228" s="568"/>
      <c r="AE228" s="568"/>
      <c r="AF228" s="568"/>
      <c r="AG228" s="568"/>
      <c r="AH228" s="568"/>
      <c r="AP228" s="568"/>
      <c r="AQ228" s="568"/>
      <c r="AR228" s="568"/>
      <c r="AS228" s="568"/>
      <c r="AT228" s="568"/>
      <c r="BB228" s="568"/>
      <c r="BC228" s="568"/>
      <c r="BD228" s="568"/>
      <c r="BE228" s="568"/>
      <c r="BF228" s="568"/>
      <c r="BN228" s="568"/>
      <c r="BO228" s="568"/>
      <c r="BP228" s="568"/>
      <c r="BQ228" s="568"/>
      <c r="BR228" s="568"/>
      <c r="BZ228" s="568"/>
      <c r="CA228" s="568"/>
      <c r="CB228" s="568"/>
      <c r="CC228" s="568"/>
      <c r="CD228" s="568"/>
    </row>
    <row r="229" spans="6:82" x14ac:dyDescent="0.2">
      <c r="F229" s="568"/>
      <c r="G229" s="568"/>
      <c r="H229" s="568"/>
      <c r="I229" s="568"/>
      <c r="J229" s="568"/>
      <c r="R229" s="568"/>
      <c r="S229" s="568"/>
      <c r="T229" s="568"/>
      <c r="U229" s="568"/>
      <c r="V229" s="568"/>
      <c r="AD229" s="568"/>
      <c r="AE229" s="568"/>
      <c r="AF229" s="568"/>
      <c r="AG229" s="568"/>
      <c r="AH229" s="568"/>
      <c r="AP229" s="568"/>
      <c r="AQ229" s="568"/>
      <c r="AR229" s="568"/>
      <c r="AS229" s="568"/>
      <c r="AT229" s="568"/>
      <c r="BB229" s="568"/>
      <c r="BC229" s="568"/>
      <c r="BD229" s="568"/>
      <c r="BE229" s="568"/>
      <c r="BF229" s="568"/>
      <c r="BN229" s="568"/>
      <c r="BO229" s="568"/>
      <c r="BP229" s="568"/>
      <c r="BQ229" s="568"/>
      <c r="BR229" s="568"/>
      <c r="BZ229" s="568"/>
      <c r="CA229" s="568"/>
      <c r="CB229" s="568"/>
      <c r="CC229" s="568"/>
      <c r="CD229" s="568"/>
    </row>
    <row r="230" spans="6:82" x14ac:dyDescent="0.2">
      <c r="F230" s="568"/>
      <c r="G230" s="568"/>
      <c r="H230" s="568"/>
      <c r="I230" s="568"/>
      <c r="J230" s="568"/>
      <c r="R230" s="568"/>
      <c r="S230" s="568"/>
      <c r="T230" s="568"/>
      <c r="U230" s="568"/>
      <c r="V230" s="568"/>
      <c r="AD230" s="568"/>
      <c r="AE230" s="568"/>
      <c r="AF230" s="568"/>
      <c r="AG230" s="568"/>
      <c r="AH230" s="568"/>
      <c r="AP230" s="568"/>
      <c r="AQ230" s="568"/>
      <c r="AR230" s="568"/>
      <c r="AS230" s="568"/>
      <c r="AT230" s="568"/>
      <c r="BB230" s="568"/>
      <c r="BC230" s="568"/>
      <c r="BD230" s="568"/>
      <c r="BE230" s="568"/>
      <c r="BF230" s="568"/>
      <c r="BN230" s="568"/>
      <c r="BO230" s="568"/>
      <c r="BP230" s="568"/>
      <c r="BQ230" s="568"/>
      <c r="BR230" s="568"/>
      <c r="BZ230" s="568"/>
      <c r="CA230" s="568"/>
      <c r="CB230" s="568"/>
      <c r="CC230" s="568"/>
      <c r="CD230" s="568"/>
    </row>
    <row r="231" spans="6:82" x14ac:dyDescent="0.2">
      <c r="F231" s="568"/>
      <c r="G231" s="568"/>
      <c r="H231" s="568"/>
      <c r="I231" s="568"/>
      <c r="J231" s="568"/>
      <c r="R231" s="568"/>
      <c r="S231" s="568"/>
      <c r="T231" s="568"/>
      <c r="U231" s="568"/>
      <c r="V231" s="568"/>
      <c r="AD231" s="568"/>
      <c r="AE231" s="568"/>
      <c r="AF231" s="568"/>
      <c r="AG231" s="568"/>
      <c r="AH231" s="568"/>
      <c r="AP231" s="568"/>
      <c r="AQ231" s="568"/>
      <c r="AR231" s="568"/>
      <c r="AS231" s="568"/>
      <c r="AT231" s="568"/>
      <c r="BB231" s="568"/>
      <c r="BC231" s="568"/>
      <c r="BD231" s="568"/>
      <c r="BE231" s="568"/>
      <c r="BF231" s="568"/>
      <c r="BN231" s="568"/>
      <c r="BO231" s="568"/>
      <c r="BP231" s="568"/>
      <c r="BQ231" s="568"/>
      <c r="BR231" s="568"/>
      <c r="BZ231" s="568"/>
      <c r="CA231" s="568"/>
      <c r="CB231" s="568"/>
      <c r="CC231" s="568"/>
      <c r="CD231" s="568"/>
    </row>
    <row r="232" spans="6:82" x14ac:dyDescent="0.2">
      <c r="F232" s="568"/>
      <c r="G232" s="568"/>
      <c r="H232" s="568"/>
      <c r="I232" s="568"/>
      <c r="J232" s="568"/>
      <c r="R232" s="568"/>
      <c r="S232" s="568"/>
      <c r="T232" s="568"/>
      <c r="U232" s="568"/>
      <c r="V232" s="568"/>
      <c r="AD232" s="568"/>
      <c r="AE232" s="568"/>
      <c r="AF232" s="568"/>
      <c r="AG232" s="568"/>
      <c r="AH232" s="568"/>
      <c r="AP232" s="568"/>
      <c r="AQ232" s="568"/>
      <c r="AR232" s="568"/>
      <c r="AS232" s="568"/>
      <c r="AT232" s="568"/>
      <c r="BB232" s="568"/>
      <c r="BC232" s="568"/>
      <c r="BD232" s="568"/>
      <c r="BE232" s="568"/>
      <c r="BF232" s="568"/>
      <c r="BN232" s="568"/>
      <c r="BO232" s="568"/>
      <c r="BP232" s="568"/>
      <c r="BQ232" s="568"/>
      <c r="BR232" s="568"/>
      <c r="BZ232" s="568"/>
      <c r="CA232" s="568"/>
      <c r="CB232" s="568"/>
      <c r="CC232" s="568"/>
      <c r="CD232" s="568"/>
    </row>
    <row r="233" spans="6:82" x14ac:dyDescent="0.2">
      <c r="F233" s="568"/>
      <c r="G233" s="568"/>
      <c r="H233" s="568"/>
      <c r="I233" s="568"/>
      <c r="J233" s="568"/>
      <c r="R233" s="568"/>
      <c r="S233" s="568"/>
      <c r="T233" s="568"/>
      <c r="U233" s="568"/>
      <c r="V233" s="568"/>
      <c r="AD233" s="568"/>
      <c r="AE233" s="568"/>
      <c r="AF233" s="568"/>
      <c r="AG233" s="568"/>
      <c r="AH233" s="568"/>
      <c r="AP233" s="568"/>
      <c r="AQ233" s="568"/>
      <c r="AR233" s="568"/>
      <c r="AS233" s="568"/>
      <c r="AT233" s="568"/>
      <c r="BB233" s="568"/>
      <c r="BC233" s="568"/>
      <c r="BD233" s="568"/>
      <c r="BE233" s="568"/>
      <c r="BF233" s="568"/>
      <c r="BN233" s="568"/>
      <c r="BO233" s="568"/>
      <c r="BP233" s="568"/>
      <c r="BQ233" s="568"/>
      <c r="BR233" s="568"/>
      <c r="BZ233" s="568"/>
      <c r="CA233" s="568"/>
      <c r="CB233" s="568"/>
      <c r="CC233" s="568"/>
      <c r="CD233" s="568"/>
    </row>
    <row r="234" spans="6:82" x14ac:dyDescent="0.2">
      <c r="F234" s="568"/>
      <c r="G234" s="568"/>
      <c r="H234" s="568"/>
      <c r="I234" s="568"/>
      <c r="J234" s="568"/>
      <c r="R234" s="568"/>
      <c r="S234" s="568"/>
      <c r="T234" s="568"/>
      <c r="U234" s="568"/>
      <c r="V234" s="568"/>
      <c r="AD234" s="568"/>
      <c r="AE234" s="568"/>
      <c r="AF234" s="568"/>
      <c r="AG234" s="568"/>
      <c r="AH234" s="568"/>
      <c r="AP234" s="568"/>
      <c r="AQ234" s="568"/>
      <c r="AR234" s="568"/>
      <c r="AS234" s="568"/>
      <c r="AT234" s="568"/>
      <c r="BB234" s="568"/>
      <c r="BC234" s="568"/>
      <c r="BD234" s="568"/>
      <c r="BE234" s="568"/>
      <c r="BF234" s="568"/>
      <c r="BN234" s="568"/>
      <c r="BO234" s="568"/>
      <c r="BP234" s="568"/>
      <c r="BQ234" s="568"/>
      <c r="BR234" s="568"/>
      <c r="BZ234" s="568"/>
      <c r="CA234" s="568"/>
      <c r="CB234" s="568"/>
      <c r="CC234" s="568"/>
      <c r="CD234" s="568"/>
    </row>
    <row r="235" spans="6:82" x14ac:dyDescent="0.2">
      <c r="F235" s="568"/>
      <c r="G235" s="568"/>
      <c r="H235" s="568"/>
      <c r="I235" s="568"/>
      <c r="J235" s="568"/>
      <c r="R235" s="568"/>
      <c r="S235" s="568"/>
      <c r="T235" s="568"/>
      <c r="U235" s="568"/>
      <c r="V235" s="568"/>
      <c r="AD235" s="568"/>
      <c r="AE235" s="568"/>
      <c r="AF235" s="568"/>
      <c r="AG235" s="568"/>
      <c r="AH235" s="568"/>
      <c r="AP235" s="568"/>
      <c r="AQ235" s="568"/>
      <c r="AR235" s="568"/>
      <c r="AS235" s="568"/>
      <c r="AT235" s="568"/>
      <c r="BB235" s="568"/>
      <c r="BC235" s="568"/>
      <c r="BD235" s="568"/>
      <c r="BE235" s="568"/>
      <c r="BF235" s="568"/>
      <c r="BN235" s="568"/>
      <c r="BO235" s="568"/>
      <c r="BP235" s="568"/>
      <c r="BQ235" s="568"/>
      <c r="BR235" s="568"/>
      <c r="BZ235" s="568"/>
      <c r="CA235" s="568"/>
      <c r="CB235" s="568"/>
      <c r="CC235" s="568"/>
      <c r="CD235" s="568"/>
    </row>
    <row r="236" spans="6:82" x14ac:dyDescent="0.2">
      <c r="F236" s="568"/>
      <c r="G236" s="568"/>
      <c r="H236" s="568"/>
      <c r="I236" s="568"/>
      <c r="J236" s="568"/>
      <c r="R236" s="568"/>
      <c r="S236" s="568"/>
      <c r="T236" s="568"/>
      <c r="U236" s="568"/>
      <c r="V236" s="568"/>
      <c r="AD236" s="568"/>
      <c r="AE236" s="568"/>
      <c r="AF236" s="568"/>
      <c r="AG236" s="568"/>
      <c r="AH236" s="568"/>
      <c r="AP236" s="568"/>
      <c r="AQ236" s="568"/>
      <c r="AR236" s="568"/>
      <c r="AS236" s="568"/>
      <c r="AT236" s="568"/>
      <c r="BB236" s="568"/>
      <c r="BC236" s="568"/>
      <c r="BD236" s="568"/>
      <c r="BE236" s="568"/>
      <c r="BF236" s="568"/>
      <c r="BN236" s="568"/>
      <c r="BO236" s="568"/>
      <c r="BP236" s="568"/>
      <c r="BQ236" s="568"/>
      <c r="BR236" s="568"/>
      <c r="BZ236" s="568"/>
      <c r="CA236" s="568"/>
      <c r="CB236" s="568"/>
      <c r="CC236" s="568"/>
      <c r="CD236" s="568"/>
    </row>
    <row r="237" spans="6:82" x14ac:dyDescent="0.2">
      <c r="F237" s="568"/>
      <c r="G237" s="568"/>
      <c r="H237" s="568"/>
      <c r="I237" s="568"/>
      <c r="J237" s="568"/>
      <c r="R237" s="568"/>
      <c r="S237" s="568"/>
      <c r="T237" s="568"/>
      <c r="U237" s="568"/>
      <c r="V237" s="568"/>
      <c r="AD237" s="568"/>
      <c r="AE237" s="568"/>
      <c r="AF237" s="568"/>
      <c r="AG237" s="568"/>
      <c r="AH237" s="568"/>
      <c r="AP237" s="568"/>
      <c r="AQ237" s="568"/>
      <c r="AR237" s="568"/>
      <c r="AS237" s="568"/>
      <c r="AT237" s="568"/>
      <c r="BB237" s="568"/>
      <c r="BC237" s="568"/>
      <c r="BD237" s="568"/>
      <c r="BE237" s="568"/>
      <c r="BF237" s="568"/>
      <c r="BN237" s="568"/>
      <c r="BO237" s="568"/>
      <c r="BP237" s="568"/>
      <c r="BQ237" s="568"/>
      <c r="BR237" s="568"/>
      <c r="BZ237" s="568"/>
      <c r="CA237" s="568"/>
      <c r="CB237" s="568"/>
      <c r="CC237" s="568"/>
      <c r="CD237" s="568"/>
    </row>
    <row r="238" spans="6:82" x14ac:dyDescent="0.2">
      <c r="F238" s="568"/>
      <c r="G238" s="568"/>
      <c r="H238" s="568"/>
      <c r="I238" s="568"/>
      <c r="J238" s="568"/>
      <c r="R238" s="568"/>
      <c r="S238" s="568"/>
      <c r="T238" s="568"/>
      <c r="U238" s="568"/>
      <c r="V238" s="568"/>
      <c r="AD238" s="568"/>
      <c r="AE238" s="568"/>
      <c r="AF238" s="568"/>
      <c r="AG238" s="568"/>
      <c r="AH238" s="568"/>
      <c r="AP238" s="568"/>
      <c r="AQ238" s="568"/>
      <c r="AR238" s="568"/>
      <c r="AS238" s="568"/>
      <c r="AT238" s="568"/>
      <c r="BB238" s="568"/>
      <c r="BC238" s="568"/>
      <c r="BD238" s="568"/>
      <c r="BE238" s="568"/>
      <c r="BF238" s="568"/>
      <c r="BN238" s="568"/>
      <c r="BO238" s="568"/>
      <c r="BP238" s="568"/>
      <c r="BQ238" s="568"/>
      <c r="BR238" s="568"/>
      <c r="BZ238" s="568"/>
      <c r="CA238" s="568"/>
      <c r="CB238" s="568"/>
      <c r="CC238" s="568"/>
      <c r="CD238" s="568"/>
    </row>
    <row r="239" spans="6:82" x14ac:dyDescent="0.2">
      <c r="F239" s="568"/>
      <c r="G239" s="568"/>
      <c r="H239" s="568"/>
      <c r="I239" s="568"/>
      <c r="J239" s="568"/>
      <c r="R239" s="568"/>
      <c r="S239" s="568"/>
      <c r="T239" s="568"/>
      <c r="U239" s="568"/>
      <c r="V239" s="568"/>
      <c r="AD239" s="568"/>
      <c r="AE239" s="568"/>
      <c r="AF239" s="568"/>
      <c r="AG239" s="568"/>
      <c r="AH239" s="568"/>
      <c r="AP239" s="568"/>
      <c r="AQ239" s="568"/>
      <c r="AR239" s="568"/>
      <c r="AS239" s="568"/>
      <c r="AT239" s="568"/>
      <c r="BB239" s="568"/>
      <c r="BC239" s="568"/>
      <c r="BD239" s="568"/>
      <c r="BE239" s="568"/>
      <c r="BF239" s="568"/>
      <c r="BN239" s="568"/>
      <c r="BO239" s="568"/>
      <c r="BP239" s="568"/>
      <c r="BQ239" s="568"/>
      <c r="BR239" s="568"/>
      <c r="BZ239" s="568"/>
      <c r="CA239" s="568"/>
      <c r="CB239" s="568"/>
      <c r="CC239" s="568"/>
      <c r="CD239" s="568"/>
    </row>
    <row r="240" spans="6:82" x14ac:dyDescent="0.2">
      <c r="F240" s="568"/>
      <c r="G240" s="568"/>
      <c r="H240" s="568"/>
      <c r="I240" s="568"/>
      <c r="J240" s="568"/>
      <c r="R240" s="568"/>
      <c r="S240" s="568"/>
      <c r="T240" s="568"/>
      <c r="U240" s="568"/>
      <c r="V240" s="568"/>
      <c r="AD240" s="568"/>
      <c r="AE240" s="568"/>
      <c r="AF240" s="568"/>
      <c r="AG240" s="568"/>
      <c r="AH240" s="568"/>
      <c r="AP240" s="568"/>
      <c r="AQ240" s="568"/>
      <c r="AR240" s="568"/>
      <c r="AS240" s="568"/>
      <c r="AT240" s="568"/>
      <c r="BB240" s="568"/>
      <c r="BC240" s="568"/>
      <c r="BD240" s="568"/>
      <c r="BE240" s="568"/>
      <c r="BF240" s="568"/>
      <c r="BN240" s="568"/>
      <c r="BO240" s="568"/>
      <c r="BP240" s="568"/>
      <c r="BQ240" s="568"/>
      <c r="BR240" s="568"/>
      <c r="BZ240" s="568"/>
      <c r="CA240" s="568"/>
      <c r="CB240" s="568"/>
      <c r="CC240" s="568"/>
      <c r="CD240" s="568"/>
    </row>
    <row r="241" spans="6:82" x14ac:dyDescent="0.2">
      <c r="F241" s="568"/>
      <c r="G241" s="568"/>
      <c r="H241" s="568"/>
      <c r="I241" s="568"/>
      <c r="J241" s="568"/>
      <c r="R241" s="568"/>
      <c r="S241" s="568"/>
      <c r="T241" s="568"/>
      <c r="U241" s="568"/>
      <c r="V241" s="568"/>
      <c r="AD241" s="568"/>
      <c r="AE241" s="568"/>
      <c r="AF241" s="568"/>
      <c r="AG241" s="568"/>
      <c r="AH241" s="568"/>
      <c r="AP241" s="568"/>
      <c r="AQ241" s="568"/>
      <c r="AR241" s="568"/>
      <c r="AS241" s="568"/>
      <c r="AT241" s="568"/>
      <c r="BB241" s="568"/>
      <c r="BC241" s="568"/>
      <c r="BD241" s="568"/>
      <c r="BE241" s="568"/>
      <c r="BF241" s="568"/>
      <c r="BN241" s="568"/>
      <c r="BO241" s="568"/>
      <c r="BP241" s="568"/>
      <c r="BQ241" s="568"/>
      <c r="BR241" s="568"/>
      <c r="BZ241" s="568"/>
      <c r="CA241" s="568"/>
      <c r="CB241" s="568"/>
      <c r="CC241" s="568"/>
      <c r="CD241" s="568"/>
    </row>
    <row r="242" spans="6:82" x14ac:dyDescent="0.2">
      <c r="F242" s="568"/>
      <c r="G242" s="568"/>
      <c r="H242" s="568"/>
      <c r="I242" s="568"/>
      <c r="J242" s="568"/>
      <c r="R242" s="568"/>
      <c r="S242" s="568"/>
      <c r="T242" s="568"/>
      <c r="U242" s="568"/>
      <c r="V242" s="568"/>
      <c r="AD242" s="568"/>
      <c r="AE242" s="568"/>
      <c r="AF242" s="568"/>
      <c r="AG242" s="568"/>
      <c r="AH242" s="568"/>
      <c r="AP242" s="568"/>
      <c r="AQ242" s="568"/>
      <c r="AR242" s="568"/>
      <c r="AS242" s="568"/>
      <c r="AT242" s="568"/>
      <c r="BB242" s="568"/>
      <c r="BC242" s="568"/>
      <c r="BD242" s="568"/>
      <c r="BE242" s="568"/>
      <c r="BF242" s="568"/>
      <c r="BN242" s="568"/>
      <c r="BO242" s="568"/>
      <c r="BP242" s="568"/>
      <c r="BQ242" s="568"/>
      <c r="BR242" s="568"/>
      <c r="BZ242" s="568"/>
      <c r="CA242" s="568"/>
      <c r="CB242" s="568"/>
      <c r="CC242" s="568"/>
      <c r="CD242" s="568"/>
    </row>
    <row r="243" spans="6:82" x14ac:dyDescent="0.2">
      <c r="F243" s="568"/>
      <c r="G243" s="568"/>
      <c r="H243" s="568"/>
      <c r="I243" s="568"/>
      <c r="J243" s="568"/>
      <c r="R243" s="568"/>
      <c r="S243" s="568"/>
      <c r="T243" s="568"/>
      <c r="U243" s="568"/>
      <c r="V243" s="568"/>
      <c r="AD243" s="568"/>
      <c r="AE243" s="568"/>
      <c r="AF243" s="568"/>
      <c r="AG243" s="568"/>
      <c r="AH243" s="568"/>
      <c r="AP243" s="568"/>
      <c r="AQ243" s="568"/>
      <c r="AR243" s="568"/>
      <c r="AS243" s="568"/>
      <c r="AT243" s="568"/>
      <c r="BB243" s="568"/>
      <c r="BC243" s="568"/>
      <c r="BD243" s="568"/>
      <c r="BE243" s="568"/>
      <c r="BF243" s="568"/>
      <c r="BN243" s="568"/>
      <c r="BO243" s="568"/>
      <c r="BP243" s="568"/>
      <c r="BQ243" s="568"/>
      <c r="BR243" s="568"/>
      <c r="BZ243" s="568"/>
      <c r="CA243" s="568"/>
      <c r="CB243" s="568"/>
      <c r="CC243" s="568"/>
      <c r="CD243" s="568"/>
    </row>
    <row r="244" spans="6:82" x14ac:dyDescent="0.2">
      <c r="F244" s="568"/>
      <c r="G244" s="568"/>
      <c r="H244" s="568"/>
      <c r="I244" s="568"/>
      <c r="J244" s="568"/>
      <c r="R244" s="568"/>
      <c r="S244" s="568"/>
      <c r="T244" s="568"/>
      <c r="U244" s="568"/>
      <c r="V244" s="568"/>
      <c r="AD244" s="568"/>
      <c r="AE244" s="568"/>
      <c r="AF244" s="568"/>
      <c r="AG244" s="568"/>
      <c r="AH244" s="568"/>
      <c r="AP244" s="568"/>
      <c r="AQ244" s="568"/>
      <c r="AR244" s="568"/>
      <c r="AS244" s="568"/>
      <c r="AT244" s="568"/>
      <c r="BB244" s="568"/>
      <c r="BC244" s="568"/>
      <c r="BD244" s="568"/>
      <c r="BE244" s="568"/>
      <c r="BF244" s="568"/>
      <c r="BN244" s="568"/>
      <c r="BO244" s="568"/>
      <c r="BP244" s="568"/>
      <c r="BQ244" s="568"/>
      <c r="BR244" s="568"/>
      <c r="BZ244" s="568"/>
      <c r="CA244" s="568"/>
      <c r="CB244" s="568"/>
      <c r="CC244" s="568"/>
      <c r="CD244" s="568"/>
    </row>
    <row r="245" spans="6:82" x14ac:dyDescent="0.2">
      <c r="F245" s="568"/>
      <c r="G245" s="568"/>
      <c r="H245" s="568"/>
      <c r="I245" s="568"/>
      <c r="J245" s="568"/>
      <c r="R245" s="568"/>
      <c r="S245" s="568"/>
      <c r="T245" s="568"/>
      <c r="U245" s="568"/>
      <c r="V245" s="568"/>
      <c r="AD245" s="568"/>
      <c r="AE245" s="568"/>
      <c r="AF245" s="568"/>
      <c r="AG245" s="568"/>
      <c r="AH245" s="568"/>
      <c r="AP245" s="568"/>
      <c r="AQ245" s="568"/>
      <c r="AR245" s="568"/>
      <c r="AS245" s="568"/>
      <c r="AT245" s="568"/>
      <c r="BB245" s="568"/>
      <c r="BC245" s="568"/>
      <c r="BD245" s="568"/>
      <c r="BE245" s="568"/>
      <c r="BF245" s="568"/>
      <c r="BN245" s="568"/>
      <c r="BO245" s="568"/>
      <c r="BP245" s="568"/>
      <c r="BQ245" s="568"/>
      <c r="BR245" s="568"/>
      <c r="BZ245" s="568"/>
      <c r="CA245" s="568"/>
      <c r="CB245" s="568"/>
      <c r="CC245" s="568"/>
      <c r="CD245" s="568"/>
    </row>
    <row r="246" spans="6:82" x14ac:dyDescent="0.2">
      <c r="F246" s="568"/>
      <c r="G246" s="568"/>
      <c r="H246" s="568"/>
      <c r="I246" s="568"/>
      <c r="J246" s="568"/>
      <c r="R246" s="568"/>
      <c r="S246" s="568"/>
      <c r="T246" s="568"/>
      <c r="U246" s="568"/>
      <c r="V246" s="568"/>
      <c r="AD246" s="568"/>
      <c r="AE246" s="568"/>
      <c r="AF246" s="568"/>
      <c r="AG246" s="568"/>
      <c r="AH246" s="568"/>
      <c r="AP246" s="568"/>
      <c r="AQ246" s="568"/>
      <c r="AR246" s="568"/>
      <c r="AS246" s="568"/>
      <c r="AT246" s="568"/>
      <c r="BB246" s="568"/>
      <c r="BC246" s="568"/>
      <c r="BD246" s="568"/>
      <c r="BE246" s="568"/>
      <c r="BF246" s="568"/>
      <c r="BN246" s="568"/>
      <c r="BO246" s="568"/>
      <c r="BP246" s="568"/>
      <c r="BQ246" s="568"/>
      <c r="BR246" s="568"/>
      <c r="BZ246" s="568"/>
      <c r="CA246" s="568"/>
      <c r="CB246" s="568"/>
      <c r="CC246" s="568"/>
      <c r="CD246" s="568"/>
    </row>
    <row r="247" spans="6:82" x14ac:dyDescent="0.2">
      <c r="F247" s="568"/>
      <c r="G247" s="568"/>
      <c r="H247" s="568"/>
      <c r="I247" s="568"/>
      <c r="J247" s="568"/>
      <c r="R247" s="568"/>
      <c r="S247" s="568"/>
      <c r="T247" s="568"/>
      <c r="U247" s="568"/>
      <c r="V247" s="568"/>
      <c r="AD247" s="568"/>
      <c r="AE247" s="568"/>
      <c r="AF247" s="568"/>
      <c r="AG247" s="568"/>
      <c r="AH247" s="568"/>
      <c r="AP247" s="568"/>
      <c r="AQ247" s="568"/>
      <c r="AR247" s="568"/>
      <c r="AS247" s="568"/>
      <c r="AT247" s="568"/>
      <c r="BB247" s="568"/>
      <c r="BC247" s="568"/>
      <c r="BD247" s="568"/>
      <c r="BE247" s="568"/>
      <c r="BF247" s="568"/>
      <c r="BN247" s="568"/>
      <c r="BO247" s="568"/>
      <c r="BP247" s="568"/>
      <c r="BQ247" s="568"/>
      <c r="BR247" s="568"/>
      <c r="BZ247" s="568"/>
      <c r="CA247" s="568"/>
      <c r="CB247" s="568"/>
      <c r="CC247" s="568"/>
      <c r="CD247" s="568"/>
    </row>
    <row r="248" spans="6:82" x14ac:dyDescent="0.2">
      <c r="F248" s="568"/>
      <c r="G248" s="568"/>
      <c r="H248" s="568"/>
      <c r="I248" s="568"/>
      <c r="J248" s="568"/>
      <c r="R248" s="568"/>
      <c r="S248" s="568"/>
      <c r="T248" s="568"/>
      <c r="U248" s="568"/>
      <c r="V248" s="568"/>
      <c r="AD248" s="568"/>
      <c r="AE248" s="568"/>
      <c r="AF248" s="568"/>
      <c r="AG248" s="568"/>
      <c r="AH248" s="568"/>
      <c r="AP248" s="568"/>
      <c r="AQ248" s="568"/>
      <c r="AR248" s="568"/>
      <c r="AS248" s="568"/>
      <c r="AT248" s="568"/>
      <c r="BB248" s="568"/>
      <c r="BC248" s="568"/>
      <c r="BD248" s="568"/>
      <c r="BE248" s="568"/>
      <c r="BF248" s="568"/>
      <c r="BN248" s="568"/>
      <c r="BO248" s="568"/>
      <c r="BP248" s="568"/>
      <c r="BQ248" s="568"/>
      <c r="BR248" s="568"/>
      <c r="BZ248" s="568"/>
      <c r="CA248" s="568"/>
      <c r="CB248" s="568"/>
      <c r="CC248" s="568"/>
      <c r="CD248" s="568"/>
    </row>
    <row r="249" spans="6:82" x14ac:dyDescent="0.2">
      <c r="F249" s="568"/>
      <c r="G249" s="568"/>
      <c r="H249" s="568"/>
      <c r="I249" s="568"/>
      <c r="J249" s="568"/>
      <c r="R249" s="568"/>
      <c r="S249" s="568"/>
      <c r="T249" s="568"/>
      <c r="U249" s="568"/>
      <c r="V249" s="568"/>
      <c r="AD249" s="568"/>
      <c r="AE249" s="568"/>
      <c r="AF249" s="568"/>
      <c r="AG249" s="568"/>
      <c r="AH249" s="568"/>
      <c r="AP249" s="568"/>
      <c r="AQ249" s="568"/>
      <c r="AR249" s="568"/>
      <c r="AS249" s="568"/>
      <c r="AT249" s="568"/>
      <c r="BB249" s="568"/>
      <c r="BC249" s="568"/>
      <c r="BD249" s="568"/>
      <c r="BE249" s="568"/>
      <c r="BF249" s="568"/>
      <c r="BN249" s="568"/>
      <c r="BO249" s="568"/>
      <c r="BP249" s="568"/>
      <c r="BQ249" s="568"/>
      <c r="BR249" s="568"/>
      <c r="BZ249" s="568"/>
      <c r="CA249" s="568"/>
      <c r="CB249" s="568"/>
      <c r="CC249" s="568"/>
      <c r="CD249" s="568"/>
    </row>
    <row r="250" spans="6:82" x14ac:dyDescent="0.2">
      <c r="F250" s="568"/>
      <c r="G250" s="568"/>
      <c r="H250" s="568"/>
      <c r="I250" s="568"/>
      <c r="J250" s="568"/>
      <c r="R250" s="568"/>
      <c r="S250" s="568"/>
      <c r="T250" s="568"/>
      <c r="U250" s="568"/>
      <c r="V250" s="568"/>
      <c r="AD250" s="568"/>
      <c r="AE250" s="568"/>
      <c r="AF250" s="568"/>
      <c r="AG250" s="568"/>
      <c r="AH250" s="568"/>
      <c r="AP250" s="568"/>
      <c r="AQ250" s="568"/>
      <c r="AR250" s="568"/>
      <c r="AS250" s="568"/>
      <c r="AT250" s="568"/>
      <c r="BB250" s="568"/>
      <c r="BC250" s="568"/>
      <c r="BD250" s="568"/>
      <c r="BE250" s="568"/>
      <c r="BF250" s="568"/>
      <c r="BN250" s="568"/>
      <c r="BO250" s="568"/>
      <c r="BP250" s="568"/>
      <c r="BQ250" s="568"/>
      <c r="BR250" s="568"/>
      <c r="BZ250" s="568"/>
      <c r="CA250" s="568"/>
      <c r="CB250" s="568"/>
      <c r="CC250" s="568"/>
      <c r="CD250" s="568"/>
    </row>
    <row r="251" spans="6:82" x14ac:dyDescent="0.2">
      <c r="F251" s="568"/>
      <c r="G251" s="568"/>
      <c r="H251" s="568"/>
      <c r="I251" s="568"/>
      <c r="J251" s="568"/>
      <c r="R251" s="568"/>
      <c r="S251" s="568"/>
      <c r="T251" s="568"/>
      <c r="U251" s="568"/>
      <c r="V251" s="568"/>
      <c r="AD251" s="568"/>
      <c r="AE251" s="568"/>
      <c r="AF251" s="568"/>
      <c r="AG251" s="568"/>
      <c r="AH251" s="568"/>
      <c r="AP251" s="568"/>
      <c r="AQ251" s="568"/>
      <c r="AR251" s="568"/>
      <c r="AS251" s="568"/>
      <c r="AT251" s="568"/>
      <c r="BB251" s="568"/>
      <c r="BC251" s="568"/>
      <c r="BD251" s="568"/>
      <c r="BE251" s="568"/>
      <c r="BF251" s="568"/>
      <c r="BN251" s="568"/>
      <c r="BO251" s="568"/>
      <c r="BP251" s="568"/>
      <c r="BQ251" s="568"/>
      <c r="BR251" s="568"/>
      <c r="BZ251" s="568"/>
      <c r="CA251" s="568"/>
      <c r="CB251" s="568"/>
      <c r="CC251" s="568"/>
      <c r="CD251" s="568"/>
    </row>
    <row r="252" spans="6:82" x14ac:dyDescent="0.2">
      <c r="F252" s="568"/>
      <c r="G252" s="568"/>
      <c r="H252" s="568"/>
      <c r="I252" s="568"/>
      <c r="J252" s="568"/>
      <c r="R252" s="568"/>
      <c r="S252" s="568"/>
      <c r="T252" s="568"/>
      <c r="U252" s="568"/>
      <c r="V252" s="568"/>
      <c r="AD252" s="568"/>
      <c r="AE252" s="568"/>
      <c r="AF252" s="568"/>
      <c r="AG252" s="568"/>
      <c r="AH252" s="568"/>
      <c r="AP252" s="568"/>
      <c r="AQ252" s="568"/>
      <c r="AR252" s="568"/>
      <c r="AS252" s="568"/>
      <c r="AT252" s="568"/>
      <c r="BB252" s="568"/>
      <c r="BC252" s="568"/>
      <c r="BD252" s="568"/>
      <c r="BE252" s="568"/>
      <c r="BF252" s="568"/>
      <c r="BN252" s="568"/>
      <c r="BO252" s="568"/>
      <c r="BP252" s="568"/>
      <c r="BQ252" s="568"/>
      <c r="BR252" s="568"/>
      <c r="BZ252" s="568"/>
      <c r="CA252" s="568"/>
      <c r="CB252" s="568"/>
      <c r="CC252" s="568"/>
      <c r="CD252" s="568"/>
    </row>
    <row r="253" spans="6:82" x14ac:dyDescent="0.2">
      <c r="F253" s="568"/>
      <c r="G253" s="568"/>
      <c r="H253" s="568"/>
      <c r="I253" s="568"/>
      <c r="J253" s="568"/>
      <c r="R253" s="568"/>
      <c r="S253" s="568"/>
      <c r="T253" s="568"/>
      <c r="U253" s="568"/>
      <c r="V253" s="568"/>
      <c r="AD253" s="568"/>
      <c r="AE253" s="568"/>
      <c r="AF253" s="568"/>
      <c r="AG253" s="568"/>
      <c r="AH253" s="568"/>
      <c r="AP253" s="568"/>
      <c r="AQ253" s="568"/>
      <c r="AR253" s="568"/>
      <c r="AS253" s="568"/>
      <c r="AT253" s="568"/>
      <c r="BB253" s="568"/>
      <c r="BC253" s="568"/>
      <c r="BD253" s="568"/>
      <c r="BE253" s="568"/>
      <c r="BF253" s="568"/>
      <c r="BN253" s="568"/>
      <c r="BO253" s="568"/>
      <c r="BP253" s="568"/>
      <c r="BQ253" s="568"/>
      <c r="BR253" s="568"/>
      <c r="BZ253" s="568"/>
      <c r="CA253" s="568"/>
      <c r="CB253" s="568"/>
      <c r="CC253" s="568"/>
      <c r="CD253" s="568"/>
    </row>
    <row r="254" spans="6:82" x14ac:dyDescent="0.2">
      <c r="F254" s="568"/>
      <c r="G254" s="568"/>
      <c r="H254" s="568"/>
      <c r="I254" s="568"/>
      <c r="J254" s="568"/>
      <c r="R254" s="568"/>
      <c r="S254" s="568"/>
      <c r="T254" s="568"/>
      <c r="U254" s="568"/>
      <c r="V254" s="568"/>
      <c r="AD254" s="568"/>
      <c r="AE254" s="568"/>
      <c r="AF254" s="568"/>
      <c r="AG254" s="568"/>
      <c r="AH254" s="568"/>
      <c r="AP254" s="568"/>
      <c r="AQ254" s="568"/>
      <c r="AR254" s="568"/>
      <c r="AS254" s="568"/>
      <c r="AT254" s="568"/>
      <c r="BB254" s="568"/>
      <c r="BC254" s="568"/>
      <c r="BD254" s="568"/>
      <c r="BE254" s="568"/>
      <c r="BF254" s="568"/>
      <c r="BN254" s="568"/>
      <c r="BO254" s="568"/>
      <c r="BP254" s="568"/>
      <c r="BQ254" s="568"/>
      <c r="BR254" s="568"/>
      <c r="BZ254" s="568"/>
      <c r="CA254" s="568"/>
      <c r="CB254" s="568"/>
      <c r="CC254" s="568"/>
      <c r="CD254" s="568"/>
    </row>
    <row r="255" spans="6:82" x14ac:dyDescent="0.2">
      <c r="F255" s="568"/>
      <c r="G255" s="568"/>
      <c r="H255" s="568"/>
      <c r="I255" s="568"/>
      <c r="J255" s="568"/>
      <c r="R255" s="568"/>
      <c r="S255" s="568"/>
      <c r="T255" s="568"/>
      <c r="U255" s="568"/>
      <c r="V255" s="568"/>
      <c r="AD255" s="568"/>
      <c r="AE255" s="568"/>
      <c r="AF255" s="568"/>
      <c r="AG255" s="568"/>
      <c r="AH255" s="568"/>
      <c r="AP255" s="568"/>
      <c r="AQ255" s="568"/>
      <c r="AR255" s="568"/>
      <c r="AS255" s="568"/>
      <c r="AT255" s="568"/>
      <c r="BB255" s="568"/>
      <c r="BC255" s="568"/>
      <c r="BD255" s="568"/>
      <c r="BE255" s="568"/>
      <c r="BF255" s="568"/>
      <c r="BN255" s="568"/>
      <c r="BO255" s="568"/>
      <c r="BP255" s="568"/>
      <c r="BQ255" s="568"/>
      <c r="BR255" s="568"/>
      <c r="BZ255" s="568"/>
      <c r="CA255" s="568"/>
      <c r="CB255" s="568"/>
      <c r="CC255" s="568"/>
      <c r="CD255" s="568"/>
    </row>
    <row r="256" spans="6:82" x14ac:dyDescent="0.2">
      <c r="F256" s="568"/>
      <c r="G256" s="568"/>
      <c r="H256" s="568"/>
      <c r="I256" s="568"/>
      <c r="J256" s="568"/>
      <c r="R256" s="568"/>
      <c r="S256" s="568"/>
      <c r="T256" s="568"/>
      <c r="U256" s="568"/>
      <c r="V256" s="568"/>
      <c r="AD256" s="568"/>
      <c r="AE256" s="568"/>
      <c r="AF256" s="568"/>
      <c r="AG256" s="568"/>
      <c r="AH256" s="568"/>
      <c r="AP256" s="568"/>
      <c r="AQ256" s="568"/>
      <c r="AR256" s="568"/>
      <c r="AS256" s="568"/>
      <c r="AT256" s="568"/>
      <c r="BB256" s="568"/>
      <c r="BC256" s="568"/>
      <c r="BD256" s="568"/>
      <c r="BE256" s="568"/>
      <c r="BF256" s="568"/>
      <c r="BN256" s="568"/>
      <c r="BO256" s="568"/>
      <c r="BP256" s="568"/>
      <c r="BQ256" s="568"/>
      <c r="BR256" s="568"/>
      <c r="BZ256" s="568"/>
      <c r="CA256" s="568"/>
      <c r="CB256" s="568"/>
      <c r="CC256" s="568"/>
      <c r="CD256" s="568"/>
    </row>
    <row r="257" spans="6:82" x14ac:dyDescent="0.2">
      <c r="F257" s="568"/>
      <c r="G257" s="568"/>
      <c r="H257" s="568"/>
      <c r="I257" s="568"/>
      <c r="J257" s="568"/>
      <c r="R257" s="568"/>
      <c r="S257" s="568"/>
      <c r="T257" s="568"/>
      <c r="U257" s="568"/>
      <c r="V257" s="568"/>
      <c r="AD257" s="568"/>
      <c r="AE257" s="568"/>
      <c r="AF257" s="568"/>
      <c r="AG257" s="568"/>
      <c r="AH257" s="568"/>
      <c r="AP257" s="568"/>
      <c r="AQ257" s="568"/>
      <c r="AR257" s="568"/>
      <c r="AS257" s="568"/>
      <c r="AT257" s="568"/>
      <c r="BB257" s="568"/>
      <c r="BC257" s="568"/>
      <c r="BD257" s="568"/>
      <c r="BE257" s="568"/>
      <c r="BF257" s="568"/>
      <c r="BN257" s="568"/>
      <c r="BO257" s="568"/>
      <c r="BP257" s="568"/>
      <c r="BQ257" s="568"/>
      <c r="BR257" s="568"/>
      <c r="BZ257" s="568"/>
      <c r="CA257" s="568"/>
      <c r="CB257" s="568"/>
      <c r="CC257" s="568"/>
      <c r="CD257" s="568"/>
    </row>
    <row r="258" spans="6:82" x14ac:dyDescent="0.2">
      <c r="F258" s="568"/>
      <c r="G258" s="568"/>
      <c r="H258" s="568"/>
      <c r="I258" s="568"/>
      <c r="J258" s="568"/>
      <c r="R258" s="568"/>
      <c r="S258" s="568"/>
      <c r="T258" s="568"/>
      <c r="U258" s="568"/>
      <c r="V258" s="568"/>
      <c r="AD258" s="568"/>
      <c r="AE258" s="568"/>
      <c r="AF258" s="568"/>
      <c r="AG258" s="568"/>
      <c r="AH258" s="568"/>
      <c r="AP258" s="568"/>
      <c r="AQ258" s="568"/>
      <c r="AR258" s="568"/>
      <c r="AS258" s="568"/>
      <c r="AT258" s="568"/>
      <c r="BB258" s="568"/>
      <c r="BC258" s="568"/>
      <c r="BD258" s="568"/>
      <c r="BE258" s="568"/>
      <c r="BF258" s="568"/>
      <c r="BN258" s="568"/>
      <c r="BO258" s="568"/>
      <c r="BP258" s="568"/>
      <c r="BQ258" s="568"/>
      <c r="BR258" s="568"/>
      <c r="BZ258" s="568"/>
      <c r="CA258" s="568"/>
      <c r="CB258" s="568"/>
      <c r="CC258" s="568"/>
      <c r="CD258" s="568"/>
    </row>
    <row r="259" spans="6:82" x14ac:dyDescent="0.2">
      <c r="F259" s="568"/>
      <c r="G259" s="568"/>
      <c r="H259" s="568"/>
      <c r="I259" s="568"/>
      <c r="J259" s="568"/>
      <c r="R259" s="568"/>
      <c r="S259" s="568"/>
      <c r="T259" s="568"/>
      <c r="U259" s="568"/>
      <c r="V259" s="568"/>
      <c r="AD259" s="568"/>
      <c r="AE259" s="568"/>
      <c r="AF259" s="568"/>
      <c r="AG259" s="568"/>
      <c r="AH259" s="568"/>
      <c r="AP259" s="568"/>
      <c r="AQ259" s="568"/>
      <c r="AR259" s="568"/>
      <c r="AS259" s="568"/>
      <c r="AT259" s="568"/>
      <c r="BB259" s="568"/>
      <c r="BC259" s="568"/>
      <c r="BD259" s="568"/>
      <c r="BE259" s="568"/>
      <c r="BF259" s="568"/>
      <c r="BN259" s="568"/>
      <c r="BO259" s="568"/>
      <c r="BP259" s="568"/>
      <c r="BQ259" s="568"/>
      <c r="BR259" s="568"/>
      <c r="BZ259" s="568"/>
      <c r="CA259" s="568"/>
      <c r="CB259" s="568"/>
      <c r="CC259" s="568"/>
      <c r="CD259" s="568"/>
    </row>
    <row r="260" spans="6:82" x14ac:dyDescent="0.2">
      <c r="F260" s="568"/>
      <c r="G260" s="568"/>
      <c r="H260" s="568"/>
      <c r="I260" s="568"/>
      <c r="J260" s="568"/>
      <c r="R260" s="568"/>
      <c r="S260" s="568"/>
      <c r="T260" s="568"/>
      <c r="U260" s="568"/>
      <c r="V260" s="568"/>
      <c r="AD260" s="568"/>
      <c r="AE260" s="568"/>
      <c r="AF260" s="568"/>
      <c r="AG260" s="568"/>
      <c r="AH260" s="568"/>
      <c r="AP260" s="568"/>
      <c r="AQ260" s="568"/>
      <c r="AR260" s="568"/>
      <c r="AS260" s="568"/>
      <c r="AT260" s="568"/>
      <c r="BB260" s="568"/>
      <c r="BC260" s="568"/>
      <c r="BD260" s="568"/>
      <c r="BE260" s="568"/>
      <c r="BF260" s="568"/>
      <c r="BN260" s="568"/>
      <c r="BO260" s="568"/>
      <c r="BP260" s="568"/>
      <c r="BQ260" s="568"/>
      <c r="BR260" s="568"/>
      <c r="BZ260" s="568"/>
      <c r="CA260" s="568"/>
      <c r="CB260" s="568"/>
      <c r="CC260" s="568"/>
      <c r="CD260" s="568"/>
    </row>
    <row r="261" spans="6:82" x14ac:dyDescent="0.2">
      <c r="F261" s="568"/>
      <c r="G261" s="568"/>
      <c r="H261" s="568"/>
      <c r="I261" s="568"/>
      <c r="J261" s="568"/>
      <c r="R261" s="568"/>
      <c r="S261" s="568"/>
      <c r="T261" s="568"/>
      <c r="U261" s="568"/>
      <c r="V261" s="568"/>
      <c r="AD261" s="568"/>
      <c r="AE261" s="568"/>
      <c r="AF261" s="568"/>
      <c r="AG261" s="568"/>
      <c r="AH261" s="568"/>
      <c r="AP261" s="568"/>
      <c r="AQ261" s="568"/>
      <c r="AR261" s="568"/>
      <c r="AS261" s="568"/>
      <c r="AT261" s="568"/>
      <c r="BB261" s="568"/>
      <c r="BC261" s="568"/>
      <c r="BD261" s="568"/>
      <c r="BE261" s="568"/>
      <c r="BF261" s="568"/>
      <c r="BN261" s="568"/>
      <c r="BO261" s="568"/>
      <c r="BP261" s="568"/>
      <c r="BQ261" s="568"/>
      <c r="BR261" s="568"/>
      <c r="BZ261" s="568"/>
      <c r="CA261" s="568"/>
      <c r="CB261" s="568"/>
      <c r="CC261" s="568"/>
      <c r="CD261" s="568"/>
    </row>
    <row r="262" spans="6:82" x14ac:dyDescent="0.2">
      <c r="F262" s="568"/>
      <c r="G262" s="568"/>
      <c r="H262" s="568"/>
      <c r="I262" s="568"/>
      <c r="J262" s="568"/>
      <c r="R262" s="568"/>
      <c r="S262" s="568"/>
      <c r="T262" s="568"/>
      <c r="U262" s="568"/>
      <c r="V262" s="568"/>
      <c r="AD262" s="568"/>
      <c r="AE262" s="568"/>
      <c r="AF262" s="568"/>
      <c r="AG262" s="568"/>
      <c r="AH262" s="568"/>
      <c r="AP262" s="568"/>
      <c r="AQ262" s="568"/>
      <c r="AR262" s="568"/>
      <c r="AS262" s="568"/>
      <c r="AT262" s="568"/>
      <c r="BB262" s="568"/>
      <c r="BC262" s="568"/>
      <c r="BD262" s="568"/>
      <c r="BE262" s="568"/>
      <c r="BF262" s="568"/>
      <c r="BN262" s="568"/>
      <c r="BO262" s="568"/>
      <c r="BP262" s="568"/>
      <c r="BQ262" s="568"/>
      <c r="BR262" s="568"/>
      <c r="BZ262" s="568"/>
      <c r="CA262" s="568"/>
      <c r="CB262" s="568"/>
      <c r="CC262" s="568"/>
      <c r="CD262" s="568"/>
    </row>
    <row r="263" spans="6:82" x14ac:dyDescent="0.2">
      <c r="F263" s="568"/>
      <c r="G263" s="568"/>
      <c r="H263" s="568"/>
      <c r="I263" s="568"/>
      <c r="J263" s="568"/>
      <c r="R263" s="568"/>
      <c r="S263" s="568"/>
      <c r="T263" s="568"/>
      <c r="U263" s="568"/>
      <c r="V263" s="568"/>
      <c r="AD263" s="568"/>
      <c r="AE263" s="568"/>
      <c r="AF263" s="568"/>
      <c r="AG263" s="568"/>
      <c r="AH263" s="568"/>
      <c r="AP263" s="568"/>
      <c r="AQ263" s="568"/>
      <c r="AR263" s="568"/>
      <c r="AS263" s="568"/>
      <c r="AT263" s="568"/>
      <c r="BB263" s="568"/>
      <c r="BC263" s="568"/>
      <c r="BD263" s="568"/>
      <c r="BE263" s="568"/>
      <c r="BF263" s="568"/>
      <c r="BN263" s="568"/>
      <c r="BO263" s="568"/>
      <c r="BP263" s="568"/>
      <c r="BQ263" s="568"/>
      <c r="BR263" s="568"/>
      <c r="BZ263" s="568"/>
      <c r="CA263" s="568"/>
      <c r="CB263" s="568"/>
      <c r="CC263" s="568"/>
      <c r="CD263" s="568"/>
    </row>
    <row r="264" spans="6:82" x14ac:dyDescent="0.2">
      <c r="F264" s="568"/>
      <c r="G264" s="568"/>
      <c r="H264" s="568"/>
      <c r="I264" s="568"/>
      <c r="J264" s="568"/>
      <c r="R264" s="568"/>
      <c r="S264" s="568"/>
      <c r="T264" s="568"/>
      <c r="U264" s="568"/>
      <c r="V264" s="568"/>
      <c r="AD264" s="568"/>
      <c r="AE264" s="568"/>
      <c r="AF264" s="568"/>
      <c r="AG264" s="568"/>
      <c r="AH264" s="568"/>
      <c r="AP264" s="568"/>
      <c r="AQ264" s="568"/>
      <c r="AR264" s="568"/>
      <c r="AS264" s="568"/>
      <c r="AT264" s="568"/>
      <c r="BB264" s="568"/>
      <c r="BC264" s="568"/>
      <c r="BD264" s="568"/>
      <c r="BE264" s="568"/>
      <c r="BF264" s="568"/>
      <c r="BN264" s="568"/>
      <c r="BO264" s="568"/>
      <c r="BP264" s="568"/>
      <c r="BQ264" s="568"/>
      <c r="BR264" s="568"/>
      <c r="BZ264" s="568"/>
      <c r="CA264" s="568"/>
      <c r="CB264" s="568"/>
      <c r="CC264" s="568"/>
      <c r="CD264" s="568"/>
    </row>
    <row r="265" spans="6:82" x14ac:dyDescent="0.2">
      <c r="F265" s="568"/>
      <c r="G265" s="568"/>
      <c r="H265" s="568"/>
      <c r="I265" s="568"/>
      <c r="J265" s="568"/>
      <c r="R265" s="568"/>
      <c r="S265" s="568"/>
      <c r="T265" s="568"/>
      <c r="U265" s="568"/>
      <c r="V265" s="568"/>
      <c r="AD265" s="568"/>
      <c r="AE265" s="568"/>
      <c r="AF265" s="568"/>
      <c r="AG265" s="568"/>
      <c r="AH265" s="568"/>
      <c r="AP265" s="568"/>
      <c r="AQ265" s="568"/>
      <c r="AR265" s="568"/>
      <c r="AS265" s="568"/>
      <c r="AT265" s="568"/>
      <c r="BB265" s="568"/>
      <c r="BC265" s="568"/>
      <c r="BD265" s="568"/>
      <c r="BE265" s="568"/>
      <c r="BF265" s="568"/>
      <c r="BN265" s="568"/>
      <c r="BO265" s="568"/>
      <c r="BP265" s="568"/>
      <c r="BQ265" s="568"/>
      <c r="BR265" s="568"/>
      <c r="BZ265" s="568"/>
      <c r="CA265" s="568"/>
      <c r="CB265" s="568"/>
      <c r="CC265" s="568"/>
      <c r="CD265" s="568"/>
    </row>
    <row r="266" spans="6:82" x14ac:dyDescent="0.2">
      <c r="F266" s="568"/>
      <c r="G266" s="568"/>
      <c r="H266" s="568"/>
      <c r="I266" s="568"/>
      <c r="J266" s="568"/>
      <c r="R266" s="568"/>
      <c r="S266" s="568"/>
      <c r="T266" s="568"/>
      <c r="U266" s="568"/>
      <c r="V266" s="568"/>
      <c r="AD266" s="568"/>
      <c r="AE266" s="568"/>
      <c r="AF266" s="568"/>
      <c r="AG266" s="568"/>
      <c r="AH266" s="568"/>
      <c r="AP266" s="568"/>
      <c r="AQ266" s="568"/>
      <c r="AR266" s="568"/>
      <c r="AS266" s="568"/>
      <c r="AT266" s="568"/>
      <c r="BB266" s="568"/>
      <c r="BC266" s="568"/>
      <c r="BD266" s="568"/>
      <c r="BE266" s="568"/>
      <c r="BF266" s="568"/>
      <c r="BN266" s="568"/>
      <c r="BO266" s="568"/>
      <c r="BP266" s="568"/>
      <c r="BQ266" s="568"/>
      <c r="BR266" s="568"/>
      <c r="BZ266" s="568"/>
      <c r="CA266" s="568"/>
      <c r="CB266" s="568"/>
      <c r="CC266" s="568"/>
      <c r="CD266" s="568"/>
    </row>
    <row r="267" spans="6:82" x14ac:dyDescent="0.2">
      <c r="F267" s="568"/>
      <c r="G267" s="568"/>
      <c r="H267" s="568"/>
      <c r="I267" s="568"/>
      <c r="J267" s="568"/>
      <c r="R267" s="568"/>
      <c r="S267" s="568"/>
      <c r="T267" s="568"/>
      <c r="U267" s="568"/>
      <c r="V267" s="568"/>
      <c r="AD267" s="568"/>
      <c r="AE267" s="568"/>
      <c r="AF267" s="568"/>
      <c r="AG267" s="568"/>
      <c r="AH267" s="568"/>
      <c r="AP267" s="568"/>
      <c r="AQ267" s="568"/>
      <c r="AR267" s="568"/>
      <c r="AS267" s="568"/>
      <c r="AT267" s="568"/>
      <c r="BB267" s="568"/>
      <c r="BC267" s="568"/>
      <c r="BD267" s="568"/>
      <c r="BE267" s="568"/>
      <c r="BF267" s="568"/>
      <c r="BN267" s="568"/>
      <c r="BO267" s="568"/>
      <c r="BP267" s="568"/>
      <c r="BQ267" s="568"/>
      <c r="BR267" s="568"/>
      <c r="BZ267" s="568"/>
      <c r="CA267" s="568"/>
      <c r="CB267" s="568"/>
      <c r="CC267" s="568"/>
      <c r="CD267" s="568"/>
    </row>
    <row r="268" spans="6:82" x14ac:dyDescent="0.2">
      <c r="F268" s="568"/>
      <c r="G268" s="568"/>
      <c r="H268" s="568"/>
      <c r="I268" s="568"/>
      <c r="J268" s="568"/>
      <c r="R268" s="568"/>
      <c r="S268" s="568"/>
      <c r="T268" s="568"/>
      <c r="U268" s="568"/>
      <c r="V268" s="568"/>
      <c r="AD268" s="568"/>
      <c r="AE268" s="568"/>
      <c r="AF268" s="568"/>
      <c r="AG268" s="568"/>
      <c r="AH268" s="568"/>
      <c r="AP268" s="568"/>
      <c r="AQ268" s="568"/>
      <c r="AR268" s="568"/>
      <c r="AS268" s="568"/>
      <c r="AT268" s="568"/>
      <c r="BB268" s="568"/>
      <c r="BC268" s="568"/>
      <c r="BD268" s="568"/>
      <c r="BE268" s="568"/>
      <c r="BF268" s="568"/>
      <c r="BN268" s="568"/>
      <c r="BO268" s="568"/>
      <c r="BP268" s="568"/>
      <c r="BQ268" s="568"/>
      <c r="BR268" s="568"/>
      <c r="BZ268" s="568"/>
      <c r="CA268" s="568"/>
      <c r="CB268" s="568"/>
      <c r="CC268" s="568"/>
      <c r="CD268" s="568"/>
    </row>
    <row r="269" spans="6:82" x14ac:dyDescent="0.2">
      <c r="F269" s="568"/>
      <c r="G269" s="568"/>
      <c r="H269" s="568"/>
      <c r="I269" s="568"/>
      <c r="J269" s="568"/>
      <c r="R269" s="568"/>
      <c r="S269" s="568"/>
      <c r="T269" s="568"/>
      <c r="U269" s="568"/>
      <c r="V269" s="568"/>
      <c r="AD269" s="568"/>
      <c r="AE269" s="568"/>
      <c r="AF269" s="568"/>
      <c r="AG269" s="568"/>
      <c r="AH269" s="568"/>
      <c r="AP269" s="568"/>
      <c r="AQ269" s="568"/>
      <c r="AR269" s="568"/>
      <c r="AS269" s="568"/>
      <c r="AT269" s="568"/>
      <c r="BB269" s="568"/>
      <c r="BC269" s="568"/>
      <c r="BD269" s="568"/>
      <c r="BE269" s="568"/>
      <c r="BF269" s="568"/>
      <c r="BN269" s="568"/>
      <c r="BO269" s="568"/>
      <c r="BP269" s="568"/>
      <c r="BQ269" s="568"/>
      <c r="BR269" s="568"/>
      <c r="BZ269" s="568"/>
      <c r="CA269" s="568"/>
      <c r="CB269" s="568"/>
      <c r="CC269" s="568"/>
      <c r="CD269" s="568"/>
    </row>
    <row r="270" spans="6:82" x14ac:dyDescent="0.2">
      <c r="F270" s="568"/>
      <c r="G270" s="568"/>
      <c r="H270" s="568"/>
      <c r="I270" s="568"/>
      <c r="J270" s="568"/>
      <c r="R270" s="568"/>
      <c r="S270" s="568"/>
      <c r="T270" s="568"/>
      <c r="U270" s="568"/>
      <c r="V270" s="568"/>
      <c r="AD270" s="568"/>
      <c r="AE270" s="568"/>
      <c r="AF270" s="568"/>
      <c r="AG270" s="568"/>
      <c r="AH270" s="568"/>
      <c r="AP270" s="568"/>
      <c r="AQ270" s="568"/>
      <c r="AR270" s="568"/>
      <c r="AS270" s="568"/>
      <c r="AT270" s="568"/>
      <c r="BB270" s="568"/>
      <c r="BC270" s="568"/>
      <c r="BD270" s="568"/>
      <c r="BE270" s="568"/>
      <c r="BF270" s="568"/>
      <c r="BN270" s="568"/>
      <c r="BO270" s="568"/>
      <c r="BP270" s="568"/>
      <c r="BQ270" s="568"/>
      <c r="BR270" s="568"/>
      <c r="BZ270" s="568"/>
      <c r="CA270" s="568"/>
      <c r="CB270" s="568"/>
      <c r="CC270" s="568"/>
      <c r="CD270" s="568"/>
    </row>
    <row r="271" spans="6:82" x14ac:dyDescent="0.2">
      <c r="F271" s="568"/>
      <c r="G271" s="568"/>
      <c r="H271" s="568"/>
      <c r="I271" s="568"/>
      <c r="J271" s="568"/>
      <c r="R271" s="568"/>
      <c r="S271" s="568"/>
      <c r="T271" s="568"/>
      <c r="U271" s="568"/>
      <c r="V271" s="568"/>
      <c r="AD271" s="568"/>
      <c r="AE271" s="568"/>
      <c r="AF271" s="568"/>
      <c r="AG271" s="568"/>
      <c r="AH271" s="568"/>
      <c r="AP271" s="568"/>
      <c r="AQ271" s="568"/>
      <c r="AR271" s="568"/>
      <c r="AS271" s="568"/>
      <c r="AT271" s="568"/>
      <c r="BB271" s="568"/>
      <c r="BC271" s="568"/>
      <c r="BD271" s="568"/>
      <c r="BE271" s="568"/>
      <c r="BF271" s="568"/>
      <c r="BN271" s="568"/>
      <c r="BO271" s="568"/>
      <c r="BP271" s="568"/>
      <c r="BQ271" s="568"/>
      <c r="BR271" s="568"/>
      <c r="BZ271" s="568"/>
      <c r="CA271" s="568"/>
      <c r="CB271" s="568"/>
      <c r="CC271" s="568"/>
      <c r="CD271" s="568"/>
    </row>
    <row r="272" spans="6:82" x14ac:dyDescent="0.2">
      <c r="F272" s="568"/>
      <c r="G272" s="568"/>
      <c r="H272" s="568"/>
      <c r="I272" s="568"/>
      <c r="J272" s="568"/>
      <c r="R272" s="568"/>
      <c r="S272" s="568"/>
      <c r="T272" s="568"/>
      <c r="U272" s="568"/>
      <c r="V272" s="568"/>
      <c r="AD272" s="568"/>
      <c r="AE272" s="568"/>
      <c r="AF272" s="568"/>
      <c r="AG272" s="568"/>
      <c r="AH272" s="568"/>
      <c r="AP272" s="568"/>
      <c r="AQ272" s="568"/>
      <c r="AR272" s="568"/>
      <c r="AS272" s="568"/>
      <c r="AT272" s="568"/>
      <c r="BB272" s="568"/>
      <c r="BC272" s="568"/>
      <c r="BD272" s="568"/>
      <c r="BE272" s="568"/>
      <c r="BF272" s="568"/>
      <c r="BN272" s="568"/>
      <c r="BO272" s="568"/>
      <c r="BP272" s="568"/>
      <c r="BQ272" s="568"/>
      <c r="BR272" s="568"/>
      <c r="BZ272" s="568"/>
      <c r="CA272" s="568"/>
      <c r="CB272" s="568"/>
      <c r="CC272" s="568"/>
      <c r="CD272" s="568"/>
    </row>
    <row r="273" spans="6:82" x14ac:dyDescent="0.2">
      <c r="F273" s="568"/>
      <c r="G273" s="568"/>
      <c r="H273" s="568"/>
      <c r="I273" s="568"/>
      <c r="J273" s="568"/>
      <c r="R273" s="568"/>
      <c r="S273" s="568"/>
      <c r="T273" s="568"/>
      <c r="U273" s="568"/>
      <c r="V273" s="568"/>
      <c r="AD273" s="568"/>
      <c r="AE273" s="568"/>
      <c r="AF273" s="568"/>
      <c r="AG273" s="568"/>
      <c r="AH273" s="568"/>
      <c r="AP273" s="568"/>
      <c r="AQ273" s="568"/>
      <c r="AR273" s="568"/>
      <c r="AS273" s="568"/>
      <c r="AT273" s="568"/>
      <c r="BB273" s="568"/>
      <c r="BC273" s="568"/>
      <c r="BD273" s="568"/>
      <c r="BE273" s="568"/>
      <c r="BF273" s="568"/>
      <c r="BN273" s="568"/>
      <c r="BO273" s="568"/>
      <c r="BP273" s="568"/>
      <c r="BQ273" s="568"/>
      <c r="BR273" s="568"/>
      <c r="BZ273" s="568"/>
      <c r="CA273" s="568"/>
      <c r="CB273" s="568"/>
      <c r="CC273" s="568"/>
      <c r="CD273" s="568"/>
    </row>
  </sheetData>
  <sheetProtection algorithmName="SHA-512" hashValue="A4AgbJF9S8kFqkJ1p9VBMiqLrUJdfeGu9DHIcrqlu6FJ8GRxMf9fxNFJLZSbY/z+jD5GO2FRApD0b/aKxiY2nA==" saltValue="eP1DhGydKQABFqKTxp7SLA==" spinCount="100000" sheet="1" objects="1" scenarios="1"/>
  <mergeCells count="588">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S6:V6"/>
    <mergeCell ref="M8:V8"/>
    <mergeCell ref="M10:R10"/>
    <mergeCell ref="S10:V10"/>
    <mergeCell ref="Y6:AD6"/>
    <mergeCell ref="A6:F6"/>
    <mergeCell ref="G6:J6"/>
    <mergeCell ref="A8:J8"/>
    <mergeCell ref="A10:F10"/>
    <mergeCell ref="G10:J10"/>
    <mergeCell ref="M6:R6"/>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V15:CA15"/>
    <mergeCell ref="BV16:CA16"/>
    <mergeCell ref="BV17:CA17"/>
    <mergeCell ref="BV18:CA18"/>
    <mergeCell ref="BV19:CA19"/>
    <mergeCell ref="BV20:CA20"/>
    <mergeCell ref="BV21:CA21"/>
    <mergeCell ref="BV22:CA22"/>
    <mergeCell ref="BV23:CA23"/>
    <mergeCell ref="BV24:CA24"/>
    <mergeCell ref="BV25:CA25"/>
    <mergeCell ref="BV26:CA26"/>
    <mergeCell ref="BV27:CA27"/>
    <mergeCell ref="BV28:CA28"/>
    <mergeCell ref="BV29:CA29"/>
    <mergeCell ref="BV30:CA30"/>
    <mergeCell ref="BV31:CA31"/>
    <mergeCell ref="BV52:CA52"/>
    <mergeCell ref="BU42:BW42"/>
    <mergeCell ref="BU43:BW43"/>
    <mergeCell ref="BV53:CA53"/>
    <mergeCell ref="BV54:CA54"/>
    <mergeCell ref="BV55:CA55"/>
    <mergeCell ref="BV56:CA56"/>
    <mergeCell ref="BV57:CA57"/>
    <mergeCell ref="BV58:CA58"/>
    <mergeCell ref="BV59:CA59"/>
    <mergeCell ref="BV60:CA60"/>
    <mergeCell ref="BV61:CA61"/>
    <mergeCell ref="BV62:CA62"/>
    <mergeCell ref="BV63:CA63"/>
    <mergeCell ref="BV64:CA64"/>
    <mergeCell ref="BV65:CA65"/>
    <mergeCell ref="BV66:CA66"/>
    <mergeCell ref="BV67:CA67"/>
    <mergeCell ref="BV68:CA68"/>
    <mergeCell ref="BV69:CA69"/>
    <mergeCell ref="BV70:CA70"/>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BV91:CA91"/>
    <mergeCell ref="BV92:CA92"/>
    <mergeCell ref="BV93:CA93"/>
    <mergeCell ref="BV94:CA94"/>
    <mergeCell ref="BV95:CA95"/>
    <mergeCell ref="BV96:CA96"/>
    <mergeCell ref="BV97:CA97"/>
    <mergeCell ref="BV98:CA98"/>
    <mergeCell ref="BV99:CA99"/>
    <mergeCell ref="BV109:CA109"/>
    <mergeCell ref="BV100:CA100"/>
    <mergeCell ref="BV101:CA101"/>
    <mergeCell ref="BV102:CA102"/>
    <mergeCell ref="BV103:CA103"/>
    <mergeCell ref="BV104:CA104"/>
    <mergeCell ref="BV105:CA105"/>
    <mergeCell ref="BV106:CA106"/>
    <mergeCell ref="BV107:CA107"/>
    <mergeCell ref="BV108:CA108"/>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M16" sqref="M16"/>
    </sheetView>
  </sheetViews>
  <sheetFormatPr defaultRowHeight="12.75" x14ac:dyDescent="0.2"/>
  <cols>
    <col min="1" max="1" width="15.28515625" style="564" customWidth="1"/>
    <col min="2" max="2" width="5.42578125" style="564" customWidth="1"/>
    <col min="3" max="3" width="9.7109375" style="564" customWidth="1"/>
    <col min="4" max="4" width="3.28515625" style="564" customWidth="1"/>
    <col min="5" max="5" width="7" style="564" customWidth="1"/>
    <col min="6" max="6" width="9.140625" style="564"/>
    <col min="7" max="7" width="20.28515625" style="564" customWidth="1"/>
    <col min="8" max="8" width="3.140625" style="564" customWidth="1"/>
    <col min="9" max="9" width="12.42578125" style="564" customWidth="1"/>
    <col min="10" max="10" width="9" style="564" customWidth="1"/>
    <col min="11" max="11" width="16.5703125" style="564" customWidth="1"/>
    <col min="12" max="12" width="24.7109375" style="564" customWidth="1"/>
    <col min="13" max="13" width="15.28515625" style="564" customWidth="1"/>
    <col min="14" max="14" width="5.42578125" style="564" customWidth="1"/>
    <col min="15" max="15" width="9.7109375" style="564" customWidth="1"/>
    <col min="16" max="16" width="3.28515625" style="564" customWidth="1"/>
    <col min="17" max="17" width="7" style="564" customWidth="1"/>
    <col min="18" max="18" width="9.140625" style="564"/>
    <col min="19" max="19" width="21.42578125" style="564" customWidth="1"/>
    <col min="20" max="20" width="3.140625" style="564" customWidth="1"/>
    <col min="21" max="21" width="12.42578125" style="564" customWidth="1"/>
    <col min="22" max="22" width="9" style="564" customWidth="1"/>
    <col min="23" max="23" width="16.5703125" style="564" customWidth="1"/>
    <col min="24" max="24" width="24.7109375" style="564" customWidth="1"/>
    <col min="25" max="25" width="15.28515625" style="564" customWidth="1"/>
    <col min="26" max="26" width="5.42578125" style="564" customWidth="1"/>
    <col min="27" max="27" width="9.7109375" style="564" customWidth="1"/>
    <col min="28" max="28" width="3.28515625" style="564" customWidth="1"/>
    <col min="29" max="29" width="7" style="564" customWidth="1"/>
    <col min="30" max="30" width="9.140625" style="564"/>
    <col min="31" max="31" width="21.28515625" style="564" customWidth="1"/>
    <col min="32" max="32" width="3.140625" style="564" customWidth="1"/>
    <col min="33" max="33" width="12.42578125" style="564" customWidth="1"/>
    <col min="34" max="34" width="9" style="564" customWidth="1"/>
    <col min="35" max="35" width="16.5703125" style="564" customWidth="1"/>
    <col min="36" max="36" width="24.7109375" style="564" customWidth="1"/>
    <col min="37" max="37" width="15.28515625" style="564" customWidth="1"/>
    <col min="38" max="38" width="5.42578125" style="564" customWidth="1"/>
    <col min="39" max="39" width="9.7109375" style="564" customWidth="1"/>
    <col min="40" max="40" width="3.28515625" style="564" customWidth="1"/>
    <col min="41" max="41" width="7" style="564" customWidth="1"/>
    <col min="42" max="42" width="9.140625" style="564"/>
    <col min="43" max="43" width="21" style="564" customWidth="1"/>
    <col min="44" max="44" width="3.140625" style="564" customWidth="1"/>
    <col min="45" max="45" width="12.42578125" style="564" customWidth="1"/>
    <col min="46" max="46" width="9" style="564" customWidth="1"/>
    <col min="47" max="47" width="16.5703125" style="564" customWidth="1"/>
    <col min="48" max="48" width="24.7109375" style="564" customWidth="1"/>
    <col min="49" max="49" width="15.28515625" style="564" customWidth="1"/>
    <col min="50" max="50" width="5.42578125" style="564" customWidth="1"/>
    <col min="51" max="51" width="9.7109375" style="564" customWidth="1"/>
    <col min="52" max="52" width="3.28515625" style="564" customWidth="1"/>
    <col min="53" max="53" width="7" style="564" customWidth="1"/>
    <col min="54" max="54" width="9.140625" style="564"/>
    <col min="55" max="55" width="21" style="564" customWidth="1"/>
    <col min="56" max="56" width="3.140625" style="564" customWidth="1"/>
    <col min="57" max="57" width="12.42578125" style="564" customWidth="1"/>
    <col min="58" max="58" width="9" style="564" customWidth="1"/>
    <col min="59" max="59" width="16.5703125" style="564" customWidth="1"/>
    <col min="60" max="60" width="24.7109375" style="564" customWidth="1"/>
    <col min="61" max="61" width="15.28515625" style="564" customWidth="1"/>
    <col min="62" max="62" width="5.42578125" style="564" customWidth="1"/>
    <col min="63" max="63" width="9.7109375" style="564" customWidth="1"/>
    <col min="64" max="64" width="3.28515625" style="564" customWidth="1"/>
    <col min="65" max="65" width="7" style="564" customWidth="1"/>
    <col min="66" max="66" width="9.140625" style="564"/>
    <col min="67" max="67" width="20.85546875" style="564" customWidth="1"/>
    <col min="68" max="68" width="3.140625" style="564" customWidth="1"/>
    <col min="69" max="69" width="12.42578125" style="564" customWidth="1"/>
    <col min="70" max="70" width="9" style="564" customWidth="1"/>
    <col min="71" max="71" width="16.5703125" style="564" customWidth="1"/>
    <col min="72" max="72" width="24.7109375" style="564" customWidth="1"/>
    <col min="73" max="16384" width="9.140625" style="564"/>
  </cols>
  <sheetData>
    <row r="1" spans="1:72" x14ac:dyDescent="0.2">
      <c r="A1" s="1022" t="s">
        <v>0</v>
      </c>
      <c r="B1" s="854"/>
      <c r="C1" s="854"/>
      <c r="D1" s="561"/>
      <c r="E1" s="562"/>
      <c r="F1" s="562"/>
      <c r="G1" s="562"/>
      <c r="H1" s="562"/>
      <c r="I1" s="562"/>
      <c r="J1" s="563"/>
      <c r="K1" s="562" t="s">
        <v>72</v>
      </c>
      <c r="L1" s="563"/>
      <c r="M1" s="1022" t="s">
        <v>0</v>
      </c>
      <c r="N1" s="854"/>
      <c r="O1" s="854"/>
      <c r="P1" s="561"/>
      <c r="Q1" s="562"/>
      <c r="R1" s="562"/>
      <c r="S1" s="562"/>
      <c r="T1" s="562"/>
      <c r="U1" s="562"/>
      <c r="V1" s="563"/>
      <c r="W1" s="562" t="s">
        <v>72</v>
      </c>
      <c r="X1" s="563"/>
      <c r="Y1" s="1022" t="s">
        <v>0</v>
      </c>
      <c r="Z1" s="854"/>
      <c r="AA1" s="854"/>
      <c r="AB1" s="561"/>
      <c r="AC1" s="562"/>
      <c r="AD1" s="562"/>
      <c r="AE1" s="562"/>
      <c r="AF1" s="562"/>
      <c r="AG1" s="562"/>
      <c r="AH1" s="563"/>
      <c r="AI1" s="562" t="s">
        <v>72</v>
      </c>
      <c r="AJ1" s="563"/>
      <c r="AK1" s="1022" t="s">
        <v>0</v>
      </c>
      <c r="AL1" s="854"/>
      <c r="AM1" s="854"/>
      <c r="AN1" s="561"/>
      <c r="AO1" s="562"/>
      <c r="AP1" s="562"/>
      <c r="AQ1" s="562"/>
      <c r="AR1" s="562"/>
      <c r="AS1" s="562"/>
      <c r="AT1" s="563"/>
      <c r="AU1" s="562" t="s">
        <v>72</v>
      </c>
      <c r="AV1" s="563"/>
      <c r="AW1" s="1022" t="s">
        <v>0</v>
      </c>
      <c r="AX1" s="854"/>
      <c r="AY1" s="854"/>
      <c r="AZ1" s="561"/>
      <c r="BA1" s="562"/>
      <c r="BB1" s="562"/>
      <c r="BC1" s="562"/>
      <c r="BD1" s="562"/>
      <c r="BE1" s="562"/>
      <c r="BF1" s="563"/>
      <c r="BG1" s="562" t="s">
        <v>72</v>
      </c>
      <c r="BH1" s="563"/>
      <c r="BI1" s="1022" t="s">
        <v>0</v>
      </c>
      <c r="BJ1" s="854"/>
      <c r="BK1" s="854"/>
      <c r="BL1" s="561"/>
      <c r="BM1" s="562"/>
      <c r="BN1" s="562"/>
      <c r="BO1" s="562"/>
      <c r="BP1" s="562"/>
      <c r="BQ1" s="562"/>
      <c r="BR1" s="563"/>
      <c r="BS1" s="562" t="s">
        <v>72</v>
      </c>
      <c r="BT1" s="563"/>
    </row>
    <row r="2" spans="1:72" x14ac:dyDescent="0.2">
      <c r="A2" s="1005" t="s">
        <v>237</v>
      </c>
      <c r="B2" s="880"/>
      <c r="C2" s="880"/>
      <c r="D2" s="565"/>
      <c r="E2" s="568"/>
      <c r="F2" s="568"/>
      <c r="G2" s="753" t="s">
        <v>73</v>
      </c>
      <c r="H2" s="753"/>
      <c r="I2" s="753"/>
      <c r="J2" s="567"/>
      <c r="K2" s="568"/>
      <c r="L2" s="567"/>
      <c r="M2" s="1005" t="s">
        <v>237</v>
      </c>
      <c r="N2" s="880"/>
      <c r="O2" s="880"/>
      <c r="P2" s="565"/>
      <c r="Q2" s="568"/>
      <c r="R2" s="568"/>
      <c r="S2" s="753" t="s">
        <v>73</v>
      </c>
      <c r="T2" s="753"/>
      <c r="U2" s="753"/>
      <c r="V2" s="567"/>
      <c r="W2" s="568"/>
      <c r="X2" s="567"/>
      <c r="Y2" s="1005" t="s">
        <v>237</v>
      </c>
      <c r="Z2" s="880"/>
      <c r="AA2" s="880"/>
      <c r="AB2" s="565"/>
      <c r="AC2" s="568"/>
      <c r="AD2" s="568"/>
      <c r="AE2" s="753" t="s">
        <v>73</v>
      </c>
      <c r="AF2" s="753"/>
      <c r="AG2" s="753"/>
      <c r="AH2" s="567"/>
      <c r="AI2" s="568"/>
      <c r="AJ2" s="567"/>
      <c r="AK2" s="1005" t="s">
        <v>237</v>
      </c>
      <c r="AL2" s="880"/>
      <c r="AM2" s="880"/>
      <c r="AN2" s="565"/>
      <c r="AO2" s="568"/>
      <c r="AP2" s="568"/>
      <c r="AQ2" s="753" t="s">
        <v>73</v>
      </c>
      <c r="AR2" s="753"/>
      <c r="AS2" s="753"/>
      <c r="AT2" s="567"/>
      <c r="AU2" s="568"/>
      <c r="AV2" s="567"/>
      <c r="AW2" s="1005" t="s">
        <v>237</v>
      </c>
      <c r="AX2" s="880"/>
      <c r="AY2" s="880"/>
      <c r="AZ2" s="565"/>
      <c r="BA2" s="568"/>
      <c r="BB2" s="568"/>
      <c r="BC2" s="753" t="s">
        <v>73</v>
      </c>
      <c r="BD2" s="753"/>
      <c r="BE2" s="753"/>
      <c r="BF2" s="567"/>
      <c r="BG2" s="568"/>
      <c r="BH2" s="567"/>
      <c r="BI2" s="1005" t="s">
        <v>237</v>
      </c>
      <c r="BJ2" s="880"/>
      <c r="BK2" s="880"/>
      <c r="BL2" s="565"/>
      <c r="BM2" s="568"/>
      <c r="BN2" s="568"/>
      <c r="BO2" s="753" t="s">
        <v>73</v>
      </c>
      <c r="BP2" s="753"/>
      <c r="BQ2" s="753"/>
      <c r="BR2" s="567"/>
      <c r="BS2" s="568"/>
      <c r="BT2" s="567"/>
    </row>
    <row r="3" spans="1:72" x14ac:dyDescent="0.2">
      <c r="A3" s="1005" t="s">
        <v>3</v>
      </c>
      <c r="B3" s="880"/>
      <c r="C3" s="880"/>
      <c r="D3" s="565"/>
      <c r="E3" s="568"/>
      <c r="F3" s="568"/>
      <c r="G3" s="568"/>
      <c r="H3" s="568"/>
      <c r="I3" s="568"/>
      <c r="J3" s="567"/>
      <c r="K3" s="754" t="s">
        <v>202</v>
      </c>
      <c r="L3" s="570"/>
      <c r="M3" s="1005" t="s">
        <v>3</v>
      </c>
      <c r="N3" s="880"/>
      <c r="O3" s="880"/>
      <c r="P3" s="565"/>
      <c r="Q3" s="568"/>
      <c r="R3" s="568"/>
      <c r="S3" s="568"/>
      <c r="T3" s="568"/>
      <c r="U3" s="568"/>
      <c r="V3" s="567"/>
      <c r="W3" s="754" t="s">
        <v>202</v>
      </c>
      <c r="X3" s="570"/>
      <c r="Y3" s="1005" t="s">
        <v>3</v>
      </c>
      <c r="Z3" s="880"/>
      <c r="AA3" s="880"/>
      <c r="AB3" s="565"/>
      <c r="AC3" s="568"/>
      <c r="AD3" s="568"/>
      <c r="AE3" s="568"/>
      <c r="AF3" s="568"/>
      <c r="AG3" s="568"/>
      <c r="AH3" s="567"/>
      <c r="AI3" s="754" t="s">
        <v>202</v>
      </c>
      <c r="AJ3" s="570"/>
      <c r="AK3" s="1005" t="s">
        <v>3</v>
      </c>
      <c r="AL3" s="880"/>
      <c r="AM3" s="880"/>
      <c r="AN3" s="565"/>
      <c r="AO3" s="568"/>
      <c r="AP3" s="568"/>
      <c r="AQ3" s="568"/>
      <c r="AR3" s="568"/>
      <c r="AS3" s="568"/>
      <c r="AT3" s="567"/>
      <c r="AU3" s="754" t="s">
        <v>202</v>
      </c>
      <c r="AV3" s="570"/>
      <c r="AW3" s="1005" t="s">
        <v>3</v>
      </c>
      <c r="AX3" s="880"/>
      <c r="AY3" s="880"/>
      <c r="AZ3" s="565"/>
      <c r="BA3" s="568"/>
      <c r="BB3" s="568"/>
      <c r="BC3" s="568"/>
      <c r="BD3" s="568"/>
      <c r="BE3" s="568"/>
      <c r="BF3" s="567"/>
      <c r="BG3" s="754" t="s">
        <v>202</v>
      </c>
      <c r="BH3" s="570"/>
      <c r="BI3" s="1005" t="s">
        <v>3</v>
      </c>
      <c r="BJ3" s="880"/>
      <c r="BK3" s="880"/>
      <c r="BL3" s="565"/>
      <c r="BM3" s="568"/>
      <c r="BN3" s="568"/>
      <c r="BO3" s="568"/>
      <c r="BP3" s="568"/>
      <c r="BQ3" s="568"/>
      <c r="BR3" s="567"/>
      <c r="BS3" s="754" t="s">
        <v>202</v>
      </c>
      <c r="BT3" s="570"/>
    </row>
    <row r="4" spans="1:72" ht="13.5" thickBot="1" x14ac:dyDescent="0.25">
      <c r="A4" s="1056" t="s">
        <v>548</v>
      </c>
      <c r="B4" s="976"/>
      <c r="C4" s="1082"/>
      <c r="D4" s="571"/>
      <c r="E4" s="572"/>
      <c r="F4" s="572"/>
      <c r="G4" s="572"/>
      <c r="H4" s="572"/>
      <c r="I4" s="572"/>
      <c r="J4" s="573"/>
      <c r="K4" s="574" t="s">
        <v>74</v>
      </c>
      <c r="L4" s="570"/>
      <c r="M4" s="1056" t="s">
        <v>548</v>
      </c>
      <c r="N4" s="976"/>
      <c r="O4" s="1082"/>
      <c r="P4" s="571"/>
      <c r="Q4" s="572"/>
      <c r="R4" s="572"/>
      <c r="S4" s="572"/>
      <c r="T4" s="572"/>
      <c r="U4" s="572"/>
      <c r="V4" s="573"/>
      <c r="W4" s="574" t="s">
        <v>74</v>
      </c>
      <c r="X4" s="570"/>
      <c r="Y4" s="1056" t="s">
        <v>548</v>
      </c>
      <c r="Z4" s="976"/>
      <c r="AA4" s="1082"/>
      <c r="AB4" s="571"/>
      <c r="AC4" s="572"/>
      <c r="AD4" s="572"/>
      <c r="AE4" s="572"/>
      <c r="AF4" s="572"/>
      <c r="AG4" s="572"/>
      <c r="AH4" s="573"/>
      <c r="AI4" s="574" t="s">
        <v>74</v>
      </c>
      <c r="AJ4" s="570"/>
      <c r="AK4" s="1056" t="s">
        <v>548</v>
      </c>
      <c r="AL4" s="976"/>
      <c r="AM4" s="1082"/>
      <c r="AN4" s="571"/>
      <c r="AO4" s="572"/>
      <c r="AP4" s="572"/>
      <c r="AQ4" s="572"/>
      <c r="AR4" s="572"/>
      <c r="AS4" s="572"/>
      <c r="AT4" s="573"/>
      <c r="AU4" s="574" t="s">
        <v>74</v>
      </c>
      <c r="AV4" s="570"/>
      <c r="AW4" s="1056" t="s">
        <v>548</v>
      </c>
      <c r="AX4" s="976"/>
      <c r="AY4" s="1082"/>
      <c r="AZ4" s="571"/>
      <c r="BA4" s="572"/>
      <c r="BB4" s="572"/>
      <c r="BC4" s="572"/>
      <c r="BD4" s="572"/>
      <c r="BE4" s="572"/>
      <c r="BF4" s="573"/>
      <c r="BG4" s="574" t="s">
        <v>74</v>
      </c>
      <c r="BH4" s="570"/>
      <c r="BI4" s="1056" t="s">
        <v>548</v>
      </c>
      <c r="BJ4" s="976"/>
      <c r="BK4" s="1082"/>
      <c r="BL4" s="571"/>
      <c r="BM4" s="572"/>
      <c r="BN4" s="572"/>
      <c r="BO4" s="572"/>
      <c r="BP4" s="572"/>
      <c r="BQ4" s="572"/>
      <c r="BR4" s="573"/>
      <c r="BS4" s="574" t="s">
        <v>74</v>
      </c>
      <c r="BT4" s="570"/>
    </row>
    <row r="5" spans="1:72" ht="10.5" customHeight="1" x14ac:dyDescent="0.2">
      <c r="A5" s="575" t="s">
        <v>6</v>
      </c>
      <c r="B5" s="595"/>
      <c r="C5" s="568"/>
      <c r="D5" s="568"/>
      <c r="E5" s="568"/>
      <c r="F5" s="567"/>
      <c r="G5" s="595" t="s">
        <v>69</v>
      </c>
      <c r="H5" s="595"/>
      <c r="I5" s="568"/>
      <c r="J5" s="567"/>
      <c r="K5" s="568"/>
      <c r="L5" s="570"/>
      <c r="M5" s="575" t="s">
        <v>6</v>
      </c>
      <c r="N5" s="595"/>
      <c r="O5" s="568"/>
      <c r="P5" s="568"/>
      <c r="Q5" s="568"/>
      <c r="R5" s="567"/>
      <c r="S5" s="595" t="s">
        <v>69</v>
      </c>
      <c r="T5" s="595"/>
      <c r="U5" s="568"/>
      <c r="V5" s="567"/>
      <c r="W5" s="568"/>
      <c r="X5" s="570"/>
      <c r="Y5" s="575" t="s">
        <v>6</v>
      </c>
      <c r="Z5" s="595"/>
      <c r="AA5" s="568"/>
      <c r="AB5" s="568"/>
      <c r="AC5" s="568"/>
      <c r="AD5" s="567"/>
      <c r="AE5" s="595" t="s">
        <v>69</v>
      </c>
      <c r="AF5" s="595"/>
      <c r="AG5" s="568"/>
      <c r="AH5" s="567"/>
      <c r="AI5" s="568"/>
      <c r="AJ5" s="570"/>
      <c r="AK5" s="575" t="s">
        <v>6</v>
      </c>
      <c r="AL5" s="595"/>
      <c r="AM5" s="568"/>
      <c r="AN5" s="568"/>
      <c r="AO5" s="568"/>
      <c r="AP5" s="567"/>
      <c r="AQ5" s="595" t="s">
        <v>69</v>
      </c>
      <c r="AR5" s="595"/>
      <c r="AS5" s="568"/>
      <c r="AT5" s="567"/>
      <c r="AU5" s="568"/>
      <c r="AV5" s="570"/>
      <c r="AW5" s="575" t="s">
        <v>6</v>
      </c>
      <c r="AX5" s="595"/>
      <c r="AY5" s="568"/>
      <c r="AZ5" s="568"/>
      <c r="BA5" s="568"/>
      <c r="BB5" s="567"/>
      <c r="BC5" s="595" t="s">
        <v>69</v>
      </c>
      <c r="BD5" s="595"/>
      <c r="BE5" s="568"/>
      <c r="BF5" s="567"/>
      <c r="BG5" s="568"/>
      <c r="BH5" s="570"/>
      <c r="BI5" s="575" t="s">
        <v>6</v>
      </c>
      <c r="BJ5" s="595"/>
      <c r="BK5" s="568"/>
      <c r="BL5" s="568"/>
      <c r="BM5" s="568"/>
      <c r="BN5" s="567"/>
      <c r="BO5" s="595" t="s">
        <v>69</v>
      </c>
      <c r="BP5" s="595"/>
      <c r="BQ5" s="568"/>
      <c r="BR5" s="567"/>
      <c r="BS5" s="568"/>
      <c r="BT5" s="570"/>
    </row>
    <row r="6" spans="1:72" ht="12.75" customHeight="1" x14ac:dyDescent="0.2">
      <c r="A6" s="1094" t="str">
        <f>Menu!F3</f>
        <v>USCGC BUSTED</v>
      </c>
      <c r="B6" s="1092"/>
      <c r="C6" s="1092"/>
      <c r="D6" s="1092"/>
      <c r="E6" s="1092"/>
      <c r="F6" s="1093"/>
      <c r="G6" s="1083">
        <v>41609</v>
      </c>
      <c r="H6" s="1084"/>
      <c r="I6" s="1084"/>
      <c r="J6" s="1085"/>
      <c r="K6" s="568"/>
      <c r="L6" s="577"/>
      <c r="M6" s="1094" t="str">
        <f>A6</f>
        <v>USCGC BUSTED</v>
      </c>
      <c r="N6" s="1092"/>
      <c r="O6" s="1092"/>
      <c r="P6" s="1092"/>
      <c r="Q6" s="1092"/>
      <c r="R6" s="1093"/>
      <c r="S6" s="1083">
        <v>41609</v>
      </c>
      <c r="T6" s="1084"/>
      <c r="U6" s="1084"/>
      <c r="V6" s="1085"/>
      <c r="W6" s="568"/>
      <c r="X6" s="577"/>
      <c r="Y6" s="1094" t="str">
        <f>A6</f>
        <v>USCGC BUSTED</v>
      </c>
      <c r="Z6" s="1092"/>
      <c r="AA6" s="1092"/>
      <c r="AB6" s="1092"/>
      <c r="AC6" s="1092"/>
      <c r="AD6" s="1093"/>
      <c r="AE6" s="1083">
        <v>41609</v>
      </c>
      <c r="AF6" s="1084"/>
      <c r="AG6" s="1084"/>
      <c r="AH6" s="1085"/>
      <c r="AI6" s="568"/>
      <c r="AJ6" s="577"/>
      <c r="AK6" s="1094" t="str">
        <f>A6</f>
        <v>USCGC BUSTED</v>
      </c>
      <c r="AL6" s="1092"/>
      <c r="AM6" s="1092"/>
      <c r="AN6" s="1092"/>
      <c r="AO6" s="1092"/>
      <c r="AP6" s="1093"/>
      <c r="AQ6" s="1083">
        <v>41609</v>
      </c>
      <c r="AR6" s="1084"/>
      <c r="AS6" s="1084"/>
      <c r="AT6" s="1085"/>
      <c r="AU6" s="568"/>
      <c r="AV6" s="577"/>
      <c r="AW6" s="1094" t="str">
        <f>A6</f>
        <v>USCGC BUSTED</v>
      </c>
      <c r="AX6" s="1092"/>
      <c r="AY6" s="1092"/>
      <c r="AZ6" s="1092"/>
      <c r="BA6" s="1092"/>
      <c r="BB6" s="1093"/>
      <c r="BC6" s="1083">
        <v>41609</v>
      </c>
      <c r="BD6" s="1084"/>
      <c r="BE6" s="1084"/>
      <c r="BF6" s="1085"/>
      <c r="BG6" s="568"/>
      <c r="BH6" s="577"/>
      <c r="BI6" s="1094" t="str">
        <f>A6</f>
        <v>USCGC BUSTED</v>
      </c>
      <c r="BJ6" s="1092"/>
      <c r="BK6" s="1092"/>
      <c r="BL6" s="1092"/>
      <c r="BM6" s="1092"/>
      <c r="BN6" s="1093"/>
      <c r="BO6" s="1083">
        <v>41609</v>
      </c>
      <c r="BP6" s="1084"/>
      <c r="BQ6" s="1084"/>
      <c r="BR6" s="1085"/>
      <c r="BS6" s="568"/>
      <c r="BT6" s="577"/>
    </row>
    <row r="7" spans="1:72" x14ac:dyDescent="0.2">
      <c r="A7" s="575" t="s">
        <v>75</v>
      </c>
      <c r="B7" s="595"/>
      <c r="C7" s="568"/>
      <c r="D7" s="568"/>
      <c r="E7" s="568"/>
      <c r="F7" s="568"/>
      <c r="G7" s="568"/>
      <c r="H7" s="568"/>
      <c r="I7" s="568"/>
      <c r="J7" s="567"/>
      <c r="K7" s="568"/>
      <c r="L7" s="577"/>
      <c r="M7" s="575" t="s">
        <v>75</v>
      </c>
      <c r="N7" s="595"/>
      <c r="O7" s="568"/>
      <c r="P7" s="568"/>
      <c r="Q7" s="568"/>
      <c r="R7" s="568"/>
      <c r="S7" s="568"/>
      <c r="T7" s="568"/>
      <c r="U7" s="568"/>
      <c r="V7" s="567"/>
      <c r="W7" s="568"/>
      <c r="X7" s="577"/>
      <c r="Y7" s="575" t="s">
        <v>75</v>
      </c>
      <c r="Z7" s="595"/>
      <c r="AA7" s="568"/>
      <c r="AB7" s="568"/>
      <c r="AC7" s="568"/>
      <c r="AD7" s="568"/>
      <c r="AE7" s="568"/>
      <c r="AF7" s="568"/>
      <c r="AG7" s="568"/>
      <c r="AH7" s="567"/>
      <c r="AI7" s="568"/>
      <c r="AJ7" s="577"/>
      <c r="AK7" s="575" t="s">
        <v>75</v>
      </c>
      <c r="AL7" s="595"/>
      <c r="AM7" s="568"/>
      <c r="AN7" s="568"/>
      <c r="AO7" s="568"/>
      <c r="AP7" s="568"/>
      <c r="AQ7" s="568"/>
      <c r="AR7" s="568"/>
      <c r="AS7" s="568"/>
      <c r="AT7" s="567"/>
      <c r="AU7" s="568"/>
      <c r="AV7" s="577"/>
      <c r="AW7" s="575" t="s">
        <v>75</v>
      </c>
      <c r="AX7" s="595"/>
      <c r="AY7" s="568"/>
      <c r="AZ7" s="568"/>
      <c r="BA7" s="568"/>
      <c r="BB7" s="568"/>
      <c r="BC7" s="568"/>
      <c r="BD7" s="568"/>
      <c r="BE7" s="568"/>
      <c r="BF7" s="567"/>
      <c r="BG7" s="568"/>
      <c r="BH7" s="577"/>
      <c r="BI7" s="575" t="s">
        <v>75</v>
      </c>
      <c r="BJ7" s="595"/>
      <c r="BK7" s="568"/>
      <c r="BL7" s="568"/>
      <c r="BM7" s="568"/>
      <c r="BN7" s="568"/>
      <c r="BO7" s="568"/>
      <c r="BP7" s="568"/>
      <c r="BQ7" s="568"/>
      <c r="BR7" s="567"/>
      <c r="BS7" s="568"/>
      <c r="BT7" s="577"/>
    </row>
    <row r="8" spans="1:72" ht="12.75" customHeight="1" x14ac:dyDescent="0.2">
      <c r="A8" s="1086"/>
      <c r="B8" s="979"/>
      <c r="C8" s="979"/>
      <c r="D8" s="979"/>
      <c r="E8" s="979"/>
      <c r="F8" s="979"/>
      <c r="G8" s="979"/>
      <c r="H8" s="979"/>
      <c r="I8" s="979"/>
      <c r="J8" s="1087"/>
      <c r="K8" s="568"/>
      <c r="L8" s="577"/>
      <c r="M8" s="1086"/>
      <c r="N8" s="979"/>
      <c r="O8" s="979"/>
      <c r="P8" s="979"/>
      <c r="Q8" s="979"/>
      <c r="R8" s="979"/>
      <c r="S8" s="979"/>
      <c r="T8" s="979"/>
      <c r="U8" s="979"/>
      <c r="V8" s="1087"/>
      <c r="W8" s="568"/>
      <c r="X8" s="577"/>
      <c r="Y8" s="1086"/>
      <c r="Z8" s="979"/>
      <c r="AA8" s="979"/>
      <c r="AB8" s="979"/>
      <c r="AC8" s="979"/>
      <c r="AD8" s="979"/>
      <c r="AE8" s="979"/>
      <c r="AF8" s="979"/>
      <c r="AG8" s="979"/>
      <c r="AH8" s="1087"/>
      <c r="AI8" s="568"/>
      <c r="AJ8" s="577"/>
      <c r="AK8" s="1086"/>
      <c r="AL8" s="979"/>
      <c r="AM8" s="979"/>
      <c r="AN8" s="979"/>
      <c r="AO8" s="979"/>
      <c r="AP8" s="979"/>
      <c r="AQ8" s="979"/>
      <c r="AR8" s="979"/>
      <c r="AS8" s="979"/>
      <c r="AT8" s="1087"/>
      <c r="AU8" s="568"/>
      <c r="AV8" s="577"/>
      <c r="AW8" s="1086"/>
      <c r="AX8" s="979"/>
      <c r="AY8" s="979"/>
      <c r="AZ8" s="979"/>
      <c r="BA8" s="979"/>
      <c r="BB8" s="979"/>
      <c r="BC8" s="979"/>
      <c r="BD8" s="979"/>
      <c r="BE8" s="979"/>
      <c r="BF8" s="1087"/>
      <c r="BG8" s="568"/>
      <c r="BH8" s="577"/>
      <c r="BI8" s="1086"/>
      <c r="BJ8" s="979"/>
      <c r="BK8" s="979"/>
      <c r="BL8" s="979"/>
      <c r="BM8" s="979"/>
      <c r="BN8" s="979"/>
      <c r="BO8" s="979"/>
      <c r="BP8" s="979"/>
      <c r="BQ8" s="979"/>
      <c r="BR8" s="1087"/>
      <c r="BS8" s="568"/>
      <c r="BT8" s="577"/>
    </row>
    <row r="9" spans="1:72" x14ac:dyDescent="0.2">
      <c r="A9" s="575" t="s">
        <v>76</v>
      </c>
      <c r="B9" s="595"/>
      <c r="C9" s="568"/>
      <c r="D9" s="568"/>
      <c r="E9" s="568"/>
      <c r="F9" s="567"/>
      <c r="G9" s="595" t="s">
        <v>77</v>
      </c>
      <c r="H9" s="595"/>
      <c r="I9" s="568"/>
      <c r="J9" s="567"/>
      <c r="K9" s="574" t="s">
        <v>78</v>
      </c>
      <c r="L9" s="570"/>
      <c r="M9" s="575" t="s">
        <v>76</v>
      </c>
      <c r="N9" s="595"/>
      <c r="O9" s="568"/>
      <c r="P9" s="568"/>
      <c r="Q9" s="568"/>
      <c r="R9" s="567"/>
      <c r="S9" s="595" t="s">
        <v>77</v>
      </c>
      <c r="T9" s="595"/>
      <c r="U9" s="568"/>
      <c r="V9" s="567"/>
      <c r="W9" s="574" t="s">
        <v>78</v>
      </c>
      <c r="X9" s="570"/>
      <c r="Y9" s="575" t="s">
        <v>76</v>
      </c>
      <c r="Z9" s="595"/>
      <c r="AA9" s="568"/>
      <c r="AB9" s="568"/>
      <c r="AC9" s="568"/>
      <c r="AD9" s="567"/>
      <c r="AE9" s="595" t="s">
        <v>77</v>
      </c>
      <c r="AF9" s="595"/>
      <c r="AG9" s="568"/>
      <c r="AH9" s="567"/>
      <c r="AI9" s="574" t="s">
        <v>78</v>
      </c>
      <c r="AJ9" s="570"/>
      <c r="AK9" s="575" t="s">
        <v>76</v>
      </c>
      <c r="AL9" s="595"/>
      <c r="AM9" s="568"/>
      <c r="AN9" s="568"/>
      <c r="AO9" s="568"/>
      <c r="AP9" s="567"/>
      <c r="AQ9" s="595" t="s">
        <v>77</v>
      </c>
      <c r="AR9" s="595"/>
      <c r="AS9" s="568"/>
      <c r="AT9" s="567"/>
      <c r="AU9" s="574" t="s">
        <v>78</v>
      </c>
      <c r="AV9" s="570"/>
      <c r="AW9" s="575" t="s">
        <v>76</v>
      </c>
      <c r="AX9" s="595"/>
      <c r="AY9" s="568"/>
      <c r="AZ9" s="568"/>
      <c r="BA9" s="568"/>
      <c r="BB9" s="567"/>
      <c r="BC9" s="595" t="s">
        <v>77</v>
      </c>
      <c r="BD9" s="595"/>
      <c r="BE9" s="568"/>
      <c r="BF9" s="567"/>
      <c r="BG9" s="574" t="s">
        <v>78</v>
      </c>
      <c r="BH9" s="570"/>
      <c r="BI9" s="575" t="s">
        <v>76</v>
      </c>
      <c r="BJ9" s="595"/>
      <c r="BK9" s="568"/>
      <c r="BL9" s="568"/>
      <c r="BM9" s="568"/>
      <c r="BN9" s="567"/>
      <c r="BO9" s="595" t="s">
        <v>77</v>
      </c>
      <c r="BP9" s="595"/>
      <c r="BQ9" s="568"/>
      <c r="BR9" s="567"/>
      <c r="BS9" s="574" t="s">
        <v>78</v>
      </c>
      <c r="BT9" s="570"/>
    </row>
    <row r="10" spans="1:72" ht="18.75" customHeight="1" thickBot="1" x14ac:dyDescent="0.25">
      <c r="A10" s="1088" t="s">
        <v>289</v>
      </c>
      <c r="B10" s="1089"/>
      <c r="C10" s="1089"/>
      <c r="D10" s="1089"/>
      <c r="E10" s="1089"/>
      <c r="F10" s="1090"/>
      <c r="G10" s="1088"/>
      <c r="H10" s="1089"/>
      <c r="I10" s="1089"/>
      <c r="J10" s="1090"/>
      <c r="K10" s="572" t="s">
        <v>205</v>
      </c>
      <c r="L10" s="573"/>
      <c r="M10" s="1088" t="s">
        <v>289</v>
      </c>
      <c r="N10" s="1089"/>
      <c r="O10" s="1089"/>
      <c r="P10" s="1089"/>
      <c r="Q10" s="1089"/>
      <c r="R10" s="1090"/>
      <c r="S10" s="1088"/>
      <c r="T10" s="1089"/>
      <c r="U10" s="1089"/>
      <c r="V10" s="1090"/>
      <c r="W10" s="572" t="s">
        <v>205</v>
      </c>
      <c r="X10" s="573"/>
      <c r="Y10" s="1088" t="s">
        <v>289</v>
      </c>
      <c r="Z10" s="1089"/>
      <c r="AA10" s="1089"/>
      <c r="AB10" s="1089"/>
      <c r="AC10" s="1089"/>
      <c r="AD10" s="1090"/>
      <c r="AE10" s="1088"/>
      <c r="AF10" s="1089"/>
      <c r="AG10" s="1089"/>
      <c r="AH10" s="1090"/>
      <c r="AI10" s="572" t="s">
        <v>205</v>
      </c>
      <c r="AJ10" s="573"/>
      <c r="AK10" s="1088" t="s">
        <v>289</v>
      </c>
      <c r="AL10" s="1089"/>
      <c r="AM10" s="1089"/>
      <c r="AN10" s="1089"/>
      <c r="AO10" s="1089"/>
      <c r="AP10" s="1090"/>
      <c r="AQ10" s="1088"/>
      <c r="AR10" s="1089"/>
      <c r="AS10" s="1089"/>
      <c r="AT10" s="1090"/>
      <c r="AU10" s="572" t="s">
        <v>205</v>
      </c>
      <c r="AV10" s="573"/>
      <c r="AW10" s="1088" t="s">
        <v>289</v>
      </c>
      <c r="AX10" s="1089"/>
      <c r="AY10" s="1089"/>
      <c r="AZ10" s="1089"/>
      <c r="BA10" s="1089"/>
      <c r="BB10" s="1090"/>
      <c r="BC10" s="1088"/>
      <c r="BD10" s="1089"/>
      <c r="BE10" s="1089"/>
      <c r="BF10" s="1090"/>
      <c r="BG10" s="572" t="s">
        <v>205</v>
      </c>
      <c r="BH10" s="573"/>
      <c r="BI10" s="1088" t="s">
        <v>289</v>
      </c>
      <c r="BJ10" s="1089"/>
      <c r="BK10" s="1089"/>
      <c r="BL10" s="1089"/>
      <c r="BM10" s="1089"/>
      <c r="BN10" s="1090"/>
      <c r="BO10" s="1088"/>
      <c r="BP10" s="1089"/>
      <c r="BQ10" s="1089"/>
      <c r="BR10" s="1090"/>
      <c r="BS10" s="572" t="s">
        <v>205</v>
      </c>
      <c r="BT10" s="573"/>
    </row>
    <row r="11" spans="1:72" ht="18.75" customHeight="1" x14ac:dyDescent="0.2">
      <c r="A11" s="579" t="s">
        <v>79</v>
      </c>
      <c r="B11" s="568"/>
      <c r="C11" s="595" t="s">
        <v>80</v>
      </c>
      <c r="D11" s="568"/>
      <c r="E11" s="568"/>
      <c r="F11" s="568"/>
      <c r="G11" s="580"/>
      <c r="H11" s="581" t="s">
        <v>81</v>
      </c>
      <c r="I11" s="582" t="s">
        <v>82</v>
      </c>
      <c r="J11" s="582" t="s">
        <v>83</v>
      </c>
      <c r="K11" s="582" t="s">
        <v>83</v>
      </c>
      <c r="L11" s="583" t="s">
        <v>84</v>
      </c>
      <c r="M11" s="579" t="s">
        <v>79</v>
      </c>
      <c r="N11" s="568"/>
      <c r="O11" s="595" t="s">
        <v>80</v>
      </c>
      <c r="P11" s="568"/>
      <c r="Q11" s="568"/>
      <c r="R11" s="568"/>
      <c r="S11" s="580"/>
      <c r="T11" s="581" t="s">
        <v>81</v>
      </c>
      <c r="U11" s="582" t="s">
        <v>82</v>
      </c>
      <c r="V11" s="582" t="s">
        <v>83</v>
      </c>
      <c r="W11" s="582" t="s">
        <v>83</v>
      </c>
      <c r="X11" s="583" t="s">
        <v>84</v>
      </c>
      <c r="Y11" s="579" t="s">
        <v>79</v>
      </c>
      <c r="Z11" s="568"/>
      <c r="AA11" s="595" t="s">
        <v>80</v>
      </c>
      <c r="AB11" s="568"/>
      <c r="AC11" s="568"/>
      <c r="AD11" s="568"/>
      <c r="AE11" s="580"/>
      <c r="AF11" s="581" t="s">
        <v>81</v>
      </c>
      <c r="AG11" s="582" t="s">
        <v>82</v>
      </c>
      <c r="AH11" s="582" t="s">
        <v>83</v>
      </c>
      <c r="AI11" s="582" t="s">
        <v>83</v>
      </c>
      <c r="AJ11" s="583" t="s">
        <v>84</v>
      </c>
      <c r="AK11" s="579" t="s">
        <v>79</v>
      </c>
      <c r="AL11" s="568"/>
      <c r="AM11" s="595" t="s">
        <v>80</v>
      </c>
      <c r="AN11" s="568"/>
      <c r="AO11" s="568"/>
      <c r="AP11" s="568"/>
      <c r="AQ11" s="580"/>
      <c r="AR11" s="581" t="s">
        <v>81</v>
      </c>
      <c r="AS11" s="582" t="s">
        <v>82</v>
      </c>
      <c r="AT11" s="582" t="s">
        <v>83</v>
      </c>
      <c r="AU11" s="582" t="s">
        <v>83</v>
      </c>
      <c r="AV11" s="583" t="s">
        <v>84</v>
      </c>
      <c r="AW11" s="579" t="s">
        <v>79</v>
      </c>
      <c r="AX11" s="568"/>
      <c r="AY11" s="595" t="s">
        <v>80</v>
      </c>
      <c r="AZ11" s="568"/>
      <c r="BA11" s="568"/>
      <c r="BB11" s="568"/>
      <c r="BC11" s="580"/>
      <c r="BD11" s="581" t="s">
        <v>81</v>
      </c>
      <c r="BE11" s="582" t="s">
        <v>82</v>
      </c>
      <c r="BF11" s="582" t="s">
        <v>83</v>
      </c>
      <c r="BG11" s="582" t="s">
        <v>83</v>
      </c>
      <c r="BH11" s="583" t="s">
        <v>84</v>
      </c>
      <c r="BI11" s="579" t="s">
        <v>79</v>
      </c>
      <c r="BJ11" s="568"/>
      <c r="BK11" s="595" t="s">
        <v>80</v>
      </c>
      <c r="BL11" s="568"/>
      <c r="BM11" s="568"/>
      <c r="BN11" s="568"/>
      <c r="BO11" s="580"/>
      <c r="BP11" s="581" t="s">
        <v>81</v>
      </c>
      <c r="BQ11" s="582" t="s">
        <v>82</v>
      </c>
      <c r="BR11" s="582" t="s">
        <v>83</v>
      </c>
      <c r="BS11" s="582" t="s">
        <v>83</v>
      </c>
      <c r="BT11" s="583" t="s">
        <v>84</v>
      </c>
    </row>
    <row r="12" spans="1:72" x14ac:dyDescent="0.2">
      <c r="A12" s="584"/>
      <c r="B12" s="585"/>
      <c r="C12" s="585"/>
      <c r="D12" s="585"/>
      <c r="E12" s="585"/>
      <c r="F12" s="585"/>
      <c r="G12" s="586"/>
      <c r="H12" s="586"/>
      <c r="I12" s="586"/>
      <c r="J12" s="586"/>
      <c r="K12" s="587" t="s">
        <v>85</v>
      </c>
      <c r="L12" s="588"/>
      <c r="M12" s="584"/>
      <c r="N12" s="585"/>
      <c r="O12" s="585"/>
      <c r="P12" s="585"/>
      <c r="Q12" s="585"/>
      <c r="R12" s="585"/>
      <c r="S12" s="586"/>
      <c r="T12" s="586"/>
      <c r="U12" s="586"/>
      <c r="V12" s="586"/>
      <c r="W12" s="587" t="s">
        <v>85</v>
      </c>
      <c r="X12" s="588"/>
      <c r="Y12" s="584"/>
      <c r="Z12" s="585"/>
      <c r="AA12" s="585"/>
      <c r="AB12" s="585"/>
      <c r="AC12" s="585"/>
      <c r="AD12" s="585"/>
      <c r="AE12" s="586"/>
      <c r="AF12" s="586"/>
      <c r="AG12" s="586"/>
      <c r="AH12" s="586"/>
      <c r="AI12" s="587" t="s">
        <v>85</v>
      </c>
      <c r="AJ12" s="588"/>
      <c r="AK12" s="584"/>
      <c r="AL12" s="585"/>
      <c r="AM12" s="585"/>
      <c r="AN12" s="585"/>
      <c r="AO12" s="585"/>
      <c r="AP12" s="585"/>
      <c r="AQ12" s="586"/>
      <c r="AR12" s="586"/>
      <c r="AS12" s="586"/>
      <c r="AT12" s="586"/>
      <c r="AU12" s="587" t="s">
        <v>85</v>
      </c>
      <c r="AV12" s="588"/>
      <c r="AW12" s="584"/>
      <c r="AX12" s="585"/>
      <c r="AY12" s="585"/>
      <c r="AZ12" s="585"/>
      <c r="BA12" s="585"/>
      <c r="BB12" s="585"/>
      <c r="BC12" s="586"/>
      <c r="BD12" s="586"/>
      <c r="BE12" s="586"/>
      <c r="BF12" s="586"/>
      <c r="BG12" s="587" t="s">
        <v>85</v>
      </c>
      <c r="BH12" s="588"/>
      <c r="BI12" s="584"/>
      <c r="BJ12" s="585"/>
      <c r="BK12" s="585"/>
      <c r="BL12" s="585"/>
      <c r="BM12" s="585"/>
      <c r="BN12" s="585"/>
      <c r="BO12" s="586"/>
      <c r="BP12" s="586"/>
      <c r="BQ12" s="586"/>
      <c r="BR12" s="586"/>
      <c r="BS12" s="587" t="s">
        <v>85</v>
      </c>
      <c r="BT12" s="588"/>
    </row>
    <row r="13" spans="1:72" ht="23.85" customHeight="1" x14ac:dyDescent="0.2">
      <c r="A13" s="589" t="str">
        <f>IF(AND(I13=0,K13=0,B13=""),"No Line Item",1)</f>
        <v>No Line Item</v>
      </c>
      <c r="B13" s="1079"/>
      <c r="C13" s="1080"/>
      <c r="D13" s="1080"/>
      <c r="E13" s="1080"/>
      <c r="F13" s="1080"/>
      <c r="G13" s="1081"/>
      <c r="H13" s="4"/>
      <c r="I13" s="3"/>
      <c r="J13" s="5"/>
      <c r="K13" s="6"/>
      <c r="L13" s="590">
        <f t="shared" ref="L13:L31" si="0">I13*K13</f>
        <v>0</v>
      </c>
      <c r="M13" s="589" t="str">
        <f>IF(AND(U13=0,W13=0,N13=""),"No Line Item",1)</f>
        <v>No Line Item</v>
      </c>
      <c r="N13" s="1079"/>
      <c r="O13" s="1080"/>
      <c r="P13" s="1080"/>
      <c r="Q13" s="1080"/>
      <c r="R13" s="1080"/>
      <c r="S13" s="1081"/>
      <c r="T13" s="4"/>
      <c r="U13" s="3"/>
      <c r="V13" s="5"/>
      <c r="W13" s="6"/>
      <c r="X13" s="590">
        <f t="shared" ref="X13:X28" si="1">U13*W13</f>
        <v>0</v>
      </c>
      <c r="Y13" s="589" t="str">
        <f>IF(AND(AG13=0,AI13=0,Z13=""),"No Line Item",1)</f>
        <v>No Line Item</v>
      </c>
      <c r="Z13" s="1079"/>
      <c r="AA13" s="1080"/>
      <c r="AB13" s="1080"/>
      <c r="AC13" s="1080"/>
      <c r="AD13" s="1080"/>
      <c r="AE13" s="1081"/>
      <c r="AF13" s="4"/>
      <c r="AG13" s="3"/>
      <c r="AH13" s="5"/>
      <c r="AI13" s="6"/>
      <c r="AJ13" s="590">
        <f t="shared" ref="AJ13:AJ28" si="2">AG13*AI13</f>
        <v>0</v>
      </c>
      <c r="AK13" s="589" t="str">
        <f>IF(AND(AS13=0,AU13=0,AL13=""),"No Line Item",1)</f>
        <v>No Line Item</v>
      </c>
      <c r="AL13" s="1079"/>
      <c r="AM13" s="1080"/>
      <c r="AN13" s="1080"/>
      <c r="AO13" s="1080"/>
      <c r="AP13" s="1080"/>
      <c r="AQ13" s="1081"/>
      <c r="AR13" s="4"/>
      <c r="AS13" s="3"/>
      <c r="AT13" s="5"/>
      <c r="AU13" s="6"/>
      <c r="AV13" s="590">
        <f t="shared" ref="AV13:AV28" si="3">AS13*AU13</f>
        <v>0</v>
      </c>
      <c r="AW13" s="589" t="str">
        <f>IF(AND(BE13=0,BG13=0,AX13=""),"No Line Item",1)</f>
        <v>No Line Item</v>
      </c>
      <c r="AX13" s="1079"/>
      <c r="AY13" s="1080"/>
      <c r="AZ13" s="1080"/>
      <c r="BA13" s="1080"/>
      <c r="BB13" s="1080"/>
      <c r="BC13" s="1081"/>
      <c r="BD13" s="4"/>
      <c r="BE13" s="3"/>
      <c r="BF13" s="5"/>
      <c r="BG13" s="6"/>
      <c r="BH13" s="590">
        <f t="shared" ref="BH13:BH28" si="4">BE13*BG13</f>
        <v>0</v>
      </c>
      <c r="BI13" s="589" t="str">
        <f>IF(AND(BQ13=0,BS13=0,BJ13=""),"No Line Item",1)</f>
        <v>No Line Item</v>
      </c>
      <c r="BJ13" s="1079"/>
      <c r="BK13" s="1080"/>
      <c r="BL13" s="1080"/>
      <c r="BM13" s="1080"/>
      <c r="BN13" s="1080"/>
      <c r="BO13" s="1081"/>
      <c r="BP13" s="4"/>
      <c r="BQ13" s="3"/>
      <c r="BR13" s="5"/>
      <c r="BS13" s="6"/>
      <c r="BT13" s="590">
        <f t="shared" ref="BT13:BT28" si="5">BQ13*BS13</f>
        <v>0</v>
      </c>
    </row>
    <row r="14" spans="1:72" ht="23.85" customHeight="1" x14ac:dyDescent="0.2">
      <c r="A14" s="589" t="str">
        <f>IF(AND(I14=0,K14=0,B14=""),"No Line Item",A13+1)</f>
        <v>No Line Item</v>
      </c>
      <c r="B14" s="1079"/>
      <c r="C14" s="1080"/>
      <c r="D14" s="1080"/>
      <c r="E14" s="1080"/>
      <c r="F14" s="1080"/>
      <c r="G14" s="1081"/>
      <c r="H14" s="4"/>
      <c r="I14" s="3"/>
      <c r="J14" s="5"/>
      <c r="K14" s="6"/>
      <c r="L14" s="590">
        <f t="shared" si="0"/>
        <v>0</v>
      </c>
      <c r="M14" s="589" t="str">
        <f>IF(AND(U14=0,W14=0,N14=""),"No Line Item",M13+1)</f>
        <v>No Line Item</v>
      </c>
      <c r="N14" s="1079"/>
      <c r="O14" s="1080"/>
      <c r="P14" s="1080"/>
      <c r="Q14" s="1080"/>
      <c r="R14" s="1080"/>
      <c r="S14" s="1081"/>
      <c r="T14" s="4"/>
      <c r="U14" s="3"/>
      <c r="V14" s="5"/>
      <c r="W14" s="6"/>
      <c r="X14" s="590">
        <f t="shared" si="1"/>
        <v>0</v>
      </c>
      <c r="Y14" s="589" t="str">
        <f>IF(AND(AG14=0,AI14=0,Z14=""),"No Line Item",Y13+1)</f>
        <v>No Line Item</v>
      </c>
      <c r="Z14" s="1079"/>
      <c r="AA14" s="1080"/>
      <c r="AB14" s="1080"/>
      <c r="AC14" s="1080"/>
      <c r="AD14" s="1080"/>
      <c r="AE14" s="1081"/>
      <c r="AF14" s="4"/>
      <c r="AG14" s="3"/>
      <c r="AH14" s="5"/>
      <c r="AI14" s="6"/>
      <c r="AJ14" s="590">
        <f t="shared" si="2"/>
        <v>0</v>
      </c>
      <c r="AK14" s="589" t="str">
        <f>IF(AND(AS14=0,AU14=0,AL14=""),"No Line Item",AK13+1)</f>
        <v>No Line Item</v>
      </c>
      <c r="AL14" s="1079"/>
      <c r="AM14" s="1080"/>
      <c r="AN14" s="1080"/>
      <c r="AO14" s="1080"/>
      <c r="AP14" s="1080"/>
      <c r="AQ14" s="1081"/>
      <c r="AR14" s="4"/>
      <c r="AS14" s="3"/>
      <c r="AT14" s="5"/>
      <c r="AU14" s="6"/>
      <c r="AV14" s="590">
        <f t="shared" si="3"/>
        <v>0</v>
      </c>
      <c r="AW14" s="589" t="str">
        <f>IF(AND(BE14=0,BG14=0,AX14=""),"No Line Item",AW13+1)</f>
        <v>No Line Item</v>
      </c>
      <c r="AX14" s="1079"/>
      <c r="AY14" s="1080"/>
      <c r="AZ14" s="1080"/>
      <c r="BA14" s="1080"/>
      <c r="BB14" s="1080"/>
      <c r="BC14" s="1081"/>
      <c r="BD14" s="4"/>
      <c r="BE14" s="3"/>
      <c r="BF14" s="5"/>
      <c r="BG14" s="6"/>
      <c r="BH14" s="590">
        <f t="shared" si="4"/>
        <v>0</v>
      </c>
      <c r="BI14" s="589" t="str">
        <f>IF(AND(BQ14=0,BS14=0,BJ14=""),"No Line Item",BI13+1)</f>
        <v>No Line Item</v>
      </c>
      <c r="BJ14" s="1079"/>
      <c r="BK14" s="1080"/>
      <c r="BL14" s="1080"/>
      <c r="BM14" s="1080"/>
      <c r="BN14" s="1080"/>
      <c r="BO14" s="1081"/>
      <c r="BP14" s="4"/>
      <c r="BQ14" s="3"/>
      <c r="BR14" s="5"/>
      <c r="BS14" s="6"/>
      <c r="BT14" s="590">
        <f t="shared" si="5"/>
        <v>0</v>
      </c>
    </row>
    <row r="15" spans="1:72" ht="23.85" customHeight="1" x14ac:dyDescent="0.2">
      <c r="A15" s="589" t="str">
        <f t="shared" ref="A15:A30" si="6">IF(AND(I15=0,K15=0,B15=""),"No Line Item",A14+1)</f>
        <v>No Line Item</v>
      </c>
      <c r="B15" s="1079"/>
      <c r="C15" s="1080"/>
      <c r="D15" s="1080"/>
      <c r="E15" s="1080"/>
      <c r="F15" s="1080"/>
      <c r="G15" s="1081"/>
      <c r="H15" s="4"/>
      <c r="I15" s="3"/>
      <c r="J15" s="5"/>
      <c r="K15" s="6"/>
      <c r="L15" s="590">
        <f t="shared" si="0"/>
        <v>0</v>
      </c>
      <c r="M15" s="589" t="str">
        <f t="shared" ref="M15:M30" si="7">IF(AND(U15=0,W15=0,N15=""),"No Line Item",M14+1)</f>
        <v>No Line Item</v>
      </c>
      <c r="N15" s="1079"/>
      <c r="O15" s="1080"/>
      <c r="P15" s="1080"/>
      <c r="Q15" s="1080"/>
      <c r="R15" s="1080"/>
      <c r="S15" s="1081"/>
      <c r="T15" s="4"/>
      <c r="U15" s="3"/>
      <c r="V15" s="5"/>
      <c r="W15" s="6"/>
      <c r="X15" s="590">
        <f t="shared" si="1"/>
        <v>0</v>
      </c>
      <c r="Y15" s="589" t="str">
        <f t="shared" ref="Y15:Y30" si="8">IF(AND(AG15=0,AI15=0,Z15=""),"No Line Item",Y14+1)</f>
        <v>No Line Item</v>
      </c>
      <c r="Z15" s="1079"/>
      <c r="AA15" s="1080"/>
      <c r="AB15" s="1080"/>
      <c r="AC15" s="1080"/>
      <c r="AD15" s="1080"/>
      <c r="AE15" s="1081"/>
      <c r="AF15" s="4"/>
      <c r="AG15" s="3"/>
      <c r="AH15" s="5"/>
      <c r="AI15" s="6"/>
      <c r="AJ15" s="590">
        <f t="shared" si="2"/>
        <v>0</v>
      </c>
      <c r="AK15" s="589" t="str">
        <f t="shared" ref="AK15:AK30" si="9">IF(AND(AS15=0,AU15=0,AL15=""),"No Line Item",AK14+1)</f>
        <v>No Line Item</v>
      </c>
      <c r="AL15" s="1079"/>
      <c r="AM15" s="1080"/>
      <c r="AN15" s="1080"/>
      <c r="AO15" s="1080"/>
      <c r="AP15" s="1080"/>
      <c r="AQ15" s="1081"/>
      <c r="AR15" s="4"/>
      <c r="AS15" s="3"/>
      <c r="AT15" s="5"/>
      <c r="AU15" s="6"/>
      <c r="AV15" s="590">
        <f t="shared" si="3"/>
        <v>0</v>
      </c>
      <c r="AW15" s="589" t="str">
        <f t="shared" ref="AW15:AW30" si="10">IF(AND(BE15=0,BG15=0,AX15=""),"No Line Item",AW14+1)</f>
        <v>No Line Item</v>
      </c>
      <c r="AX15" s="1079"/>
      <c r="AY15" s="1080"/>
      <c r="AZ15" s="1080"/>
      <c r="BA15" s="1080"/>
      <c r="BB15" s="1080"/>
      <c r="BC15" s="1081"/>
      <c r="BD15" s="4"/>
      <c r="BE15" s="3"/>
      <c r="BF15" s="5"/>
      <c r="BG15" s="6"/>
      <c r="BH15" s="590">
        <f t="shared" si="4"/>
        <v>0</v>
      </c>
      <c r="BI15" s="589" t="str">
        <f t="shared" ref="BI15:BI30" si="11">IF(AND(BQ15=0,BS15=0,BJ15=""),"No Line Item",BI14+1)</f>
        <v>No Line Item</v>
      </c>
      <c r="BJ15" s="1079"/>
      <c r="BK15" s="1080"/>
      <c r="BL15" s="1080"/>
      <c r="BM15" s="1080"/>
      <c r="BN15" s="1080"/>
      <c r="BO15" s="1081"/>
      <c r="BP15" s="4"/>
      <c r="BQ15" s="3"/>
      <c r="BR15" s="5"/>
      <c r="BS15" s="6"/>
      <c r="BT15" s="590">
        <f t="shared" si="5"/>
        <v>0</v>
      </c>
    </row>
    <row r="16" spans="1:72" ht="23.85" customHeight="1" x14ac:dyDescent="0.2">
      <c r="A16" s="589" t="str">
        <f t="shared" si="6"/>
        <v>No Line Item</v>
      </c>
      <c r="B16" s="1079"/>
      <c r="C16" s="1080"/>
      <c r="D16" s="1080"/>
      <c r="E16" s="1080"/>
      <c r="F16" s="1080"/>
      <c r="G16" s="1081"/>
      <c r="H16" s="4"/>
      <c r="I16" s="3"/>
      <c r="J16" s="5"/>
      <c r="K16" s="6"/>
      <c r="L16" s="590">
        <f t="shared" si="0"/>
        <v>0</v>
      </c>
      <c r="M16" s="589" t="str">
        <f t="shared" si="7"/>
        <v>No Line Item</v>
      </c>
      <c r="N16" s="1079"/>
      <c r="O16" s="1080"/>
      <c r="P16" s="1080"/>
      <c r="Q16" s="1080"/>
      <c r="R16" s="1080"/>
      <c r="S16" s="1081"/>
      <c r="T16" s="4"/>
      <c r="U16" s="3"/>
      <c r="V16" s="5"/>
      <c r="W16" s="6"/>
      <c r="X16" s="590">
        <f t="shared" si="1"/>
        <v>0</v>
      </c>
      <c r="Y16" s="589" t="str">
        <f t="shared" si="8"/>
        <v>No Line Item</v>
      </c>
      <c r="Z16" s="1079"/>
      <c r="AA16" s="1080"/>
      <c r="AB16" s="1080"/>
      <c r="AC16" s="1080"/>
      <c r="AD16" s="1080"/>
      <c r="AE16" s="1081"/>
      <c r="AF16" s="4"/>
      <c r="AG16" s="3"/>
      <c r="AH16" s="5"/>
      <c r="AI16" s="6"/>
      <c r="AJ16" s="590">
        <f t="shared" si="2"/>
        <v>0</v>
      </c>
      <c r="AK16" s="589" t="str">
        <f t="shared" si="9"/>
        <v>No Line Item</v>
      </c>
      <c r="AL16" s="1079"/>
      <c r="AM16" s="1080"/>
      <c r="AN16" s="1080"/>
      <c r="AO16" s="1080"/>
      <c r="AP16" s="1080"/>
      <c r="AQ16" s="1081"/>
      <c r="AR16" s="4"/>
      <c r="AS16" s="3"/>
      <c r="AT16" s="5"/>
      <c r="AU16" s="6"/>
      <c r="AV16" s="590">
        <f t="shared" si="3"/>
        <v>0</v>
      </c>
      <c r="AW16" s="589" t="str">
        <f t="shared" si="10"/>
        <v>No Line Item</v>
      </c>
      <c r="AX16" s="1079"/>
      <c r="AY16" s="1080"/>
      <c r="AZ16" s="1080"/>
      <c r="BA16" s="1080"/>
      <c r="BB16" s="1080"/>
      <c r="BC16" s="1081"/>
      <c r="BD16" s="4"/>
      <c r="BE16" s="3"/>
      <c r="BF16" s="5"/>
      <c r="BG16" s="6"/>
      <c r="BH16" s="590">
        <f t="shared" si="4"/>
        <v>0</v>
      </c>
      <c r="BI16" s="589" t="str">
        <f t="shared" si="11"/>
        <v>No Line Item</v>
      </c>
      <c r="BJ16" s="1079"/>
      <c r="BK16" s="1080"/>
      <c r="BL16" s="1080"/>
      <c r="BM16" s="1080"/>
      <c r="BN16" s="1080"/>
      <c r="BO16" s="1081"/>
      <c r="BP16" s="4"/>
      <c r="BQ16" s="3"/>
      <c r="BR16" s="5"/>
      <c r="BS16" s="6"/>
      <c r="BT16" s="590">
        <f t="shared" si="5"/>
        <v>0</v>
      </c>
    </row>
    <row r="17" spans="1:72" ht="23.85" customHeight="1" x14ac:dyDescent="0.2">
      <c r="A17" s="589" t="str">
        <f t="shared" si="6"/>
        <v>No Line Item</v>
      </c>
      <c r="B17" s="1079"/>
      <c r="C17" s="1080"/>
      <c r="D17" s="1080"/>
      <c r="E17" s="1080"/>
      <c r="F17" s="1080"/>
      <c r="G17" s="1081"/>
      <c r="H17" s="4"/>
      <c r="I17" s="3"/>
      <c r="J17" s="5"/>
      <c r="K17" s="6"/>
      <c r="L17" s="590">
        <f t="shared" si="0"/>
        <v>0</v>
      </c>
      <c r="M17" s="589" t="str">
        <f t="shared" si="7"/>
        <v>No Line Item</v>
      </c>
      <c r="N17" s="1079"/>
      <c r="O17" s="1080"/>
      <c r="P17" s="1080"/>
      <c r="Q17" s="1080"/>
      <c r="R17" s="1080"/>
      <c r="S17" s="1081"/>
      <c r="T17" s="4"/>
      <c r="U17" s="3"/>
      <c r="V17" s="5"/>
      <c r="W17" s="6"/>
      <c r="X17" s="590">
        <f t="shared" si="1"/>
        <v>0</v>
      </c>
      <c r="Y17" s="589" t="str">
        <f t="shared" si="8"/>
        <v>No Line Item</v>
      </c>
      <c r="Z17" s="1079"/>
      <c r="AA17" s="1080"/>
      <c r="AB17" s="1080"/>
      <c r="AC17" s="1080"/>
      <c r="AD17" s="1080"/>
      <c r="AE17" s="1081"/>
      <c r="AF17" s="4"/>
      <c r="AG17" s="3"/>
      <c r="AH17" s="5"/>
      <c r="AI17" s="6"/>
      <c r="AJ17" s="590">
        <f t="shared" si="2"/>
        <v>0</v>
      </c>
      <c r="AK17" s="589" t="str">
        <f t="shared" si="9"/>
        <v>No Line Item</v>
      </c>
      <c r="AL17" s="1079"/>
      <c r="AM17" s="1080"/>
      <c r="AN17" s="1080"/>
      <c r="AO17" s="1080"/>
      <c r="AP17" s="1080"/>
      <c r="AQ17" s="1081"/>
      <c r="AR17" s="4"/>
      <c r="AS17" s="3"/>
      <c r="AT17" s="5"/>
      <c r="AU17" s="6"/>
      <c r="AV17" s="590">
        <f t="shared" si="3"/>
        <v>0</v>
      </c>
      <c r="AW17" s="589" t="str">
        <f t="shared" si="10"/>
        <v>No Line Item</v>
      </c>
      <c r="AX17" s="1079"/>
      <c r="AY17" s="1080"/>
      <c r="AZ17" s="1080"/>
      <c r="BA17" s="1080"/>
      <c r="BB17" s="1080"/>
      <c r="BC17" s="1081"/>
      <c r="BD17" s="4"/>
      <c r="BE17" s="3"/>
      <c r="BF17" s="5"/>
      <c r="BG17" s="6"/>
      <c r="BH17" s="590">
        <f t="shared" si="4"/>
        <v>0</v>
      </c>
      <c r="BI17" s="589" t="str">
        <f t="shared" si="11"/>
        <v>No Line Item</v>
      </c>
      <c r="BJ17" s="1079"/>
      <c r="BK17" s="1080"/>
      <c r="BL17" s="1080"/>
      <c r="BM17" s="1080"/>
      <c r="BN17" s="1080"/>
      <c r="BO17" s="1081"/>
      <c r="BP17" s="4"/>
      <c r="BQ17" s="3"/>
      <c r="BR17" s="5"/>
      <c r="BS17" s="6"/>
      <c r="BT17" s="590">
        <f t="shared" si="5"/>
        <v>0</v>
      </c>
    </row>
    <row r="18" spans="1:72" ht="23.85" customHeight="1" x14ac:dyDescent="0.2">
      <c r="A18" s="589" t="str">
        <f t="shared" si="6"/>
        <v>No Line Item</v>
      </c>
      <c r="B18" s="1079"/>
      <c r="C18" s="1080"/>
      <c r="D18" s="1080"/>
      <c r="E18" s="1080"/>
      <c r="F18" s="1080"/>
      <c r="G18" s="1081"/>
      <c r="H18" s="4"/>
      <c r="I18" s="3"/>
      <c r="J18" s="5"/>
      <c r="K18" s="6"/>
      <c r="L18" s="590">
        <f t="shared" si="0"/>
        <v>0</v>
      </c>
      <c r="M18" s="589" t="str">
        <f t="shared" si="7"/>
        <v>No Line Item</v>
      </c>
      <c r="N18" s="1079"/>
      <c r="O18" s="1080"/>
      <c r="P18" s="1080"/>
      <c r="Q18" s="1080"/>
      <c r="R18" s="1080"/>
      <c r="S18" s="1081"/>
      <c r="T18" s="4"/>
      <c r="U18" s="3"/>
      <c r="V18" s="5"/>
      <c r="W18" s="6"/>
      <c r="X18" s="590">
        <f t="shared" si="1"/>
        <v>0</v>
      </c>
      <c r="Y18" s="589" t="str">
        <f t="shared" si="8"/>
        <v>No Line Item</v>
      </c>
      <c r="Z18" s="1079"/>
      <c r="AA18" s="1080"/>
      <c r="AB18" s="1080"/>
      <c r="AC18" s="1080"/>
      <c r="AD18" s="1080"/>
      <c r="AE18" s="1081"/>
      <c r="AF18" s="4"/>
      <c r="AG18" s="3"/>
      <c r="AH18" s="5"/>
      <c r="AI18" s="6"/>
      <c r="AJ18" s="590">
        <f t="shared" si="2"/>
        <v>0</v>
      </c>
      <c r="AK18" s="589" t="str">
        <f t="shared" si="9"/>
        <v>No Line Item</v>
      </c>
      <c r="AL18" s="1079"/>
      <c r="AM18" s="1080"/>
      <c r="AN18" s="1080"/>
      <c r="AO18" s="1080"/>
      <c r="AP18" s="1080"/>
      <c r="AQ18" s="1081"/>
      <c r="AR18" s="4"/>
      <c r="AS18" s="3"/>
      <c r="AT18" s="5"/>
      <c r="AU18" s="6"/>
      <c r="AV18" s="590">
        <f t="shared" si="3"/>
        <v>0</v>
      </c>
      <c r="AW18" s="589" t="str">
        <f t="shared" si="10"/>
        <v>No Line Item</v>
      </c>
      <c r="AX18" s="1079"/>
      <c r="AY18" s="1080"/>
      <c r="AZ18" s="1080"/>
      <c r="BA18" s="1080"/>
      <c r="BB18" s="1080"/>
      <c r="BC18" s="1081"/>
      <c r="BD18" s="4"/>
      <c r="BE18" s="3"/>
      <c r="BF18" s="5"/>
      <c r="BG18" s="6"/>
      <c r="BH18" s="590">
        <f t="shared" si="4"/>
        <v>0</v>
      </c>
      <c r="BI18" s="589" t="str">
        <f t="shared" si="11"/>
        <v>No Line Item</v>
      </c>
      <c r="BJ18" s="1079"/>
      <c r="BK18" s="1080"/>
      <c r="BL18" s="1080"/>
      <c r="BM18" s="1080"/>
      <c r="BN18" s="1080"/>
      <c r="BO18" s="1081"/>
      <c r="BP18" s="4"/>
      <c r="BQ18" s="3"/>
      <c r="BR18" s="5"/>
      <c r="BS18" s="6"/>
      <c r="BT18" s="590">
        <f t="shared" si="5"/>
        <v>0</v>
      </c>
    </row>
    <row r="19" spans="1:72" ht="23.85" customHeight="1" x14ac:dyDescent="0.2">
      <c r="A19" s="589" t="str">
        <f t="shared" si="6"/>
        <v>No Line Item</v>
      </c>
      <c r="B19" s="1079"/>
      <c r="C19" s="1080"/>
      <c r="D19" s="1080"/>
      <c r="E19" s="1080"/>
      <c r="F19" s="1080"/>
      <c r="G19" s="1081"/>
      <c r="H19" s="4"/>
      <c r="I19" s="3"/>
      <c r="J19" s="5"/>
      <c r="K19" s="6"/>
      <c r="L19" s="590">
        <f t="shared" si="0"/>
        <v>0</v>
      </c>
      <c r="M19" s="589" t="str">
        <f t="shared" si="7"/>
        <v>No Line Item</v>
      </c>
      <c r="N19" s="1079"/>
      <c r="O19" s="1080"/>
      <c r="P19" s="1080"/>
      <c r="Q19" s="1080"/>
      <c r="R19" s="1080"/>
      <c r="S19" s="1081"/>
      <c r="T19" s="4"/>
      <c r="U19" s="3"/>
      <c r="V19" s="5"/>
      <c r="W19" s="6"/>
      <c r="X19" s="590">
        <f t="shared" si="1"/>
        <v>0</v>
      </c>
      <c r="Y19" s="589" t="str">
        <f t="shared" si="8"/>
        <v>No Line Item</v>
      </c>
      <c r="Z19" s="1079"/>
      <c r="AA19" s="1080"/>
      <c r="AB19" s="1080"/>
      <c r="AC19" s="1080"/>
      <c r="AD19" s="1080"/>
      <c r="AE19" s="1081"/>
      <c r="AF19" s="4"/>
      <c r="AG19" s="3"/>
      <c r="AH19" s="5"/>
      <c r="AI19" s="6"/>
      <c r="AJ19" s="590">
        <f t="shared" si="2"/>
        <v>0</v>
      </c>
      <c r="AK19" s="589" t="str">
        <f t="shared" si="9"/>
        <v>No Line Item</v>
      </c>
      <c r="AL19" s="1079"/>
      <c r="AM19" s="1080"/>
      <c r="AN19" s="1080"/>
      <c r="AO19" s="1080"/>
      <c r="AP19" s="1080"/>
      <c r="AQ19" s="1081"/>
      <c r="AR19" s="4"/>
      <c r="AS19" s="3"/>
      <c r="AT19" s="5"/>
      <c r="AU19" s="6"/>
      <c r="AV19" s="590">
        <f t="shared" si="3"/>
        <v>0</v>
      </c>
      <c r="AW19" s="589" t="str">
        <f t="shared" si="10"/>
        <v>No Line Item</v>
      </c>
      <c r="AX19" s="1079"/>
      <c r="AY19" s="1080"/>
      <c r="AZ19" s="1080"/>
      <c r="BA19" s="1080"/>
      <c r="BB19" s="1080"/>
      <c r="BC19" s="1081"/>
      <c r="BD19" s="4"/>
      <c r="BE19" s="3"/>
      <c r="BF19" s="5"/>
      <c r="BG19" s="6"/>
      <c r="BH19" s="590">
        <f t="shared" si="4"/>
        <v>0</v>
      </c>
      <c r="BI19" s="589" t="str">
        <f t="shared" si="11"/>
        <v>No Line Item</v>
      </c>
      <c r="BJ19" s="1079"/>
      <c r="BK19" s="1080"/>
      <c r="BL19" s="1080"/>
      <c r="BM19" s="1080"/>
      <c r="BN19" s="1080"/>
      <c r="BO19" s="1081"/>
      <c r="BP19" s="4"/>
      <c r="BQ19" s="3"/>
      <c r="BR19" s="5"/>
      <c r="BS19" s="6"/>
      <c r="BT19" s="590">
        <f t="shared" si="5"/>
        <v>0</v>
      </c>
    </row>
    <row r="20" spans="1:72" ht="23.85" customHeight="1" x14ac:dyDescent="0.2">
      <c r="A20" s="589" t="str">
        <f t="shared" si="6"/>
        <v>No Line Item</v>
      </c>
      <c r="B20" s="1079"/>
      <c r="C20" s="1080"/>
      <c r="D20" s="1080"/>
      <c r="E20" s="1080"/>
      <c r="F20" s="1080"/>
      <c r="G20" s="1081"/>
      <c r="H20" s="4"/>
      <c r="I20" s="3"/>
      <c r="J20" s="5"/>
      <c r="K20" s="6"/>
      <c r="L20" s="590">
        <f t="shared" si="0"/>
        <v>0</v>
      </c>
      <c r="M20" s="589" t="str">
        <f t="shared" si="7"/>
        <v>No Line Item</v>
      </c>
      <c r="N20" s="1079"/>
      <c r="O20" s="1080"/>
      <c r="P20" s="1080"/>
      <c r="Q20" s="1080"/>
      <c r="R20" s="1080"/>
      <c r="S20" s="1081"/>
      <c r="T20" s="4"/>
      <c r="U20" s="3"/>
      <c r="V20" s="5"/>
      <c r="W20" s="6"/>
      <c r="X20" s="590">
        <f t="shared" si="1"/>
        <v>0</v>
      </c>
      <c r="Y20" s="589" t="str">
        <f t="shared" si="8"/>
        <v>No Line Item</v>
      </c>
      <c r="Z20" s="1079"/>
      <c r="AA20" s="1080"/>
      <c r="AB20" s="1080"/>
      <c r="AC20" s="1080"/>
      <c r="AD20" s="1080"/>
      <c r="AE20" s="1081"/>
      <c r="AF20" s="4"/>
      <c r="AG20" s="3"/>
      <c r="AH20" s="5"/>
      <c r="AI20" s="6"/>
      <c r="AJ20" s="590">
        <f t="shared" si="2"/>
        <v>0</v>
      </c>
      <c r="AK20" s="589" t="str">
        <f t="shared" si="9"/>
        <v>No Line Item</v>
      </c>
      <c r="AL20" s="1079"/>
      <c r="AM20" s="1080"/>
      <c r="AN20" s="1080"/>
      <c r="AO20" s="1080"/>
      <c r="AP20" s="1080"/>
      <c r="AQ20" s="1081"/>
      <c r="AR20" s="4"/>
      <c r="AS20" s="3"/>
      <c r="AT20" s="5"/>
      <c r="AU20" s="6"/>
      <c r="AV20" s="590">
        <f t="shared" si="3"/>
        <v>0</v>
      </c>
      <c r="AW20" s="589" t="str">
        <f t="shared" si="10"/>
        <v>No Line Item</v>
      </c>
      <c r="AX20" s="1079"/>
      <c r="AY20" s="1080"/>
      <c r="AZ20" s="1080"/>
      <c r="BA20" s="1080"/>
      <c r="BB20" s="1080"/>
      <c r="BC20" s="1081"/>
      <c r="BD20" s="4"/>
      <c r="BE20" s="3"/>
      <c r="BF20" s="5"/>
      <c r="BG20" s="6"/>
      <c r="BH20" s="590">
        <f t="shared" si="4"/>
        <v>0</v>
      </c>
      <c r="BI20" s="589" t="str">
        <f t="shared" si="11"/>
        <v>No Line Item</v>
      </c>
      <c r="BJ20" s="1079"/>
      <c r="BK20" s="1080"/>
      <c r="BL20" s="1080"/>
      <c r="BM20" s="1080"/>
      <c r="BN20" s="1080"/>
      <c r="BO20" s="1081"/>
      <c r="BP20" s="4"/>
      <c r="BQ20" s="3"/>
      <c r="BR20" s="5"/>
      <c r="BS20" s="6"/>
      <c r="BT20" s="590">
        <f t="shared" si="5"/>
        <v>0</v>
      </c>
    </row>
    <row r="21" spans="1:72" ht="23.85" customHeight="1" x14ac:dyDescent="0.2">
      <c r="A21" s="589" t="str">
        <f t="shared" si="6"/>
        <v>No Line Item</v>
      </c>
      <c r="B21" s="1079"/>
      <c r="C21" s="1080"/>
      <c r="D21" s="1080"/>
      <c r="E21" s="1080"/>
      <c r="F21" s="1080"/>
      <c r="G21" s="1081"/>
      <c r="H21" s="4"/>
      <c r="I21" s="3"/>
      <c r="J21" s="5"/>
      <c r="K21" s="6"/>
      <c r="L21" s="590">
        <f t="shared" si="0"/>
        <v>0</v>
      </c>
      <c r="M21" s="589" t="str">
        <f t="shared" si="7"/>
        <v>No Line Item</v>
      </c>
      <c r="N21" s="1079"/>
      <c r="O21" s="1080"/>
      <c r="P21" s="1080"/>
      <c r="Q21" s="1080"/>
      <c r="R21" s="1080"/>
      <c r="S21" s="1081"/>
      <c r="T21" s="4"/>
      <c r="U21" s="3"/>
      <c r="V21" s="5"/>
      <c r="W21" s="6"/>
      <c r="X21" s="590">
        <f t="shared" si="1"/>
        <v>0</v>
      </c>
      <c r="Y21" s="589" t="str">
        <f t="shared" si="8"/>
        <v>No Line Item</v>
      </c>
      <c r="Z21" s="1079"/>
      <c r="AA21" s="1080"/>
      <c r="AB21" s="1080"/>
      <c r="AC21" s="1080"/>
      <c r="AD21" s="1080"/>
      <c r="AE21" s="1081"/>
      <c r="AF21" s="4"/>
      <c r="AG21" s="3"/>
      <c r="AH21" s="5"/>
      <c r="AI21" s="6"/>
      <c r="AJ21" s="590">
        <f t="shared" si="2"/>
        <v>0</v>
      </c>
      <c r="AK21" s="589" t="str">
        <f t="shared" si="9"/>
        <v>No Line Item</v>
      </c>
      <c r="AL21" s="1079"/>
      <c r="AM21" s="1080"/>
      <c r="AN21" s="1080"/>
      <c r="AO21" s="1080"/>
      <c r="AP21" s="1080"/>
      <c r="AQ21" s="1081"/>
      <c r="AR21" s="4"/>
      <c r="AS21" s="3"/>
      <c r="AT21" s="5"/>
      <c r="AU21" s="6"/>
      <c r="AV21" s="590">
        <f t="shared" si="3"/>
        <v>0</v>
      </c>
      <c r="AW21" s="589" t="str">
        <f t="shared" si="10"/>
        <v>No Line Item</v>
      </c>
      <c r="AX21" s="1079"/>
      <c r="AY21" s="1080"/>
      <c r="AZ21" s="1080"/>
      <c r="BA21" s="1080"/>
      <c r="BB21" s="1080"/>
      <c r="BC21" s="1081"/>
      <c r="BD21" s="4"/>
      <c r="BE21" s="3"/>
      <c r="BF21" s="5"/>
      <c r="BG21" s="6"/>
      <c r="BH21" s="590">
        <f t="shared" si="4"/>
        <v>0</v>
      </c>
      <c r="BI21" s="589" t="str">
        <f t="shared" si="11"/>
        <v>No Line Item</v>
      </c>
      <c r="BJ21" s="1079"/>
      <c r="BK21" s="1080"/>
      <c r="BL21" s="1080"/>
      <c r="BM21" s="1080"/>
      <c r="BN21" s="1080"/>
      <c r="BO21" s="1081"/>
      <c r="BP21" s="4"/>
      <c r="BQ21" s="3"/>
      <c r="BR21" s="5"/>
      <c r="BS21" s="6"/>
      <c r="BT21" s="590">
        <f t="shared" si="5"/>
        <v>0</v>
      </c>
    </row>
    <row r="22" spans="1:72" ht="23.85" customHeight="1" x14ac:dyDescent="0.2">
      <c r="A22" s="589" t="str">
        <f t="shared" si="6"/>
        <v>No Line Item</v>
      </c>
      <c r="B22" s="1079"/>
      <c r="C22" s="1080"/>
      <c r="D22" s="1080"/>
      <c r="E22" s="1080"/>
      <c r="F22" s="1080"/>
      <c r="G22" s="1081"/>
      <c r="H22" s="4"/>
      <c r="I22" s="3"/>
      <c r="J22" s="5"/>
      <c r="K22" s="6"/>
      <c r="L22" s="590">
        <f t="shared" si="0"/>
        <v>0</v>
      </c>
      <c r="M22" s="589" t="str">
        <f t="shared" si="7"/>
        <v>No Line Item</v>
      </c>
      <c r="N22" s="1079"/>
      <c r="O22" s="1080"/>
      <c r="P22" s="1080"/>
      <c r="Q22" s="1080"/>
      <c r="R22" s="1080"/>
      <c r="S22" s="1081"/>
      <c r="T22" s="4"/>
      <c r="U22" s="3"/>
      <c r="V22" s="5"/>
      <c r="W22" s="6"/>
      <c r="X22" s="590">
        <f t="shared" si="1"/>
        <v>0</v>
      </c>
      <c r="Y22" s="589" t="str">
        <f t="shared" si="8"/>
        <v>No Line Item</v>
      </c>
      <c r="Z22" s="1079"/>
      <c r="AA22" s="1080"/>
      <c r="AB22" s="1080"/>
      <c r="AC22" s="1080"/>
      <c r="AD22" s="1080"/>
      <c r="AE22" s="1081"/>
      <c r="AF22" s="4"/>
      <c r="AG22" s="3"/>
      <c r="AH22" s="5"/>
      <c r="AI22" s="6"/>
      <c r="AJ22" s="590">
        <f t="shared" si="2"/>
        <v>0</v>
      </c>
      <c r="AK22" s="589" t="str">
        <f t="shared" si="9"/>
        <v>No Line Item</v>
      </c>
      <c r="AL22" s="1079"/>
      <c r="AM22" s="1080"/>
      <c r="AN22" s="1080"/>
      <c r="AO22" s="1080"/>
      <c r="AP22" s="1080"/>
      <c r="AQ22" s="1081"/>
      <c r="AR22" s="4"/>
      <c r="AS22" s="3"/>
      <c r="AT22" s="5"/>
      <c r="AU22" s="6"/>
      <c r="AV22" s="590">
        <f t="shared" si="3"/>
        <v>0</v>
      </c>
      <c r="AW22" s="589" t="str">
        <f t="shared" si="10"/>
        <v>No Line Item</v>
      </c>
      <c r="AX22" s="1079"/>
      <c r="AY22" s="1080"/>
      <c r="AZ22" s="1080"/>
      <c r="BA22" s="1080"/>
      <c r="BB22" s="1080"/>
      <c r="BC22" s="1081"/>
      <c r="BD22" s="4"/>
      <c r="BE22" s="3"/>
      <c r="BF22" s="5"/>
      <c r="BG22" s="6"/>
      <c r="BH22" s="590">
        <f t="shared" si="4"/>
        <v>0</v>
      </c>
      <c r="BI22" s="589" t="str">
        <f t="shared" si="11"/>
        <v>No Line Item</v>
      </c>
      <c r="BJ22" s="1079"/>
      <c r="BK22" s="1080"/>
      <c r="BL22" s="1080"/>
      <c r="BM22" s="1080"/>
      <c r="BN22" s="1080"/>
      <c r="BO22" s="1081"/>
      <c r="BP22" s="4"/>
      <c r="BQ22" s="3"/>
      <c r="BR22" s="5"/>
      <c r="BS22" s="6"/>
      <c r="BT22" s="590">
        <f t="shared" si="5"/>
        <v>0</v>
      </c>
    </row>
    <row r="23" spans="1:72" ht="23.85" customHeight="1" x14ac:dyDescent="0.2">
      <c r="A23" s="589" t="str">
        <f t="shared" si="6"/>
        <v>No Line Item</v>
      </c>
      <c r="B23" s="1079"/>
      <c r="C23" s="1080"/>
      <c r="D23" s="1080"/>
      <c r="E23" s="1080"/>
      <c r="F23" s="1080"/>
      <c r="G23" s="1081"/>
      <c r="H23" s="4"/>
      <c r="I23" s="3"/>
      <c r="J23" s="5"/>
      <c r="K23" s="6"/>
      <c r="L23" s="590">
        <f t="shared" si="0"/>
        <v>0</v>
      </c>
      <c r="M23" s="589" t="str">
        <f t="shared" si="7"/>
        <v>No Line Item</v>
      </c>
      <c r="N23" s="1079"/>
      <c r="O23" s="1080"/>
      <c r="P23" s="1080"/>
      <c r="Q23" s="1080"/>
      <c r="R23" s="1080"/>
      <c r="S23" s="1081"/>
      <c r="T23" s="4"/>
      <c r="U23" s="3"/>
      <c r="V23" s="5"/>
      <c r="W23" s="6"/>
      <c r="X23" s="590">
        <f t="shared" si="1"/>
        <v>0</v>
      </c>
      <c r="Y23" s="589" t="str">
        <f t="shared" si="8"/>
        <v>No Line Item</v>
      </c>
      <c r="Z23" s="1079"/>
      <c r="AA23" s="1080"/>
      <c r="AB23" s="1080"/>
      <c r="AC23" s="1080"/>
      <c r="AD23" s="1080"/>
      <c r="AE23" s="1081"/>
      <c r="AF23" s="4"/>
      <c r="AG23" s="3"/>
      <c r="AH23" s="5"/>
      <c r="AI23" s="6"/>
      <c r="AJ23" s="590">
        <f t="shared" si="2"/>
        <v>0</v>
      </c>
      <c r="AK23" s="589" t="str">
        <f t="shared" si="9"/>
        <v>No Line Item</v>
      </c>
      <c r="AL23" s="1079"/>
      <c r="AM23" s="1080"/>
      <c r="AN23" s="1080"/>
      <c r="AO23" s="1080"/>
      <c r="AP23" s="1080"/>
      <c r="AQ23" s="1081"/>
      <c r="AR23" s="4"/>
      <c r="AS23" s="3"/>
      <c r="AT23" s="5"/>
      <c r="AU23" s="6"/>
      <c r="AV23" s="590">
        <f t="shared" si="3"/>
        <v>0</v>
      </c>
      <c r="AW23" s="589" t="str">
        <f t="shared" si="10"/>
        <v>No Line Item</v>
      </c>
      <c r="AX23" s="1079"/>
      <c r="AY23" s="1080"/>
      <c r="AZ23" s="1080"/>
      <c r="BA23" s="1080"/>
      <c r="BB23" s="1080"/>
      <c r="BC23" s="1081"/>
      <c r="BD23" s="4"/>
      <c r="BE23" s="3"/>
      <c r="BF23" s="5"/>
      <c r="BG23" s="6"/>
      <c r="BH23" s="590">
        <f t="shared" si="4"/>
        <v>0</v>
      </c>
      <c r="BI23" s="589" t="str">
        <f t="shared" si="11"/>
        <v>No Line Item</v>
      </c>
      <c r="BJ23" s="1079"/>
      <c r="BK23" s="1080"/>
      <c r="BL23" s="1080"/>
      <c r="BM23" s="1080"/>
      <c r="BN23" s="1080"/>
      <c r="BO23" s="1081"/>
      <c r="BP23" s="4"/>
      <c r="BQ23" s="3"/>
      <c r="BR23" s="5"/>
      <c r="BS23" s="6"/>
      <c r="BT23" s="590">
        <f t="shared" si="5"/>
        <v>0</v>
      </c>
    </row>
    <row r="24" spans="1:72" ht="23.85" customHeight="1" x14ac:dyDescent="0.2">
      <c r="A24" s="589" t="str">
        <f t="shared" si="6"/>
        <v>No Line Item</v>
      </c>
      <c r="B24" s="1079"/>
      <c r="C24" s="1080"/>
      <c r="D24" s="1080"/>
      <c r="E24" s="1080"/>
      <c r="F24" s="1080"/>
      <c r="G24" s="1081"/>
      <c r="H24" s="4"/>
      <c r="I24" s="3"/>
      <c r="J24" s="5"/>
      <c r="K24" s="6"/>
      <c r="L24" s="590">
        <f t="shared" si="0"/>
        <v>0</v>
      </c>
      <c r="M24" s="589" t="str">
        <f t="shared" si="7"/>
        <v>No Line Item</v>
      </c>
      <c r="N24" s="1079"/>
      <c r="O24" s="1080"/>
      <c r="P24" s="1080"/>
      <c r="Q24" s="1080"/>
      <c r="R24" s="1080"/>
      <c r="S24" s="1081"/>
      <c r="T24" s="4"/>
      <c r="U24" s="3"/>
      <c r="V24" s="5"/>
      <c r="W24" s="6"/>
      <c r="X24" s="590">
        <f t="shared" si="1"/>
        <v>0</v>
      </c>
      <c r="Y24" s="589" t="str">
        <f t="shared" si="8"/>
        <v>No Line Item</v>
      </c>
      <c r="Z24" s="1079"/>
      <c r="AA24" s="1080"/>
      <c r="AB24" s="1080"/>
      <c r="AC24" s="1080"/>
      <c r="AD24" s="1080"/>
      <c r="AE24" s="1081"/>
      <c r="AF24" s="4"/>
      <c r="AG24" s="3"/>
      <c r="AH24" s="5"/>
      <c r="AI24" s="6"/>
      <c r="AJ24" s="590">
        <f t="shared" si="2"/>
        <v>0</v>
      </c>
      <c r="AK24" s="589" t="str">
        <f t="shared" si="9"/>
        <v>No Line Item</v>
      </c>
      <c r="AL24" s="1079"/>
      <c r="AM24" s="1080"/>
      <c r="AN24" s="1080"/>
      <c r="AO24" s="1080"/>
      <c r="AP24" s="1080"/>
      <c r="AQ24" s="1081"/>
      <c r="AR24" s="4"/>
      <c r="AS24" s="3"/>
      <c r="AT24" s="5"/>
      <c r="AU24" s="6"/>
      <c r="AV24" s="590">
        <f t="shared" si="3"/>
        <v>0</v>
      </c>
      <c r="AW24" s="589" t="str">
        <f t="shared" si="10"/>
        <v>No Line Item</v>
      </c>
      <c r="AX24" s="1079"/>
      <c r="AY24" s="1080"/>
      <c r="AZ24" s="1080"/>
      <c r="BA24" s="1080"/>
      <c r="BB24" s="1080"/>
      <c r="BC24" s="1081"/>
      <c r="BD24" s="4"/>
      <c r="BE24" s="3"/>
      <c r="BF24" s="5"/>
      <c r="BG24" s="6"/>
      <c r="BH24" s="590">
        <f t="shared" si="4"/>
        <v>0</v>
      </c>
      <c r="BI24" s="589" t="str">
        <f t="shared" si="11"/>
        <v>No Line Item</v>
      </c>
      <c r="BJ24" s="1079"/>
      <c r="BK24" s="1080"/>
      <c r="BL24" s="1080"/>
      <c r="BM24" s="1080"/>
      <c r="BN24" s="1080"/>
      <c r="BO24" s="1081"/>
      <c r="BP24" s="4"/>
      <c r="BQ24" s="3"/>
      <c r="BR24" s="5"/>
      <c r="BS24" s="6"/>
      <c r="BT24" s="590">
        <f t="shared" si="5"/>
        <v>0</v>
      </c>
    </row>
    <row r="25" spans="1:72" ht="23.85" customHeight="1" x14ac:dyDescent="0.2">
      <c r="A25" s="589" t="str">
        <f t="shared" si="6"/>
        <v>No Line Item</v>
      </c>
      <c r="B25" s="1079"/>
      <c r="C25" s="1080"/>
      <c r="D25" s="1080"/>
      <c r="E25" s="1080"/>
      <c r="F25" s="1080"/>
      <c r="G25" s="1081"/>
      <c r="H25" s="4"/>
      <c r="I25" s="3"/>
      <c r="J25" s="5"/>
      <c r="K25" s="6"/>
      <c r="L25" s="590">
        <f t="shared" si="0"/>
        <v>0</v>
      </c>
      <c r="M25" s="589" t="str">
        <f t="shared" si="7"/>
        <v>No Line Item</v>
      </c>
      <c r="N25" s="1079"/>
      <c r="O25" s="1080"/>
      <c r="P25" s="1080"/>
      <c r="Q25" s="1080"/>
      <c r="R25" s="1080"/>
      <c r="S25" s="1081"/>
      <c r="T25" s="4"/>
      <c r="U25" s="3"/>
      <c r="V25" s="5"/>
      <c r="W25" s="6"/>
      <c r="X25" s="590">
        <f t="shared" si="1"/>
        <v>0</v>
      </c>
      <c r="Y25" s="589" t="str">
        <f t="shared" si="8"/>
        <v>No Line Item</v>
      </c>
      <c r="Z25" s="1079"/>
      <c r="AA25" s="1080"/>
      <c r="AB25" s="1080"/>
      <c r="AC25" s="1080"/>
      <c r="AD25" s="1080"/>
      <c r="AE25" s="1081"/>
      <c r="AF25" s="4"/>
      <c r="AG25" s="3"/>
      <c r="AH25" s="5"/>
      <c r="AI25" s="6"/>
      <c r="AJ25" s="590">
        <f t="shared" si="2"/>
        <v>0</v>
      </c>
      <c r="AK25" s="589" t="str">
        <f t="shared" si="9"/>
        <v>No Line Item</v>
      </c>
      <c r="AL25" s="1079"/>
      <c r="AM25" s="1080"/>
      <c r="AN25" s="1080"/>
      <c r="AO25" s="1080"/>
      <c r="AP25" s="1080"/>
      <c r="AQ25" s="1081"/>
      <c r="AR25" s="4"/>
      <c r="AS25" s="3"/>
      <c r="AT25" s="5"/>
      <c r="AU25" s="6"/>
      <c r="AV25" s="590">
        <f t="shared" si="3"/>
        <v>0</v>
      </c>
      <c r="AW25" s="589" t="str">
        <f t="shared" si="10"/>
        <v>No Line Item</v>
      </c>
      <c r="AX25" s="1079"/>
      <c r="AY25" s="1080"/>
      <c r="AZ25" s="1080"/>
      <c r="BA25" s="1080"/>
      <c r="BB25" s="1080"/>
      <c r="BC25" s="1081"/>
      <c r="BD25" s="4"/>
      <c r="BE25" s="3"/>
      <c r="BF25" s="5"/>
      <c r="BG25" s="6"/>
      <c r="BH25" s="590">
        <f t="shared" si="4"/>
        <v>0</v>
      </c>
      <c r="BI25" s="589" t="str">
        <f t="shared" si="11"/>
        <v>No Line Item</v>
      </c>
      <c r="BJ25" s="1079"/>
      <c r="BK25" s="1080"/>
      <c r="BL25" s="1080"/>
      <c r="BM25" s="1080"/>
      <c r="BN25" s="1080"/>
      <c r="BO25" s="1081"/>
      <c r="BP25" s="4"/>
      <c r="BQ25" s="3"/>
      <c r="BR25" s="5"/>
      <c r="BS25" s="6"/>
      <c r="BT25" s="590">
        <f t="shared" si="5"/>
        <v>0</v>
      </c>
    </row>
    <row r="26" spans="1:72" ht="23.85" customHeight="1" x14ac:dyDescent="0.2">
      <c r="A26" s="589" t="str">
        <f t="shared" si="6"/>
        <v>No Line Item</v>
      </c>
      <c r="B26" s="1079"/>
      <c r="C26" s="1080"/>
      <c r="D26" s="1080"/>
      <c r="E26" s="1080"/>
      <c r="F26" s="1080"/>
      <c r="G26" s="1081"/>
      <c r="H26" s="4"/>
      <c r="I26" s="3"/>
      <c r="J26" s="5"/>
      <c r="K26" s="6"/>
      <c r="L26" s="590">
        <f t="shared" si="0"/>
        <v>0</v>
      </c>
      <c r="M26" s="589" t="str">
        <f t="shared" si="7"/>
        <v>No Line Item</v>
      </c>
      <c r="N26" s="1079"/>
      <c r="O26" s="1080"/>
      <c r="P26" s="1080"/>
      <c r="Q26" s="1080"/>
      <c r="R26" s="1080"/>
      <c r="S26" s="1081"/>
      <c r="T26" s="4"/>
      <c r="U26" s="3"/>
      <c r="V26" s="5"/>
      <c r="W26" s="6"/>
      <c r="X26" s="590">
        <f t="shared" si="1"/>
        <v>0</v>
      </c>
      <c r="Y26" s="589" t="str">
        <f t="shared" si="8"/>
        <v>No Line Item</v>
      </c>
      <c r="Z26" s="1079"/>
      <c r="AA26" s="1080"/>
      <c r="AB26" s="1080"/>
      <c r="AC26" s="1080"/>
      <c r="AD26" s="1080"/>
      <c r="AE26" s="1081"/>
      <c r="AF26" s="4"/>
      <c r="AG26" s="3"/>
      <c r="AH26" s="5"/>
      <c r="AI26" s="6"/>
      <c r="AJ26" s="590">
        <f t="shared" si="2"/>
        <v>0</v>
      </c>
      <c r="AK26" s="589" t="str">
        <f t="shared" si="9"/>
        <v>No Line Item</v>
      </c>
      <c r="AL26" s="1079"/>
      <c r="AM26" s="1080"/>
      <c r="AN26" s="1080"/>
      <c r="AO26" s="1080"/>
      <c r="AP26" s="1080"/>
      <c r="AQ26" s="1081"/>
      <c r="AR26" s="4"/>
      <c r="AS26" s="3"/>
      <c r="AT26" s="5"/>
      <c r="AU26" s="6"/>
      <c r="AV26" s="590">
        <f t="shared" si="3"/>
        <v>0</v>
      </c>
      <c r="AW26" s="589" t="str">
        <f t="shared" si="10"/>
        <v>No Line Item</v>
      </c>
      <c r="AX26" s="1079"/>
      <c r="AY26" s="1080"/>
      <c r="AZ26" s="1080"/>
      <c r="BA26" s="1080"/>
      <c r="BB26" s="1080"/>
      <c r="BC26" s="1081"/>
      <c r="BD26" s="4"/>
      <c r="BE26" s="3"/>
      <c r="BF26" s="5"/>
      <c r="BG26" s="6"/>
      <c r="BH26" s="590">
        <f t="shared" si="4"/>
        <v>0</v>
      </c>
      <c r="BI26" s="589" t="str">
        <f t="shared" si="11"/>
        <v>No Line Item</v>
      </c>
      <c r="BJ26" s="1079"/>
      <c r="BK26" s="1080"/>
      <c r="BL26" s="1080"/>
      <c r="BM26" s="1080"/>
      <c r="BN26" s="1080"/>
      <c r="BO26" s="1081"/>
      <c r="BP26" s="4"/>
      <c r="BQ26" s="3"/>
      <c r="BR26" s="5"/>
      <c r="BS26" s="6"/>
      <c r="BT26" s="590">
        <f t="shared" si="5"/>
        <v>0</v>
      </c>
    </row>
    <row r="27" spans="1:72" ht="23.85" customHeight="1" x14ac:dyDescent="0.2">
      <c r="A27" s="589" t="str">
        <f t="shared" si="6"/>
        <v>No Line Item</v>
      </c>
      <c r="B27" s="1079"/>
      <c r="C27" s="1080"/>
      <c r="D27" s="1080"/>
      <c r="E27" s="1080"/>
      <c r="F27" s="1080"/>
      <c r="G27" s="1081"/>
      <c r="H27" s="4"/>
      <c r="I27" s="3"/>
      <c r="J27" s="5"/>
      <c r="K27" s="6"/>
      <c r="L27" s="590">
        <f t="shared" si="0"/>
        <v>0</v>
      </c>
      <c r="M27" s="589" t="str">
        <f t="shared" si="7"/>
        <v>No Line Item</v>
      </c>
      <c r="N27" s="1079"/>
      <c r="O27" s="1080"/>
      <c r="P27" s="1080"/>
      <c r="Q27" s="1080"/>
      <c r="R27" s="1080"/>
      <c r="S27" s="1081"/>
      <c r="T27" s="4"/>
      <c r="U27" s="3"/>
      <c r="V27" s="5"/>
      <c r="W27" s="6"/>
      <c r="X27" s="590">
        <f t="shared" si="1"/>
        <v>0</v>
      </c>
      <c r="Y27" s="589" t="str">
        <f t="shared" si="8"/>
        <v>No Line Item</v>
      </c>
      <c r="Z27" s="1079"/>
      <c r="AA27" s="1080"/>
      <c r="AB27" s="1080"/>
      <c r="AC27" s="1080"/>
      <c r="AD27" s="1080"/>
      <c r="AE27" s="1081"/>
      <c r="AF27" s="4"/>
      <c r="AG27" s="3"/>
      <c r="AH27" s="5"/>
      <c r="AI27" s="6"/>
      <c r="AJ27" s="590">
        <f t="shared" si="2"/>
        <v>0</v>
      </c>
      <c r="AK27" s="589" t="str">
        <f t="shared" si="9"/>
        <v>No Line Item</v>
      </c>
      <c r="AL27" s="1079"/>
      <c r="AM27" s="1080"/>
      <c r="AN27" s="1080"/>
      <c r="AO27" s="1080"/>
      <c r="AP27" s="1080"/>
      <c r="AQ27" s="1081"/>
      <c r="AR27" s="4"/>
      <c r="AS27" s="3"/>
      <c r="AT27" s="5"/>
      <c r="AU27" s="6"/>
      <c r="AV27" s="590">
        <f t="shared" si="3"/>
        <v>0</v>
      </c>
      <c r="AW27" s="589" t="str">
        <f t="shared" si="10"/>
        <v>No Line Item</v>
      </c>
      <c r="AX27" s="1079"/>
      <c r="AY27" s="1080"/>
      <c r="AZ27" s="1080"/>
      <c r="BA27" s="1080"/>
      <c r="BB27" s="1080"/>
      <c r="BC27" s="1081"/>
      <c r="BD27" s="4"/>
      <c r="BE27" s="3"/>
      <c r="BF27" s="5"/>
      <c r="BG27" s="6"/>
      <c r="BH27" s="590">
        <f t="shared" si="4"/>
        <v>0</v>
      </c>
      <c r="BI27" s="589" t="str">
        <f t="shared" si="11"/>
        <v>No Line Item</v>
      </c>
      <c r="BJ27" s="1079"/>
      <c r="BK27" s="1080"/>
      <c r="BL27" s="1080"/>
      <c r="BM27" s="1080"/>
      <c r="BN27" s="1080"/>
      <c r="BO27" s="1081"/>
      <c r="BP27" s="4"/>
      <c r="BQ27" s="3"/>
      <c r="BR27" s="5"/>
      <c r="BS27" s="6"/>
      <c r="BT27" s="590">
        <f t="shared" si="5"/>
        <v>0</v>
      </c>
    </row>
    <row r="28" spans="1:72" ht="23.85" customHeight="1" x14ac:dyDescent="0.2">
      <c r="A28" s="589" t="str">
        <f t="shared" si="6"/>
        <v>No Line Item</v>
      </c>
      <c r="B28" s="1079"/>
      <c r="C28" s="1080"/>
      <c r="D28" s="1080"/>
      <c r="E28" s="1080"/>
      <c r="F28" s="1080"/>
      <c r="G28" s="1081"/>
      <c r="H28" s="4"/>
      <c r="I28" s="3"/>
      <c r="J28" s="5"/>
      <c r="K28" s="6"/>
      <c r="L28" s="590">
        <f t="shared" si="0"/>
        <v>0</v>
      </c>
      <c r="M28" s="589" t="str">
        <f t="shared" si="7"/>
        <v>No Line Item</v>
      </c>
      <c r="N28" s="1079"/>
      <c r="O28" s="1080"/>
      <c r="P28" s="1080"/>
      <c r="Q28" s="1080"/>
      <c r="R28" s="1080"/>
      <c r="S28" s="1081"/>
      <c r="T28" s="4"/>
      <c r="U28" s="3"/>
      <c r="V28" s="5"/>
      <c r="W28" s="6"/>
      <c r="X28" s="590">
        <f t="shared" si="1"/>
        <v>0</v>
      </c>
      <c r="Y28" s="589" t="str">
        <f t="shared" si="8"/>
        <v>No Line Item</v>
      </c>
      <c r="Z28" s="1079"/>
      <c r="AA28" s="1080"/>
      <c r="AB28" s="1080"/>
      <c r="AC28" s="1080"/>
      <c r="AD28" s="1080"/>
      <c r="AE28" s="1081"/>
      <c r="AF28" s="4"/>
      <c r="AG28" s="3"/>
      <c r="AH28" s="5"/>
      <c r="AI28" s="6"/>
      <c r="AJ28" s="590">
        <f t="shared" si="2"/>
        <v>0</v>
      </c>
      <c r="AK28" s="589" t="str">
        <f t="shared" si="9"/>
        <v>No Line Item</v>
      </c>
      <c r="AL28" s="1079"/>
      <c r="AM28" s="1080"/>
      <c r="AN28" s="1080"/>
      <c r="AO28" s="1080"/>
      <c r="AP28" s="1080"/>
      <c r="AQ28" s="1081"/>
      <c r="AR28" s="4"/>
      <c r="AS28" s="3"/>
      <c r="AT28" s="5"/>
      <c r="AU28" s="6"/>
      <c r="AV28" s="590">
        <f t="shared" si="3"/>
        <v>0</v>
      </c>
      <c r="AW28" s="589" t="str">
        <f t="shared" si="10"/>
        <v>No Line Item</v>
      </c>
      <c r="AX28" s="1079"/>
      <c r="AY28" s="1080"/>
      <c r="AZ28" s="1080"/>
      <c r="BA28" s="1080"/>
      <c r="BB28" s="1080"/>
      <c r="BC28" s="1081"/>
      <c r="BD28" s="4"/>
      <c r="BE28" s="3"/>
      <c r="BF28" s="5"/>
      <c r="BG28" s="6"/>
      <c r="BH28" s="590">
        <f t="shared" si="4"/>
        <v>0</v>
      </c>
      <c r="BI28" s="589" t="str">
        <f t="shared" si="11"/>
        <v>No Line Item</v>
      </c>
      <c r="BJ28" s="1079"/>
      <c r="BK28" s="1080"/>
      <c r="BL28" s="1080"/>
      <c r="BM28" s="1080"/>
      <c r="BN28" s="1080"/>
      <c r="BO28" s="1081"/>
      <c r="BP28" s="4"/>
      <c r="BQ28" s="3"/>
      <c r="BR28" s="5"/>
      <c r="BS28" s="6"/>
      <c r="BT28" s="590">
        <f t="shared" si="5"/>
        <v>0</v>
      </c>
    </row>
    <row r="29" spans="1:72" ht="23.85" customHeight="1" x14ac:dyDescent="0.2">
      <c r="A29" s="589" t="str">
        <f t="shared" si="6"/>
        <v>No Line Item</v>
      </c>
      <c r="B29" s="1079"/>
      <c r="C29" s="1080"/>
      <c r="D29" s="1080"/>
      <c r="E29" s="1080"/>
      <c r="F29" s="1080"/>
      <c r="G29" s="1081"/>
      <c r="H29" s="4"/>
      <c r="I29" s="3"/>
      <c r="J29" s="5"/>
      <c r="K29" s="6"/>
      <c r="L29" s="590">
        <f t="shared" si="0"/>
        <v>0</v>
      </c>
      <c r="M29" s="589" t="str">
        <f t="shared" si="7"/>
        <v>No Line Item</v>
      </c>
      <c r="N29" s="1079"/>
      <c r="O29" s="1080"/>
      <c r="P29" s="1080"/>
      <c r="Q29" s="1080"/>
      <c r="R29" s="1080"/>
      <c r="S29" s="1081"/>
      <c r="T29" s="4"/>
      <c r="U29" s="3"/>
      <c r="V29" s="5"/>
      <c r="W29" s="6"/>
      <c r="X29" s="590">
        <f>U29*W29</f>
        <v>0</v>
      </c>
      <c r="Y29" s="589" t="str">
        <f t="shared" si="8"/>
        <v>No Line Item</v>
      </c>
      <c r="Z29" s="1079"/>
      <c r="AA29" s="1080"/>
      <c r="AB29" s="1080"/>
      <c r="AC29" s="1080"/>
      <c r="AD29" s="1080"/>
      <c r="AE29" s="1081"/>
      <c r="AF29" s="4"/>
      <c r="AG29" s="3"/>
      <c r="AH29" s="5"/>
      <c r="AI29" s="6"/>
      <c r="AJ29" s="590">
        <f>AG29*AI29</f>
        <v>0</v>
      </c>
      <c r="AK29" s="589" t="str">
        <f t="shared" si="9"/>
        <v>No Line Item</v>
      </c>
      <c r="AL29" s="1079"/>
      <c r="AM29" s="1080"/>
      <c r="AN29" s="1080"/>
      <c r="AO29" s="1080"/>
      <c r="AP29" s="1080"/>
      <c r="AQ29" s="1081"/>
      <c r="AR29" s="4"/>
      <c r="AS29" s="3"/>
      <c r="AT29" s="5"/>
      <c r="AU29" s="6"/>
      <c r="AV29" s="590">
        <f>AS29*AU29</f>
        <v>0</v>
      </c>
      <c r="AW29" s="589" t="str">
        <f t="shared" si="10"/>
        <v>No Line Item</v>
      </c>
      <c r="AX29" s="1079"/>
      <c r="AY29" s="1080"/>
      <c r="AZ29" s="1080"/>
      <c r="BA29" s="1080"/>
      <c r="BB29" s="1080"/>
      <c r="BC29" s="1081"/>
      <c r="BD29" s="4"/>
      <c r="BE29" s="3"/>
      <c r="BF29" s="5"/>
      <c r="BG29" s="6"/>
      <c r="BH29" s="590">
        <f>BE29*BG29</f>
        <v>0</v>
      </c>
      <c r="BI29" s="589" t="str">
        <f t="shared" si="11"/>
        <v>No Line Item</v>
      </c>
      <c r="BJ29" s="1079"/>
      <c r="BK29" s="1080"/>
      <c r="BL29" s="1080"/>
      <c r="BM29" s="1080"/>
      <c r="BN29" s="1080"/>
      <c r="BO29" s="1081"/>
      <c r="BP29" s="4"/>
      <c r="BQ29" s="3"/>
      <c r="BR29" s="5"/>
      <c r="BS29" s="6"/>
      <c r="BT29" s="590">
        <f>BQ29*BS29</f>
        <v>0</v>
      </c>
    </row>
    <row r="30" spans="1:72" ht="23.85" customHeight="1" x14ac:dyDescent="0.2">
      <c r="A30" s="589" t="str">
        <f t="shared" si="6"/>
        <v>No Line Item</v>
      </c>
      <c r="B30" s="1079"/>
      <c r="C30" s="1080"/>
      <c r="D30" s="1080"/>
      <c r="E30" s="1080"/>
      <c r="F30" s="1080"/>
      <c r="G30" s="1081"/>
      <c r="H30" s="4"/>
      <c r="I30" s="3"/>
      <c r="J30" s="5"/>
      <c r="K30" s="6"/>
      <c r="L30" s="590">
        <f t="shared" si="0"/>
        <v>0</v>
      </c>
      <c r="M30" s="589" t="str">
        <f t="shared" si="7"/>
        <v>No Line Item</v>
      </c>
      <c r="N30" s="1079"/>
      <c r="O30" s="1080"/>
      <c r="P30" s="1080"/>
      <c r="Q30" s="1080"/>
      <c r="R30" s="1080"/>
      <c r="S30" s="1081"/>
      <c r="T30" s="4"/>
      <c r="U30" s="3"/>
      <c r="V30" s="5"/>
      <c r="W30" s="6"/>
      <c r="X30" s="590">
        <f>U30*W30</f>
        <v>0</v>
      </c>
      <c r="Y30" s="589" t="str">
        <f t="shared" si="8"/>
        <v>No Line Item</v>
      </c>
      <c r="Z30" s="1079"/>
      <c r="AA30" s="1080"/>
      <c r="AB30" s="1080"/>
      <c r="AC30" s="1080"/>
      <c r="AD30" s="1080"/>
      <c r="AE30" s="1081"/>
      <c r="AF30" s="4"/>
      <c r="AG30" s="3"/>
      <c r="AH30" s="5"/>
      <c r="AI30" s="6"/>
      <c r="AJ30" s="590">
        <f>AG30*AI30</f>
        <v>0</v>
      </c>
      <c r="AK30" s="589" t="str">
        <f t="shared" si="9"/>
        <v>No Line Item</v>
      </c>
      <c r="AL30" s="1079"/>
      <c r="AM30" s="1080"/>
      <c r="AN30" s="1080"/>
      <c r="AO30" s="1080"/>
      <c r="AP30" s="1080"/>
      <c r="AQ30" s="1081"/>
      <c r="AR30" s="4"/>
      <c r="AS30" s="3"/>
      <c r="AT30" s="5"/>
      <c r="AU30" s="6"/>
      <c r="AV30" s="590">
        <f>AS30*AU30</f>
        <v>0</v>
      </c>
      <c r="AW30" s="589" t="str">
        <f t="shared" si="10"/>
        <v>No Line Item</v>
      </c>
      <c r="AX30" s="1079"/>
      <c r="AY30" s="1080"/>
      <c r="AZ30" s="1080"/>
      <c r="BA30" s="1080"/>
      <c r="BB30" s="1080"/>
      <c r="BC30" s="1081"/>
      <c r="BD30" s="4"/>
      <c r="BE30" s="3"/>
      <c r="BF30" s="5"/>
      <c r="BG30" s="6"/>
      <c r="BH30" s="590">
        <f>BE30*BG30</f>
        <v>0</v>
      </c>
      <c r="BI30" s="589" t="str">
        <f t="shared" si="11"/>
        <v>No Line Item</v>
      </c>
      <c r="BJ30" s="1079"/>
      <c r="BK30" s="1080"/>
      <c r="BL30" s="1080"/>
      <c r="BM30" s="1080"/>
      <c r="BN30" s="1080"/>
      <c r="BO30" s="1081"/>
      <c r="BP30" s="4"/>
      <c r="BQ30" s="3"/>
      <c r="BR30" s="5"/>
      <c r="BS30" s="6"/>
      <c r="BT30" s="590">
        <f>BQ30*BS30</f>
        <v>0</v>
      </c>
    </row>
    <row r="31" spans="1:72" ht="23.85" customHeight="1" thickBot="1" x14ac:dyDescent="0.25">
      <c r="A31" s="589" t="str">
        <f>IF(AND(I31=0,K31=0,B31=""),"No Line Item",A30+1)</f>
        <v>No Line Item</v>
      </c>
      <c r="B31" s="1079"/>
      <c r="C31" s="1080"/>
      <c r="D31" s="1080"/>
      <c r="E31" s="1080"/>
      <c r="F31" s="1080"/>
      <c r="G31" s="1081"/>
      <c r="H31" s="4"/>
      <c r="I31" s="3"/>
      <c r="J31" s="5"/>
      <c r="K31" s="6"/>
      <c r="L31" s="590">
        <f t="shared" si="0"/>
        <v>0</v>
      </c>
      <c r="M31" s="589" t="str">
        <f>IF(AND(U31=0,W31=0,N31=""),"No Line Item",M30+1)</f>
        <v>No Line Item</v>
      </c>
      <c r="N31" s="1079"/>
      <c r="O31" s="1080"/>
      <c r="P31" s="1080"/>
      <c r="Q31" s="1080"/>
      <c r="R31" s="1080"/>
      <c r="S31" s="1081"/>
      <c r="T31" s="4"/>
      <c r="U31" s="3"/>
      <c r="V31" s="5"/>
      <c r="W31" s="6"/>
      <c r="X31" s="590">
        <f>U31*W31</f>
        <v>0</v>
      </c>
      <c r="Y31" s="589" t="str">
        <f>IF(AND(AG31=0,AI31=0,Z31=""),"No Line Item",Y30+1)</f>
        <v>No Line Item</v>
      </c>
      <c r="Z31" s="1079"/>
      <c r="AA31" s="1080"/>
      <c r="AB31" s="1080"/>
      <c r="AC31" s="1080"/>
      <c r="AD31" s="1080"/>
      <c r="AE31" s="1081"/>
      <c r="AF31" s="4"/>
      <c r="AG31" s="3"/>
      <c r="AH31" s="5"/>
      <c r="AI31" s="6"/>
      <c r="AJ31" s="590">
        <f>AG31*AI31</f>
        <v>0</v>
      </c>
      <c r="AK31" s="589" t="str">
        <f>IF(AND(AS31=0,AU31=0,AL31=""),"No Line Item",AK30+1)</f>
        <v>No Line Item</v>
      </c>
      <c r="AL31" s="1079"/>
      <c r="AM31" s="1080"/>
      <c r="AN31" s="1080"/>
      <c r="AO31" s="1080"/>
      <c r="AP31" s="1080"/>
      <c r="AQ31" s="1081"/>
      <c r="AR31" s="4"/>
      <c r="AS31" s="3"/>
      <c r="AT31" s="5"/>
      <c r="AU31" s="6"/>
      <c r="AV31" s="590">
        <f>AS31*AU31</f>
        <v>0</v>
      </c>
      <c r="AW31" s="589" t="str">
        <f>IF(AND(BE31=0,BG31=0,AX31=""),"No Line Item",AW30+1)</f>
        <v>No Line Item</v>
      </c>
      <c r="AX31" s="1079"/>
      <c r="AY31" s="1080"/>
      <c r="AZ31" s="1080"/>
      <c r="BA31" s="1080"/>
      <c r="BB31" s="1080"/>
      <c r="BC31" s="1081"/>
      <c r="BD31" s="4"/>
      <c r="BE31" s="3"/>
      <c r="BF31" s="5"/>
      <c r="BG31" s="6"/>
      <c r="BH31" s="590">
        <f>BE31*BG31</f>
        <v>0</v>
      </c>
      <c r="BI31" s="589" t="str">
        <f>IF(AND(BQ31=0,BS31=0,BJ31=""),"No Line Item",BI30+1)</f>
        <v>No Line Item</v>
      </c>
      <c r="BJ31" s="1079"/>
      <c r="BK31" s="1080"/>
      <c r="BL31" s="1080"/>
      <c r="BM31" s="1080"/>
      <c r="BN31" s="1080"/>
      <c r="BO31" s="1081"/>
      <c r="BP31" s="4"/>
      <c r="BQ31" s="3"/>
      <c r="BR31" s="5"/>
      <c r="BS31" s="6"/>
      <c r="BT31" s="590">
        <f>BQ31*BS31</f>
        <v>0</v>
      </c>
    </row>
    <row r="32" spans="1:72" ht="22.5" customHeight="1" thickBot="1" x14ac:dyDescent="0.25">
      <c r="A32" s="591"/>
      <c r="B32" s="572"/>
      <c r="C32" s="572"/>
      <c r="D32" s="572"/>
      <c r="E32" s="572"/>
      <c r="F32" s="572"/>
      <c r="G32" s="572"/>
      <c r="H32" s="572"/>
      <c r="I32" s="592"/>
      <c r="J32" s="7" t="str">
        <f>IF(AND(B52=0,L52=0),"Grand Total ","Sub Total")</f>
        <v xml:space="preserve">Grand Total </v>
      </c>
      <c r="K32" s="8"/>
      <c r="L32" s="593">
        <f>SUM(L13:L31)</f>
        <v>0</v>
      </c>
      <c r="M32" s="591"/>
      <c r="N32" s="572"/>
      <c r="O32" s="572"/>
      <c r="P32" s="572"/>
      <c r="Q32" s="572"/>
      <c r="R32" s="572"/>
      <c r="S32" s="572"/>
      <c r="T32" s="572"/>
      <c r="U32" s="592"/>
      <c r="V32" s="7" t="str">
        <f>IF(AND(N52=0,X52=0),"Grand Total ","Sub Total")</f>
        <v xml:space="preserve">Grand Total </v>
      </c>
      <c r="W32" s="8"/>
      <c r="X32" s="593">
        <f>SUM(X13:X31)</f>
        <v>0</v>
      </c>
      <c r="Y32" s="591"/>
      <c r="Z32" s="572"/>
      <c r="AA32" s="572"/>
      <c r="AB32" s="572"/>
      <c r="AC32" s="572"/>
      <c r="AD32" s="572"/>
      <c r="AE32" s="572"/>
      <c r="AF32" s="572"/>
      <c r="AG32" s="592"/>
      <c r="AH32" s="7" t="str">
        <f>IF(AND(Z52=0,AJ52=0),"Grand Total ","Sub Total")</f>
        <v xml:space="preserve">Grand Total </v>
      </c>
      <c r="AI32" s="8"/>
      <c r="AJ32" s="593">
        <f>SUM(AJ13:AJ31)</f>
        <v>0</v>
      </c>
      <c r="AK32" s="591"/>
      <c r="AL32" s="572"/>
      <c r="AM32" s="572"/>
      <c r="AN32" s="572"/>
      <c r="AO32" s="572"/>
      <c r="AP32" s="572"/>
      <c r="AQ32" s="572"/>
      <c r="AR32" s="572"/>
      <c r="AS32" s="592"/>
      <c r="AT32" s="7" t="str">
        <f>IF(AND(AL52=0,AV52=0),"Grand Total ","Sub Total")</f>
        <v xml:space="preserve">Grand Total </v>
      </c>
      <c r="AU32" s="8"/>
      <c r="AV32" s="593">
        <f>SUM(AV13:AV31)</f>
        <v>0</v>
      </c>
      <c r="AW32" s="591"/>
      <c r="AX32" s="572"/>
      <c r="AY32" s="572"/>
      <c r="AZ32" s="572"/>
      <c r="BA32" s="572"/>
      <c r="BB32" s="572"/>
      <c r="BC32" s="572"/>
      <c r="BD32" s="572"/>
      <c r="BE32" s="592"/>
      <c r="BF32" s="7" t="str">
        <f>IF(AND(AX52=0,BH52=0),"Grand Total ","Sub Total")</f>
        <v xml:space="preserve">Grand Total </v>
      </c>
      <c r="BG32" s="8"/>
      <c r="BH32" s="593">
        <f>SUM(BH13:BH31)</f>
        <v>0</v>
      </c>
      <c r="BI32" s="591"/>
      <c r="BJ32" s="572"/>
      <c r="BK32" s="572"/>
      <c r="BL32" s="572"/>
      <c r="BM32" s="572"/>
      <c r="BN32" s="572"/>
      <c r="BO32" s="572"/>
      <c r="BP32" s="572"/>
      <c r="BQ32" s="592"/>
      <c r="BR32" s="7" t="str">
        <f>IF(AND(BJ52=0,BT52=0),"Grand Total ","Sub Total")</f>
        <v xml:space="preserve">Grand Total </v>
      </c>
      <c r="BS32" s="8"/>
      <c r="BT32" s="593">
        <f>SUM(BT13:BT31)</f>
        <v>0</v>
      </c>
    </row>
    <row r="33" spans="1:72" ht="12.75" customHeight="1" x14ac:dyDescent="0.2">
      <c r="A33" s="575" t="s">
        <v>86</v>
      </c>
      <c r="B33" s="567"/>
      <c r="C33" s="594" t="s">
        <v>87</v>
      </c>
      <c r="D33" s="595" t="s">
        <v>88</v>
      </c>
      <c r="E33" s="594"/>
      <c r="F33" s="755"/>
      <c r="G33" s="597"/>
      <c r="H33" s="568"/>
      <c r="I33" s="567"/>
      <c r="J33" s="595" t="s">
        <v>89</v>
      </c>
      <c r="K33" s="568"/>
      <c r="L33" s="598"/>
      <c r="M33" s="575" t="s">
        <v>86</v>
      </c>
      <c r="N33" s="567"/>
      <c r="O33" s="594" t="s">
        <v>87</v>
      </c>
      <c r="P33" s="595" t="s">
        <v>88</v>
      </c>
      <c r="Q33" s="594"/>
      <c r="R33" s="755"/>
      <c r="S33" s="597"/>
      <c r="T33" s="568"/>
      <c r="U33" s="567"/>
      <c r="V33" s="595" t="s">
        <v>89</v>
      </c>
      <c r="W33" s="568"/>
      <c r="X33" s="598"/>
      <c r="Y33" s="575" t="s">
        <v>86</v>
      </c>
      <c r="Z33" s="567"/>
      <c r="AA33" s="594" t="s">
        <v>87</v>
      </c>
      <c r="AB33" s="595" t="s">
        <v>88</v>
      </c>
      <c r="AC33" s="594"/>
      <c r="AD33" s="755"/>
      <c r="AE33" s="597"/>
      <c r="AF33" s="568"/>
      <c r="AG33" s="567"/>
      <c r="AH33" s="595" t="s">
        <v>89</v>
      </c>
      <c r="AI33" s="568"/>
      <c r="AJ33" s="598"/>
      <c r="AK33" s="575" t="s">
        <v>86</v>
      </c>
      <c r="AL33" s="567"/>
      <c r="AM33" s="594" t="s">
        <v>87</v>
      </c>
      <c r="AN33" s="595" t="s">
        <v>88</v>
      </c>
      <c r="AO33" s="594"/>
      <c r="AP33" s="755"/>
      <c r="AQ33" s="597"/>
      <c r="AR33" s="568"/>
      <c r="AS33" s="567"/>
      <c r="AT33" s="595" t="s">
        <v>89</v>
      </c>
      <c r="AU33" s="568"/>
      <c r="AV33" s="598"/>
      <c r="AW33" s="575" t="s">
        <v>86</v>
      </c>
      <c r="AX33" s="567"/>
      <c r="AY33" s="594" t="s">
        <v>87</v>
      </c>
      <c r="AZ33" s="595" t="s">
        <v>88</v>
      </c>
      <c r="BA33" s="594"/>
      <c r="BB33" s="755"/>
      <c r="BC33" s="597"/>
      <c r="BD33" s="568"/>
      <c r="BE33" s="567"/>
      <c r="BF33" s="595" t="s">
        <v>89</v>
      </c>
      <c r="BG33" s="568"/>
      <c r="BH33" s="598"/>
      <c r="BI33" s="575" t="s">
        <v>86</v>
      </c>
      <c r="BJ33" s="567"/>
      <c r="BK33" s="594" t="s">
        <v>87</v>
      </c>
      <c r="BL33" s="595" t="s">
        <v>88</v>
      </c>
      <c r="BM33" s="594"/>
      <c r="BN33" s="755"/>
      <c r="BO33" s="597"/>
      <c r="BP33" s="568"/>
      <c r="BQ33" s="567"/>
      <c r="BR33" s="595" t="s">
        <v>89</v>
      </c>
      <c r="BS33" s="568"/>
      <c r="BT33" s="598"/>
    </row>
    <row r="34" spans="1:72" ht="17.25" customHeight="1" x14ac:dyDescent="0.2">
      <c r="A34" s="575"/>
      <c r="B34" s="567"/>
      <c r="C34" s="594"/>
      <c r="D34" s="595"/>
      <c r="E34" s="594"/>
      <c r="F34" s="755"/>
      <c r="G34" s="597"/>
      <c r="H34" s="568"/>
      <c r="I34" s="567"/>
      <c r="J34" s="568"/>
      <c r="K34" s="568"/>
      <c r="L34" s="567"/>
      <c r="M34" s="575"/>
      <c r="N34" s="567"/>
      <c r="O34" s="594"/>
      <c r="P34" s="595"/>
      <c r="Q34" s="594"/>
      <c r="R34" s="755"/>
      <c r="S34" s="597"/>
      <c r="T34" s="568"/>
      <c r="U34" s="567"/>
      <c r="V34" s="568"/>
      <c r="W34" s="568"/>
      <c r="X34" s="567"/>
      <c r="Y34" s="575"/>
      <c r="Z34" s="567"/>
      <c r="AA34" s="594"/>
      <c r="AB34" s="595"/>
      <c r="AC34" s="594"/>
      <c r="AD34" s="755"/>
      <c r="AE34" s="597"/>
      <c r="AF34" s="568"/>
      <c r="AG34" s="567"/>
      <c r="AH34" s="568"/>
      <c r="AI34" s="568"/>
      <c r="AJ34" s="567"/>
      <c r="AK34" s="575"/>
      <c r="AL34" s="567"/>
      <c r="AM34" s="594"/>
      <c r="AN34" s="595"/>
      <c r="AO34" s="594"/>
      <c r="AP34" s="755"/>
      <c r="AQ34" s="597"/>
      <c r="AR34" s="568"/>
      <c r="AS34" s="567"/>
      <c r="AT34" s="568"/>
      <c r="AU34" s="568"/>
      <c r="AV34" s="567"/>
      <c r="AW34" s="575"/>
      <c r="AX34" s="567"/>
      <c r="AY34" s="594"/>
      <c r="AZ34" s="595"/>
      <c r="BA34" s="594"/>
      <c r="BB34" s="755"/>
      <c r="BC34" s="597"/>
      <c r="BD34" s="568"/>
      <c r="BE34" s="567"/>
      <c r="BF34" s="568"/>
      <c r="BG34" s="568"/>
      <c r="BH34" s="567"/>
      <c r="BI34" s="575"/>
      <c r="BJ34" s="567"/>
      <c r="BK34" s="594"/>
      <c r="BL34" s="595"/>
      <c r="BM34" s="594"/>
      <c r="BN34" s="755"/>
      <c r="BO34" s="597"/>
      <c r="BP34" s="568"/>
      <c r="BQ34" s="567"/>
      <c r="BR34" s="568"/>
      <c r="BS34" s="568"/>
      <c r="BT34" s="567"/>
    </row>
    <row r="35" spans="1:72" ht="3" customHeight="1" x14ac:dyDescent="0.2">
      <c r="A35" s="575"/>
      <c r="B35" s="567"/>
      <c r="C35" s="594"/>
      <c r="D35" s="595"/>
      <c r="E35" s="594"/>
      <c r="F35" s="755"/>
      <c r="G35" s="597"/>
      <c r="H35" s="568"/>
      <c r="I35" s="567"/>
      <c r="J35" s="585"/>
      <c r="K35" s="585"/>
      <c r="L35" s="588"/>
      <c r="M35" s="575"/>
      <c r="N35" s="567"/>
      <c r="O35" s="594"/>
      <c r="P35" s="595"/>
      <c r="Q35" s="594"/>
      <c r="R35" s="755"/>
      <c r="S35" s="597"/>
      <c r="T35" s="568"/>
      <c r="U35" s="567"/>
      <c r="V35" s="585"/>
      <c r="W35" s="585"/>
      <c r="X35" s="588"/>
      <c r="Y35" s="575"/>
      <c r="Z35" s="567"/>
      <c r="AA35" s="594"/>
      <c r="AB35" s="595"/>
      <c r="AC35" s="594"/>
      <c r="AD35" s="755"/>
      <c r="AE35" s="597"/>
      <c r="AF35" s="568"/>
      <c r="AG35" s="567"/>
      <c r="AH35" s="585"/>
      <c r="AI35" s="585"/>
      <c r="AJ35" s="588"/>
      <c r="AK35" s="575"/>
      <c r="AL35" s="567"/>
      <c r="AM35" s="594"/>
      <c r="AN35" s="595"/>
      <c r="AO35" s="594"/>
      <c r="AP35" s="755"/>
      <c r="AQ35" s="597"/>
      <c r="AR35" s="568"/>
      <c r="AS35" s="567"/>
      <c r="AT35" s="585"/>
      <c r="AU35" s="585"/>
      <c r="AV35" s="588"/>
      <c r="AW35" s="575"/>
      <c r="AX35" s="567"/>
      <c r="AY35" s="594"/>
      <c r="AZ35" s="595"/>
      <c r="BA35" s="594"/>
      <c r="BB35" s="755"/>
      <c r="BC35" s="597"/>
      <c r="BD35" s="568"/>
      <c r="BE35" s="567"/>
      <c r="BF35" s="585"/>
      <c r="BG35" s="585"/>
      <c r="BH35" s="588"/>
      <c r="BI35" s="575"/>
      <c r="BJ35" s="567"/>
      <c r="BK35" s="594"/>
      <c r="BL35" s="595"/>
      <c r="BM35" s="594"/>
      <c r="BN35" s="755"/>
      <c r="BO35" s="597"/>
      <c r="BP35" s="568"/>
      <c r="BQ35" s="567"/>
      <c r="BR35" s="585"/>
      <c r="BS35" s="585"/>
      <c r="BT35" s="588"/>
    </row>
    <row r="36" spans="1:72" ht="22.5" customHeight="1" x14ac:dyDescent="0.2">
      <c r="A36" s="575"/>
      <c r="B36" s="567"/>
      <c r="C36" s="594"/>
      <c r="D36" s="595"/>
      <c r="E36" s="594"/>
      <c r="F36" s="756" t="s">
        <v>241</v>
      </c>
      <c r="G36" s="608">
        <f>G6</f>
        <v>41609</v>
      </c>
      <c r="H36" s="13"/>
      <c r="I36" s="14"/>
      <c r="J36" s="568"/>
      <c r="K36" s="752" t="s">
        <v>90</v>
      </c>
      <c r="L36" s="567"/>
      <c r="M36" s="575"/>
      <c r="N36" s="567"/>
      <c r="O36" s="594"/>
      <c r="P36" s="595"/>
      <c r="Q36" s="594"/>
      <c r="R36" s="756" t="s">
        <v>241</v>
      </c>
      <c r="S36" s="608">
        <f>S6</f>
        <v>41609</v>
      </c>
      <c r="T36" s="13"/>
      <c r="U36" s="14"/>
      <c r="V36" s="568"/>
      <c r="W36" s="752" t="s">
        <v>90</v>
      </c>
      <c r="X36" s="567"/>
      <c r="Y36" s="575"/>
      <c r="Z36" s="567"/>
      <c r="AA36" s="594"/>
      <c r="AB36" s="595"/>
      <c r="AC36" s="594"/>
      <c r="AD36" s="756" t="s">
        <v>241</v>
      </c>
      <c r="AE36" s="608">
        <f>AE6</f>
        <v>41609</v>
      </c>
      <c r="AF36" s="13"/>
      <c r="AG36" s="14"/>
      <c r="AH36" s="568"/>
      <c r="AI36" s="752" t="s">
        <v>90</v>
      </c>
      <c r="AJ36" s="567"/>
      <c r="AK36" s="575"/>
      <c r="AL36" s="567"/>
      <c r="AM36" s="594"/>
      <c r="AN36" s="595"/>
      <c r="AO36" s="594"/>
      <c r="AP36" s="756" t="s">
        <v>241</v>
      </c>
      <c r="AQ36" s="608">
        <f>AQ6</f>
        <v>41609</v>
      </c>
      <c r="AR36" s="13"/>
      <c r="AS36" s="14"/>
      <c r="AT36" s="568"/>
      <c r="AU36" s="752" t="s">
        <v>90</v>
      </c>
      <c r="AV36" s="567"/>
      <c r="AW36" s="575"/>
      <c r="AX36" s="567"/>
      <c r="AY36" s="594"/>
      <c r="AZ36" s="595"/>
      <c r="BA36" s="594"/>
      <c r="BB36" s="756" t="s">
        <v>241</v>
      </c>
      <c r="BC36" s="608">
        <f>BC6</f>
        <v>41609</v>
      </c>
      <c r="BD36" s="13"/>
      <c r="BE36" s="14"/>
      <c r="BF36" s="568"/>
      <c r="BG36" s="752" t="s">
        <v>90</v>
      </c>
      <c r="BH36" s="567"/>
      <c r="BI36" s="575"/>
      <c r="BJ36" s="567"/>
      <c r="BK36" s="594"/>
      <c r="BL36" s="595"/>
      <c r="BM36" s="594"/>
      <c r="BN36" s="756" t="s">
        <v>241</v>
      </c>
      <c r="BO36" s="608">
        <f>BO6</f>
        <v>41609</v>
      </c>
      <c r="BP36" s="13"/>
      <c r="BQ36" s="14"/>
      <c r="BR36" s="568"/>
      <c r="BS36" s="752" t="s">
        <v>90</v>
      </c>
      <c r="BT36" s="567"/>
    </row>
    <row r="37" spans="1:72" ht="8.25" customHeight="1" x14ac:dyDescent="0.2">
      <c r="A37" s="601"/>
      <c r="B37" s="588"/>
      <c r="C37" s="602"/>
      <c r="D37" s="603"/>
      <c r="E37" s="602"/>
      <c r="F37" s="755"/>
      <c r="G37" s="597"/>
      <c r="H37" s="568"/>
      <c r="I37" s="567"/>
      <c r="J37" s="585"/>
      <c r="K37" s="585"/>
      <c r="L37" s="588"/>
      <c r="M37" s="601"/>
      <c r="N37" s="588"/>
      <c r="O37" s="602"/>
      <c r="P37" s="603"/>
      <c r="Q37" s="602"/>
      <c r="R37" s="755"/>
      <c r="S37" s="597"/>
      <c r="T37" s="568"/>
      <c r="U37" s="567"/>
      <c r="V37" s="585"/>
      <c r="W37" s="585"/>
      <c r="X37" s="588"/>
      <c r="Y37" s="601"/>
      <c r="Z37" s="588"/>
      <c r="AA37" s="602"/>
      <c r="AB37" s="603"/>
      <c r="AC37" s="602"/>
      <c r="AD37" s="755"/>
      <c r="AE37" s="597"/>
      <c r="AF37" s="568"/>
      <c r="AG37" s="567"/>
      <c r="AH37" s="585"/>
      <c r="AI37" s="585"/>
      <c r="AJ37" s="588"/>
      <c r="AK37" s="601"/>
      <c r="AL37" s="588"/>
      <c r="AM37" s="602"/>
      <c r="AN37" s="603"/>
      <c r="AO37" s="602"/>
      <c r="AP37" s="755"/>
      <c r="AQ37" s="597"/>
      <c r="AR37" s="568"/>
      <c r="AS37" s="567"/>
      <c r="AT37" s="585"/>
      <c r="AU37" s="585"/>
      <c r="AV37" s="588"/>
      <c r="AW37" s="601"/>
      <c r="AX37" s="588"/>
      <c r="AY37" s="602"/>
      <c r="AZ37" s="603"/>
      <c r="BA37" s="602"/>
      <c r="BB37" s="755"/>
      <c r="BC37" s="597"/>
      <c r="BD37" s="568"/>
      <c r="BE37" s="567"/>
      <c r="BF37" s="585"/>
      <c r="BG37" s="585"/>
      <c r="BH37" s="588"/>
      <c r="BI37" s="601"/>
      <c r="BJ37" s="588"/>
      <c r="BK37" s="602"/>
      <c r="BL37" s="603"/>
      <c r="BM37" s="602"/>
      <c r="BN37" s="755"/>
      <c r="BO37" s="597"/>
      <c r="BP37" s="568"/>
      <c r="BQ37" s="567"/>
      <c r="BR37" s="585"/>
      <c r="BS37" s="585"/>
      <c r="BT37" s="588"/>
    </row>
    <row r="38" spans="1:72" ht="13.5" thickBot="1" x14ac:dyDescent="0.25">
      <c r="A38" s="591"/>
      <c r="B38" s="572"/>
      <c r="C38" s="604" t="s">
        <v>91</v>
      </c>
      <c r="D38" s="572"/>
      <c r="E38" s="573"/>
      <c r="F38" s="572"/>
      <c r="G38" s="572"/>
      <c r="H38" s="572"/>
      <c r="I38" s="573"/>
      <c r="J38" s="572"/>
      <c r="K38" s="604" t="s">
        <v>92</v>
      </c>
      <c r="L38" s="573"/>
      <c r="M38" s="591"/>
      <c r="N38" s="572"/>
      <c r="O38" s="604" t="s">
        <v>91</v>
      </c>
      <c r="P38" s="572"/>
      <c r="Q38" s="573"/>
      <c r="R38" s="572"/>
      <c r="S38" s="572"/>
      <c r="T38" s="572"/>
      <c r="U38" s="573"/>
      <c r="V38" s="572"/>
      <c r="W38" s="604" t="s">
        <v>92</v>
      </c>
      <c r="X38" s="573"/>
      <c r="Y38" s="591"/>
      <c r="Z38" s="572"/>
      <c r="AA38" s="604" t="s">
        <v>91</v>
      </c>
      <c r="AB38" s="572"/>
      <c r="AC38" s="573"/>
      <c r="AD38" s="572"/>
      <c r="AE38" s="572"/>
      <c r="AF38" s="572"/>
      <c r="AG38" s="573"/>
      <c r="AH38" s="572"/>
      <c r="AI38" s="604" t="s">
        <v>92</v>
      </c>
      <c r="AJ38" s="573"/>
      <c r="AK38" s="591"/>
      <c r="AL38" s="572"/>
      <c r="AM38" s="604" t="s">
        <v>91</v>
      </c>
      <c r="AN38" s="572"/>
      <c r="AO38" s="573"/>
      <c r="AP38" s="572"/>
      <c r="AQ38" s="572"/>
      <c r="AR38" s="572"/>
      <c r="AS38" s="573"/>
      <c r="AT38" s="572"/>
      <c r="AU38" s="604" t="s">
        <v>92</v>
      </c>
      <c r="AV38" s="573"/>
      <c r="AW38" s="591"/>
      <c r="AX38" s="572"/>
      <c r="AY38" s="604" t="s">
        <v>91</v>
      </c>
      <c r="AZ38" s="572"/>
      <c r="BA38" s="573"/>
      <c r="BB38" s="572"/>
      <c r="BC38" s="572"/>
      <c r="BD38" s="572"/>
      <c r="BE38" s="573"/>
      <c r="BF38" s="572"/>
      <c r="BG38" s="604" t="s">
        <v>92</v>
      </c>
      <c r="BH38" s="573"/>
      <c r="BI38" s="591"/>
      <c r="BJ38" s="572"/>
      <c r="BK38" s="604" t="s">
        <v>91</v>
      </c>
      <c r="BL38" s="572"/>
      <c r="BM38" s="573"/>
      <c r="BN38" s="572"/>
      <c r="BO38" s="572"/>
      <c r="BP38" s="572"/>
      <c r="BQ38" s="573"/>
      <c r="BR38" s="572"/>
      <c r="BS38" s="604" t="s">
        <v>92</v>
      </c>
      <c r="BT38" s="573"/>
    </row>
    <row r="39" spans="1:72" ht="12.75" customHeight="1" thickBot="1" x14ac:dyDescent="0.25">
      <c r="A39" s="605" t="s">
        <v>93</v>
      </c>
      <c r="F39" s="568"/>
      <c r="G39" s="568" t="s">
        <v>94</v>
      </c>
      <c r="H39" s="568"/>
      <c r="I39" s="606">
        <f ca="1">TODAY()</f>
        <v>43966</v>
      </c>
      <c r="J39" s="568"/>
      <c r="M39" s="605" t="s">
        <v>93</v>
      </c>
      <c r="R39" s="568"/>
      <c r="S39" s="568" t="s">
        <v>94</v>
      </c>
      <c r="T39" s="568"/>
      <c r="U39" s="606">
        <f ca="1">TODAY()</f>
        <v>43966</v>
      </c>
      <c r="V39" s="568"/>
      <c r="Y39" s="605" t="s">
        <v>93</v>
      </c>
      <c r="AD39" s="568"/>
      <c r="AE39" s="568" t="s">
        <v>94</v>
      </c>
      <c r="AF39" s="568"/>
      <c r="AG39" s="606">
        <f ca="1">TODAY()</f>
        <v>43966</v>
      </c>
      <c r="AH39" s="568"/>
      <c r="AK39" s="605" t="s">
        <v>93</v>
      </c>
      <c r="AP39" s="568"/>
      <c r="AQ39" s="568" t="s">
        <v>94</v>
      </c>
      <c r="AR39" s="568"/>
      <c r="AS39" s="606">
        <f ca="1">TODAY()</f>
        <v>43966</v>
      </c>
      <c r="AT39" s="568"/>
      <c r="AW39" s="605" t="s">
        <v>93</v>
      </c>
      <c r="BB39" s="568"/>
      <c r="BC39" s="568" t="s">
        <v>94</v>
      </c>
      <c r="BD39" s="568"/>
      <c r="BE39" s="606">
        <f ca="1">TODAY()</f>
        <v>43966</v>
      </c>
      <c r="BF39" s="568"/>
      <c r="BI39" s="605" t="s">
        <v>93</v>
      </c>
      <c r="BN39" s="568"/>
      <c r="BO39" s="568" t="s">
        <v>94</v>
      </c>
      <c r="BP39" s="568"/>
      <c r="BQ39" s="606">
        <f ca="1">TODAY()</f>
        <v>43966</v>
      </c>
      <c r="BR39" s="568"/>
    </row>
    <row r="40" spans="1:72" x14ac:dyDescent="0.2">
      <c r="A40" s="1022" t="s">
        <v>0</v>
      </c>
      <c r="B40" s="854"/>
      <c r="C40" s="854"/>
      <c r="D40" s="561"/>
      <c r="E40" s="562"/>
      <c r="F40" s="562"/>
      <c r="G40" s="562"/>
      <c r="H40" s="562"/>
      <c r="I40" s="562"/>
      <c r="J40" s="563"/>
      <c r="K40" s="562" t="s">
        <v>72</v>
      </c>
      <c r="L40" s="563"/>
      <c r="M40" s="1022" t="s">
        <v>0</v>
      </c>
      <c r="N40" s="854"/>
      <c r="O40" s="854"/>
      <c r="P40" s="561"/>
      <c r="Q40" s="562"/>
      <c r="R40" s="562"/>
      <c r="S40" s="562"/>
      <c r="T40" s="562"/>
      <c r="U40" s="562"/>
      <c r="V40" s="563"/>
      <c r="W40" s="562" t="s">
        <v>72</v>
      </c>
      <c r="X40" s="563"/>
      <c r="Y40" s="1022" t="s">
        <v>0</v>
      </c>
      <c r="Z40" s="854"/>
      <c r="AA40" s="854"/>
      <c r="AB40" s="561"/>
      <c r="AC40" s="562"/>
      <c r="AD40" s="562"/>
      <c r="AE40" s="562"/>
      <c r="AF40" s="562"/>
      <c r="AG40" s="562"/>
      <c r="AH40" s="563"/>
      <c r="AI40" s="562" t="s">
        <v>72</v>
      </c>
      <c r="AJ40" s="563"/>
      <c r="AK40" s="1022" t="s">
        <v>0</v>
      </c>
      <c r="AL40" s="854"/>
      <c r="AM40" s="854"/>
      <c r="AN40" s="561"/>
      <c r="AO40" s="562"/>
      <c r="AP40" s="562"/>
      <c r="AQ40" s="562"/>
      <c r="AR40" s="562"/>
      <c r="AS40" s="562"/>
      <c r="AT40" s="563"/>
      <c r="AU40" s="562" t="s">
        <v>72</v>
      </c>
      <c r="AV40" s="563"/>
      <c r="AW40" s="1022" t="s">
        <v>0</v>
      </c>
      <c r="AX40" s="854"/>
      <c r="AY40" s="854"/>
      <c r="AZ40" s="561"/>
      <c r="BA40" s="562"/>
      <c r="BB40" s="562"/>
      <c r="BC40" s="562"/>
      <c r="BD40" s="562"/>
      <c r="BE40" s="562"/>
      <c r="BF40" s="563"/>
      <c r="BG40" s="562" t="s">
        <v>72</v>
      </c>
      <c r="BH40" s="563"/>
      <c r="BI40" s="1022" t="s">
        <v>0</v>
      </c>
      <c r="BJ40" s="854"/>
      <c r="BK40" s="854"/>
      <c r="BL40" s="561"/>
      <c r="BM40" s="562"/>
      <c r="BN40" s="562"/>
      <c r="BO40" s="562"/>
      <c r="BP40" s="562"/>
      <c r="BQ40" s="562"/>
      <c r="BR40" s="563"/>
      <c r="BS40" s="562" t="s">
        <v>72</v>
      </c>
      <c r="BT40" s="563"/>
    </row>
    <row r="41" spans="1:72" x14ac:dyDescent="0.2">
      <c r="A41" s="1005" t="s">
        <v>237</v>
      </c>
      <c r="B41" s="880"/>
      <c r="C41" s="880"/>
      <c r="D41" s="565"/>
      <c r="E41" s="568"/>
      <c r="F41" s="568"/>
      <c r="G41" s="753" t="s">
        <v>73</v>
      </c>
      <c r="H41" s="753"/>
      <c r="I41" s="753"/>
      <c r="J41" s="567"/>
      <c r="K41" s="568"/>
      <c r="L41" s="567"/>
      <c r="M41" s="1005" t="s">
        <v>237</v>
      </c>
      <c r="N41" s="880"/>
      <c r="O41" s="880"/>
      <c r="P41" s="565"/>
      <c r="Q41" s="568"/>
      <c r="R41" s="568"/>
      <c r="S41" s="753" t="s">
        <v>73</v>
      </c>
      <c r="T41" s="753"/>
      <c r="U41" s="753"/>
      <c r="V41" s="567"/>
      <c r="W41" s="568"/>
      <c r="X41" s="567"/>
      <c r="Y41" s="1005" t="s">
        <v>237</v>
      </c>
      <c r="Z41" s="880"/>
      <c r="AA41" s="880"/>
      <c r="AB41" s="565"/>
      <c r="AC41" s="568"/>
      <c r="AD41" s="568"/>
      <c r="AE41" s="753" t="s">
        <v>73</v>
      </c>
      <c r="AF41" s="753"/>
      <c r="AG41" s="753"/>
      <c r="AH41" s="567"/>
      <c r="AI41" s="568"/>
      <c r="AJ41" s="567"/>
      <c r="AK41" s="1005" t="s">
        <v>237</v>
      </c>
      <c r="AL41" s="880"/>
      <c r="AM41" s="880"/>
      <c r="AN41" s="565"/>
      <c r="AO41" s="568"/>
      <c r="AP41" s="568"/>
      <c r="AQ41" s="753" t="s">
        <v>73</v>
      </c>
      <c r="AR41" s="753"/>
      <c r="AS41" s="753"/>
      <c r="AT41" s="567"/>
      <c r="AU41" s="568"/>
      <c r="AV41" s="567"/>
      <c r="AW41" s="1005" t="s">
        <v>237</v>
      </c>
      <c r="AX41" s="880"/>
      <c r="AY41" s="880"/>
      <c r="AZ41" s="565"/>
      <c r="BA41" s="568"/>
      <c r="BB41" s="568"/>
      <c r="BC41" s="753" t="s">
        <v>73</v>
      </c>
      <c r="BD41" s="753"/>
      <c r="BE41" s="753"/>
      <c r="BF41" s="567"/>
      <c r="BG41" s="568"/>
      <c r="BH41" s="567"/>
      <c r="BI41" s="1005" t="s">
        <v>237</v>
      </c>
      <c r="BJ41" s="880"/>
      <c r="BK41" s="880"/>
      <c r="BL41" s="565"/>
      <c r="BM41" s="568"/>
      <c r="BN41" s="568"/>
      <c r="BO41" s="753" t="s">
        <v>73</v>
      </c>
      <c r="BP41" s="753"/>
      <c r="BQ41" s="753"/>
      <c r="BR41" s="567"/>
      <c r="BS41" s="568"/>
      <c r="BT41" s="567"/>
    </row>
    <row r="42" spans="1:72" x14ac:dyDescent="0.2">
      <c r="A42" s="1005" t="s">
        <v>3</v>
      </c>
      <c r="B42" s="880"/>
      <c r="C42" s="880"/>
      <c r="D42" s="565"/>
      <c r="E42" s="568"/>
      <c r="F42" s="568"/>
      <c r="G42" s="568"/>
      <c r="H42" s="568"/>
      <c r="I42" s="568"/>
      <c r="J42" s="567"/>
      <c r="K42" s="754" t="s">
        <v>202</v>
      </c>
      <c r="L42" s="570"/>
      <c r="M42" s="1005" t="s">
        <v>3</v>
      </c>
      <c r="N42" s="880"/>
      <c r="O42" s="880"/>
      <c r="P42" s="565"/>
      <c r="Q42" s="568"/>
      <c r="R42" s="568"/>
      <c r="S42" s="568"/>
      <c r="T42" s="568"/>
      <c r="U42" s="568"/>
      <c r="V42" s="567"/>
      <c r="W42" s="754" t="s">
        <v>202</v>
      </c>
      <c r="X42" s="570"/>
      <c r="Y42" s="1005" t="s">
        <v>3</v>
      </c>
      <c r="Z42" s="880"/>
      <c r="AA42" s="880"/>
      <c r="AB42" s="565"/>
      <c r="AC42" s="568"/>
      <c r="AD42" s="568"/>
      <c r="AE42" s="568"/>
      <c r="AF42" s="568"/>
      <c r="AG42" s="568"/>
      <c r="AH42" s="567"/>
      <c r="AI42" s="754" t="s">
        <v>202</v>
      </c>
      <c r="AJ42" s="570"/>
      <c r="AK42" s="1005" t="s">
        <v>3</v>
      </c>
      <c r="AL42" s="880"/>
      <c r="AM42" s="880"/>
      <c r="AN42" s="565"/>
      <c r="AO42" s="568"/>
      <c r="AP42" s="568"/>
      <c r="AQ42" s="568"/>
      <c r="AR42" s="568"/>
      <c r="AS42" s="568"/>
      <c r="AT42" s="567"/>
      <c r="AU42" s="754" t="s">
        <v>202</v>
      </c>
      <c r="AV42" s="570"/>
      <c r="AW42" s="1005" t="s">
        <v>3</v>
      </c>
      <c r="AX42" s="880"/>
      <c r="AY42" s="880"/>
      <c r="AZ42" s="565"/>
      <c r="BA42" s="568"/>
      <c r="BB42" s="568"/>
      <c r="BC42" s="568"/>
      <c r="BD42" s="568"/>
      <c r="BE42" s="568"/>
      <c r="BF42" s="567"/>
      <c r="BG42" s="754" t="s">
        <v>202</v>
      </c>
      <c r="BH42" s="570"/>
      <c r="BI42" s="1005" t="s">
        <v>3</v>
      </c>
      <c r="BJ42" s="880"/>
      <c r="BK42" s="880"/>
      <c r="BL42" s="565"/>
      <c r="BM42" s="568"/>
      <c r="BN42" s="568"/>
      <c r="BO42" s="568"/>
      <c r="BP42" s="568"/>
      <c r="BQ42" s="568"/>
      <c r="BR42" s="567"/>
      <c r="BS42" s="754" t="s">
        <v>202</v>
      </c>
      <c r="BT42" s="570"/>
    </row>
    <row r="43" spans="1:72" ht="13.5" thickBot="1" x14ac:dyDescent="0.25">
      <c r="A43" s="1056" t="s">
        <v>548</v>
      </c>
      <c r="B43" s="976"/>
      <c r="C43" s="1082"/>
      <c r="D43" s="571"/>
      <c r="E43" s="572"/>
      <c r="F43" s="572"/>
      <c r="G43" s="572"/>
      <c r="H43" s="572"/>
      <c r="I43" s="572"/>
      <c r="J43" s="573"/>
      <c r="K43" s="574" t="s">
        <v>74</v>
      </c>
      <c r="L43" s="570"/>
      <c r="M43" s="1056" t="s">
        <v>548</v>
      </c>
      <c r="N43" s="976"/>
      <c r="O43" s="1082"/>
      <c r="P43" s="571"/>
      <c r="Q43" s="572"/>
      <c r="R43" s="572"/>
      <c r="S43" s="572"/>
      <c r="T43" s="572"/>
      <c r="U43" s="572"/>
      <c r="V43" s="573"/>
      <c r="W43" s="574" t="s">
        <v>74</v>
      </c>
      <c r="X43" s="570"/>
      <c r="Y43" s="1056" t="s">
        <v>548</v>
      </c>
      <c r="Z43" s="976"/>
      <c r="AA43" s="1082"/>
      <c r="AB43" s="571"/>
      <c r="AC43" s="572"/>
      <c r="AD43" s="572"/>
      <c r="AE43" s="572"/>
      <c r="AF43" s="572"/>
      <c r="AG43" s="572"/>
      <c r="AH43" s="573"/>
      <c r="AI43" s="574" t="s">
        <v>74</v>
      </c>
      <c r="AJ43" s="570"/>
      <c r="AK43" s="1056" t="s">
        <v>548</v>
      </c>
      <c r="AL43" s="976"/>
      <c r="AM43" s="1082"/>
      <c r="AN43" s="571"/>
      <c r="AO43" s="572"/>
      <c r="AP43" s="572"/>
      <c r="AQ43" s="572"/>
      <c r="AR43" s="572"/>
      <c r="AS43" s="572"/>
      <c r="AT43" s="573"/>
      <c r="AU43" s="574" t="s">
        <v>74</v>
      </c>
      <c r="AV43" s="570"/>
      <c r="AW43" s="1056" t="s">
        <v>548</v>
      </c>
      <c r="AX43" s="976"/>
      <c r="AY43" s="1082"/>
      <c r="AZ43" s="571"/>
      <c r="BA43" s="572"/>
      <c r="BB43" s="572"/>
      <c r="BC43" s="572"/>
      <c r="BD43" s="572"/>
      <c r="BE43" s="572"/>
      <c r="BF43" s="573"/>
      <c r="BG43" s="574" t="s">
        <v>74</v>
      </c>
      <c r="BH43" s="570"/>
      <c r="BI43" s="1056" t="s">
        <v>548</v>
      </c>
      <c r="BJ43" s="976"/>
      <c r="BK43" s="1082"/>
      <c r="BL43" s="571"/>
      <c r="BM43" s="572"/>
      <c r="BN43" s="572"/>
      <c r="BO43" s="572"/>
      <c r="BP43" s="572"/>
      <c r="BQ43" s="572"/>
      <c r="BR43" s="573"/>
      <c r="BS43" s="574" t="s">
        <v>74</v>
      </c>
      <c r="BT43" s="570"/>
    </row>
    <row r="44" spans="1:72" ht="10.5" customHeight="1" x14ac:dyDescent="0.2">
      <c r="A44" s="575" t="s">
        <v>6</v>
      </c>
      <c r="B44" s="595"/>
      <c r="C44" s="568"/>
      <c r="D44" s="568"/>
      <c r="E44" s="568"/>
      <c r="F44" s="567"/>
      <c r="G44" s="595" t="s">
        <v>69</v>
      </c>
      <c r="H44" s="595"/>
      <c r="I44" s="568"/>
      <c r="J44" s="567"/>
      <c r="K44" s="568"/>
      <c r="L44" s="570"/>
      <c r="M44" s="575" t="s">
        <v>6</v>
      </c>
      <c r="N44" s="595"/>
      <c r="O44" s="568"/>
      <c r="P44" s="568"/>
      <c r="Q44" s="568"/>
      <c r="R44" s="567"/>
      <c r="S44" s="595" t="s">
        <v>69</v>
      </c>
      <c r="T44" s="595"/>
      <c r="U44" s="568"/>
      <c r="V44" s="567"/>
      <c r="W44" s="568"/>
      <c r="X44" s="570"/>
      <c r="Y44" s="575" t="s">
        <v>6</v>
      </c>
      <c r="Z44" s="595"/>
      <c r="AA44" s="568"/>
      <c r="AB44" s="568"/>
      <c r="AC44" s="568"/>
      <c r="AD44" s="567"/>
      <c r="AE44" s="595" t="s">
        <v>69</v>
      </c>
      <c r="AF44" s="595"/>
      <c r="AG44" s="568"/>
      <c r="AH44" s="567"/>
      <c r="AI44" s="568"/>
      <c r="AJ44" s="570"/>
      <c r="AK44" s="575" t="s">
        <v>6</v>
      </c>
      <c r="AL44" s="595"/>
      <c r="AM44" s="568"/>
      <c r="AN44" s="568"/>
      <c r="AO44" s="568"/>
      <c r="AP44" s="567"/>
      <c r="AQ44" s="595" t="s">
        <v>69</v>
      </c>
      <c r="AR44" s="595"/>
      <c r="AS44" s="568"/>
      <c r="AT44" s="567"/>
      <c r="AU44" s="568"/>
      <c r="AV44" s="570"/>
      <c r="AW44" s="575" t="s">
        <v>6</v>
      </c>
      <c r="AX44" s="595"/>
      <c r="AY44" s="568"/>
      <c r="AZ44" s="568"/>
      <c r="BA44" s="568"/>
      <c r="BB44" s="567"/>
      <c r="BC44" s="595" t="s">
        <v>69</v>
      </c>
      <c r="BD44" s="595"/>
      <c r="BE44" s="568"/>
      <c r="BF44" s="567"/>
      <c r="BG44" s="568"/>
      <c r="BH44" s="570"/>
      <c r="BI44" s="575" t="s">
        <v>6</v>
      </c>
      <c r="BJ44" s="595"/>
      <c r="BK44" s="568"/>
      <c r="BL44" s="568"/>
      <c r="BM44" s="568"/>
      <c r="BN44" s="567"/>
      <c r="BO44" s="595" t="s">
        <v>69</v>
      </c>
      <c r="BP44" s="595"/>
      <c r="BQ44" s="568"/>
      <c r="BR44" s="567"/>
      <c r="BS44" s="568"/>
      <c r="BT44" s="570"/>
    </row>
    <row r="45" spans="1:72" ht="12.75" customHeight="1" x14ac:dyDescent="0.2">
      <c r="A45" s="1100" t="str">
        <f>A6</f>
        <v>USCGC BUSTED</v>
      </c>
      <c r="B45" s="1084"/>
      <c r="C45" s="1084"/>
      <c r="D45" s="1084"/>
      <c r="E45" s="1084"/>
      <c r="F45" s="1085"/>
      <c r="G45" s="1101">
        <f>G6</f>
        <v>41609</v>
      </c>
      <c r="H45" s="1084"/>
      <c r="I45" s="1084"/>
      <c r="J45" s="1085"/>
      <c r="K45" s="568"/>
      <c r="L45" s="577"/>
      <c r="M45" s="1100" t="str">
        <f>M6</f>
        <v>USCGC BUSTED</v>
      </c>
      <c r="N45" s="1084"/>
      <c r="O45" s="1084"/>
      <c r="P45" s="1084"/>
      <c r="Q45" s="1084"/>
      <c r="R45" s="1085"/>
      <c r="S45" s="1101">
        <f>S6</f>
        <v>41609</v>
      </c>
      <c r="T45" s="1084"/>
      <c r="U45" s="1084"/>
      <c r="V45" s="1085"/>
      <c r="W45" s="568"/>
      <c r="X45" s="577"/>
      <c r="Y45" s="1100" t="str">
        <f>Y6</f>
        <v>USCGC BUSTED</v>
      </c>
      <c r="Z45" s="1084"/>
      <c r="AA45" s="1084"/>
      <c r="AB45" s="1084"/>
      <c r="AC45" s="1084"/>
      <c r="AD45" s="1085"/>
      <c r="AE45" s="1101">
        <f>AE6</f>
        <v>41609</v>
      </c>
      <c r="AF45" s="1084"/>
      <c r="AG45" s="1084"/>
      <c r="AH45" s="1085"/>
      <c r="AI45" s="568"/>
      <c r="AJ45" s="577"/>
      <c r="AK45" s="1100" t="str">
        <f>AK6</f>
        <v>USCGC BUSTED</v>
      </c>
      <c r="AL45" s="1084"/>
      <c r="AM45" s="1084"/>
      <c r="AN45" s="1084"/>
      <c r="AO45" s="1084"/>
      <c r="AP45" s="1085"/>
      <c r="AQ45" s="1101">
        <f>AQ6</f>
        <v>41609</v>
      </c>
      <c r="AR45" s="1084"/>
      <c r="AS45" s="1084"/>
      <c r="AT45" s="1085"/>
      <c r="AU45" s="568"/>
      <c r="AV45" s="577"/>
      <c r="AW45" s="1100" t="str">
        <f>AW6</f>
        <v>USCGC BUSTED</v>
      </c>
      <c r="AX45" s="1084"/>
      <c r="AY45" s="1084"/>
      <c r="AZ45" s="1084"/>
      <c r="BA45" s="1084"/>
      <c r="BB45" s="1085"/>
      <c r="BC45" s="1101">
        <f>BC6</f>
        <v>41609</v>
      </c>
      <c r="BD45" s="1084"/>
      <c r="BE45" s="1084"/>
      <c r="BF45" s="1085"/>
      <c r="BG45" s="568"/>
      <c r="BH45" s="577"/>
      <c r="BI45" s="1100" t="str">
        <f>BI6</f>
        <v>USCGC BUSTED</v>
      </c>
      <c r="BJ45" s="1084"/>
      <c r="BK45" s="1084"/>
      <c r="BL45" s="1084"/>
      <c r="BM45" s="1084"/>
      <c r="BN45" s="1085"/>
      <c r="BO45" s="1101">
        <f>BO6</f>
        <v>41609</v>
      </c>
      <c r="BP45" s="1084"/>
      <c r="BQ45" s="1084"/>
      <c r="BR45" s="1085"/>
      <c r="BS45" s="568"/>
      <c r="BT45" s="577"/>
    </row>
    <row r="46" spans="1:72" x14ac:dyDescent="0.2">
      <c r="A46" s="575" t="s">
        <v>75</v>
      </c>
      <c r="B46" s="595"/>
      <c r="C46" s="568"/>
      <c r="D46" s="568"/>
      <c r="E46" s="568"/>
      <c r="F46" s="568"/>
      <c r="G46" s="568"/>
      <c r="H46" s="568"/>
      <c r="I46" s="568"/>
      <c r="J46" s="567"/>
      <c r="K46" s="568"/>
      <c r="L46" s="577"/>
      <c r="M46" s="575" t="s">
        <v>75</v>
      </c>
      <c r="N46" s="595"/>
      <c r="O46" s="568"/>
      <c r="P46" s="568"/>
      <c r="Q46" s="568"/>
      <c r="R46" s="568"/>
      <c r="S46" s="568"/>
      <c r="T46" s="568"/>
      <c r="U46" s="568"/>
      <c r="V46" s="567"/>
      <c r="W46" s="568"/>
      <c r="X46" s="577"/>
      <c r="Y46" s="575" t="s">
        <v>75</v>
      </c>
      <c r="Z46" s="595"/>
      <c r="AA46" s="568"/>
      <c r="AB46" s="568"/>
      <c r="AC46" s="568"/>
      <c r="AD46" s="568"/>
      <c r="AE46" s="568"/>
      <c r="AF46" s="568"/>
      <c r="AG46" s="568"/>
      <c r="AH46" s="567"/>
      <c r="AI46" s="568"/>
      <c r="AJ46" s="577"/>
      <c r="AK46" s="575" t="s">
        <v>75</v>
      </c>
      <c r="AL46" s="595"/>
      <c r="AM46" s="568"/>
      <c r="AN46" s="568"/>
      <c r="AO46" s="568"/>
      <c r="AP46" s="568"/>
      <c r="AQ46" s="568"/>
      <c r="AR46" s="568"/>
      <c r="AS46" s="568"/>
      <c r="AT46" s="567"/>
      <c r="AU46" s="568"/>
      <c r="AV46" s="577"/>
      <c r="AW46" s="575" t="s">
        <v>75</v>
      </c>
      <c r="AX46" s="595"/>
      <c r="AY46" s="568"/>
      <c r="AZ46" s="568"/>
      <c r="BA46" s="568"/>
      <c r="BB46" s="568"/>
      <c r="BC46" s="568"/>
      <c r="BD46" s="568"/>
      <c r="BE46" s="568"/>
      <c r="BF46" s="567"/>
      <c r="BG46" s="568"/>
      <c r="BH46" s="577"/>
      <c r="BI46" s="575" t="s">
        <v>75</v>
      </c>
      <c r="BJ46" s="595"/>
      <c r="BK46" s="568"/>
      <c r="BL46" s="568"/>
      <c r="BM46" s="568"/>
      <c r="BN46" s="568"/>
      <c r="BO46" s="568"/>
      <c r="BP46" s="568"/>
      <c r="BQ46" s="568"/>
      <c r="BR46" s="567"/>
      <c r="BS46" s="568"/>
      <c r="BT46" s="577"/>
    </row>
    <row r="47" spans="1:72" ht="12.75" customHeight="1" x14ac:dyDescent="0.2">
      <c r="A47" s="1097">
        <f>A8</f>
        <v>0</v>
      </c>
      <c r="B47" s="1098"/>
      <c r="C47" s="1098"/>
      <c r="D47" s="1098"/>
      <c r="E47" s="1098"/>
      <c r="F47" s="1098"/>
      <c r="G47" s="1098"/>
      <c r="H47" s="1098"/>
      <c r="I47" s="1098"/>
      <c r="J47" s="1099"/>
      <c r="K47" s="568"/>
      <c r="L47" s="577"/>
      <c r="M47" s="1097">
        <f>M8</f>
        <v>0</v>
      </c>
      <c r="N47" s="1098"/>
      <c r="O47" s="1098"/>
      <c r="P47" s="1098"/>
      <c r="Q47" s="1098"/>
      <c r="R47" s="1098"/>
      <c r="S47" s="1098"/>
      <c r="T47" s="1098"/>
      <c r="U47" s="1098"/>
      <c r="V47" s="1099"/>
      <c r="W47" s="568"/>
      <c r="X47" s="577"/>
      <c r="Y47" s="1097">
        <f>Y8</f>
        <v>0</v>
      </c>
      <c r="Z47" s="1098"/>
      <c r="AA47" s="1098"/>
      <c r="AB47" s="1098"/>
      <c r="AC47" s="1098"/>
      <c r="AD47" s="1098"/>
      <c r="AE47" s="1098"/>
      <c r="AF47" s="1098"/>
      <c r="AG47" s="1098"/>
      <c r="AH47" s="1099"/>
      <c r="AI47" s="568"/>
      <c r="AJ47" s="577"/>
      <c r="AK47" s="1097">
        <f>AK8</f>
        <v>0</v>
      </c>
      <c r="AL47" s="1098"/>
      <c r="AM47" s="1098"/>
      <c r="AN47" s="1098"/>
      <c r="AO47" s="1098"/>
      <c r="AP47" s="1098"/>
      <c r="AQ47" s="1098"/>
      <c r="AR47" s="1098"/>
      <c r="AS47" s="1098"/>
      <c r="AT47" s="1099"/>
      <c r="AU47" s="568"/>
      <c r="AV47" s="577"/>
      <c r="AW47" s="1097">
        <f>AW8</f>
        <v>0</v>
      </c>
      <c r="AX47" s="1098"/>
      <c r="AY47" s="1098"/>
      <c r="AZ47" s="1098"/>
      <c r="BA47" s="1098"/>
      <c r="BB47" s="1098"/>
      <c r="BC47" s="1098"/>
      <c r="BD47" s="1098"/>
      <c r="BE47" s="1098"/>
      <c r="BF47" s="1099"/>
      <c r="BG47" s="568"/>
      <c r="BH47" s="577"/>
      <c r="BI47" s="1097">
        <f>BI8</f>
        <v>0</v>
      </c>
      <c r="BJ47" s="1098"/>
      <c r="BK47" s="1098"/>
      <c r="BL47" s="1098"/>
      <c r="BM47" s="1098"/>
      <c r="BN47" s="1098"/>
      <c r="BO47" s="1098"/>
      <c r="BP47" s="1098"/>
      <c r="BQ47" s="1098"/>
      <c r="BR47" s="1099"/>
      <c r="BS47" s="568"/>
      <c r="BT47" s="577"/>
    </row>
    <row r="48" spans="1:72" x14ac:dyDescent="0.2">
      <c r="A48" s="575" t="s">
        <v>76</v>
      </c>
      <c r="B48" s="595"/>
      <c r="C48" s="568"/>
      <c r="D48" s="568"/>
      <c r="E48" s="568"/>
      <c r="F48" s="567"/>
      <c r="G48" s="595" t="s">
        <v>77</v>
      </c>
      <c r="H48" s="595"/>
      <c r="I48" s="568"/>
      <c r="J48" s="567"/>
      <c r="K48" s="574" t="s">
        <v>78</v>
      </c>
      <c r="L48" s="570"/>
      <c r="M48" s="575" t="s">
        <v>76</v>
      </c>
      <c r="N48" s="595"/>
      <c r="O48" s="568"/>
      <c r="P48" s="568"/>
      <c r="Q48" s="568"/>
      <c r="R48" s="567"/>
      <c r="S48" s="595" t="s">
        <v>77</v>
      </c>
      <c r="T48" s="595"/>
      <c r="U48" s="568"/>
      <c r="V48" s="567"/>
      <c r="W48" s="574" t="s">
        <v>78</v>
      </c>
      <c r="X48" s="570"/>
      <c r="Y48" s="575" t="s">
        <v>76</v>
      </c>
      <c r="Z48" s="595"/>
      <c r="AA48" s="568"/>
      <c r="AB48" s="568"/>
      <c r="AC48" s="568"/>
      <c r="AD48" s="567"/>
      <c r="AE48" s="595" t="s">
        <v>77</v>
      </c>
      <c r="AF48" s="595"/>
      <c r="AG48" s="568"/>
      <c r="AH48" s="567"/>
      <c r="AI48" s="574" t="s">
        <v>78</v>
      </c>
      <c r="AJ48" s="570"/>
      <c r="AK48" s="575" t="s">
        <v>76</v>
      </c>
      <c r="AL48" s="595"/>
      <c r="AM48" s="568"/>
      <c r="AN48" s="568"/>
      <c r="AO48" s="568"/>
      <c r="AP48" s="567"/>
      <c r="AQ48" s="595" t="s">
        <v>77</v>
      </c>
      <c r="AR48" s="595"/>
      <c r="AS48" s="568"/>
      <c r="AT48" s="567"/>
      <c r="AU48" s="574" t="s">
        <v>78</v>
      </c>
      <c r="AV48" s="570"/>
      <c r="AW48" s="575" t="s">
        <v>76</v>
      </c>
      <c r="AX48" s="595"/>
      <c r="AY48" s="568"/>
      <c r="AZ48" s="568"/>
      <c r="BA48" s="568"/>
      <c r="BB48" s="567"/>
      <c r="BC48" s="595" t="s">
        <v>77</v>
      </c>
      <c r="BD48" s="595"/>
      <c r="BE48" s="568"/>
      <c r="BF48" s="567"/>
      <c r="BG48" s="574" t="s">
        <v>78</v>
      </c>
      <c r="BH48" s="570"/>
      <c r="BI48" s="575" t="s">
        <v>76</v>
      </c>
      <c r="BJ48" s="595"/>
      <c r="BK48" s="568"/>
      <c r="BL48" s="568"/>
      <c r="BM48" s="568"/>
      <c r="BN48" s="567"/>
      <c r="BO48" s="595" t="s">
        <v>77</v>
      </c>
      <c r="BP48" s="595"/>
      <c r="BQ48" s="568"/>
      <c r="BR48" s="567"/>
      <c r="BS48" s="574" t="s">
        <v>78</v>
      </c>
      <c r="BT48" s="570"/>
    </row>
    <row r="49" spans="1:72" ht="18.75" customHeight="1" thickBot="1" x14ac:dyDescent="0.25">
      <c r="A49" s="1088" t="s">
        <v>203</v>
      </c>
      <c r="B49" s="1089"/>
      <c r="C49" s="1089"/>
      <c r="D49" s="1089"/>
      <c r="E49" s="1089"/>
      <c r="F49" s="1090"/>
      <c r="G49" s="1088"/>
      <c r="H49" s="1089"/>
      <c r="I49" s="1089"/>
      <c r="J49" s="1090"/>
      <c r="K49" s="572" t="s">
        <v>205</v>
      </c>
      <c r="L49" s="573"/>
      <c r="M49" s="1088" t="s">
        <v>203</v>
      </c>
      <c r="N49" s="1089"/>
      <c r="O49" s="1089"/>
      <c r="P49" s="1089"/>
      <c r="Q49" s="1089"/>
      <c r="R49" s="1090"/>
      <c r="S49" s="1088"/>
      <c r="T49" s="1089"/>
      <c r="U49" s="1089"/>
      <c r="V49" s="1090"/>
      <c r="W49" s="572" t="s">
        <v>205</v>
      </c>
      <c r="X49" s="573"/>
      <c r="Y49" s="1088" t="s">
        <v>203</v>
      </c>
      <c r="Z49" s="1089"/>
      <c r="AA49" s="1089"/>
      <c r="AB49" s="1089"/>
      <c r="AC49" s="1089"/>
      <c r="AD49" s="1090"/>
      <c r="AE49" s="1088"/>
      <c r="AF49" s="1089"/>
      <c r="AG49" s="1089"/>
      <c r="AH49" s="1090"/>
      <c r="AI49" s="572" t="s">
        <v>205</v>
      </c>
      <c r="AJ49" s="573"/>
      <c r="AK49" s="1088" t="s">
        <v>203</v>
      </c>
      <c r="AL49" s="1089"/>
      <c r="AM49" s="1089"/>
      <c r="AN49" s="1089"/>
      <c r="AO49" s="1089"/>
      <c r="AP49" s="1090"/>
      <c r="AQ49" s="1088"/>
      <c r="AR49" s="1089"/>
      <c r="AS49" s="1089"/>
      <c r="AT49" s="1090"/>
      <c r="AU49" s="572" t="s">
        <v>205</v>
      </c>
      <c r="AV49" s="573"/>
      <c r="AW49" s="1088" t="s">
        <v>203</v>
      </c>
      <c r="AX49" s="1089"/>
      <c r="AY49" s="1089"/>
      <c r="AZ49" s="1089"/>
      <c r="BA49" s="1089"/>
      <c r="BB49" s="1090"/>
      <c r="BC49" s="1088"/>
      <c r="BD49" s="1089"/>
      <c r="BE49" s="1089"/>
      <c r="BF49" s="1090"/>
      <c r="BG49" s="572" t="s">
        <v>205</v>
      </c>
      <c r="BH49" s="573"/>
      <c r="BI49" s="1088" t="s">
        <v>203</v>
      </c>
      <c r="BJ49" s="1089"/>
      <c r="BK49" s="1089"/>
      <c r="BL49" s="1089"/>
      <c r="BM49" s="1089"/>
      <c r="BN49" s="1090"/>
      <c r="BO49" s="1088"/>
      <c r="BP49" s="1089"/>
      <c r="BQ49" s="1089"/>
      <c r="BR49" s="1090"/>
      <c r="BS49" s="572" t="s">
        <v>205</v>
      </c>
      <c r="BT49" s="573"/>
    </row>
    <row r="50" spans="1:72" ht="18.75" customHeight="1" x14ac:dyDescent="0.2">
      <c r="A50" s="579" t="s">
        <v>79</v>
      </c>
      <c r="B50" s="568"/>
      <c r="C50" s="595" t="s">
        <v>80</v>
      </c>
      <c r="D50" s="568"/>
      <c r="E50" s="568"/>
      <c r="F50" s="568"/>
      <c r="G50" s="580"/>
      <c r="H50" s="581" t="s">
        <v>81</v>
      </c>
      <c r="I50" s="582" t="s">
        <v>82</v>
      </c>
      <c r="J50" s="582" t="s">
        <v>83</v>
      </c>
      <c r="K50" s="582" t="s">
        <v>83</v>
      </c>
      <c r="L50" s="583" t="s">
        <v>84</v>
      </c>
      <c r="M50" s="579" t="s">
        <v>79</v>
      </c>
      <c r="N50" s="568"/>
      <c r="O50" s="595" t="s">
        <v>80</v>
      </c>
      <c r="P50" s="568"/>
      <c r="Q50" s="568"/>
      <c r="R50" s="568"/>
      <c r="S50" s="580"/>
      <c r="T50" s="581" t="s">
        <v>81</v>
      </c>
      <c r="U50" s="582" t="s">
        <v>82</v>
      </c>
      <c r="V50" s="582" t="s">
        <v>83</v>
      </c>
      <c r="W50" s="582" t="s">
        <v>83</v>
      </c>
      <c r="X50" s="583" t="s">
        <v>84</v>
      </c>
      <c r="Y50" s="579" t="s">
        <v>79</v>
      </c>
      <c r="Z50" s="568"/>
      <c r="AA50" s="595" t="s">
        <v>80</v>
      </c>
      <c r="AB50" s="568"/>
      <c r="AC50" s="568"/>
      <c r="AD50" s="568"/>
      <c r="AE50" s="580"/>
      <c r="AF50" s="581" t="s">
        <v>81</v>
      </c>
      <c r="AG50" s="582" t="s">
        <v>82</v>
      </c>
      <c r="AH50" s="582" t="s">
        <v>83</v>
      </c>
      <c r="AI50" s="582" t="s">
        <v>83</v>
      </c>
      <c r="AJ50" s="583" t="s">
        <v>84</v>
      </c>
      <c r="AK50" s="579" t="s">
        <v>79</v>
      </c>
      <c r="AL50" s="568"/>
      <c r="AM50" s="595" t="s">
        <v>80</v>
      </c>
      <c r="AN50" s="568"/>
      <c r="AO50" s="568"/>
      <c r="AP50" s="568"/>
      <c r="AQ50" s="580"/>
      <c r="AR50" s="581" t="s">
        <v>81</v>
      </c>
      <c r="AS50" s="582" t="s">
        <v>82</v>
      </c>
      <c r="AT50" s="582" t="s">
        <v>83</v>
      </c>
      <c r="AU50" s="582" t="s">
        <v>83</v>
      </c>
      <c r="AV50" s="583" t="s">
        <v>84</v>
      </c>
      <c r="AW50" s="579" t="s">
        <v>79</v>
      </c>
      <c r="AX50" s="568"/>
      <c r="AY50" s="595" t="s">
        <v>80</v>
      </c>
      <c r="AZ50" s="568"/>
      <c r="BA50" s="568"/>
      <c r="BB50" s="568"/>
      <c r="BC50" s="580"/>
      <c r="BD50" s="581" t="s">
        <v>81</v>
      </c>
      <c r="BE50" s="582" t="s">
        <v>82</v>
      </c>
      <c r="BF50" s="582" t="s">
        <v>83</v>
      </c>
      <c r="BG50" s="582" t="s">
        <v>83</v>
      </c>
      <c r="BH50" s="583" t="s">
        <v>84</v>
      </c>
      <c r="BI50" s="579" t="s">
        <v>79</v>
      </c>
      <c r="BJ50" s="568"/>
      <c r="BK50" s="595" t="s">
        <v>80</v>
      </c>
      <c r="BL50" s="568"/>
      <c r="BM50" s="568"/>
      <c r="BN50" s="568"/>
      <c r="BO50" s="580"/>
      <c r="BP50" s="581" t="s">
        <v>81</v>
      </c>
      <c r="BQ50" s="582" t="s">
        <v>82</v>
      </c>
      <c r="BR50" s="582" t="s">
        <v>83</v>
      </c>
      <c r="BS50" s="582" t="s">
        <v>83</v>
      </c>
      <c r="BT50" s="583" t="s">
        <v>84</v>
      </c>
    </row>
    <row r="51" spans="1:72" x14ac:dyDescent="0.2">
      <c r="A51" s="584"/>
      <c r="B51" s="585"/>
      <c r="C51" s="585"/>
      <c r="D51" s="585"/>
      <c r="E51" s="585"/>
      <c r="F51" s="585"/>
      <c r="G51" s="586"/>
      <c r="H51" s="586"/>
      <c r="I51" s="586"/>
      <c r="J51" s="586"/>
      <c r="K51" s="587" t="s">
        <v>85</v>
      </c>
      <c r="L51" s="588"/>
      <c r="M51" s="584"/>
      <c r="N51" s="585"/>
      <c r="O51" s="585"/>
      <c r="P51" s="585"/>
      <c r="Q51" s="585"/>
      <c r="R51" s="585"/>
      <c r="S51" s="586"/>
      <c r="T51" s="586"/>
      <c r="U51" s="586"/>
      <c r="V51" s="586"/>
      <c r="W51" s="587" t="s">
        <v>85</v>
      </c>
      <c r="X51" s="588"/>
      <c r="Y51" s="584"/>
      <c r="Z51" s="585"/>
      <c r="AA51" s="585"/>
      <c r="AB51" s="585"/>
      <c r="AC51" s="585"/>
      <c r="AD51" s="585"/>
      <c r="AE51" s="586"/>
      <c r="AF51" s="586"/>
      <c r="AG51" s="586"/>
      <c r="AH51" s="586"/>
      <c r="AI51" s="587" t="s">
        <v>85</v>
      </c>
      <c r="AJ51" s="588"/>
      <c r="AK51" s="584"/>
      <c r="AL51" s="585"/>
      <c r="AM51" s="585"/>
      <c r="AN51" s="585"/>
      <c r="AO51" s="585"/>
      <c r="AP51" s="585"/>
      <c r="AQ51" s="586"/>
      <c r="AR51" s="586"/>
      <c r="AS51" s="586"/>
      <c r="AT51" s="586"/>
      <c r="AU51" s="587" t="s">
        <v>85</v>
      </c>
      <c r="AV51" s="588"/>
      <c r="AW51" s="584"/>
      <c r="AX51" s="585"/>
      <c r="AY51" s="585"/>
      <c r="AZ51" s="585"/>
      <c r="BA51" s="585"/>
      <c r="BB51" s="585"/>
      <c r="BC51" s="586"/>
      <c r="BD51" s="586"/>
      <c r="BE51" s="586"/>
      <c r="BF51" s="586"/>
      <c r="BG51" s="587" t="s">
        <v>85</v>
      </c>
      <c r="BH51" s="588"/>
      <c r="BI51" s="584"/>
      <c r="BJ51" s="585"/>
      <c r="BK51" s="585"/>
      <c r="BL51" s="585"/>
      <c r="BM51" s="585"/>
      <c r="BN51" s="585"/>
      <c r="BO51" s="586"/>
      <c r="BP51" s="586"/>
      <c r="BQ51" s="586"/>
      <c r="BR51" s="586"/>
      <c r="BS51" s="587" t="s">
        <v>85</v>
      </c>
      <c r="BT51" s="588"/>
    </row>
    <row r="52" spans="1:72" ht="23.85" customHeight="1" x14ac:dyDescent="0.2">
      <c r="A52" s="589" t="str">
        <f>IF(AND(I52=0,K52=0,B52=""),"No Line Item",A31+1)</f>
        <v>No Line Item</v>
      </c>
      <c r="B52" s="1079"/>
      <c r="C52" s="1080"/>
      <c r="D52" s="1080"/>
      <c r="E52" s="1080"/>
      <c r="F52" s="1080"/>
      <c r="G52" s="1081"/>
      <c r="H52" s="4"/>
      <c r="I52" s="3"/>
      <c r="J52" s="5"/>
      <c r="K52" s="6"/>
      <c r="L52" s="590">
        <f t="shared" ref="L52:L70" si="12">I52*K52</f>
        <v>0</v>
      </c>
      <c r="M52" s="589" t="str">
        <f>IF(AND(U52=0,W52=0,N52=""),"No Line Item",M31+1)</f>
        <v>No Line Item</v>
      </c>
      <c r="N52" s="1079"/>
      <c r="O52" s="1080"/>
      <c r="P52" s="1080"/>
      <c r="Q52" s="1080"/>
      <c r="R52" s="1080"/>
      <c r="S52" s="1081"/>
      <c r="T52" s="4"/>
      <c r="U52" s="3"/>
      <c r="V52" s="5"/>
      <c r="W52" s="6"/>
      <c r="X52" s="590">
        <f t="shared" ref="X52:X67" si="13">U52*W52</f>
        <v>0</v>
      </c>
      <c r="Y52" s="589" t="str">
        <f>IF(AND(AG52=0,AI52=0,Z52=""),"No Line Item",Y31+1)</f>
        <v>No Line Item</v>
      </c>
      <c r="Z52" s="1079"/>
      <c r="AA52" s="1080"/>
      <c r="AB52" s="1080"/>
      <c r="AC52" s="1080"/>
      <c r="AD52" s="1080"/>
      <c r="AE52" s="1081"/>
      <c r="AF52" s="4"/>
      <c r="AG52" s="3"/>
      <c r="AH52" s="5"/>
      <c r="AI52" s="6"/>
      <c r="AJ52" s="590">
        <f t="shared" ref="AJ52:AJ67" si="14">AG52*AI52</f>
        <v>0</v>
      </c>
      <c r="AK52" s="589" t="str">
        <f>IF(AND(AS52=0,AU52=0,AL52=""),"No Line Item",AK31+1)</f>
        <v>No Line Item</v>
      </c>
      <c r="AL52" s="1079"/>
      <c r="AM52" s="1080"/>
      <c r="AN52" s="1080"/>
      <c r="AO52" s="1080"/>
      <c r="AP52" s="1080"/>
      <c r="AQ52" s="1081"/>
      <c r="AR52" s="4"/>
      <c r="AS52" s="3"/>
      <c r="AT52" s="5"/>
      <c r="AU52" s="6"/>
      <c r="AV52" s="590">
        <f t="shared" ref="AV52:AV67" si="15">AS52*AU52</f>
        <v>0</v>
      </c>
      <c r="AW52" s="589" t="str">
        <f>IF(AND(BE52=0,BG52=0,AX52=""),"No Line Item",AW31+1)</f>
        <v>No Line Item</v>
      </c>
      <c r="AX52" s="1079"/>
      <c r="AY52" s="1080"/>
      <c r="AZ52" s="1080"/>
      <c r="BA52" s="1080"/>
      <c r="BB52" s="1080"/>
      <c r="BC52" s="1081"/>
      <c r="BD52" s="4"/>
      <c r="BE52" s="3"/>
      <c r="BF52" s="5"/>
      <c r="BG52" s="6"/>
      <c r="BH52" s="590">
        <f t="shared" ref="BH52:BH67" si="16">BE52*BG52</f>
        <v>0</v>
      </c>
      <c r="BI52" s="589" t="str">
        <f>IF(AND(BQ52=0,BS52=0,BJ52=""),"No Line Item",BI31+1)</f>
        <v>No Line Item</v>
      </c>
      <c r="BJ52" s="1079"/>
      <c r="BK52" s="1080"/>
      <c r="BL52" s="1080"/>
      <c r="BM52" s="1080"/>
      <c r="BN52" s="1080"/>
      <c r="BO52" s="1081"/>
      <c r="BP52" s="4"/>
      <c r="BQ52" s="3"/>
      <c r="BR52" s="5"/>
      <c r="BS52" s="6"/>
      <c r="BT52" s="590">
        <f t="shared" ref="BT52:BT67" si="17">BQ52*BS52</f>
        <v>0</v>
      </c>
    </row>
    <row r="53" spans="1:72" ht="23.85" customHeight="1" x14ac:dyDescent="0.2">
      <c r="A53" s="589" t="str">
        <f>IF(AND(I53=0,K53=0,B53=""),"No Line Item",A52+1)</f>
        <v>No Line Item</v>
      </c>
      <c r="B53" s="1079"/>
      <c r="C53" s="1080"/>
      <c r="D53" s="1080"/>
      <c r="E53" s="1080"/>
      <c r="F53" s="1080"/>
      <c r="G53" s="1081"/>
      <c r="H53" s="4"/>
      <c r="I53" s="3"/>
      <c r="J53" s="5"/>
      <c r="K53" s="6"/>
      <c r="L53" s="590">
        <f t="shared" si="12"/>
        <v>0</v>
      </c>
      <c r="M53" s="589" t="str">
        <f>IF(AND(U53=0,W53=0,N53=""),"No Line Item",M52+1)</f>
        <v>No Line Item</v>
      </c>
      <c r="N53" s="1079"/>
      <c r="O53" s="1080"/>
      <c r="P53" s="1080"/>
      <c r="Q53" s="1080"/>
      <c r="R53" s="1080"/>
      <c r="S53" s="1081"/>
      <c r="T53" s="4"/>
      <c r="U53" s="3"/>
      <c r="V53" s="5"/>
      <c r="W53" s="6"/>
      <c r="X53" s="590">
        <f t="shared" si="13"/>
        <v>0</v>
      </c>
      <c r="Y53" s="589" t="str">
        <f>IF(AND(AG53=0,AI53=0,Z53=""),"No Line Item",Y52+1)</f>
        <v>No Line Item</v>
      </c>
      <c r="Z53" s="1079"/>
      <c r="AA53" s="1080"/>
      <c r="AB53" s="1080"/>
      <c r="AC53" s="1080"/>
      <c r="AD53" s="1080"/>
      <c r="AE53" s="1081"/>
      <c r="AF53" s="4"/>
      <c r="AG53" s="3"/>
      <c r="AH53" s="5"/>
      <c r="AI53" s="6"/>
      <c r="AJ53" s="590">
        <f t="shared" si="14"/>
        <v>0</v>
      </c>
      <c r="AK53" s="589" t="str">
        <f>IF(AND(AS53=0,AU53=0,AL53=""),"No Line Item",AK52+1)</f>
        <v>No Line Item</v>
      </c>
      <c r="AL53" s="1079"/>
      <c r="AM53" s="1080"/>
      <c r="AN53" s="1080"/>
      <c r="AO53" s="1080"/>
      <c r="AP53" s="1080"/>
      <c r="AQ53" s="1081"/>
      <c r="AR53" s="4"/>
      <c r="AS53" s="3"/>
      <c r="AT53" s="5"/>
      <c r="AU53" s="6"/>
      <c r="AV53" s="590">
        <f t="shared" si="15"/>
        <v>0</v>
      </c>
      <c r="AW53" s="589" t="str">
        <f>IF(AND(BE53=0,BG53=0,AX53=""),"No Line Item",AW52+1)</f>
        <v>No Line Item</v>
      </c>
      <c r="AX53" s="1079"/>
      <c r="AY53" s="1080"/>
      <c r="AZ53" s="1080"/>
      <c r="BA53" s="1080"/>
      <c r="BB53" s="1080"/>
      <c r="BC53" s="1081"/>
      <c r="BD53" s="4"/>
      <c r="BE53" s="3"/>
      <c r="BF53" s="5"/>
      <c r="BG53" s="6"/>
      <c r="BH53" s="590">
        <f t="shared" si="16"/>
        <v>0</v>
      </c>
      <c r="BI53" s="589" t="str">
        <f>IF(AND(BQ53=0,BS53=0,BJ53=""),"No Line Item",BI52+1)</f>
        <v>No Line Item</v>
      </c>
      <c r="BJ53" s="1079"/>
      <c r="BK53" s="1080"/>
      <c r="BL53" s="1080"/>
      <c r="BM53" s="1080"/>
      <c r="BN53" s="1080"/>
      <c r="BO53" s="1081"/>
      <c r="BP53" s="4"/>
      <c r="BQ53" s="3"/>
      <c r="BR53" s="5"/>
      <c r="BS53" s="6"/>
      <c r="BT53" s="590">
        <f t="shared" si="17"/>
        <v>0</v>
      </c>
    </row>
    <row r="54" spans="1:72" ht="23.85" customHeight="1" x14ac:dyDescent="0.2">
      <c r="A54" s="589" t="str">
        <f t="shared" ref="A54:A69" si="18">IF(AND(I54=0,K54=0,B54=""),"No Line Item",A53+1)</f>
        <v>No Line Item</v>
      </c>
      <c r="B54" s="1079"/>
      <c r="C54" s="1080"/>
      <c r="D54" s="1080"/>
      <c r="E54" s="1080"/>
      <c r="F54" s="1080"/>
      <c r="G54" s="1081"/>
      <c r="H54" s="4"/>
      <c r="I54" s="3"/>
      <c r="J54" s="5"/>
      <c r="K54" s="6"/>
      <c r="L54" s="590">
        <f t="shared" si="12"/>
        <v>0</v>
      </c>
      <c r="M54" s="589" t="str">
        <f t="shared" ref="M54:M69" si="19">IF(AND(U54=0,W54=0,N54=""),"No Line Item",M53+1)</f>
        <v>No Line Item</v>
      </c>
      <c r="N54" s="1079"/>
      <c r="O54" s="1080"/>
      <c r="P54" s="1080"/>
      <c r="Q54" s="1080"/>
      <c r="R54" s="1080"/>
      <c r="S54" s="1081"/>
      <c r="T54" s="4"/>
      <c r="U54" s="3"/>
      <c r="V54" s="5"/>
      <c r="W54" s="6"/>
      <c r="X54" s="590">
        <f t="shared" si="13"/>
        <v>0</v>
      </c>
      <c r="Y54" s="589" t="str">
        <f t="shared" ref="Y54:Y69" si="20">IF(AND(AG54=0,AI54=0,Z54=""),"No Line Item",Y53+1)</f>
        <v>No Line Item</v>
      </c>
      <c r="Z54" s="1079"/>
      <c r="AA54" s="1080"/>
      <c r="AB54" s="1080"/>
      <c r="AC54" s="1080"/>
      <c r="AD54" s="1080"/>
      <c r="AE54" s="1081"/>
      <c r="AF54" s="4"/>
      <c r="AG54" s="3"/>
      <c r="AH54" s="5"/>
      <c r="AI54" s="6"/>
      <c r="AJ54" s="590">
        <f t="shared" si="14"/>
        <v>0</v>
      </c>
      <c r="AK54" s="589" t="str">
        <f t="shared" ref="AK54:AK69" si="21">IF(AND(AS54=0,AU54=0,AL54=""),"No Line Item",AK53+1)</f>
        <v>No Line Item</v>
      </c>
      <c r="AL54" s="1079"/>
      <c r="AM54" s="1080"/>
      <c r="AN54" s="1080"/>
      <c r="AO54" s="1080"/>
      <c r="AP54" s="1080"/>
      <c r="AQ54" s="1081"/>
      <c r="AR54" s="4"/>
      <c r="AS54" s="3"/>
      <c r="AT54" s="5"/>
      <c r="AU54" s="6"/>
      <c r="AV54" s="590">
        <f t="shared" si="15"/>
        <v>0</v>
      </c>
      <c r="AW54" s="589" t="str">
        <f t="shared" ref="AW54:AW69" si="22">IF(AND(BE54=0,BG54=0,AX54=""),"No Line Item",AW53+1)</f>
        <v>No Line Item</v>
      </c>
      <c r="AX54" s="1079"/>
      <c r="AY54" s="1080"/>
      <c r="AZ54" s="1080"/>
      <c r="BA54" s="1080"/>
      <c r="BB54" s="1080"/>
      <c r="BC54" s="1081"/>
      <c r="BD54" s="4"/>
      <c r="BE54" s="3"/>
      <c r="BF54" s="5"/>
      <c r="BG54" s="6"/>
      <c r="BH54" s="590">
        <f t="shared" si="16"/>
        <v>0</v>
      </c>
      <c r="BI54" s="589" t="str">
        <f t="shared" ref="BI54:BI69" si="23">IF(AND(BQ54=0,BS54=0,BJ54=""),"No Line Item",BI53+1)</f>
        <v>No Line Item</v>
      </c>
      <c r="BJ54" s="1079"/>
      <c r="BK54" s="1080"/>
      <c r="BL54" s="1080"/>
      <c r="BM54" s="1080"/>
      <c r="BN54" s="1080"/>
      <c r="BO54" s="1081"/>
      <c r="BP54" s="4"/>
      <c r="BQ54" s="3"/>
      <c r="BR54" s="5"/>
      <c r="BS54" s="6"/>
      <c r="BT54" s="590">
        <f t="shared" si="17"/>
        <v>0</v>
      </c>
    </row>
    <row r="55" spans="1:72" ht="23.85" customHeight="1" x14ac:dyDescent="0.2">
      <c r="A55" s="589" t="str">
        <f t="shared" si="18"/>
        <v>No Line Item</v>
      </c>
      <c r="B55" s="1079"/>
      <c r="C55" s="1080"/>
      <c r="D55" s="1080"/>
      <c r="E55" s="1080"/>
      <c r="F55" s="1080"/>
      <c r="G55" s="1081"/>
      <c r="H55" s="4"/>
      <c r="I55" s="3"/>
      <c r="J55" s="5"/>
      <c r="K55" s="6"/>
      <c r="L55" s="590">
        <f t="shared" si="12"/>
        <v>0</v>
      </c>
      <c r="M55" s="589" t="str">
        <f t="shared" si="19"/>
        <v>No Line Item</v>
      </c>
      <c r="N55" s="1079"/>
      <c r="O55" s="1080"/>
      <c r="P55" s="1080"/>
      <c r="Q55" s="1080"/>
      <c r="R55" s="1080"/>
      <c r="S55" s="1081"/>
      <c r="T55" s="4"/>
      <c r="U55" s="3"/>
      <c r="V55" s="5"/>
      <c r="W55" s="6"/>
      <c r="X55" s="590">
        <f t="shared" si="13"/>
        <v>0</v>
      </c>
      <c r="Y55" s="589" t="str">
        <f t="shared" si="20"/>
        <v>No Line Item</v>
      </c>
      <c r="Z55" s="1079"/>
      <c r="AA55" s="1080"/>
      <c r="AB55" s="1080"/>
      <c r="AC55" s="1080"/>
      <c r="AD55" s="1080"/>
      <c r="AE55" s="1081"/>
      <c r="AF55" s="4"/>
      <c r="AG55" s="3"/>
      <c r="AH55" s="5"/>
      <c r="AI55" s="6"/>
      <c r="AJ55" s="590">
        <f t="shared" si="14"/>
        <v>0</v>
      </c>
      <c r="AK55" s="589" t="str">
        <f t="shared" si="21"/>
        <v>No Line Item</v>
      </c>
      <c r="AL55" s="1079"/>
      <c r="AM55" s="1080"/>
      <c r="AN55" s="1080"/>
      <c r="AO55" s="1080"/>
      <c r="AP55" s="1080"/>
      <c r="AQ55" s="1081"/>
      <c r="AR55" s="4"/>
      <c r="AS55" s="3"/>
      <c r="AT55" s="5"/>
      <c r="AU55" s="6"/>
      <c r="AV55" s="590">
        <f t="shared" si="15"/>
        <v>0</v>
      </c>
      <c r="AW55" s="589" t="str">
        <f t="shared" si="22"/>
        <v>No Line Item</v>
      </c>
      <c r="AX55" s="1079"/>
      <c r="AY55" s="1080"/>
      <c r="AZ55" s="1080"/>
      <c r="BA55" s="1080"/>
      <c r="BB55" s="1080"/>
      <c r="BC55" s="1081"/>
      <c r="BD55" s="4"/>
      <c r="BE55" s="3"/>
      <c r="BF55" s="5"/>
      <c r="BG55" s="6"/>
      <c r="BH55" s="590">
        <f t="shared" si="16"/>
        <v>0</v>
      </c>
      <c r="BI55" s="589" t="str">
        <f t="shared" si="23"/>
        <v>No Line Item</v>
      </c>
      <c r="BJ55" s="1079"/>
      <c r="BK55" s="1080"/>
      <c r="BL55" s="1080"/>
      <c r="BM55" s="1080"/>
      <c r="BN55" s="1080"/>
      <c r="BO55" s="1081"/>
      <c r="BP55" s="4"/>
      <c r="BQ55" s="3"/>
      <c r="BR55" s="5"/>
      <c r="BS55" s="6"/>
      <c r="BT55" s="590">
        <f t="shared" si="17"/>
        <v>0</v>
      </c>
    </row>
    <row r="56" spans="1:72" ht="23.85" customHeight="1" x14ac:dyDescent="0.2">
      <c r="A56" s="589" t="str">
        <f t="shared" si="18"/>
        <v>No Line Item</v>
      </c>
      <c r="B56" s="1079"/>
      <c r="C56" s="1080"/>
      <c r="D56" s="1080"/>
      <c r="E56" s="1080"/>
      <c r="F56" s="1080"/>
      <c r="G56" s="1081"/>
      <c r="H56" s="4"/>
      <c r="I56" s="3"/>
      <c r="J56" s="5"/>
      <c r="K56" s="6"/>
      <c r="L56" s="590">
        <f t="shared" si="12"/>
        <v>0</v>
      </c>
      <c r="M56" s="589" t="str">
        <f t="shared" si="19"/>
        <v>No Line Item</v>
      </c>
      <c r="N56" s="1079"/>
      <c r="O56" s="1080"/>
      <c r="P56" s="1080"/>
      <c r="Q56" s="1080"/>
      <c r="R56" s="1080"/>
      <c r="S56" s="1081"/>
      <c r="T56" s="4"/>
      <c r="U56" s="3"/>
      <c r="V56" s="5"/>
      <c r="W56" s="6"/>
      <c r="X56" s="590">
        <f t="shared" si="13"/>
        <v>0</v>
      </c>
      <c r="Y56" s="589" t="str">
        <f t="shared" si="20"/>
        <v>No Line Item</v>
      </c>
      <c r="Z56" s="1079"/>
      <c r="AA56" s="1080"/>
      <c r="AB56" s="1080"/>
      <c r="AC56" s="1080"/>
      <c r="AD56" s="1080"/>
      <c r="AE56" s="1081"/>
      <c r="AF56" s="4"/>
      <c r="AG56" s="3"/>
      <c r="AH56" s="5"/>
      <c r="AI56" s="6"/>
      <c r="AJ56" s="590">
        <f t="shared" si="14"/>
        <v>0</v>
      </c>
      <c r="AK56" s="589" t="str">
        <f t="shared" si="21"/>
        <v>No Line Item</v>
      </c>
      <c r="AL56" s="1079"/>
      <c r="AM56" s="1080"/>
      <c r="AN56" s="1080"/>
      <c r="AO56" s="1080"/>
      <c r="AP56" s="1080"/>
      <c r="AQ56" s="1081"/>
      <c r="AR56" s="4"/>
      <c r="AS56" s="3"/>
      <c r="AT56" s="5"/>
      <c r="AU56" s="6"/>
      <c r="AV56" s="590">
        <f t="shared" si="15"/>
        <v>0</v>
      </c>
      <c r="AW56" s="589" t="str">
        <f t="shared" si="22"/>
        <v>No Line Item</v>
      </c>
      <c r="AX56" s="1079"/>
      <c r="AY56" s="1080"/>
      <c r="AZ56" s="1080"/>
      <c r="BA56" s="1080"/>
      <c r="BB56" s="1080"/>
      <c r="BC56" s="1081"/>
      <c r="BD56" s="4"/>
      <c r="BE56" s="3"/>
      <c r="BF56" s="5"/>
      <c r="BG56" s="6"/>
      <c r="BH56" s="590">
        <f t="shared" si="16"/>
        <v>0</v>
      </c>
      <c r="BI56" s="589" t="str">
        <f t="shared" si="23"/>
        <v>No Line Item</v>
      </c>
      <c r="BJ56" s="1079"/>
      <c r="BK56" s="1080"/>
      <c r="BL56" s="1080"/>
      <c r="BM56" s="1080"/>
      <c r="BN56" s="1080"/>
      <c r="BO56" s="1081"/>
      <c r="BP56" s="4"/>
      <c r="BQ56" s="3"/>
      <c r="BR56" s="5"/>
      <c r="BS56" s="6"/>
      <c r="BT56" s="590">
        <f t="shared" si="17"/>
        <v>0</v>
      </c>
    </row>
    <row r="57" spans="1:72" ht="23.85" customHeight="1" x14ac:dyDescent="0.2">
      <c r="A57" s="589" t="str">
        <f t="shared" si="18"/>
        <v>No Line Item</v>
      </c>
      <c r="B57" s="1079"/>
      <c r="C57" s="1080"/>
      <c r="D57" s="1080"/>
      <c r="E57" s="1080"/>
      <c r="F57" s="1080"/>
      <c r="G57" s="1081"/>
      <c r="H57" s="4"/>
      <c r="I57" s="3"/>
      <c r="J57" s="5"/>
      <c r="K57" s="6"/>
      <c r="L57" s="590">
        <f t="shared" si="12"/>
        <v>0</v>
      </c>
      <c r="M57" s="589" t="str">
        <f t="shared" si="19"/>
        <v>No Line Item</v>
      </c>
      <c r="N57" s="1079"/>
      <c r="O57" s="1080"/>
      <c r="P57" s="1080"/>
      <c r="Q57" s="1080"/>
      <c r="R57" s="1080"/>
      <c r="S57" s="1081"/>
      <c r="T57" s="4"/>
      <c r="U57" s="3"/>
      <c r="V57" s="5"/>
      <c r="W57" s="6"/>
      <c r="X57" s="590">
        <f t="shared" si="13"/>
        <v>0</v>
      </c>
      <c r="Y57" s="589" t="str">
        <f t="shared" si="20"/>
        <v>No Line Item</v>
      </c>
      <c r="Z57" s="1079"/>
      <c r="AA57" s="1080"/>
      <c r="AB57" s="1080"/>
      <c r="AC57" s="1080"/>
      <c r="AD57" s="1080"/>
      <c r="AE57" s="1081"/>
      <c r="AF57" s="4"/>
      <c r="AG57" s="3"/>
      <c r="AH57" s="5"/>
      <c r="AI57" s="6"/>
      <c r="AJ57" s="590">
        <f t="shared" si="14"/>
        <v>0</v>
      </c>
      <c r="AK57" s="589" t="str">
        <f t="shared" si="21"/>
        <v>No Line Item</v>
      </c>
      <c r="AL57" s="1079"/>
      <c r="AM57" s="1080"/>
      <c r="AN57" s="1080"/>
      <c r="AO57" s="1080"/>
      <c r="AP57" s="1080"/>
      <c r="AQ57" s="1081"/>
      <c r="AR57" s="4"/>
      <c r="AS57" s="3"/>
      <c r="AT57" s="5"/>
      <c r="AU57" s="6"/>
      <c r="AV57" s="590">
        <f t="shared" si="15"/>
        <v>0</v>
      </c>
      <c r="AW57" s="589" t="str">
        <f t="shared" si="22"/>
        <v>No Line Item</v>
      </c>
      <c r="AX57" s="1079"/>
      <c r="AY57" s="1080"/>
      <c r="AZ57" s="1080"/>
      <c r="BA57" s="1080"/>
      <c r="BB57" s="1080"/>
      <c r="BC57" s="1081"/>
      <c r="BD57" s="4"/>
      <c r="BE57" s="3"/>
      <c r="BF57" s="5"/>
      <c r="BG57" s="6"/>
      <c r="BH57" s="590">
        <f t="shared" si="16"/>
        <v>0</v>
      </c>
      <c r="BI57" s="589" t="str">
        <f t="shared" si="23"/>
        <v>No Line Item</v>
      </c>
      <c r="BJ57" s="1079"/>
      <c r="BK57" s="1080"/>
      <c r="BL57" s="1080"/>
      <c r="BM57" s="1080"/>
      <c r="BN57" s="1080"/>
      <c r="BO57" s="1081"/>
      <c r="BP57" s="4"/>
      <c r="BQ57" s="3"/>
      <c r="BR57" s="5"/>
      <c r="BS57" s="6"/>
      <c r="BT57" s="590">
        <f t="shared" si="17"/>
        <v>0</v>
      </c>
    </row>
    <row r="58" spans="1:72" ht="23.85" customHeight="1" x14ac:dyDescent="0.2">
      <c r="A58" s="589" t="str">
        <f t="shared" si="18"/>
        <v>No Line Item</v>
      </c>
      <c r="B58" s="1079"/>
      <c r="C58" s="1080"/>
      <c r="D58" s="1080"/>
      <c r="E58" s="1080"/>
      <c r="F58" s="1080"/>
      <c r="G58" s="1081"/>
      <c r="H58" s="4"/>
      <c r="I58" s="3"/>
      <c r="J58" s="5"/>
      <c r="K58" s="6"/>
      <c r="L58" s="590">
        <f t="shared" si="12"/>
        <v>0</v>
      </c>
      <c r="M58" s="589" t="str">
        <f t="shared" si="19"/>
        <v>No Line Item</v>
      </c>
      <c r="N58" s="1079"/>
      <c r="O58" s="1080"/>
      <c r="P58" s="1080"/>
      <c r="Q58" s="1080"/>
      <c r="R58" s="1080"/>
      <c r="S58" s="1081"/>
      <c r="T58" s="4"/>
      <c r="U58" s="3"/>
      <c r="V58" s="5"/>
      <c r="W58" s="6"/>
      <c r="X58" s="590">
        <f t="shared" si="13"/>
        <v>0</v>
      </c>
      <c r="Y58" s="589" t="str">
        <f t="shared" si="20"/>
        <v>No Line Item</v>
      </c>
      <c r="Z58" s="1079"/>
      <c r="AA58" s="1080"/>
      <c r="AB58" s="1080"/>
      <c r="AC58" s="1080"/>
      <c r="AD58" s="1080"/>
      <c r="AE58" s="1081"/>
      <c r="AF58" s="4"/>
      <c r="AG58" s="3"/>
      <c r="AH58" s="5"/>
      <c r="AI58" s="6"/>
      <c r="AJ58" s="590">
        <f t="shared" si="14"/>
        <v>0</v>
      </c>
      <c r="AK58" s="589" t="str">
        <f t="shared" si="21"/>
        <v>No Line Item</v>
      </c>
      <c r="AL58" s="1079"/>
      <c r="AM58" s="1080"/>
      <c r="AN58" s="1080"/>
      <c r="AO58" s="1080"/>
      <c r="AP58" s="1080"/>
      <c r="AQ58" s="1081"/>
      <c r="AR58" s="4"/>
      <c r="AS58" s="3"/>
      <c r="AT58" s="5"/>
      <c r="AU58" s="6"/>
      <c r="AV58" s="590">
        <f t="shared" si="15"/>
        <v>0</v>
      </c>
      <c r="AW58" s="589" t="str">
        <f t="shared" si="22"/>
        <v>No Line Item</v>
      </c>
      <c r="AX58" s="1079"/>
      <c r="AY58" s="1080"/>
      <c r="AZ58" s="1080"/>
      <c r="BA58" s="1080"/>
      <c r="BB58" s="1080"/>
      <c r="BC58" s="1081"/>
      <c r="BD58" s="4"/>
      <c r="BE58" s="3"/>
      <c r="BF58" s="5"/>
      <c r="BG58" s="6"/>
      <c r="BH58" s="590">
        <f t="shared" si="16"/>
        <v>0</v>
      </c>
      <c r="BI58" s="589" t="str">
        <f t="shared" si="23"/>
        <v>No Line Item</v>
      </c>
      <c r="BJ58" s="1079"/>
      <c r="BK58" s="1080"/>
      <c r="BL58" s="1080"/>
      <c r="BM58" s="1080"/>
      <c r="BN58" s="1080"/>
      <c r="BO58" s="1081"/>
      <c r="BP58" s="4"/>
      <c r="BQ58" s="3"/>
      <c r="BR58" s="5"/>
      <c r="BS58" s="6"/>
      <c r="BT58" s="590">
        <f t="shared" si="17"/>
        <v>0</v>
      </c>
    </row>
    <row r="59" spans="1:72" ht="23.85" customHeight="1" x14ac:dyDescent="0.2">
      <c r="A59" s="589" t="str">
        <f t="shared" si="18"/>
        <v>No Line Item</v>
      </c>
      <c r="B59" s="1079"/>
      <c r="C59" s="1080"/>
      <c r="D59" s="1080"/>
      <c r="E59" s="1080"/>
      <c r="F59" s="1080"/>
      <c r="G59" s="1081"/>
      <c r="H59" s="4"/>
      <c r="I59" s="3"/>
      <c r="J59" s="5"/>
      <c r="K59" s="6"/>
      <c r="L59" s="590">
        <f t="shared" si="12"/>
        <v>0</v>
      </c>
      <c r="M59" s="589" t="str">
        <f t="shared" si="19"/>
        <v>No Line Item</v>
      </c>
      <c r="N59" s="1079"/>
      <c r="O59" s="1080"/>
      <c r="P59" s="1080"/>
      <c r="Q59" s="1080"/>
      <c r="R59" s="1080"/>
      <c r="S59" s="1081"/>
      <c r="T59" s="4"/>
      <c r="U59" s="3"/>
      <c r="V59" s="5"/>
      <c r="W59" s="6"/>
      <c r="X59" s="590">
        <f t="shared" si="13"/>
        <v>0</v>
      </c>
      <c r="Y59" s="589" t="str">
        <f t="shared" si="20"/>
        <v>No Line Item</v>
      </c>
      <c r="Z59" s="1079"/>
      <c r="AA59" s="1080"/>
      <c r="AB59" s="1080"/>
      <c r="AC59" s="1080"/>
      <c r="AD59" s="1080"/>
      <c r="AE59" s="1081"/>
      <c r="AF59" s="4"/>
      <c r="AG59" s="3"/>
      <c r="AH59" s="5"/>
      <c r="AI59" s="6"/>
      <c r="AJ59" s="590">
        <f t="shared" si="14"/>
        <v>0</v>
      </c>
      <c r="AK59" s="589" t="str">
        <f t="shared" si="21"/>
        <v>No Line Item</v>
      </c>
      <c r="AL59" s="1079"/>
      <c r="AM59" s="1080"/>
      <c r="AN59" s="1080"/>
      <c r="AO59" s="1080"/>
      <c r="AP59" s="1080"/>
      <c r="AQ59" s="1081"/>
      <c r="AR59" s="4"/>
      <c r="AS59" s="3"/>
      <c r="AT59" s="5"/>
      <c r="AU59" s="6"/>
      <c r="AV59" s="590">
        <f t="shared" si="15"/>
        <v>0</v>
      </c>
      <c r="AW59" s="589" t="str">
        <f t="shared" si="22"/>
        <v>No Line Item</v>
      </c>
      <c r="AX59" s="1079"/>
      <c r="AY59" s="1080"/>
      <c r="AZ59" s="1080"/>
      <c r="BA59" s="1080"/>
      <c r="BB59" s="1080"/>
      <c r="BC59" s="1081"/>
      <c r="BD59" s="4"/>
      <c r="BE59" s="3"/>
      <c r="BF59" s="5"/>
      <c r="BG59" s="6"/>
      <c r="BH59" s="590">
        <f t="shared" si="16"/>
        <v>0</v>
      </c>
      <c r="BI59" s="589" t="str">
        <f t="shared" si="23"/>
        <v>No Line Item</v>
      </c>
      <c r="BJ59" s="1079"/>
      <c r="BK59" s="1080"/>
      <c r="BL59" s="1080"/>
      <c r="BM59" s="1080"/>
      <c r="BN59" s="1080"/>
      <c r="BO59" s="1081"/>
      <c r="BP59" s="4"/>
      <c r="BQ59" s="3"/>
      <c r="BR59" s="5"/>
      <c r="BS59" s="6"/>
      <c r="BT59" s="590">
        <f t="shared" si="17"/>
        <v>0</v>
      </c>
    </row>
    <row r="60" spans="1:72" ht="23.85" customHeight="1" x14ac:dyDescent="0.2">
      <c r="A60" s="589" t="str">
        <f t="shared" si="18"/>
        <v>No Line Item</v>
      </c>
      <c r="B60" s="1079"/>
      <c r="C60" s="1080"/>
      <c r="D60" s="1080"/>
      <c r="E60" s="1080"/>
      <c r="F60" s="1080"/>
      <c r="G60" s="1081"/>
      <c r="H60" s="4"/>
      <c r="I60" s="3"/>
      <c r="J60" s="5"/>
      <c r="K60" s="6"/>
      <c r="L60" s="590">
        <f t="shared" si="12"/>
        <v>0</v>
      </c>
      <c r="M60" s="589" t="str">
        <f t="shared" si="19"/>
        <v>No Line Item</v>
      </c>
      <c r="N60" s="1079"/>
      <c r="O60" s="1080"/>
      <c r="P60" s="1080"/>
      <c r="Q60" s="1080"/>
      <c r="R60" s="1080"/>
      <c r="S60" s="1081"/>
      <c r="T60" s="4"/>
      <c r="U60" s="3"/>
      <c r="V60" s="5"/>
      <c r="W60" s="6"/>
      <c r="X60" s="590">
        <f t="shared" si="13"/>
        <v>0</v>
      </c>
      <c r="Y60" s="589" t="str">
        <f t="shared" si="20"/>
        <v>No Line Item</v>
      </c>
      <c r="Z60" s="1079"/>
      <c r="AA60" s="1080"/>
      <c r="AB60" s="1080"/>
      <c r="AC60" s="1080"/>
      <c r="AD60" s="1080"/>
      <c r="AE60" s="1081"/>
      <c r="AF60" s="4"/>
      <c r="AG60" s="3"/>
      <c r="AH60" s="5"/>
      <c r="AI60" s="6"/>
      <c r="AJ60" s="590">
        <f t="shared" si="14"/>
        <v>0</v>
      </c>
      <c r="AK60" s="589" t="str">
        <f t="shared" si="21"/>
        <v>No Line Item</v>
      </c>
      <c r="AL60" s="1079"/>
      <c r="AM60" s="1080"/>
      <c r="AN60" s="1080"/>
      <c r="AO60" s="1080"/>
      <c r="AP60" s="1080"/>
      <c r="AQ60" s="1081"/>
      <c r="AR60" s="4"/>
      <c r="AS60" s="3"/>
      <c r="AT60" s="5"/>
      <c r="AU60" s="6"/>
      <c r="AV60" s="590">
        <f t="shared" si="15"/>
        <v>0</v>
      </c>
      <c r="AW60" s="589" t="str">
        <f t="shared" si="22"/>
        <v>No Line Item</v>
      </c>
      <c r="AX60" s="1079"/>
      <c r="AY60" s="1080"/>
      <c r="AZ60" s="1080"/>
      <c r="BA60" s="1080"/>
      <c r="BB60" s="1080"/>
      <c r="BC60" s="1081"/>
      <c r="BD60" s="4"/>
      <c r="BE60" s="3"/>
      <c r="BF60" s="5"/>
      <c r="BG60" s="6"/>
      <c r="BH60" s="590">
        <f t="shared" si="16"/>
        <v>0</v>
      </c>
      <c r="BI60" s="589" t="str">
        <f t="shared" si="23"/>
        <v>No Line Item</v>
      </c>
      <c r="BJ60" s="1079"/>
      <c r="BK60" s="1080"/>
      <c r="BL60" s="1080"/>
      <c r="BM60" s="1080"/>
      <c r="BN60" s="1080"/>
      <c r="BO60" s="1081"/>
      <c r="BP60" s="4"/>
      <c r="BQ60" s="3"/>
      <c r="BR60" s="5"/>
      <c r="BS60" s="6"/>
      <c r="BT60" s="590">
        <f t="shared" si="17"/>
        <v>0</v>
      </c>
    </row>
    <row r="61" spans="1:72" ht="23.85" customHeight="1" x14ac:dyDescent="0.2">
      <c r="A61" s="589" t="str">
        <f t="shared" si="18"/>
        <v>No Line Item</v>
      </c>
      <c r="B61" s="1079"/>
      <c r="C61" s="1080"/>
      <c r="D61" s="1080"/>
      <c r="E61" s="1080"/>
      <c r="F61" s="1080"/>
      <c r="G61" s="1081"/>
      <c r="H61" s="4"/>
      <c r="I61" s="3"/>
      <c r="J61" s="5"/>
      <c r="K61" s="6"/>
      <c r="L61" s="590">
        <f t="shared" si="12"/>
        <v>0</v>
      </c>
      <c r="M61" s="589" t="str">
        <f t="shared" si="19"/>
        <v>No Line Item</v>
      </c>
      <c r="N61" s="1079"/>
      <c r="O61" s="1080"/>
      <c r="P61" s="1080"/>
      <c r="Q61" s="1080"/>
      <c r="R61" s="1080"/>
      <c r="S61" s="1081"/>
      <c r="T61" s="4"/>
      <c r="U61" s="3"/>
      <c r="V61" s="5"/>
      <c r="W61" s="6"/>
      <c r="X61" s="590">
        <f t="shared" si="13"/>
        <v>0</v>
      </c>
      <c r="Y61" s="589" t="str">
        <f t="shared" si="20"/>
        <v>No Line Item</v>
      </c>
      <c r="Z61" s="1079"/>
      <c r="AA61" s="1080"/>
      <c r="AB61" s="1080"/>
      <c r="AC61" s="1080"/>
      <c r="AD61" s="1080"/>
      <c r="AE61" s="1081"/>
      <c r="AF61" s="4"/>
      <c r="AG61" s="3"/>
      <c r="AH61" s="5"/>
      <c r="AI61" s="6"/>
      <c r="AJ61" s="590">
        <f t="shared" si="14"/>
        <v>0</v>
      </c>
      <c r="AK61" s="589" t="str">
        <f t="shared" si="21"/>
        <v>No Line Item</v>
      </c>
      <c r="AL61" s="1079"/>
      <c r="AM61" s="1080"/>
      <c r="AN61" s="1080"/>
      <c r="AO61" s="1080"/>
      <c r="AP61" s="1080"/>
      <c r="AQ61" s="1081"/>
      <c r="AR61" s="4"/>
      <c r="AS61" s="3"/>
      <c r="AT61" s="5"/>
      <c r="AU61" s="6"/>
      <c r="AV61" s="590">
        <f t="shared" si="15"/>
        <v>0</v>
      </c>
      <c r="AW61" s="589" t="str">
        <f t="shared" si="22"/>
        <v>No Line Item</v>
      </c>
      <c r="AX61" s="1079"/>
      <c r="AY61" s="1080"/>
      <c r="AZ61" s="1080"/>
      <c r="BA61" s="1080"/>
      <c r="BB61" s="1080"/>
      <c r="BC61" s="1081"/>
      <c r="BD61" s="4"/>
      <c r="BE61" s="3"/>
      <c r="BF61" s="5"/>
      <c r="BG61" s="6"/>
      <c r="BH61" s="590">
        <f t="shared" si="16"/>
        <v>0</v>
      </c>
      <c r="BI61" s="589" t="str">
        <f t="shared" si="23"/>
        <v>No Line Item</v>
      </c>
      <c r="BJ61" s="1079"/>
      <c r="BK61" s="1080"/>
      <c r="BL61" s="1080"/>
      <c r="BM61" s="1080"/>
      <c r="BN61" s="1080"/>
      <c r="BO61" s="1081"/>
      <c r="BP61" s="4"/>
      <c r="BQ61" s="3"/>
      <c r="BR61" s="5"/>
      <c r="BS61" s="6"/>
      <c r="BT61" s="590">
        <f t="shared" si="17"/>
        <v>0</v>
      </c>
    </row>
    <row r="62" spans="1:72" ht="23.85" customHeight="1" x14ac:dyDescent="0.2">
      <c r="A62" s="589" t="str">
        <f t="shared" si="18"/>
        <v>No Line Item</v>
      </c>
      <c r="B62" s="1079"/>
      <c r="C62" s="1080"/>
      <c r="D62" s="1080"/>
      <c r="E62" s="1080"/>
      <c r="F62" s="1080"/>
      <c r="G62" s="1081"/>
      <c r="H62" s="4"/>
      <c r="I62" s="3"/>
      <c r="J62" s="5"/>
      <c r="K62" s="6"/>
      <c r="L62" s="590">
        <f t="shared" si="12"/>
        <v>0</v>
      </c>
      <c r="M62" s="589" t="str">
        <f t="shared" si="19"/>
        <v>No Line Item</v>
      </c>
      <c r="N62" s="1079"/>
      <c r="O62" s="1080"/>
      <c r="P62" s="1080"/>
      <c r="Q62" s="1080"/>
      <c r="R62" s="1080"/>
      <c r="S62" s="1081"/>
      <c r="T62" s="4"/>
      <c r="U62" s="3"/>
      <c r="V62" s="5"/>
      <c r="W62" s="6"/>
      <c r="X62" s="590">
        <f t="shared" si="13"/>
        <v>0</v>
      </c>
      <c r="Y62" s="589" t="str">
        <f t="shared" si="20"/>
        <v>No Line Item</v>
      </c>
      <c r="Z62" s="1079"/>
      <c r="AA62" s="1080"/>
      <c r="AB62" s="1080"/>
      <c r="AC62" s="1080"/>
      <c r="AD62" s="1080"/>
      <c r="AE62" s="1081"/>
      <c r="AF62" s="4"/>
      <c r="AG62" s="3"/>
      <c r="AH62" s="5"/>
      <c r="AI62" s="6"/>
      <c r="AJ62" s="590">
        <f t="shared" si="14"/>
        <v>0</v>
      </c>
      <c r="AK62" s="589" t="str">
        <f t="shared" si="21"/>
        <v>No Line Item</v>
      </c>
      <c r="AL62" s="1079"/>
      <c r="AM62" s="1080"/>
      <c r="AN62" s="1080"/>
      <c r="AO62" s="1080"/>
      <c r="AP62" s="1080"/>
      <c r="AQ62" s="1081"/>
      <c r="AR62" s="4"/>
      <c r="AS62" s="3"/>
      <c r="AT62" s="5"/>
      <c r="AU62" s="6"/>
      <c r="AV62" s="590">
        <f t="shared" si="15"/>
        <v>0</v>
      </c>
      <c r="AW62" s="589" t="str">
        <f t="shared" si="22"/>
        <v>No Line Item</v>
      </c>
      <c r="AX62" s="1079"/>
      <c r="AY62" s="1080"/>
      <c r="AZ62" s="1080"/>
      <c r="BA62" s="1080"/>
      <c r="BB62" s="1080"/>
      <c r="BC62" s="1081"/>
      <c r="BD62" s="4"/>
      <c r="BE62" s="3"/>
      <c r="BF62" s="5"/>
      <c r="BG62" s="6"/>
      <c r="BH62" s="590">
        <f t="shared" si="16"/>
        <v>0</v>
      </c>
      <c r="BI62" s="589" t="str">
        <f t="shared" si="23"/>
        <v>No Line Item</v>
      </c>
      <c r="BJ62" s="1079"/>
      <c r="BK62" s="1080"/>
      <c r="BL62" s="1080"/>
      <c r="BM62" s="1080"/>
      <c r="BN62" s="1080"/>
      <c r="BO62" s="1081"/>
      <c r="BP62" s="4"/>
      <c r="BQ62" s="3"/>
      <c r="BR62" s="5"/>
      <c r="BS62" s="6"/>
      <c r="BT62" s="590">
        <f t="shared" si="17"/>
        <v>0</v>
      </c>
    </row>
    <row r="63" spans="1:72" ht="23.85" customHeight="1" x14ac:dyDescent="0.2">
      <c r="A63" s="589" t="str">
        <f t="shared" si="18"/>
        <v>No Line Item</v>
      </c>
      <c r="B63" s="1079"/>
      <c r="C63" s="1080"/>
      <c r="D63" s="1080"/>
      <c r="E63" s="1080"/>
      <c r="F63" s="1080"/>
      <c r="G63" s="1081"/>
      <c r="H63" s="4"/>
      <c r="I63" s="3"/>
      <c r="J63" s="5"/>
      <c r="K63" s="6"/>
      <c r="L63" s="590">
        <f t="shared" si="12"/>
        <v>0</v>
      </c>
      <c r="M63" s="589" t="str">
        <f t="shared" si="19"/>
        <v>No Line Item</v>
      </c>
      <c r="N63" s="1079"/>
      <c r="O63" s="1080"/>
      <c r="P63" s="1080"/>
      <c r="Q63" s="1080"/>
      <c r="R63" s="1080"/>
      <c r="S63" s="1081"/>
      <c r="T63" s="4"/>
      <c r="U63" s="3"/>
      <c r="V63" s="5"/>
      <c r="W63" s="6"/>
      <c r="X63" s="590">
        <f t="shared" si="13"/>
        <v>0</v>
      </c>
      <c r="Y63" s="589" t="str">
        <f t="shared" si="20"/>
        <v>No Line Item</v>
      </c>
      <c r="Z63" s="1079"/>
      <c r="AA63" s="1080"/>
      <c r="AB63" s="1080"/>
      <c r="AC63" s="1080"/>
      <c r="AD63" s="1080"/>
      <c r="AE63" s="1081"/>
      <c r="AF63" s="4"/>
      <c r="AG63" s="3"/>
      <c r="AH63" s="5"/>
      <c r="AI63" s="6"/>
      <c r="AJ63" s="590">
        <f t="shared" si="14"/>
        <v>0</v>
      </c>
      <c r="AK63" s="589" t="str">
        <f t="shared" si="21"/>
        <v>No Line Item</v>
      </c>
      <c r="AL63" s="1079"/>
      <c r="AM63" s="1080"/>
      <c r="AN63" s="1080"/>
      <c r="AO63" s="1080"/>
      <c r="AP63" s="1080"/>
      <c r="AQ63" s="1081"/>
      <c r="AR63" s="4"/>
      <c r="AS63" s="3"/>
      <c r="AT63" s="5"/>
      <c r="AU63" s="6"/>
      <c r="AV63" s="590">
        <f t="shared" si="15"/>
        <v>0</v>
      </c>
      <c r="AW63" s="589" t="str">
        <f t="shared" si="22"/>
        <v>No Line Item</v>
      </c>
      <c r="AX63" s="1079"/>
      <c r="AY63" s="1080"/>
      <c r="AZ63" s="1080"/>
      <c r="BA63" s="1080"/>
      <c r="BB63" s="1080"/>
      <c r="BC63" s="1081"/>
      <c r="BD63" s="4"/>
      <c r="BE63" s="3"/>
      <c r="BF63" s="5"/>
      <c r="BG63" s="6"/>
      <c r="BH63" s="590">
        <f t="shared" si="16"/>
        <v>0</v>
      </c>
      <c r="BI63" s="589" t="str">
        <f t="shared" si="23"/>
        <v>No Line Item</v>
      </c>
      <c r="BJ63" s="1079"/>
      <c r="BK63" s="1080"/>
      <c r="BL63" s="1080"/>
      <c r="BM63" s="1080"/>
      <c r="BN63" s="1080"/>
      <c r="BO63" s="1081"/>
      <c r="BP63" s="4"/>
      <c r="BQ63" s="3"/>
      <c r="BR63" s="5"/>
      <c r="BS63" s="6"/>
      <c r="BT63" s="590">
        <f t="shared" si="17"/>
        <v>0</v>
      </c>
    </row>
    <row r="64" spans="1:72" ht="23.85" customHeight="1" x14ac:dyDescent="0.2">
      <c r="A64" s="589" t="str">
        <f t="shared" si="18"/>
        <v>No Line Item</v>
      </c>
      <c r="B64" s="1079"/>
      <c r="C64" s="1080"/>
      <c r="D64" s="1080"/>
      <c r="E64" s="1080"/>
      <c r="F64" s="1080"/>
      <c r="G64" s="1081"/>
      <c r="H64" s="4"/>
      <c r="I64" s="3"/>
      <c r="J64" s="5"/>
      <c r="K64" s="6"/>
      <c r="L64" s="590">
        <f t="shared" si="12"/>
        <v>0</v>
      </c>
      <c r="M64" s="589" t="str">
        <f t="shared" si="19"/>
        <v>No Line Item</v>
      </c>
      <c r="N64" s="1079"/>
      <c r="O64" s="1080"/>
      <c r="P64" s="1080"/>
      <c r="Q64" s="1080"/>
      <c r="R64" s="1080"/>
      <c r="S64" s="1081"/>
      <c r="T64" s="4"/>
      <c r="U64" s="3"/>
      <c r="V64" s="5"/>
      <c r="W64" s="6"/>
      <c r="X64" s="590">
        <f t="shared" si="13"/>
        <v>0</v>
      </c>
      <c r="Y64" s="589" t="str">
        <f t="shared" si="20"/>
        <v>No Line Item</v>
      </c>
      <c r="Z64" s="1079"/>
      <c r="AA64" s="1080"/>
      <c r="AB64" s="1080"/>
      <c r="AC64" s="1080"/>
      <c r="AD64" s="1080"/>
      <c r="AE64" s="1081"/>
      <c r="AF64" s="4"/>
      <c r="AG64" s="3"/>
      <c r="AH64" s="5"/>
      <c r="AI64" s="6"/>
      <c r="AJ64" s="590">
        <f t="shared" si="14"/>
        <v>0</v>
      </c>
      <c r="AK64" s="589" t="str">
        <f t="shared" si="21"/>
        <v>No Line Item</v>
      </c>
      <c r="AL64" s="1079"/>
      <c r="AM64" s="1080"/>
      <c r="AN64" s="1080"/>
      <c r="AO64" s="1080"/>
      <c r="AP64" s="1080"/>
      <c r="AQ64" s="1081"/>
      <c r="AR64" s="4"/>
      <c r="AS64" s="3"/>
      <c r="AT64" s="5"/>
      <c r="AU64" s="6"/>
      <c r="AV64" s="590">
        <f t="shared" si="15"/>
        <v>0</v>
      </c>
      <c r="AW64" s="589" t="str">
        <f t="shared" si="22"/>
        <v>No Line Item</v>
      </c>
      <c r="AX64" s="1079"/>
      <c r="AY64" s="1080"/>
      <c r="AZ64" s="1080"/>
      <c r="BA64" s="1080"/>
      <c r="BB64" s="1080"/>
      <c r="BC64" s="1081"/>
      <c r="BD64" s="4"/>
      <c r="BE64" s="3"/>
      <c r="BF64" s="5"/>
      <c r="BG64" s="6"/>
      <c r="BH64" s="590">
        <f t="shared" si="16"/>
        <v>0</v>
      </c>
      <c r="BI64" s="589" t="str">
        <f t="shared" si="23"/>
        <v>No Line Item</v>
      </c>
      <c r="BJ64" s="1079"/>
      <c r="BK64" s="1080"/>
      <c r="BL64" s="1080"/>
      <c r="BM64" s="1080"/>
      <c r="BN64" s="1080"/>
      <c r="BO64" s="1081"/>
      <c r="BP64" s="4"/>
      <c r="BQ64" s="3"/>
      <c r="BR64" s="5"/>
      <c r="BS64" s="6"/>
      <c r="BT64" s="590">
        <f t="shared" si="17"/>
        <v>0</v>
      </c>
    </row>
    <row r="65" spans="1:72" ht="23.85" customHeight="1" x14ac:dyDescent="0.2">
      <c r="A65" s="589" t="str">
        <f t="shared" si="18"/>
        <v>No Line Item</v>
      </c>
      <c r="B65" s="1079"/>
      <c r="C65" s="1080"/>
      <c r="D65" s="1080"/>
      <c r="E65" s="1080"/>
      <c r="F65" s="1080"/>
      <c r="G65" s="1081"/>
      <c r="H65" s="4"/>
      <c r="I65" s="3"/>
      <c r="J65" s="5"/>
      <c r="K65" s="6"/>
      <c r="L65" s="590">
        <f t="shared" si="12"/>
        <v>0</v>
      </c>
      <c r="M65" s="589" t="str">
        <f t="shared" si="19"/>
        <v>No Line Item</v>
      </c>
      <c r="N65" s="1079"/>
      <c r="O65" s="1080"/>
      <c r="P65" s="1080"/>
      <c r="Q65" s="1080"/>
      <c r="R65" s="1080"/>
      <c r="S65" s="1081"/>
      <c r="T65" s="4"/>
      <c r="U65" s="3"/>
      <c r="V65" s="5"/>
      <c r="W65" s="6"/>
      <c r="X65" s="590">
        <f t="shared" si="13"/>
        <v>0</v>
      </c>
      <c r="Y65" s="589" t="str">
        <f t="shared" si="20"/>
        <v>No Line Item</v>
      </c>
      <c r="Z65" s="1079"/>
      <c r="AA65" s="1080"/>
      <c r="AB65" s="1080"/>
      <c r="AC65" s="1080"/>
      <c r="AD65" s="1080"/>
      <c r="AE65" s="1081"/>
      <c r="AF65" s="4"/>
      <c r="AG65" s="3"/>
      <c r="AH65" s="5"/>
      <c r="AI65" s="6"/>
      <c r="AJ65" s="590">
        <f t="shared" si="14"/>
        <v>0</v>
      </c>
      <c r="AK65" s="589" t="str">
        <f t="shared" si="21"/>
        <v>No Line Item</v>
      </c>
      <c r="AL65" s="1079"/>
      <c r="AM65" s="1080"/>
      <c r="AN65" s="1080"/>
      <c r="AO65" s="1080"/>
      <c r="AP65" s="1080"/>
      <c r="AQ65" s="1081"/>
      <c r="AR65" s="4"/>
      <c r="AS65" s="3"/>
      <c r="AT65" s="5"/>
      <c r="AU65" s="6"/>
      <c r="AV65" s="590">
        <f t="shared" si="15"/>
        <v>0</v>
      </c>
      <c r="AW65" s="589" t="str">
        <f t="shared" si="22"/>
        <v>No Line Item</v>
      </c>
      <c r="AX65" s="1079"/>
      <c r="AY65" s="1080"/>
      <c r="AZ65" s="1080"/>
      <c r="BA65" s="1080"/>
      <c r="BB65" s="1080"/>
      <c r="BC65" s="1081"/>
      <c r="BD65" s="4"/>
      <c r="BE65" s="3"/>
      <c r="BF65" s="5"/>
      <c r="BG65" s="6"/>
      <c r="BH65" s="590">
        <f t="shared" si="16"/>
        <v>0</v>
      </c>
      <c r="BI65" s="589" t="str">
        <f t="shared" si="23"/>
        <v>No Line Item</v>
      </c>
      <c r="BJ65" s="1079"/>
      <c r="BK65" s="1080"/>
      <c r="BL65" s="1080"/>
      <c r="BM65" s="1080"/>
      <c r="BN65" s="1080"/>
      <c r="BO65" s="1081"/>
      <c r="BP65" s="4"/>
      <c r="BQ65" s="3"/>
      <c r="BR65" s="5"/>
      <c r="BS65" s="6"/>
      <c r="BT65" s="590">
        <f t="shared" si="17"/>
        <v>0</v>
      </c>
    </row>
    <row r="66" spans="1:72" ht="23.85" customHeight="1" x14ac:dyDescent="0.2">
      <c r="A66" s="589" t="str">
        <f t="shared" si="18"/>
        <v>No Line Item</v>
      </c>
      <c r="B66" s="1079"/>
      <c r="C66" s="1080"/>
      <c r="D66" s="1080"/>
      <c r="E66" s="1080"/>
      <c r="F66" s="1080"/>
      <c r="G66" s="1081"/>
      <c r="H66" s="4"/>
      <c r="I66" s="3"/>
      <c r="J66" s="5"/>
      <c r="K66" s="6"/>
      <c r="L66" s="590">
        <f t="shared" si="12"/>
        <v>0</v>
      </c>
      <c r="M66" s="589" t="str">
        <f t="shared" si="19"/>
        <v>No Line Item</v>
      </c>
      <c r="N66" s="1079"/>
      <c r="O66" s="1080"/>
      <c r="P66" s="1080"/>
      <c r="Q66" s="1080"/>
      <c r="R66" s="1080"/>
      <c r="S66" s="1081"/>
      <c r="T66" s="4"/>
      <c r="U66" s="3"/>
      <c r="V66" s="5"/>
      <c r="W66" s="6"/>
      <c r="X66" s="590">
        <f t="shared" si="13"/>
        <v>0</v>
      </c>
      <c r="Y66" s="589" t="str">
        <f t="shared" si="20"/>
        <v>No Line Item</v>
      </c>
      <c r="Z66" s="1079"/>
      <c r="AA66" s="1080"/>
      <c r="AB66" s="1080"/>
      <c r="AC66" s="1080"/>
      <c r="AD66" s="1080"/>
      <c r="AE66" s="1081"/>
      <c r="AF66" s="4"/>
      <c r="AG66" s="3"/>
      <c r="AH66" s="5"/>
      <c r="AI66" s="6"/>
      <c r="AJ66" s="590">
        <f t="shared" si="14"/>
        <v>0</v>
      </c>
      <c r="AK66" s="589" t="str">
        <f t="shared" si="21"/>
        <v>No Line Item</v>
      </c>
      <c r="AL66" s="1079"/>
      <c r="AM66" s="1080"/>
      <c r="AN66" s="1080"/>
      <c r="AO66" s="1080"/>
      <c r="AP66" s="1080"/>
      <c r="AQ66" s="1081"/>
      <c r="AR66" s="4"/>
      <c r="AS66" s="3"/>
      <c r="AT66" s="5"/>
      <c r="AU66" s="6"/>
      <c r="AV66" s="590">
        <f t="shared" si="15"/>
        <v>0</v>
      </c>
      <c r="AW66" s="589" t="str">
        <f t="shared" si="22"/>
        <v>No Line Item</v>
      </c>
      <c r="AX66" s="1079"/>
      <c r="AY66" s="1080"/>
      <c r="AZ66" s="1080"/>
      <c r="BA66" s="1080"/>
      <c r="BB66" s="1080"/>
      <c r="BC66" s="1081"/>
      <c r="BD66" s="4"/>
      <c r="BE66" s="3"/>
      <c r="BF66" s="5"/>
      <c r="BG66" s="6"/>
      <c r="BH66" s="590">
        <f t="shared" si="16"/>
        <v>0</v>
      </c>
      <c r="BI66" s="589" t="str">
        <f t="shared" si="23"/>
        <v>No Line Item</v>
      </c>
      <c r="BJ66" s="1079"/>
      <c r="BK66" s="1080"/>
      <c r="BL66" s="1080"/>
      <c r="BM66" s="1080"/>
      <c r="BN66" s="1080"/>
      <c r="BO66" s="1081"/>
      <c r="BP66" s="4"/>
      <c r="BQ66" s="3"/>
      <c r="BR66" s="5"/>
      <c r="BS66" s="6"/>
      <c r="BT66" s="590">
        <f t="shared" si="17"/>
        <v>0</v>
      </c>
    </row>
    <row r="67" spans="1:72" ht="23.85" customHeight="1" x14ac:dyDescent="0.2">
      <c r="A67" s="589" t="str">
        <f t="shared" si="18"/>
        <v>No Line Item</v>
      </c>
      <c r="B67" s="1079"/>
      <c r="C67" s="1080"/>
      <c r="D67" s="1080"/>
      <c r="E67" s="1080"/>
      <c r="F67" s="1080"/>
      <c r="G67" s="1081"/>
      <c r="H67" s="4"/>
      <c r="I67" s="3"/>
      <c r="J67" s="5"/>
      <c r="K67" s="6"/>
      <c r="L67" s="590">
        <f t="shared" si="12"/>
        <v>0</v>
      </c>
      <c r="M67" s="589" t="str">
        <f t="shared" si="19"/>
        <v>No Line Item</v>
      </c>
      <c r="N67" s="1079"/>
      <c r="O67" s="1080"/>
      <c r="P67" s="1080"/>
      <c r="Q67" s="1080"/>
      <c r="R67" s="1080"/>
      <c r="S67" s="1081"/>
      <c r="T67" s="4"/>
      <c r="U67" s="3"/>
      <c r="V67" s="5"/>
      <c r="W67" s="6"/>
      <c r="X67" s="590">
        <f t="shared" si="13"/>
        <v>0</v>
      </c>
      <c r="Y67" s="589" t="str">
        <f t="shared" si="20"/>
        <v>No Line Item</v>
      </c>
      <c r="Z67" s="1079"/>
      <c r="AA67" s="1080"/>
      <c r="AB67" s="1080"/>
      <c r="AC67" s="1080"/>
      <c r="AD67" s="1080"/>
      <c r="AE67" s="1081"/>
      <c r="AF67" s="4"/>
      <c r="AG67" s="3"/>
      <c r="AH67" s="5"/>
      <c r="AI67" s="6"/>
      <c r="AJ67" s="590">
        <f t="shared" si="14"/>
        <v>0</v>
      </c>
      <c r="AK67" s="589" t="str">
        <f t="shared" si="21"/>
        <v>No Line Item</v>
      </c>
      <c r="AL67" s="1079"/>
      <c r="AM67" s="1080"/>
      <c r="AN67" s="1080"/>
      <c r="AO67" s="1080"/>
      <c r="AP67" s="1080"/>
      <c r="AQ67" s="1081"/>
      <c r="AR67" s="4"/>
      <c r="AS67" s="3"/>
      <c r="AT67" s="5"/>
      <c r="AU67" s="6"/>
      <c r="AV67" s="590">
        <f t="shared" si="15"/>
        <v>0</v>
      </c>
      <c r="AW67" s="589" t="str">
        <f t="shared" si="22"/>
        <v>No Line Item</v>
      </c>
      <c r="AX67" s="1079"/>
      <c r="AY67" s="1080"/>
      <c r="AZ67" s="1080"/>
      <c r="BA67" s="1080"/>
      <c r="BB67" s="1080"/>
      <c r="BC67" s="1081"/>
      <c r="BD67" s="4"/>
      <c r="BE67" s="3"/>
      <c r="BF67" s="5"/>
      <c r="BG67" s="6"/>
      <c r="BH67" s="590">
        <f t="shared" si="16"/>
        <v>0</v>
      </c>
      <c r="BI67" s="589" t="str">
        <f t="shared" si="23"/>
        <v>No Line Item</v>
      </c>
      <c r="BJ67" s="1079"/>
      <c r="BK67" s="1080"/>
      <c r="BL67" s="1080"/>
      <c r="BM67" s="1080"/>
      <c r="BN67" s="1080"/>
      <c r="BO67" s="1081"/>
      <c r="BP67" s="4"/>
      <c r="BQ67" s="3"/>
      <c r="BR67" s="5"/>
      <c r="BS67" s="6"/>
      <c r="BT67" s="590">
        <f t="shared" si="17"/>
        <v>0</v>
      </c>
    </row>
    <row r="68" spans="1:72" ht="23.85" customHeight="1" x14ac:dyDescent="0.2">
      <c r="A68" s="589" t="str">
        <f t="shared" si="18"/>
        <v>No Line Item</v>
      </c>
      <c r="B68" s="1079"/>
      <c r="C68" s="1080"/>
      <c r="D68" s="1080"/>
      <c r="E68" s="1080"/>
      <c r="F68" s="1080"/>
      <c r="G68" s="1081"/>
      <c r="H68" s="4"/>
      <c r="I68" s="3"/>
      <c r="J68" s="5"/>
      <c r="K68" s="6"/>
      <c r="L68" s="590">
        <f t="shared" si="12"/>
        <v>0</v>
      </c>
      <c r="M68" s="589" t="str">
        <f t="shared" si="19"/>
        <v>No Line Item</v>
      </c>
      <c r="N68" s="1079"/>
      <c r="O68" s="1080"/>
      <c r="P68" s="1080"/>
      <c r="Q68" s="1080"/>
      <c r="R68" s="1080"/>
      <c r="S68" s="1081"/>
      <c r="T68" s="4"/>
      <c r="U68" s="3"/>
      <c r="V68" s="5"/>
      <c r="W68" s="6"/>
      <c r="X68" s="590">
        <f>U68*W68</f>
        <v>0</v>
      </c>
      <c r="Y68" s="589" t="str">
        <f t="shared" si="20"/>
        <v>No Line Item</v>
      </c>
      <c r="Z68" s="1079"/>
      <c r="AA68" s="1080"/>
      <c r="AB68" s="1080"/>
      <c r="AC68" s="1080"/>
      <c r="AD68" s="1080"/>
      <c r="AE68" s="1081"/>
      <c r="AF68" s="4"/>
      <c r="AG68" s="3"/>
      <c r="AH68" s="5"/>
      <c r="AI68" s="6"/>
      <c r="AJ68" s="590">
        <f>AG68*AI68</f>
        <v>0</v>
      </c>
      <c r="AK68" s="589" t="str">
        <f t="shared" si="21"/>
        <v>No Line Item</v>
      </c>
      <c r="AL68" s="1079"/>
      <c r="AM68" s="1080"/>
      <c r="AN68" s="1080"/>
      <c r="AO68" s="1080"/>
      <c r="AP68" s="1080"/>
      <c r="AQ68" s="1081"/>
      <c r="AR68" s="4"/>
      <c r="AS68" s="3"/>
      <c r="AT68" s="5"/>
      <c r="AU68" s="6"/>
      <c r="AV68" s="590">
        <f>AS68*AU68</f>
        <v>0</v>
      </c>
      <c r="AW68" s="589" t="str">
        <f t="shared" si="22"/>
        <v>No Line Item</v>
      </c>
      <c r="AX68" s="1079"/>
      <c r="AY68" s="1080"/>
      <c r="AZ68" s="1080"/>
      <c r="BA68" s="1080"/>
      <c r="BB68" s="1080"/>
      <c r="BC68" s="1081"/>
      <c r="BD68" s="4"/>
      <c r="BE68" s="3"/>
      <c r="BF68" s="5"/>
      <c r="BG68" s="6"/>
      <c r="BH68" s="590">
        <f>BE68*BG68</f>
        <v>0</v>
      </c>
      <c r="BI68" s="589" t="str">
        <f t="shared" si="23"/>
        <v>No Line Item</v>
      </c>
      <c r="BJ68" s="1079"/>
      <c r="BK68" s="1080"/>
      <c r="BL68" s="1080"/>
      <c r="BM68" s="1080"/>
      <c r="BN68" s="1080"/>
      <c r="BO68" s="1081"/>
      <c r="BP68" s="4"/>
      <c r="BQ68" s="3"/>
      <c r="BR68" s="5"/>
      <c r="BS68" s="6"/>
      <c r="BT68" s="590">
        <f>BQ68*BS68</f>
        <v>0</v>
      </c>
    </row>
    <row r="69" spans="1:72" ht="23.85" customHeight="1" x14ac:dyDescent="0.2">
      <c r="A69" s="589" t="str">
        <f t="shared" si="18"/>
        <v>No Line Item</v>
      </c>
      <c r="B69" s="1079"/>
      <c r="C69" s="1080"/>
      <c r="D69" s="1080"/>
      <c r="E69" s="1080"/>
      <c r="F69" s="1080"/>
      <c r="G69" s="1081"/>
      <c r="H69" s="4"/>
      <c r="I69" s="3"/>
      <c r="J69" s="5"/>
      <c r="K69" s="6"/>
      <c r="L69" s="590">
        <f t="shared" si="12"/>
        <v>0</v>
      </c>
      <c r="M69" s="589" t="str">
        <f t="shared" si="19"/>
        <v>No Line Item</v>
      </c>
      <c r="N69" s="1079"/>
      <c r="O69" s="1080"/>
      <c r="P69" s="1080"/>
      <c r="Q69" s="1080"/>
      <c r="R69" s="1080"/>
      <c r="S69" s="1081"/>
      <c r="T69" s="4"/>
      <c r="U69" s="3"/>
      <c r="V69" s="5"/>
      <c r="W69" s="6"/>
      <c r="X69" s="590">
        <f>U69*W69</f>
        <v>0</v>
      </c>
      <c r="Y69" s="589" t="str">
        <f t="shared" si="20"/>
        <v>No Line Item</v>
      </c>
      <c r="Z69" s="1079"/>
      <c r="AA69" s="1080"/>
      <c r="AB69" s="1080"/>
      <c r="AC69" s="1080"/>
      <c r="AD69" s="1080"/>
      <c r="AE69" s="1081"/>
      <c r="AF69" s="4"/>
      <c r="AG69" s="3"/>
      <c r="AH69" s="5"/>
      <c r="AI69" s="6"/>
      <c r="AJ69" s="590">
        <f>AG69*AI69</f>
        <v>0</v>
      </c>
      <c r="AK69" s="589" t="str">
        <f t="shared" si="21"/>
        <v>No Line Item</v>
      </c>
      <c r="AL69" s="1079"/>
      <c r="AM69" s="1080"/>
      <c r="AN69" s="1080"/>
      <c r="AO69" s="1080"/>
      <c r="AP69" s="1080"/>
      <c r="AQ69" s="1081"/>
      <c r="AR69" s="4"/>
      <c r="AS69" s="3"/>
      <c r="AT69" s="5"/>
      <c r="AU69" s="6"/>
      <c r="AV69" s="590">
        <f>AS69*AU69</f>
        <v>0</v>
      </c>
      <c r="AW69" s="589" t="str">
        <f t="shared" si="22"/>
        <v>No Line Item</v>
      </c>
      <c r="AX69" s="1079"/>
      <c r="AY69" s="1080"/>
      <c r="AZ69" s="1080"/>
      <c r="BA69" s="1080"/>
      <c r="BB69" s="1080"/>
      <c r="BC69" s="1081"/>
      <c r="BD69" s="4"/>
      <c r="BE69" s="3"/>
      <c r="BF69" s="5"/>
      <c r="BG69" s="6"/>
      <c r="BH69" s="590">
        <f>BE69*BG69</f>
        <v>0</v>
      </c>
      <c r="BI69" s="589" t="str">
        <f t="shared" si="23"/>
        <v>No Line Item</v>
      </c>
      <c r="BJ69" s="1079"/>
      <c r="BK69" s="1080"/>
      <c r="BL69" s="1080"/>
      <c r="BM69" s="1080"/>
      <c r="BN69" s="1080"/>
      <c r="BO69" s="1081"/>
      <c r="BP69" s="4"/>
      <c r="BQ69" s="3"/>
      <c r="BR69" s="5"/>
      <c r="BS69" s="6"/>
      <c r="BT69" s="590">
        <f>BQ69*BS69</f>
        <v>0</v>
      </c>
    </row>
    <row r="70" spans="1:72" ht="23.85" customHeight="1" thickBot="1" x14ac:dyDescent="0.25">
      <c r="A70" s="589" t="str">
        <f>IF(AND(I70=0,K70=0,B70=""),"No Line Item",A69+1)</f>
        <v>No Line Item</v>
      </c>
      <c r="B70" s="1079"/>
      <c r="C70" s="1080"/>
      <c r="D70" s="1080"/>
      <c r="E70" s="1080"/>
      <c r="F70" s="1080"/>
      <c r="G70" s="1081"/>
      <c r="H70" s="4"/>
      <c r="I70" s="3"/>
      <c r="J70" s="5"/>
      <c r="K70" s="6"/>
      <c r="L70" s="590">
        <f t="shared" si="12"/>
        <v>0</v>
      </c>
      <c r="M70" s="589" t="str">
        <f>IF(AND(U70=0,W70=0,N70=""),"No Line Item",M69+1)</f>
        <v>No Line Item</v>
      </c>
      <c r="N70" s="1079"/>
      <c r="O70" s="1080"/>
      <c r="P70" s="1080"/>
      <c r="Q70" s="1080"/>
      <c r="R70" s="1080"/>
      <c r="S70" s="1081"/>
      <c r="T70" s="4"/>
      <c r="U70" s="3"/>
      <c r="V70" s="5"/>
      <c r="W70" s="6"/>
      <c r="X70" s="590">
        <f>U70*W70</f>
        <v>0</v>
      </c>
      <c r="Y70" s="589" t="str">
        <f>IF(AND(AG70=0,AI70=0,Z70=""),"No Line Item",Y69+1)</f>
        <v>No Line Item</v>
      </c>
      <c r="Z70" s="1079"/>
      <c r="AA70" s="1080"/>
      <c r="AB70" s="1080"/>
      <c r="AC70" s="1080"/>
      <c r="AD70" s="1080"/>
      <c r="AE70" s="1081"/>
      <c r="AF70" s="4"/>
      <c r="AG70" s="3"/>
      <c r="AH70" s="5"/>
      <c r="AI70" s="6"/>
      <c r="AJ70" s="590">
        <f>AG70*AI70</f>
        <v>0</v>
      </c>
      <c r="AK70" s="589" t="str">
        <f>IF(AND(AS70=0,AU70=0,AL70=""),"No Line Item",AK69+1)</f>
        <v>No Line Item</v>
      </c>
      <c r="AL70" s="1079"/>
      <c r="AM70" s="1080"/>
      <c r="AN70" s="1080"/>
      <c r="AO70" s="1080"/>
      <c r="AP70" s="1080"/>
      <c r="AQ70" s="1081"/>
      <c r="AR70" s="4"/>
      <c r="AS70" s="3"/>
      <c r="AT70" s="5"/>
      <c r="AU70" s="6"/>
      <c r="AV70" s="590">
        <f>AS70*AU70</f>
        <v>0</v>
      </c>
      <c r="AW70" s="589" t="str">
        <f>IF(AND(BE70=0,BG70=0,AX70=""),"No Line Item",AW69+1)</f>
        <v>No Line Item</v>
      </c>
      <c r="AX70" s="1079"/>
      <c r="AY70" s="1080"/>
      <c r="AZ70" s="1080"/>
      <c r="BA70" s="1080"/>
      <c r="BB70" s="1080"/>
      <c r="BC70" s="1081"/>
      <c r="BD70" s="4"/>
      <c r="BE70" s="3"/>
      <c r="BF70" s="5"/>
      <c r="BG70" s="6"/>
      <c r="BH70" s="590">
        <f>BE70*BG70</f>
        <v>0</v>
      </c>
      <c r="BI70" s="589" t="str">
        <f>IF(AND(BQ70=0,BS70=0,BJ70=""),"No Line Item",BI69+1)</f>
        <v>No Line Item</v>
      </c>
      <c r="BJ70" s="1079"/>
      <c r="BK70" s="1080"/>
      <c r="BL70" s="1080"/>
      <c r="BM70" s="1080"/>
      <c r="BN70" s="1080"/>
      <c r="BO70" s="1081"/>
      <c r="BP70" s="4"/>
      <c r="BQ70" s="3"/>
      <c r="BR70" s="5"/>
      <c r="BS70" s="6"/>
      <c r="BT70" s="590">
        <f>BQ70*BS70</f>
        <v>0</v>
      </c>
    </row>
    <row r="71" spans="1:72" ht="22.5" customHeight="1" thickBot="1" x14ac:dyDescent="0.25">
      <c r="A71" s="591"/>
      <c r="B71" s="572"/>
      <c r="C71" s="572"/>
      <c r="D71" s="572"/>
      <c r="E71" s="572"/>
      <c r="F71" s="572"/>
      <c r="G71" s="572"/>
      <c r="H71" s="572"/>
      <c r="I71" s="592"/>
      <c r="J71" s="7" t="str">
        <f>IF(AND(B91=0,L91=0),"Grand Total ","Sub Total")</f>
        <v xml:space="preserve">Grand Total </v>
      </c>
      <c r="K71" s="8"/>
      <c r="L71" s="593">
        <f>IF(AND(B91=0,L91=0),SUM(L52:L70)+L32,SUM(L52:L70))</f>
        <v>0</v>
      </c>
      <c r="M71" s="591"/>
      <c r="N71" s="572"/>
      <c r="O71" s="572"/>
      <c r="P71" s="572"/>
      <c r="Q71" s="572"/>
      <c r="R71" s="572"/>
      <c r="S71" s="572"/>
      <c r="T71" s="572"/>
      <c r="U71" s="592"/>
      <c r="V71" s="7" t="str">
        <f>IF(AND(N91=0,X91=0),"Grand Total ","Sub Total")</f>
        <v xml:space="preserve">Grand Total </v>
      </c>
      <c r="W71" s="8"/>
      <c r="X71" s="593">
        <f>IF(AND(N91=0,X91=0),SUM(X52:X70)+X32,SUM(X52:X70))</f>
        <v>0</v>
      </c>
      <c r="Y71" s="591"/>
      <c r="Z71" s="572"/>
      <c r="AA71" s="572"/>
      <c r="AB71" s="572"/>
      <c r="AC71" s="572"/>
      <c r="AD71" s="572"/>
      <c r="AE71" s="572"/>
      <c r="AF71" s="572"/>
      <c r="AG71" s="592"/>
      <c r="AH71" s="7" t="str">
        <f>IF(AND(Z91=0,AJ91=0),"Grand Total ","Sub Total")</f>
        <v xml:space="preserve">Grand Total </v>
      </c>
      <c r="AI71" s="8"/>
      <c r="AJ71" s="593">
        <f>IF(AND(Z91=0,AJ91=0),SUM(AJ52:AJ70)+AJ32,SUM(AJ52:AJ70))</f>
        <v>0</v>
      </c>
      <c r="AK71" s="591"/>
      <c r="AL71" s="572"/>
      <c r="AM71" s="572"/>
      <c r="AN71" s="572"/>
      <c r="AO71" s="572"/>
      <c r="AP71" s="572"/>
      <c r="AQ71" s="572"/>
      <c r="AR71" s="572"/>
      <c r="AS71" s="592"/>
      <c r="AT71" s="7" t="str">
        <f>IF(AND(AL91=0,AV91=0),"Grand Total ","Sub Total")</f>
        <v xml:space="preserve">Grand Total </v>
      </c>
      <c r="AU71" s="8"/>
      <c r="AV71" s="593">
        <f>IF(AND(AL91=0,AV91=0),SUM(AV52:AV70)+AV32,SUM(AV52:AV70))</f>
        <v>0</v>
      </c>
      <c r="AW71" s="591"/>
      <c r="AX71" s="572"/>
      <c r="AY71" s="572"/>
      <c r="AZ71" s="572"/>
      <c r="BA71" s="572"/>
      <c r="BB71" s="572"/>
      <c r="BC71" s="572"/>
      <c r="BD71" s="572"/>
      <c r="BE71" s="592"/>
      <c r="BF71" s="7" t="str">
        <f>IF(AND(AX91=0,BH91=0),"Grand Total ","Sub Total")</f>
        <v xml:space="preserve">Grand Total </v>
      </c>
      <c r="BG71" s="8"/>
      <c r="BH71" s="593">
        <f>IF(AND(AX91=0,BH91=0),SUM(BH52:BH70)+BH32,SUM(BH52:BH70))</f>
        <v>0</v>
      </c>
      <c r="BI71" s="591"/>
      <c r="BJ71" s="572"/>
      <c r="BK71" s="572"/>
      <c r="BL71" s="572"/>
      <c r="BM71" s="572"/>
      <c r="BN71" s="572"/>
      <c r="BO71" s="572"/>
      <c r="BP71" s="572"/>
      <c r="BQ71" s="592"/>
      <c r="BR71" s="7" t="str">
        <f>IF(AND(BJ91=0,BT91=0),"Grand Total ","Sub Total")</f>
        <v xml:space="preserve">Grand Total </v>
      </c>
      <c r="BS71" s="8"/>
      <c r="BT71" s="593">
        <f>IF(AND(BJ91=0,BT91=0),SUM(BT52:BT70)+BT32,SUM(BT52:BT70))</f>
        <v>0</v>
      </c>
    </row>
    <row r="72" spans="1:72" ht="12.75" customHeight="1" x14ac:dyDescent="0.2">
      <c r="A72" s="575" t="s">
        <v>86</v>
      </c>
      <c r="B72" s="567"/>
      <c r="C72" s="594" t="s">
        <v>87</v>
      </c>
      <c r="D72" s="595" t="s">
        <v>88</v>
      </c>
      <c r="E72" s="594"/>
      <c r="F72" s="755"/>
      <c r="G72" s="597"/>
      <c r="H72" s="568"/>
      <c r="I72" s="567"/>
      <c r="J72" s="595" t="s">
        <v>89</v>
      </c>
      <c r="K72" s="568"/>
      <c r="L72" s="598"/>
      <c r="M72" s="575" t="s">
        <v>86</v>
      </c>
      <c r="N72" s="567"/>
      <c r="O72" s="594" t="s">
        <v>87</v>
      </c>
      <c r="P72" s="595" t="s">
        <v>88</v>
      </c>
      <c r="Q72" s="594"/>
      <c r="R72" s="755"/>
      <c r="S72" s="597"/>
      <c r="T72" s="568"/>
      <c r="U72" s="567"/>
      <c r="V72" s="595" t="s">
        <v>89</v>
      </c>
      <c r="W72" s="568"/>
      <c r="X72" s="598"/>
      <c r="Y72" s="575" t="s">
        <v>86</v>
      </c>
      <c r="Z72" s="567"/>
      <c r="AA72" s="594" t="s">
        <v>87</v>
      </c>
      <c r="AB72" s="595" t="s">
        <v>88</v>
      </c>
      <c r="AC72" s="594"/>
      <c r="AD72" s="755"/>
      <c r="AE72" s="597"/>
      <c r="AF72" s="568"/>
      <c r="AG72" s="567"/>
      <c r="AH72" s="595" t="s">
        <v>89</v>
      </c>
      <c r="AI72" s="568"/>
      <c r="AJ72" s="598"/>
      <c r="AK72" s="575" t="s">
        <v>86</v>
      </c>
      <c r="AL72" s="567"/>
      <c r="AM72" s="594" t="s">
        <v>87</v>
      </c>
      <c r="AN72" s="595" t="s">
        <v>88</v>
      </c>
      <c r="AO72" s="594"/>
      <c r="AP72" s="755"/>
      <c r="AQ72" s="597"/>
      <c r="AR72" s="568"/>
      <c r="AS72" s="567"/>
      <c r="AT72" s="595" t="s">
        <v>89</v>
      </c>
      <c r="AU72" s="568"/>
      <c r="AV72" s="598"/>
      <c r="AW72" s="575" t="s">
        <v>86</v>
      </c>
      <c r="AX72" s="567"/>
      <c r="AY72" s="594" t="s">
        <v>87</v>
      </c>
      <c r="AZ72" s="595" t="s">
        <v>88</v>
      </c>
      <c r="BA72" s="594"/>
      <c r="BB72" s="755"/>
      <c r="BC72" s="597"/>
      <c r="BD72" s="568"/>
      <c r="BE72" s="567"/>
      <c r="BF72" s="595" t="s">
        <v>89</v>
      </c>
      <c r="BG72" s="568"/>
      <c r="BH72" s="598"/>
      <c r="BI72" s="575" t="s">
        <v>86</v>
      </c>
      <c r="BJ72" s="567"/>
      <c r="BK72" s="594" t="s">
        <v>87</v>
      </c>
      <c r="BL72" s="595" t="s">
        <v>88</v>
      </c>
      <c r="BM72" s="594"/>
      <c r="BN72" s="755"/>
      <c r="BO72" s="597"/>
      <c r="BP72" s="568"/>
      <c r="BQ72" s="567"/>
      <c r="BR72" s="595" t="s">
        <v>89</v>
      </c>
      <c r="BS72" s="568"/>
      <c r="BT72" s="598"/>
    </row>
    <row r="73" spans="1:72" ht="17.25" customHeight="1" x14ac:dyDescent="0.2">
      <c r="A73" s="575"/>
      <c r="B73" s="567"/>
      <c r="C73" s="594"/>
      <c r="D73" s="595"/>
      <c r="E73" s="594"/>
      <c r="F73" s="755"/>
      <c r="G73" s="597"/>
      <c r="H73" s="568"/>
      <c r="I73" s="567"/>
      <c r="J73" s="568"/>
      <c r="K73" s="568"/>
      <c r="L73" s="567"/>
      <c r="M73" s="575"/>
      <c r="N73" s="567"/>
      <c r="O73" s="594"/>
      <c r="P73" s="595"/>
      <c r="Q73" s="594"/>
      <c r="R73" s="755"/>
      <c r="S73" s="597"/>
      <c r="T73" s="568"/>
      <c r="U73" s="567"/>
      <c r="V73" s="568"/>
      <c r="W73" s="568"/>
      <c r="X73" s="567"/>
      <c r="Y73" s="575"/>
      <c r="Z73" s="567"/>
      <c r="AA73" s="594"/>
      <c r="AB73" s="595"/>
      <c r="AC73" s="594"/>
      <c r="AD73" s="755"/>
      <c r="AE73" s="597"/>
      <c r="AF73" s="568"/>
      <c r="AG73" s="567"/>
      <c r="AH73" s="568"/>
      <c r="AI73" s="568"/>
      <c r="AJ73" s="567"/>
      <c r="AK73" s="575"/>
      <c r="AL73" s="567"/>
      <c r="AM73" s="594"/>
      <c r="AN73" s="595"/>
      <c r="AO73" s="594"/>
      <c r="AP73" s="755"/>
      <c r="AQ73" s="597"/>
      <c r="AR73" s="568"/>
      <c r="AS73" s="567"/>
      <c r="AT73" s="568"/>
      <c r="AU73" s="568"/>
      <c r="AV73" s="567"/>
      <c r="AW73" s="575"/>
      <c r="AX73" s="567"/>
      <c r="AY73" s="594"/>
      <c r="AZ73" s="595"/>
      <c r="BA73" s="594"/>
      <c r="BB73" s="755"/>
      <c r="BC73" s="597"/>
      <c r="BD73" s="568"/>
      <c r="BE73" s="567"/>
      <c r="BF73" s="568"/>
      <c r="BG73" s="568"/>
      <c r="BH73" s="567"/>
      <c r="BI73" s="575"/>
      <c r="BJ73" s="567"/>
      <c r="BK73" s="594"/>
      <c r="BL73" s="595"/>
      <c r="BM73" s="594"/>
      <c r="BN73" s="755"/>
      <c r="BO73" s="597"/>
      <c r="BP73" s="568"/>
      <c r="BQ73" s="567"/>
      <c r="BR73" s="568"/>
      <c r="BS73" s="568"/>
      <c r="BT73" s="567"/>
    </row>
    <row r="74" spans="1:72" ht="3" customHeight="1" x14ac:dyDescent="0.2">
      <c r="A74" s="575"/>
      <c r="B74" s="567"/>
      <c r="C74" s="594"/>
      <c r="D74" s="595"/>
      <c r="E74" s="594"/>
      <c r="F74" s="755"/>
      <c r="G74" s="597"/>
      <c r="H74" s="568"/>
      <c r="I74" s="567"/>
      <c r="J74" s="585"/>
      <c r="K74" s="585"/>
      <c r="L74" s="588"/>
      <c r="M74" s="575"/>
      <c r="N74" s="567"/>
      <c r="O74" s="594"/>
      <c r="P74" s="595"/>
      <c r="Q74" s="594"/>
      <c r="R74" s="755"/>
      <c r="S74" s="597"/>
      <c r="T74" s="568"/>
      <c r="U74" s="567"/>
      <c r="V74" s="585"/>
      <c r="W74" s="585"/>
      <c r="X74" s="588"/>
      <c r="Y74" s="575"/>
      <c r="Z74" s="567"/>
      <c r="AA74" s="594"/>
      <c r="AB74" s="595"/>
      <c r="AC74" s="594"/>
      <c r="AD74" s="755"/>
      <c r="AE74" s="597"/>
      <c r="AF74" s="568"/>
      <c r="AG74" s="567"/>
      <c r="AH74" s="585"/>
      <c r="AI74" s="585"/>
      <c r="AJ74" s="588"/>
      <c r="AK74" s="575"/>
      <c r="AL74" s="567"/>
      <c r="AM74" s="594"/>
      <c r="AN74" s="595"/>
      <c r="AO74" s="594"/>
      <c r="AP74" s="755"/>
      <c r="AQ74" s="597"/>
      <c r="AR74" s="568"/>
      <c r="AS74" s="567"/>
      <c r="AT74" s="585"/>
      <c r="AU74" s="585"/>
      <c r="AV74" s="588"/>
      <c r="AW74" s="575"/>
      <c r="AX74" s="567"/>
      <c r="AY74" s="594"/>
      <c r="AZ74" s="595"/>
      <c r="BA74" s="594"/>
      <c r="BB74" s="755"/>
      <c r="BC74" s="597"/>
      <c r="BD74" s="568"/>
      <c r="BE74" s="567"/>
      <c r="BF74" s="585"/>
      <c r="BG74" s="585"/>
      <c r="BH74" s="588"/>
      <c r="BI74" s="575"/>
      <c r="BJ74" s="567"/>
      <c r="BK74" s="594"/>
      <c r="BL74" s="595"/>
      <c r="BM74" s="594"/>
      <c r="BN74" s="755"/>
      <c r="BO74" s="597"/>
      <c r="BP74" s="568"/>
      <c r="BQ74" s="567"/>
      <c r="BR74" s="585"/>
      <c r="BS74" s="585"/>
      <c r="BT74" s="588"/>
    </row>
    <row r="75" spans="1:72" ht="22.5" customHeight="1" x14ac:dyDescent="0.2">
      <c r="A75" s="575"/>
      <c r="B75" s="567"/>
      <c r="C75" s="594"/>
      <c r="D75" s="595"/>
      <c r="E75" s="594"/>
      <c r="F75" s="756" t="s">
        <v>241</v>
      </c>
      <c r="G75" s="608">
        <f>G36</f>
        <v>41609</v>
      </c>
      <c r="H75" s="15"/>
      <c r="I75" s="9"/>
      <c r="J75" s="568"/>
      <c r="K75" s="752" t="s">
        <v>90</v>
      </c>
      <c r="L75" s="567"/>
      <c r="M75" s="575"/>
      <c r="N75" s="567"/>
      <c r="O75" s="594"/>
      <c r="P75" s="595"/>
      <c r="Q75" s="594"/>
      <c r="R75" s="756" t="s">
        <v>241</v>
      </c>
      <c r="S75" s="608">
        <f>S36</f>
        <v>41609</v>
      </c>
      <c r="T75" s="15"/>
      <c r="U75" s="9"/>
      <c r="V75" s="568"/>
      <c r="W75" s="752" t="s">
        <v>90</v>
      </c>
      <c r="X75" s="567"/>
      <c r="Y75" s="575"/>
      <c r="Z75" s="567"/>
      <c r="AA75" s="594"/>
      <c r="AB75" s="595"/>
      <c r="AC75" s="594"/>
      <c r="AD75" s="756" t="s">
        <v>241</v>
      </c>
      <c r="AE75" s="608">
        <f>AE36</f>
        <v>41609</v>
      </c>
      <c r="AF75" s="15"/>
      <c r="AG75" s="9"/>
      <c r="AH75" s="568"/>
      <c r="AI75" s="752" t="s">
        <v>90</v>
      </c>
      <c r="AJ75" s="567"/>
      <c r="AK75" s="575"/>
      <c r="AL75" s="567"/>
      <c r="AM75" s="594"/>
      <c r="AN75" s="595"/>
      <c r="AO75" s="594"/>
      <c r="AP75" s="756" t="s">
        <v>241</v>
      </c>
      <c r="AQ75" s="608">
        <f>AQ36</f>
        <v>41609</v>
      </c>
      <c r="AR75" s="15"/>
      <c r="AS75" s="9"/>
      <c r="AT75" s="568"/>
      <c r="AU75" s="752" t="s">
        <v>90</v>
      </c>
      <c r="AV75" s="567"/>
      <c r="AW75" s="575"/>
      <c r="AX75" s="567"/>
      <c r="AY75" s="594"/>
      <c r="AZ75" s="595"/>
      <c r="BA75" s="594"/>
      <c r="BB75" s="756" t="s">
        <v>241</v>
      </c>
      <c r="BC75" s="608">
        <f>BC36</f>
        <v>41609</v>
      </c>
      <c r="BD75" s="15"/>
      <c r="BE75" s="9"/>
      <c r="BF75" s="568"/>
      <c r="BG75" s="752" t="s">
        <v>90</v>
      </c>
      <c r="BH75" s="567"/>
      <c r="BI75" s="575"/>
      <c r="BJ75" s="567"/>
      <c r="BK75" s="594"/>
      <c r="BL75" s="595"/>
      <c r="BM75" s="594"/>
      <c r="BN75" s="756" t="s">
        <v>241</v>
      </c>
      <c r="BO75" s="608">
        <f>BO36</f>
        <v>41609</v>
      </c>
      <c r="BP75" s="15"/>
      <c r="BQ75" s="9"/>
      <c r="BR75" s="568"/>
      <c r="BS75" s="752" t="s">
        <v>90</v>
      </c>
      <c r="BT75" s="567"/>
    </row>
    <row r="76" spans="1:72" ht="8.25" customHeight="1" x14ac:dyDescent="0.2">
      <c r="A76" s="601"/>
      <c r="B76" s="588"/>
      <c r="C76" s="602"/>
      <c r="D76" s="603"/>
      <c r="E76" s="602"/>
      <c r="F76" s="755"/>
      <c r="G76" s="597"/>
      <c r="H76" s="568"/>
      <c r="I76" s="567"/>
      <c r="J76" s="585"/>
      <c r="K76" s="585"/>
      <c r="L76" s="588"/>
      <c r="M76" s="601"/>
      <c r="N76" s="588"/>
      <c r="O76" s="602"/>
      <c r="P76" s="603"/>
      <c r="Q76" s="602"/>
      <c r="R76" s="755"/>
      <c r="S76" s="597"/>
      <c r="T76" s="568"/>
      <c r="U76" s="567"/>
      <c r="V76" s="585"/>
      <c r="W76" s="585"/>
      <c r="X76" s="588"/>
      <c r="Y76" s="601"/>
      <c r="Z76" s="588"/>
      <c r="AA76" s="602"/>
      <c r="AB76" s="603"/>
      <c r="AC76" s="602"/>
      <c r="AD76" s="755"/>
      <c r="AE76" s="597"/>
      <c r="AF76" s="568"/>
      <c r="AG76" s="567"/>
      <c r="AH76" s="585"/>
      <c r="AI76" s="585"/>
      <c r="AJ76" s="588"/>
      <c r="AK76" s="601"/>
      <c r="AL76" s="588"/>
      <c r="AM76" s="602"/>
      <c r="AN76" s="603"/>
      <c r="AO76" s="602"/>
      <c r="AP76" s="755"/>
      <c r="AQ76" s="597"/>
      <c r="AR76" s="568"/>
      <c r="AS76" s="567"/>
      <c r="AT76" s="585"/>
      <c r="AU76" s="585"/>
      <c r="AV76" s="588"/>
      <c r="AW76" s="601"/>
      <c r="AX76" s="588"/>
      <c r="AY76" s="602"/>
      <c r="AZ76" s="603"/>
      <c r="BA76" s="602"/>
      <c r="BB76" s="755"/>
      <c r="BC76" s="597"/>
      <c r="BD76" s="568"/>
      <c r="BE76" s="567"/>
      <c r="BF76" s="585"/>
      <c r="BG76" s="585"/>
      <c r="BH76" s="588"/>
      <c r="BI76" s="601"/>
      <c r="BJ76" s="588"/>
      <c r="BK76" s="602"/>
      <c r="BL76" s="603"/>
      <c r="BM76" s="602"/>
      <c r="BN76" s="755"/>
      <c r="BO76" s="597"/>
      <c r="BP76" s="568"/>
      <c r="BQ76" s="567"/>
      <c r="BR76" s="585"/>
      <c r="BS76" s="585"/>
      <c r="BT76" s="588"/>
    </row>
    <row r="77" spans="1:72" ht="13.5" thickBot="1" x14ac:dyDescent="0.25">
      <c r="A77" s="591"/>
      <c r="B77" s="572"/>
      <c r="C77" s="604" t="s">
        <v>91</v>
      </c>
      <c r="D77" s="572"/>
      <c r="E77" s="573"/>
      <c r="F77" s="572"/>
      <c r="G77" s="572"/>
      <c r="H77" s="572"/>
      <c r="I77" s="573"/>
      <c r="J77" s="572"/>
      <c r="K77" s="604" t="s">
        <v>92</v>
      </c>
      <c r="L77" s="573"/>
      <c r="M77" s="591"/>
      <c r="N77" s="572"/>
      <c r="O77" s="604" t="s">
        <v>91</v>
      </c>
      <c r="P77" s="572"/>
      <c r="Q77" s="573"/>
      <c r="R77" s="572"/>
      <c r="S77" s="572"/>
      <c r="T77" s="572"/>
      <c r="U77" s="573"/>
      <c r="V77" s="572"/>
      <c r="W77" s="604" t="s">
        <v>92</v>
      </c>
      <c r="X77" s="573"/>
      <c r="Y77" s="591"/>
      <c r="Z77" s="572"/>
      <c r="AA77" s="604" t="s">
        <v>91</v>
      </c>
      <c r="AB77" s="572"/>
      <c r="AC77" s="573"/>
      <c r="AD77" s="572"/>
      <c r="AE77" s="572"/>
      <c r="AF77" s="572"/>
      <c r="AG77" s="573"/>
      <c r="AH77" s="572"/>
      <c r="AI77" s="604" t="s">
        <v>92</v>
      </c>
      <c r="AJ77" s="573"/>
      <c r="AK77" s="591"/>
      <c r="AL77" s="572"/>
      <c r="AM77" s="604" t="s">
        <v>91</v>
      </c>
      <c r="AN77" s="572"/>
      <c r="AO77" s="573"/>
      <c r="AP77" s="572"/>
      <c r="AQ77" s="572"/>
      <c r="AR77" s="572"/>
      <c r="AS77" s="573"/>
      <c r="AT77" s="572"/>
      <c r="AU77" s="604" t="s">
        <v>92</v>
      </c>
      <c r="AV77" s="573"/>
      <c r="AW77" s="591"/>
      <c r="AX77" s="572"/>
      <c r="AY77" s="604" t="s">
        <v>91</v>
      </c>
      <c r="AZ77" s="572"/>
      <c r="BA77" s="573"/>
      <c r="BB77" s="572"/>
      <c r="BC77" s="572"/>
      <c r="BD77" s="572"/>
      <c r="BE77" s="573"/>
      <c r="BF77" s="572"/>
      <c r="BG77" s="604" t="s">
        <v>92</v>
      </c>
      <c r="BH77" s="573"/>
      <c r="BI77" s="591"/>
      <c r="BJ77" s="572"/>
      <c r="BK77" s="604" t="s">
        <v>91</v>
      </c>
      <c r="BL77" s="572"/>
      <c r="BM77" s="573"/>
      <c r="BN77" s="572"/>
      <c r="BO77" s="572"/>
      <c r="BP77" s="572"/>
      <c r="BQ77" s="573"/>
      <c r="BR77" s="572"/>
      <c r="BS77" s="604" t="s">
        <v>92</v>
      </c>
      <c r="BT77" s="573"/>
    </row>
    <row r="78" spans="1:72" ht="15" customHeight="1" thickBot="1" x14ac:dyDescent="0.25">
      <c r="A78" s="605" t="s">
        <v>93</v>
      </c>
      <c r="F78" s="568"/>
      <c r="G78" s="568" t="s">
        <v>94</v>
      </c>
      <c r="H78" s="568"/>
      <c r="I78" s="606">
        <f ca="1">TODAY()</f>
        <v>43966</v>
      </c>
      <c r="J78" s="568"/>
      <c r="M78" s="605" t="s">
        <v>93</v>
      </c>
      <c r="R78" s="568"/>
      <c r="S78" s="568" t="s">
        <v>94</v>
      </c>
      <c r="T78" s="568"/>
      <c r="U78" s="606">
        <f ca="1">TODAY()</f>
        <v>43966</v>
      </c>
      <c r="V78" s="568"/>
      <c r="Y78" s="605" t="s">
        <v>93</v>
      </c>
      <c r="AD78" s="568"/>
      <c r="AE78" s="568" t="s">
        <v>94</v>
      </c>
      <c r="AF78" s="568"/>
      <c r="AG78" s="606">
        <f ca="1">TODAY()</f>
        <v>43966</v>
      </c>
      <c r="AH78" s="568"/>
      <c r="AK78" s="605" t="s">
        <v>93</v>
      </c>
      <c r="AP78" s="568"/>
      <c r="AQ78" s="568" t="s">
        <v>94</v>
      </c>
      <c r="AR78" s="568"/>
      <c r="AS78" s="606">
        <f ca="1">TODAY()</f>
        <v>43966</v>
      </c>
      <c r="AT78" s="568"/>
      <c r="AW78" s="605" t="s">
        <v>93</v>
      </c>
      <c r="BB78" s="568"/>
      <c r="BC78" s="568" t="s">
        <v>94</v>
      </c>
      <c r="BD78" s="568"/>
      <c r="BE78" s="606">
        <f ca="1">TODAY()</f>
        <v>43966</v>
      </c>
      <c r="BF78" s="568"/>
      <c r="BI78" s="605" t="s">
        <v>93</v>
      </c>
      <c r="BN78" s="568"/>
      <c r="BO78" s="568" t="s">
        <v>94</v>
      </c>
      <c r="BP78" s="568"/>
      <c r="BQ78" s="606">
        <f ca="1">TODAY()</f>
        <v>43966</v>
      </c>
      <c r="BR78" s="568"/>
    </row>
    <row r="79" spans="1:72" x14ac:dyDescent="0.2">
      <c r="A79" s="1022" t="s">
        <v>0</v>
      </c>
      <c r="B79" s="854"/>
      <c r="C79" s="854"/>
      <c r="D79" s="561"/>
      <c r="E79" s="562"/>
      <c r="F79" s="562"/>
      <c r="G79" s="562"/>
      <c r="H79" s="562"/>
      <c r="I79" s="562"/>
      <c r="J79" s="563"/>
      <c r="K79" s="562" t="s">
        <v>72</v>
      </c>
      <c r="L79" s="563"/>
      <c r="M79" s="1022" t="s">
        <v>0</v>
      </c>
      <c r="N79" s="854"/>
      <c r="O79" s="854"/>
      <c r="P79" s="561"/>
      <c r="Q79" s="562"/>
      <c r="R79" s="562"/>
      <c r="S79" s="562"/>
      <c r="T79" s="562"/>
      <c r="U79" s="562"/>
      <c r="V79" s="563"/>
      <c r="W79" s="562" t="s">
        <v>72</v>
      </c>
      <c r="X79" s="563"/>
      <c r="Y79" s="1022" t="s">
        <v>0</v>
      </c>
      <c r="Z79" s="854"/>
      <c r="AA79" s="854"/>
      <c r="AB79" s="561"/>
      <c r="AC79" s="562"/>
      <c r="AD79" s="562"/>
      <c r="AE79" s="562"/>
      <c r="AF79" s="562"/>
      <c r="AG79" s="562"/>
      <c r="AH79" s="563"/>
      <c r="AI79" s="562" t="s">
        <v>72</v>
      </c>
      <c r="AJ79" s="563"/>
      <c r="AK79" s="1022" t="s">
        <v>0</v>
      </c>
      <c r="AL79" s="854"/>
      <c r="AM79" s="854"/>
      <c r="AN79" s="561"/>
      <c r="AO79" s="562"/>
      <c r="AP79" s="562"/>
      <c r="AQ79" s="562"/>
      <c r="AR79" s="562"/>
      <c r="AS79" s="562"/>
      <c r="AT79" s="563"/>
      <c r="AU79" s="562" t="s">
        <v>72</v>
      </c>
      <c r="AV79" s="563"/>
      <c r="AW79" s="1022" t="s">
        <v>0</v>
      </c>
      <c r="AX79" s="854"/>
      <c r="AY79" s="854"/>
      <c r="AZ79" s="561"/>
      <c r="BA79" s="562"/>
      <c r="BB79" s="562"/>
      <c r="BC79" s="562"/>
      <c r="BD79" s="562"/>
      <c r="BE79" s="562"/>
      <c r="BF79" s="563"/>
      <c r="BG79" s="562" t="s">
        <v>72</v>
      </c>
      <c r="BH79" s="563"/>
      <c r="BI79" s="1022" t="s">
        <v>0</v>
      </c>
      <c r="BJ79" s="854"/>
      <c r="BK79" s="854"/>
      <c r="BL79" s="561"/>
      <c r="BM79" s="562"/>
      <c r="BN79" s="562"/>
      <c r="BO79" s="562"/>
      <c r="BP79" s="562"/>
      <c r="BQ79" s="562"/>
      <c r="BR79" s="563"/>
      <c r="BS79" s="562" t="s">
        <v>72</v>
      </c>
      <c r="BT79" s="563"/>
    </row>
    <row r="80" spans="1:72" x14ac:dyDescent="0.2">
      <c r="A80" s="1005" t="s">
        <v>237</v>
      </c>
      <c r="B80" s="880"/>
      <c r="C80" s="880"/>
      <c r="D80" s="565"/>
      <c r="E80" s="568"/>
      <c r="F80" s="568"/>
      <c r="G80" s="753" t="s">
        <v>73</v>
      </c>
      <c r="H80" s="753"/>
      <c r="I80" s="753"/>
      <c r="J80" s="567"/>
      <c r="K80" s="568"/>
      <c r="L80" s="567"/>
      <c r="M80" s="1005" t="s">
        <v>237</v>
      </c>
      <c r="N80" s="880"/>
      <c r="O80" s="880"/>
      <c r="P80" s="565"/>
      <c r="Q80" s="568"/>
      <c r="R80" s="568"/>
      <c r="S80" s="753" t="s">
        <v>73</v>
      </c>
      <c r="T80" s="753"/>
      <c r="U80" s="753"/>
      <c r="V80" s="567"/>
      <c r="W80" s="568"/>
      <c r="X80" s="567"/>
      <c r="Y80" s="1005" t="s">
        <v>237</v>
      </c>
      <c r="Z80" s="880"/>
      <c r="AA80" s="880"/>
      <c r="AB80" s="565"/>
      <c r="AC80" s="568"/>
      <c r="AD80" s="568"/>
      <c r="AE80" s="753" t="s">
        <v>73</v>
      </c>
      <c r="AF80" s="753"/>
      <c r="AG80" s="753"/>
      <c r="AH80" s="567"/>
      <c r="AI80" s="568"/>
      <c r="AJ80" s="567"/>
      <c r="AK80" s="1005" t="s">
        <v>237</v>
      </c>
      <c r="AL80" s="880"/>
      <c r="AM80" s="880"/>
      <c r="AN80" s="565"/>
      <c r="AO80" s="568"/>
      <c r="AP80" s="568"/>
      <c r="AQ80" s="753" t="s">
        <v>73</v>
      </c>
      <c r="AR80" s="753"/>
      <c r="AS80" s="753"/>
      <c r="AT80" s="567"/>
      <c r="AU80" s="568"/>
      <c r="AV80" s="567"/>
      <c r="AW80" s="1005" t="s">
        <v>237</v>
      </c>
      <c r="AX80" s="880"/>
      <c r="AY80" s="880"/>
      <c r="AZ80" s="565"/>
      <c r="BA80" s="568"/>
      <c r="BB80" s="568"/>
      <c r="BC80" s="753" t="s">
        <v>73</v>
      </c>
      <c r="BD80" s="753"/>
      <c r="BE80" s="753"/>
      <c r="BF80" s="567"/>
      <c r="BG80" s="568"/>
      <c r="BH80" s="567"/>
      <c r="BI80" s="1005" t="s">
        <v>237</v>
      </c>
      <c r="BJ80" s="880"/>
      <c r="BK80" s="880"/>
      <c r="BL80" s="565"/>
      <c r="BM80" s="568"/>
      <c r="BN80" s="568"/>
      <c r="BO80" s="753" t="s">
        <v>73</v>
      </c>
      <c r="BP80" s="753"/>
      <c r="BQ80" s="753"/>
      <c r="BR80" s="567"/>
      <c r="BS80" s="568"/>
      <c r="BT80" s="567"/>
    </row>
    <row r="81" spans="1:72" x14ac:dyDescent="0.2">
      <c r="A81" s="1005" t="s">
        <v>3</v>
      </c>
      <c r="B81" s="880"/>
      <c r="C81" s="880"/>
      <c r="D81" s="565"/>
      <c r="E81" s="568"/>
      <c r="F81" s="568"/>
      <c r="G81" s="568"/>
      <c r="H81" s="568"/>
      <c r="I81" s="568"/>
      <c r="J81" s="567"/>
      <c r="K81" s="754" t="s">
        <v>202</v>
      </c>
      <c r="L81" s="570"/>
      <c r="M81" s="1005" t="s">
        <v>3</v>
      </c>
      <c r="N81" s="880"/>
      <c r="O81" s="880"/>
      <c r="P81" s="565"/>
      <c r="Q81" s="568"/>
      <c r="R81" s="568"/>
      <c r="S81" s="568"/>
      <c r="T81" s="568"/>
      <c r="U81" s="568"/>
      <c r="V81" s="567"/>
      <c r="W81" s="754" t="s">
        <v>202</v>
      </c>
      <c r="X81" s="570"/>
      <c r="Y81" s="1005" t="s">
        <v>3</v>
      </c>
      <c r="Z81" s="880"/>
      <c r="AA81" s="880"/>
      <c r="AB81" s="565"/>
      <c r="AC81" s="568"/>
      <c r="AD81" s="568"/>
      <c r="AE81" s="568"/>
      <c r="AF81" s="568"/>
      <c r="AG81" s="568"/>
      <c r="AH81" s="567"/>
      <c r="AI81" s="754" t="s">
        <v>202</v>
      </c>
      <c r="AJ81" s="570"/>
      <c r="AK81" s="1005" t="s">
        <v>3</v>
      </c>
      <c r="AL81" s="880"/>
      <c r="AM81" s="880"/>
      <c r="AN81" s="565"/>
      <c r="AO81" s="568"/>
      <c r="AP81" s="568"/>
      <c r="AQ81" s="568"/>
      <c r="AR81" s="568"/>
      <c r="AS81" s="568"/>
      <c r="AT81" s="567"/>
      <c r="AU81" s="754" t="s">
        <v>202</v>
      </c>
      <c r="AV81" s="570"/>
      <c r="AW81" s="1005" t="s">
        <v>3</v>
      </c>
      <c r="AX81" s="880"/>
      <c r="AY81" s="880"/>
      <c r="AZ81" s="565"/>
      <c r="BA81" s="568"/>
      <c r="BB81" s="568"/>
      <c r="BC81" s="568"/>
      <c r="BD81" s="568"/>
      <c r="BE81" s="568"/>
      <c r="BF81" s="567"/>
      <c r="BG81" s="754" t="s">
        <v>202</v>
      </c>
      <c r="BH81" s="570"/>
      <c r="BI81" s="1005" t="s">
        <v>3</v>
      </c>
      <c r="BJ81" s="880"/>
      <c r="BK81" s="880"/>
      <c r="BL81" s="565"/>
      <c r="BM81" s="568"/>
      <c r="BN81" s="568"/>
      <c r="BO81" s="568"/>
      <c r="BP81" s="568"/>
      <c r="BQ81" s="568"/>
      <c r="BR81" s="567"/>
      <c r="BS81" s="754" t="s">
        <v>202</v>
      </c>
      <c r="BT81" s="570"/>
    </row>
    <row r="82" spans="1:72" ht="13.5" thickBot="1" x14ac:dyDescent="0.25">
      <c r="A82" s="1056" t="s">
        <v>548</v>
      </c>
      <c r="B82" s="976"/>
      <c r="C82" s="1082"/>
      <c r="D82" s="571"/>
      <c r="E82" s="572"/>
      <c r="F82" s="572"/>
      <c r="G82" s="572"/>
      <c r="H82" s="572"/>
      <c r="I82" s="572"/>
      <c r="J82" s="573"/>
      <c r="K82" s="574" t="s">
        <v>74</v>
      </c>
      <c r="L82" s="570"/>
      <c r="M82" s="1056" t="s">
        <v>548</v>
      </c>
      <c r="N82" s="976"/>
      <c r="O82" s="1082"/>
      <c r="P82" s="571"/>
      <c r="Q82" s="572"/>
      <c r="R82" s="572"/>
      <c r="S82" s="572"/>
      <c r="T82" s="572"/>
      <c r="U82" s="572"/>
      <c r="V82" s="573"/>
      <c r="W82" s="574" t="s">
        <v>74</v>
      </c>
      <c r="X82" s="570"/>
      <c r="Y82" s="1056" t="s">
        <v>548</v>
      </c>
      <c r="Z82" s="976"/>
      <c r="AA82" s="1082"/>
      <c r="AB82" s="571"/>
      <c r="AC82" s="572"/>
      <c r="AD82" s="572"/>
      <c r="AE82" s="572"/>
      <c r="AF82" s="572"/>
      <c r="AG82" s="572"/>
      <c r="AH82" s="573"/>
      <c r="AI82" s="574" t="s">
        <v>74</v>
      </c>
      <c r="AJ82" s="570"/>
      <c r="AK82" s="1056" t="s">
        <v>548</v>
      </c>
      <c r="AL82" s="976"/>
      <c r="AM82" s="1082"/>
      <c r="AN82" s="571"/>
      <c r="AO82" s="572"/>
      <c r="AP82" s="572"/>
      <c r="AQ82" s="572"/>
      <c r="AR82" s="572"/>
      <c r="AS82" s="572"/>
      <c r="AT82" s="573"/>
      <c r="AU82" s="574" t="s">
        <v>74</v>
      </c>
      <c r="AV82" s="570"/>
      <c r="AW82" s="1056" t="s">
        <v>548</v>
      </c>
      <c r="AX82" s="976"/>
      <c r="AY82" s="1082"/>
      <c r="AZ82" s="571"/>
      <c r="BA82" s="572"/>
      <c r="BB82" s="572"/>
      <c r="BC82" s="572"/>
      <c r="BD82" s="572"/>
      <c r="BE82" s="572"/>
      <c r="BF82" s="573"/>
      <c r="BG82" s="574" t="s">
        <v>74</v>
      </c>
      <c r="BH82" s="570"/>
      <c r="BI82" s="1056" t="s">
        <v>548</v>
      </c>
      <c r="BJ82" s="976"/>
      <c r="BK82" s="1082"/>
      <c r="BL82" s="571"/>
      <c r="BM82" s="572"/>
      <c r="BN82" s="572"/>
      <c r="BO82" s="572"/>
      <c r="BP82" s="572"/>
      <c r="BQ82" s="572"/>
      <c r="BR82" s="573"/>
      <c r="BS82" s="574" t="s">
        <v>74</v>
      </c>
      <c r="BT82" s="570"/>
    </row>
    <row r="83" spans="1:72" ht="10.5" customHeight="1" x14ac:dyDescent="0.2">
      <c r="A83" s="575" t="s">
        <v>6</v>
      </c>
      <c r="B83" s="595"/>
      <c r="C83" s="568"/>
      <c r="D83" s="568"/>
      <c r="E83" s="568"/>
      <c r="F83" s="567"/>
      <c r="G83" s="595" t="s">
        <v>69</v>
      </c>
      <c r="H83" s="595"/>
      <c r="I83" s="568"/>
      <c r="J83" s="567"/>
      <c r="K83" s="568"/>
      <c r="L83" s="570"/>
      <c r="M83" s="575" t="s">
        <v>6</v>
      </c>
      <c r="N83" s="595"/>
      <c r="O83" s="568"/>
      <c r="P83" s="568"/>
      <c r="Q83" s="568"/>
      <c r="R83" s="567"/>
      <c r="S83" s="595" t="s">
        <v>69</v>
      </c>
      <c r="T83" s="595"/>
      <c r="U83" s="568"/>
      <c r="V83" s="567"/>
      <c r="W83" s="568"/>
      <c r="X83" s="570"/>
      <c r="Y83" s="575" t="s">
        <v>6</v>
      </c>
      <c r="Z83" s="595"/>
      <c r="AA83" s="568"/>
      <c r="AB83" s="568"/>
      <c r="AC83" s="568"/>
      <c r="AD83" s="567"/>
      <c r="AE83" s="595" t="s">
        <v>69</v>
      </c>
      <c r="AF83" s="595"/>
      <c r="AG83" s="568"/>
      <c r="AH83" s="567"/>
      <c r="AI83" s="568"/>
      <c r="AJ83" s="570"/>
      <c r="AK83" s="575" t="s">
        <v>6</v>
      </c>
      <c r="AL83" s="595"/>
      <c r="AM83" s="568"/>
      <c r="AN83" s="568"/>
      <c r="AO83" s="568"/>
      <c r="AP83" s="567"/>
      <c r="AQ83" s="595" t="s">
        <v>69</v>
      </c>
      <c r="AR83" s="595"/>
      <c r="AS83" s="568"/>
      <c r="AT83" s="567"/>
      <c r="AU83" s="568"/>
      <c r="AV83" s="570"/>
      <c r="AW83" s="575" t="s">
        <v>6</v>
      </c>
      <c r="AX83" s="595"/>
      <c r="AY83" s="568"/>
      <c r="AZ83" s="568"/>
      <c r="BA83" s="568"/>
      <c r="BB83" s="567"/>
      <c r="BC83" s="595" t="s">
        <v>69</v>
      </c>
      <c r="BD83" s="595"/>
      <c r="BE83" s="568"/>
      <c r="BF83" s="567"/>
      <c r="BG83" s="568"/>
      <c r="BH83" s="570"/>
      <c r="BI83" s="575" t="s">
        <v>6</v>
      </c>
      <c r="BJ83" s="595"/>
      <c r="BK83" s="568"/>
      <c r="BL83" s="568"/>
      <c r="BM83" s="568"/>
      <c r="BN83" s="567"/>
      <c r="BO83" s="595" t="s">
        <v>69</v>
      </c>
      <c r="BP83" s="595"/>
      <c r="BQ83" s="568"/>
      <c r="BR83" s="567"/>
      <c r="BS83" s="568"/>
      <c r="BT83" s="570"/>
    </row>
    <row r="84" spans="1:72" ht="12.75" customHeight="1" x14ac:dyDescent="0.2">
      <c r="A84" s="1100" t="str">
        <f>A45</f>
        <v>USCGC BUSTED</v>
      </c>
      <c r="B84" s="1084"/>
      <c r="C84" s="1084"/>
      <c r="D84" s="1084"/>
      <c r="E84" s="1084"/>
      <c r="F84" s="1085"/>
      <c r="G84" s="1101">
        <f>G45</f>
        <v>41609</v>
      </c>
      <c r="H84" s="1084"/>
      <c r="I84" s="1084"/>
      <c r="J84" s="1085"/>
      <c r="K84" s="568"/>
      <c r="L84" s="577"/>
      <c r="M84" s="1100" t="str">
        <f>M45</f>
        <v>USCGC BUSTED</v>
      </c>
      <c r="N84" s="1084"/>
      <c r="O84" s="1084"/>
      <c r="P84" s="1084"/>
      <c r="Q84" s="1084"/>
      <c r="R84" s="1085"/>
      <c r="S84" s="1101">
        <f>S45</f>
        <v>41609</v>
      </c>
      <c r="T84" s="1084"/>
      <c r="U84" s="1084"/>
      <c r="V84" s="1085"/>
      <c r="W84" s="568"/>
      <c r="X84" s="577"/>
      <c r="Y84" s="1100" t="str">
        <f>Y45</f>
        <v>USCGC BUSTED</v>
      </c>
      <c r="Z84" s="1084"/>
      <c r="AA84" s="1084"/>
      <c r="AB84" s="1084"/>
      <c r="AC84" s="1084"/>
      <c r="AD84" s="1085"/>
      <c r="AE84" s="1101">
        <f>AE45</f>
        <v>41609</v>
      </c>
      <c r="AF84" s="1084"/>
      <c r="AG84" s="1084"/>
      <c r="AH84" s="1085"/>
      <c r="AI84" s="568"/>
      <c r="AJ84" s="577"/>
      <c r="AK84" s="1100" t="str">
        <f>AK45</f>
        <v>USCGC BUSTED</v>
      </c>
      <c r="AL84" s="1084"/>
      <c r="AM84" s="1084"/>
      <c r="AN84" s="1084"/>
      <c r="AO84" s="1084"/>
      <c r="AP84" s="1085"/>
      <c r="AQ84" s="1101">
        <f>AQ45</f>
        <v>41609</v>
      </c>
      <c r="AR84" s="1084"/>
      <c r="AS84" s="1084"/>
      <c r="AT84" s="1085"/>
      <c r="AU84" s="568"/>
      <c r="AV84" s="577"/>
      <c r="AW84" s="1100" t="str">
        <f>AW45</f>
        <v>USCGC BUSTED</v>
      </c>
      <c r="AX84" s="1084"/>
      <c r="AY84" s="1084"/>
      <c r="AZ84" s="1084"/>
      <c r="BA84" s="1084"/>
      <c r="BB84" s="1085"/>
      <c r="BC84" s="1101">
        <f>BC45</f>
        <v>41609</v>
      </c>
      <c r="BD84" s="1084"/>
      <c r="BE84" s="1084"/>
      <c r="BF84" s="1085"/>
      <c r="BG84" s="568"/>
      <c r="BH84" s="577"/>
      <c r="BI84" s="1100" t="str">
        <f>BI45</f>
        <v>USCGC BUSTED</v>
      </c>
      <c r="BJ84" s="1084"/>
      <c r="BK84" s="1084"/>
      <c r="BL84" s="1084"/>
      <c r="BM84" s="1084"/>
      <c r="BN84" s="1085"/>
      <c r="BO84" s="1101">
        <f>BO45</f>
        <v>41609</v>
      </c>
      <c r="BP84" s="1084"/>
      <c r="BQ84" s="1084"/>
      <c r="BR84" s="1085"/>
      <c r="BS84" s="568"/>
      <c r="BT84" s="577"/>
    </row>
    <row r="85" spans="1:72" x14ac:dyDescent="0.2">
      <c r="A85" s="575" t="s">
        <v>75</v>
      </c>
      <c r="B85" s="595"/>
      <c r="C85" s="568"/>
      <c r="D85" s="568"/>
      <c r="E85" s="568"/>
      <c r="F85" s="568"/>
      <c r="G85" s="568"/>
      <c r="H85" s="568"/>
      <c r="I85" s="568"/>
      <c r="J85" s="567"/>
      <c r="K85" s="568"/>
      <c r="L85" s="577"/>
      <c r="M85" s="575" t="s">
        <v>75</v>
      </c>
      <c r="N85" s="595"/>
      <c r="O85" s="568"/>
      <c r="P85" s="568"/>
      <c r="Q85" s="568"/>
      <c r="R85" s="568"/>
      <c r="S85" s="568"/>
      <c r="T85" s="568"/>
      <c r="U85" s="568"/>
      <c r="V85" s="567"/>
      <c r="W85" s="568"/>
      <c r="X85" s="577"/>
      <c r="Y85" s="575" t="s">
        <v>75</v>
      </c>
      <c r="Z85" s="595"/>
      <c r="AA85" s="568"/>
      <c r="AB85" s="568"/>
      <c r="AC85" s="568"/>
      <c r="AD85" s="568"/>
      <c r="AE85" s="568"/>
      <c r="AF85" s="568"/>
      <c r="AG85" s="568"/>
      <c r="AH85" s="567"/>
      <c r="AI85" s="568"/>
      <c r="AJ85" s="577"/>
      <c r="AK85" s="575" t="s">
        <v>75</v>
      </c>
      <c r="AL85" s="595"/>
      <c r="AM85" s="568"/>
      <c r="AN85" s="568"/>
      <c r="AO85" s="568"/>
      <c r="AP85" s="568"/>
      <c r="AQ85" s="568"/>
      <c r="AR85" s="568"/>
      <c r="AS85" s="568"/>
      <c r="AT85" s="567"/>
      <c r="AU85" s="568"/>
      <c r="AV85" s="577"/>
      <c r="AW85" s="575" t="s">
        <v>75</v>
      </c>
      <c r="AX85" s="595"/>
      <c r="AY85" s="568"/>
      <c r="AZ85" s="568"/>
      <c r="BA85" s="568"/>
      <c r="BB85" s="568"/>
      <c r="BC85" s="568"/>
      <c r="BD85" s="568"/>
      <c r="BE85" s="568"/>
      <c r="BF85" s="567"/>
      <c r="BG85" s="568"/>
      <c r="BH85" s="577"/>
      <c r="BI85" s="575" t="s">
        <v>75</v>
      </c>
      <c r="BJ85" s="595"/>
      <c r="BK85" s="568"/>
      <c r="BL85" s="568"/>
      <c r="BM85" s="568"/>
      <c r="BN85" s="568"/>
      <c r="BO85" s="568"/>
      <c r="BP85" s="568"/>
      <c r="BQ85" s="568"/>
      <c r="BR85" s="567"/>
      <c r="BS85" s="568"/>
      <c r="BT85" s="577"/>
    </row>
    <row r="86" spans="1:72" ht="12.75" customHeight="1" x14ac:dyDescent="0.2">
      <c r="A86" s="1097">
        <f>A47</f>
        <v>0</v>
      </c>
      <c r="B86" s="1098"/>
      <c r="C86" s="1098"/>
      <c r="D86" s="1098"/>
      <c r="E86" s="1098"/>
      <c r="F86" s="1098"/>
      <c r="G86" s="1098"/>
      <c r="H86" s="1098"/>
      <c r="I86" s="1098"/>
      <c r="J86" s="1099"/>
      <c r="K86" s="568"/>
      <c r="L86" s="577"/>
      <c r="M86" s="1097">
        <f>M47</f>
        <v>0</v>
      </c>
      <c r="N86" s="1098"/>
      <c r="O86" s="1098"/>
      <c r="P86" s="1098"/>
      <c r="Q86" s="1098"/>
      <c r="R86" s="1098"/>
      <c r="S86" s="1098"/>
      <c r="T86" s="1098"/>
      <c r="U86" s="1098"/>
      <c r="V86" s="1099"/>
      <c r="W86" s="568"/>
      <c r="X86" s="577"/>
      <c r="Y86" s="1097">
        <f>Y47</f>
        <v>0</v>
      </c>
      <c r="Z86" s="1098"/>
      <c r="AA86" s="1098"/>
      <c r="AB86" s="1098"/>
      <c r="AC86" s="1098"/>
      <c r="AD86" s="1098"/>
      <c r="AE86" s="1098"/>
      <c r="AF86" s="1098"/>
      <c r="AG86" s="1098"/>
      <c r="AH86" s="1099"/>
      <c r="AI86" s="568"/>
      <c r="AJ86" s="577"/>
      <c r="AK86" s="1097">
        <f>AK47</f>
        <v>0</v>
      </c>
      <c r="AL86" s="1098"/>
      <c r="AM86" s="1098"/>
      <c r="AN86" s="1098"/>
      <c r="AO86" s="1098"/>
      <c r="AP86" s="1098"/>
      <c r="AQ86" s="1098"/>
      <c r="AR86" s="1098"/>
      <c r="AS86" s="1098"/>
      <c r="AT86" s="1099"/>
      <c r="AU86" s="568"/>
      <c r="AV86" s="577"/>
      <c r="AW86" s="1097">
        <f>AW47</f>
        <v>0</v>
      </c>
      <c r="AX86" s="1098"/>
      <c r="AY86" s="1098"/>
      <c r="AZ86" s="1098"/>
      <c r="BA86" s="1098"/>
      <c r="BB86" s="1098"/>
      <c r="BC86" s="1098"/>
      <c r="BD86" s="1098"/>
      <c r="BE86" s="1098"/>
      <c r="BF86" s="1099"/>
      <c r="BG86" s="568"/>
      <c r="BH86" s="577"/>
      <c r="BI86" s="1097">
        <f>BI47</f>
        <v>0</v>
      </c>
      <c r="BJ86" s="1098"/>
      <c r="BK86" s="1098"/>
      <c r="BL86" s="1098"/>
      <c r="BM86" s="1098"/>
      <c r="BN86" s="1098"/>
      <c r="BO86" s="1098"/>
      <c r="BP86" s="1098"/>
      <c r="BQ86" s="1098"/>
      <c r="BR86" s="1099"/>
      <c r="BS86" s="568"/>
      <c r="BT86" s="577"/>
    </row>
    <row r="87" spans="1:72" x14ac:dyDescent="0.2">
      <c r="A87" s="575" t="s">
        <v>76</v>
      </c>
      <c r="B87" s="595"/>
      <c r="C87" s="568"/>
      <c r="D87" s="568"/>
      <c r="E87" s="568"/>
      <c r="F87" s="567"/>
      <c r="G87" s="595" t="s">
        <v>77</v>
      </c>
      <c r="H87" s="595"/>
      <c r="I87" s="568"/>
      <c r="J87" s="567"/>
      <c r="K87" s="574" t="s">
        <v>78</v>
      </c>
      <c r="L87" s="570"/>
      <c r="M87" s="575" t="s">
        <v>76</v>
      </c>
      <c r="N87" s="595"/>
      <c r="O87" s="568"/>
      <c r="P87" s="568"/>
      <c r="Q87" s="568"/>
      <c r="R87" s="567"/>
      <c r="S87" s="595" t="s">
        <v>77</v>
      </c>
      <c r="T87" s="595"/>
      <c r="U87" s="568"/>
      <c r="V87" s="567"/>
      <c r="W87" s="574" t="s">
        <v>78</v>
      </c>
      <c r="X87" s="570"/>
      <c r="Y87" s="575" t="s">
        <v>76</v>
      </c>
      <c r="Z87" s="595"/>
      <c r="AA87" s="568"/>
      <c r="AB87" s="568"/>
      <c r="AC87" s="568"/>
      <c r="AD87" s="567"/>
      <c r="AE87" s="595" t="s">
        <v>77</v>
      </c>
      <c r="AF87" s="595"/>
      <c r="AG87" s="568"/>
      <c r="AH87" s="567"/>
      <c r="AI87" s="574" t="s">
        <v>78</v>
      </c>
      <c r="AJ87" s="570"/>
      <c r="AK87" s="575" t="s">
        <v>76</v>
      </c>
      <c r="AL87" s="595"/>
      <c r="AM87" s="568"/>
      <c r="AN87" s="568"/>
      <c r="AO87" s="568"/>
      <c r="AP87" s="567"/>
      <c r="AQ87" s="595" t="s">
        <v>77</v>
      </c>
      <c r="AR87" s="595"/>
      <c r="AS87" s="568"/>
      <c r="AT87" s="567"/>
      <c r="AU87" s="574" t="s">
        <v>78</v>
      </c>
      <c r="AV87" s="570"/>
      <c r="AW87" s="575" t="s">
        <v>76</v>
      </c>
      <c r="AX87" s="595"/>
      <c r="AY87" s="568"/>
      <c r="AZ87" s="568"/>
      <c r="BA87" s="568"/>
      <c r="BB87" s="567"/>
      <c r="BC87" s="595" t="s">
        <v>77</v>
      </c>
      <c r="BD87" s="595"/>
      <c r="BE87" s="568"/>
      <c r="BF87" s="567"/>
      <c r="BG87" s="574" t="s">
        <v>78</v>
      </c>
      <c r="BH87" s="570"/>
      <c r="BI87" s="575" t="s">
        <v>76</v>
      </c>
      <c r="BJ87" s="595"/>
      <c r="BK87" s="568"/>
      <c r="BL87" s="568"/>
      <c r="BM87" s="568"/>
      <c r="BN87" s="567"/>
      <c r="BO87" s="595" t="s">
        <v>77</v>
      </c>
      <c r="BP87" s="595"/>
      <c r="BQ87" s="568"/>
      <c r="BR87" s="567"/>
      <c r="BS87" s="574" t="s">
        <v>78</v>
      </c>
      <c r="BT87" s="570"/>
    </row>
    <row r="88" spans="1:72" ht="18.75" customHeight="1" thickBot="1" x14ac:dyDescent="0.25">
      <c r="A88" s="1088" t="s">
        <v>204</v>
      </c>
      <c r="B88" s="1089"/>
      <c r="C88" s="1089"/>
      <c r="D88" s="1089"/>
      <c r="E88" s="1089"/>
      <c r="F88" s="1090"/>
      <c r="G88" s="1088"/>
      <c r="H88" s="1089"/>
      <c r="I88" s="1089"/>
      <c r="J88" s="1090"/>
      <c r="K88" s="572" t="s">
        <v>205</v>
      </c>
      <c r="L88" s="573"/>
      <c r="M88" s="1088" t="s">
        <v>204</v>
      </c>
      <c r="N88" s="1089"/>
      <c r="O88" s="1089"/>
      <c r="P88" s="1089"/>
      <c r="Q88" s="1089"/>
      <c r="R88" s="1090"/>
      <c r="S88" s="1088"/>
      <c r="T88" s="1089"/>
      <c r="U88" s="1089"/>
      <c r="V88" s="1090"/>
      <c r="W88" s="572" t="s">
        <v>205</v>
      </c>
      <c r="X88" s="573"/>
      <c r="Y88" s="1088" t="s">
        <v>204</v>
      </c>
      <c r="Z88" s="1089"/>
      <c r="AA88" s="1089"/>
      <c r="AB88" s="1089"/>
      <c r="AC88" s="1089"/>
      <c r="AD88" s="1090"/>
      <c r="AE88" s="1088"/>
      <c r="AF88" s="1089"/>
      <c r="AG88" s="1089"/>
      <c r="AH88" s="1090"/>
      <c r="AI88" s="572" t="s">
        <v>205</v>
      </c>
      <c r="AJ88" s="573"/>
      <c r="AK88" s="1088" t="s">
        <v>204</v>
      </c>
      <c r="AL88" s="1089"/>
      <c r="AM88" s="1089"/>
      <c r="AN88" s="1089"/>
      <c r="AO88" s="1089"/>
      <c r="AP88" s="1090"/>
      <c r="AQ88" s="1088"/>
      <c r="AR88" s="1089"/>
      <c r="AS88" s="1089"/>
      <c r="AT88" s="1090"/>
      <c r="AU88" s="572" t="s">
        <v>205</v>
      </c>
      <c r="AV88" s="573"/>
      <c r="AW88" s="1088" t="s">
        <v>204</v>
      </c>
      <c r="AX88" s="1089"/>
      <c r="AY88" s="1089"/>
      <c r="AZ88" s="1089"/>
      <c r="BA88" s="1089"/>
      <c r="BB88" s="1090"/>
      <c r="BC88" s="1088"/>
      <c r="BD88" s="1089"/>
      <c r="BE88" s="1089"/>
      <c r="BF88" s="1090"/>
      <c r="BG88" s="572" t="s">
        <v>205</v>
      </c>
      <c r="BH88" s="573"/>
      <c r="BI88" s="1088" t="s">
        <v>204</v>
      </c>
      <c r="BJ88" s="1089"/>
      <c r="BK88" s="1089"/>
      <c r="BL88" s="1089"/>
      <c r="BM88" s="1089"/>
      <c r="BN88" s="1090"/>
      <c r="BO88" s="1088"/>
      <c r="BP88" s="1089"/>
      <c r="BQ88" s="1089"/>
      <c r="BR88" s="1090"/>
      <c r="BS88" s="572" t="s">
        <v>205</v>
      </c>
      <c r="BT88" s="573"/>
    </row>
    <row r="89" spans="1:72" ht="18.75" customHeight="1" x14ac:dyDescent="0.2">
      <c r="A89" s="579" t="s">
        <v>79</v>
      </c>
      <c r="B89" s="568"/>
      <c r="C89" s="595" t="s">
        <v>80</v>
      </c>
      <c r="D89" s="568"/>
      <c r="E89" s="568"/>
      <c r="F89" s="568"/>
      <c r="G89" s="580"/>
      <c r="H89" s="581" t="s">
        <v>81</v>
      </c>
      <c r="I89" s="582" t="s">
        <v>82</v>
      </c>
      <c r="J89" s="582" t="s">
        <v>83</v>
      </c>
      <c r="K89" s="582" t="s">
        <v>83</v>
      </c>
      <c r="L89" s="583" t="s">
        <v>84</v>
      </c>
      <c r="M89" s="579" t="s">
        <v>79</v>
      </c>
      <c r="N89" s="568"/>
      <c r="O89" s="595" t="s">
        <v>80</v>
      </c>
      <c r="P89" s="568"/>
      <c r="Q89" s="568"/>
      <c r="R89" s="568"/>
      <c r="S89" s="580"/>
      <c r="T89" s="581" t="s">
        <v>81</v>
      </c>
      <c r="U89" s="582" t="s">
        <v>82</v>
      </c>
      <c r="V89" s="582" t="s">
        <v>83</v>
      </c>
      <c r="W89" s="582" t="s">
        <v>83</v>
      </c>
      <c r="X89" s="583" t="s">
        <v>84</v>
      </c>
      <c r="Y89" s="579" t="s">
        <v>79</v>
      </c>
      <c r="Z89" s="568"/>
      <c r="AA89" s="595" t="s">
        <v>80</v>
      </c>
      <c r="AB89" s="568"/>
      <c r="AC89" s="568"/>
      <c r="AD89" s="568"/>
      <c r="AE89" s="580"/>
      <c r="AF89" s="581" t="s">
        <v>81</v>
      </c>
      <c r="AG89" s="582" t="s">
        <v>82</v>
      </c>
      <c r="AH89" s="582" t="s">
        <v>83</v>
      </c>
      <c r="AI89" s="582" t="s">
        <v>83</v>
      </c>
      <c r="AJ89" s="583" t="s">
        <v>84</v>
      </c>
      <c r="AK89" s="579" t="s">
        <v>79</v>
      </c>
      <c r="AL89" s="568"/>
      <c r="AM89" s="595" t="s">
        <v>80</v>
      </c>
      <c r="AN89" s="568"/>
      <c r="AO89" s="568"/>
      <c r="AP89" s="568"/>
      <c r="AQ89" s="580"/>
      <c r="AR89" s="581" t="s">
        <v>81</v>
      </c>
      <c r="AS89" s="582" t="s">
        <v>82</v>
      </c>
      <c r="AT89" s="582" t="s">
        <v>83</v>
      </c>
      <c r="AU89" s="582" t="s">
        <v>83</v>
      </c>
      <c r="AV89" s="583" t="s">
        <v>84</v>
      </c>
      <c r="AW89" s="579" t="s">
        <v>79</v>
      </c>
      <c r="AX89" s="568"/>
      <c r="AY89" s="595" t="s">
        <v>80</v>
      </c>
      <c r="AZ89" s="568"/>
      <c r="BA89" s="568"/>
      <c r="BB89" s="568"/>
      <c r="BC89" s="580"/>
      <c r="BD89" s="581" t="s">
        <v>81</v>
      </c>
      <c r="BE89" s="582" t="s">
        <v>82</v>
      </c>
      <c r="BF89" s="582" t="s">
        <v>83</v>
      </c>
      <c r="BG89" s="582" t="s">
        <v>83</v>
      </c>
      <c r="BH89" s="583" t="s">
        <v>84</v>
      </c>
      <c r="BI89" s="579" t="s">
        <v>79</v>
      </c>
      <c r="BJ89" s="568"/>
      <c r="BK89" s="595" t="s">
        <v>80</v>
      </c>
      <c r="BL89" s="568"/>
      <c r="BM89" s="568"/>
      <c r="BN89" s="568"/>
      <c r="BO89" s="580"/>
      <c r="BP89" s="581" t="s">
        <v>81</v>
      </c>
      <c r="BQ89" s="582" t="s">
        <v>82</v>
      </c>
      <c r="BR89" s="582" t="s">
        <v>83</v>
      </c>
      <c r="BS89" s="582" t="s">
        <v>83</v>
      </c>
      <c r="BT89" s="583" t="s">
        <v>84</v>
      </c>
    </row>
    <row r="90" spans="1:72" x14ac:dyDescent="0.2">
      <c r="A90" s="584"/>
      <c r="B90" s="585"/>
      <c r="C90" s="585"/>
      <c r="D90" s="585"/>
      <c r="E90" s="585"/>
      <c r="F90" s="585"/>
      <c r="G90" s="586"/>
      <c r="H90" s="586"/>
      <c r="I90" s="586"/>
      <c r="J90" s="586"/>
      <c r="K90" s="587" t="s">
        <v>85</v>
      </c>
      <c r="L90" s="588"/>
      <c r="M90" s="584"/>
      <c r="N90" s="585"/>
      <c r="O90" s="585"/>
      <c r="P90" s="585"/>
      <c r="Q90" s="585"/>
      <c r="R90" s="585"/>
      <c r="S90" s="586"/>
      <c r="T90" s="586"/>
      <c r="U90" s="586"/>
      <c r="V90" s="586"/>
      <c r="W90" s="587" t="s">
        <v>85</v>
      </c>
      <c r="X90" s="588"/>
      <c r="Y90" s="584"/>
      <c r="Z90" s="585"/>
      <c r="AA90" s="585"/>
      <c r="AB90" s="585"/>
      <c r="AC90" s="585"/>
      <c r="AD90" s="585"/>
      <c r="AE90" s="586"/>
      <c r="AF90" s="586"/>
      <c r="AG90" s="586"/>
      <c r="AH90" s="586"/>
      <c r="AI90" s="587" t="s">
        <v>85</v>
      </c>
      <c r="AJ90" s="588"/>
      <c r="AK90" s="584"/>
      <c r="AL90" s="585"/>
      <c r="AM90" s="585"/>
      <c r="AN90" s="585"/>
      <c r="AO90" s="585"/>
      <c r="AP90" s="585"/>
      <c r="AQ90" s="586"/>
      <c r="AR90" s="586"/>
      <c r="AS90" s="586"/>
      <c r="AT90" s="586"/>
      <c r="AU90" s="587" t="s">
        <v>85</v>
      </c>
      <c r="AV90" s="588"/>
      <c r="AW90" s="584"/>
      <c r="AX90" s="585"/>
      <c r="AY90" s="585"/>
      <c r="AZ90" s="585"/>
      <c r="BA90" s="585"/>
      <c r="BB90" s="585"/>
      <c r="BC90" s="586"/>
      <c r="BD90" s="586"/>
      <c r="BE90" s="586"/>
      <c r="BF90" s="586"/>
      <c r="BG90" s="587" t="s">
        <v>85</v>
      </c>
      <c r="BH90" s="588"/>
      <c r="BI90" s="584"/>
      <c r="BJ90" s="585"/>
      <c r="BK90" s="585"/>
      <c r="BL90" s="585"/>
      <c r="BM90" s="585"/>
      <c r="BN90" s="585"/>
      <c r="BO90" s="586"/>
      <c r="BP90" s="586"/>
      <c r="BQ90" s="586"/>
      <c r="BR90" s="586"/>
      <c r="BS90" s="587" t="s">
        <v>85</v>
      </c>
      <c r="BT90" s="588"/>
    </row>
    <row r="91" spans="1:72" ht="23.85" customHeight="1" x14ac:dyDescent="0.2">
      <c r="A91" s="589" t="str">
        <f>IF(AND(I91=0,K91=0,B91=""),"No Line Item",A70+1)</f>
        <v>No Line Item</v>
      </c>
      <c r="B91" s="1079"/>
      <c r="C91" s="1080"/>
      <c r="D91" s="1080"/>
      <c r="E91" s="1080"/>
      <c r="F91" s="1080"/>
      <c r="G91" s="1081"/>
      <c r="H91" s="4"/>
      <c r="I91" s="3"/>
      <c r="J91" s="5"/>
      <c r="K91" s="6"/>
      <c r="L91" s="590">
        <f t="shared" ref="L91:L109" si="24">I91*K91</f>
        <v>0</v>
      </c>
      <c r="M91" s="589" t="str">
        <f>IF(AND(U91=0,W91=0,N91=""),"No Line Item",M70+1)</f>
        <v>No Line Item</v>
      </c>
      <c r="N91" s="1079"/>
      <c r="O91" s="1080"/>
      <c r="P91" s="1080"/>
      <c r="Q91" s="1080"/>
      <c r="R91" s="1080"/>
      <c r="S91" s="1081"/>
      <c r="T91" s="4"/>
      <c r="U91" s="3"/>
      <c r="V91" s="5"/>
      <c r="W91" s="6"/>
      <c r="X91" s="590">
        <f t="shared" ref="X91:X106" si="25">U91*W91</f>
        <v>0</v>
      </c>
      <c r="Y91" s="589" t="str">
        <f>IF(AND(AG91=0,AI91=0,Z91=""),"No Line Item",Y70+1)</f>
        <v>No Line Item</v>
      </c>
      <c r="Z91" s="1079"/>
      <c r="AA91" s="1080"/>
      <c r="AB91" s="1080"/>
      <c r="AC91" s="1080"/>
      <c r="AD91" s="1080"/>
      <c r="AE91" s="1081"/>
      <c r="AF91" s="4"/>
      <c r="AG91" s="3"/>
      <c r="AH91" s="5"/>
      <c r="AI91" s="6"/>
      <c r="AJ91" s="590">
        <f t="shared" ref="AJ91:AJ106" si="26">AG91*AI91</f>
        <v>0</v>
      </c>
      <c r="AK91" s="589" t="str">
        <f>IF(AND(AS91=0,AU91=0,AL91=""),"No Line Item",AK70+1)</f>
        <v>No Line Item</v>
      </c>
      <c r="AL91" s="1079"/>
      <c r="AM91" s="1080"/>
      <c r="AN91" s="1080"/>
      <c r="AO91" s="1080"/>
      <c r="AP91" s="1080"/>
      <c r="AQ91" s="1081"/>
      <c r="AR91" s="4"/>
      <c r="AS91" s="3"/>
      <c r="AT91" s="5"/>
      <c r="AU91" s="6"/>
      <c r="AV91" s="590">
        <f t="shared" ref="AV91:AV106" si="27">AS91*AU91</f>
        <v>0</v>
      </c>
      <c r="AW91" s="589" t="str">
        <f>IF(AND(BE91=0,BG91=0,AX91=""),"No Line Item",AW70+1)</f>
        <v>No Line Item</v>
      </c>
      <c r="AX91" s="1079"/>
      <c r="AY91" s="1080"/>
      <c r="AZ91" s="1080"/>
      <c r="BA91" s="1080"/>
      <c r="BB91" s="1080"/>
      <c r="BC91" s="1081"/>
      <c r="BD91" s="4"/>
      <c r="BE91" s="3"/>
      <c r="BF91" s="5"/>
      <c r="BG91" s="6"/>
      <c r="BH91" s="590">
        <f t="shared" ref="BH91:BH106" si="28">BE91*BG91</f>
        <v>0</v>
      </c>
      <c r="BI91" s="589" t="str">
        <f>IF(AND(BQ91=0,BS91=0,BJ91=""),"No Line Item",BI70+1)</f>
        <v>No Line Item</v>
      </c>
      <c r="BJ91" s="1079"/>
      <c r="BK91" s="1080"/>
      <c r="BL91" s="1080"/>
      <c r="BM91" s="1080"/>
      <c r="BN91" s="1080"/>
      <c r="BO91" s="1081"/>
      <c r="BP91" s="4"/>
      <c r="BQ91" s="3"/>
      <c r="BR91" s="5"/>
      <c r="BS91" s="6"/>
      <c r="BT91" s="590">
        <f t="shared" ref="BT91:BT106" si="29">BQ91*BS91</f>
        <v>0</v>
      </c>
    </row>
    <row r="92" spans="1:72" ht="23.85" customHeight="1" x14ac:dyDescent="0.2">
      <c r="A92" s="589" t="str">
        <f>IF(AND(I92=0,K92=0,B92=""),"No Line Item",A91+1)</f>
        <v>No Line Item</v>
      </c>
      <c r="B92" s="1079"/>
      <c r="C92" s="1080"/>
      <c r="D92" s="1080"/>
      <c r="E92" s="1080"/>
      <c r="F92" s="1080"/>
      <c r="G92" s="1081"/>
      <c r="H92" s="4"/>
      <c r="I92" s="3"/>
      <c r="J92" s="5"/>
      <c r="K92" s="6"/>
      <c r="L92" s="590">
        <f t="shared" si="24"/>
        <v>0</v>
      </c>
      <c r="M92" s="589" t="str">
        <f>IF(AND(U92=0,W92=0,N92=""),"No Line Item",M91+1)</f>
        <v>No Line Item</v>
      </c>
      <c r="N92" s="1079"/>
      <c r="O92" s="1080"/>
      <c r="P92" s="1080"/>
      <c r="Q92" s="1080"/>
      <c r="R92" s="1080"/>
      <c r="S92" s="1081"/>
      <c r="T92" s="4"/>
      <c r="U92" s="3"/>
      <c r="V92" s="5"/>
      <c r="W92" s="6"/>
      <c r="X92" s="590">
        <f t="shared" si="25"/>
        <v>0</v>
      </c>
      <c r="Y92" s="589" t="str">
        <f>IF(AND(AG92=0,AI92=0,Z92=""),"No Line Item",Y91+1)</f>
        <v>No Line Item</v>
      </c>
      <c r="Z92" s="1079"/>
      <c r="AA92" s="1080"/>
      <c r="AB92" s="1080"/>
      <c r="AC92" s="1080"/>
      <c r="AD92" s="1080"/>
      <c r="AE92" s="1081"/>
      <c r="AF92" s="4"/>
      <c r="AG92" s="3"/>
      <c r="AH92" s="5"/>
      <c r="AI92" s="6"/>
      <c r="AJ92" s="590">
        <f t="shared" si="26"/>
        <v>0</v>
      </c>
      <c r="AK92" s="589" t="str">
        <f>IF(AND(AS92=0,AU92=0,AL92=""),"No Line Item",AK91+1)</f>
        <v>No Line Item</v>
      </c>
      <c r="AL92" s="1079"/>
      <c r="AM92" s="1080"/>
      <c r="AN92" s="1080"/>
      <c r="AO92" s="1080"/>
      <c r="AP92" s="1080"/>
      <c r="AQ92" s="1081"/>
      <c r="AR92" s="4"/>
      <c r="AS92" s="3"/>
      <c r="AT92" s="5"/>
      <c r="AU92" s="6"/>
      <c r="AV92" s="590">
        <f t="shared" si="27"/>
        <v>0</v>
      </c>
      <c r="AW92" s="589" t="str">
        <f>IF(AND(BE92=0,BG92=0,AX92=""),"No Line Item",AW91+1)</f>
        <v>No Line Item</v>
      </c>
      <c r="AX92" s="1079"/>
      <c r="AY92" s="1080"/>
      <c r="AZ92" s="1080"/>
      <c r="BA92" s="1080"/>
      <c r="BB92" s="1080"/>
      <c r="BC92" s="1081"/>
      <c r="BD92" s="4"/>
      <c r="BE92" s="3"/>
      <c r="BF92" s="5"/>
      <c r="BG92" s="6"/>
      <c r="BH92" s="590">
        <f t="shared" si="28"/>
        <v>0</v>
      </c>
      <c r="BI92" s="589" t="str">
        <f>IF(AND(BQ92=0,BS92=0,BJ92=""),"No Line Item",BI91+1)</f>
        <v>No Line Item</v>
      </c>
      <c r="BJ92" s="1079"/>
      <c r="BK92" s="1080"/>
      <c r="BL92" s="1080"/>
      <c r="BM92" s="1080"/>
      <c r="BN92" s="1080"/>
      <c r="BO92" s="1081"/>
      <c r="BP92" s="4"/>
      <c r="BQ92" s="3"/>
      <c r="BR92" s="5"/>
      <c r="BS92" s="6"/>
      <c r="BT92" s="590">
        <f t="shared" si="29"/>
        <v>0</v>
      </c>
    </row>
    <row r="93" spans="1:72" ht="23.85" customHeight="1" x14ac:dyDescent="0.2">
      <c r="A93" s="589" t="str">
        <f t="shared" ref="A93:A108" si="30">IF(AND(I93=0,K93=0,B93=""),"No Line Item",A92+1)</f>
        <v>No Line Item</v>
      </c>
      <c r="B93" s="1079"/>
      <c r="C93" s="1080"/>
      <c r="D93" s="1080"/>
      <c r="E93" s="1080"/>
      <c r="F93" s="1080"/>
      <c r="G93" s="1081"/>
      <c r="H93" s="4"/>
      <c r="I93" s="3"/>
      <c r="J93" s="5"/>
      <c r="K93" s="6"/>
      <c r="L93" s="590">
        <f t="shared" si="24"/>
        <v>0</v>
      </c>
      <c r="M93" s="589" t="str">
        <f t="shared" ref="M93:M108" si="31">IF(AND(U93=0,W93=0,N93=""),"No Line Item",M92+1)</f>
        <v>No Line Item</v>
      </c>
      <c r="N93" s="1079"/>
      <c r="O93" s="1080"/>
      <c r="P93" s="1080"/>
      <c r="Q93" s="1080"/>
      <c r="R93" s="1080"/>
      <c r="S93" s="1081"/>
      <c r="T93" s="4"/>
      <c r="U93" s="3"/>
      <c r="V93" s="5"/>
      <c r="W93" s="6"/>
      <c r="X93" s="590">
        <f t="shared" si="25"/>
        <v>0</v>
      </c>
      <c r="Y93" s="589" t="str">
        <f t="shared" ref="Y93:Y108" si="32">IF(AND(AG93=0,AI93=0,Z93=""),"No Line Item",Y92+1)</f>
        <v>No Line Item</v>
      </c>
      <c r="Z93" s="1079"/>
      <c r="AA93" s="1080"/>
      <c r="AB93" s="1080"/>
      <c r="AC93" s="1080"/>
      <c r="AD93" s="1080"/>
      <c r="AE93" s="1081"/>
      <c r="AF93" s="4"/>
      <c r="AG93" s="3"/>
      <c r="AH93" s="5"/>
      <c r="AI93" s="6"/>
      <c r="AJ93" s="590">
        <f t="shared" si="26"/>
        <v>0</v>
      </c>
      <c r="AK93" s="589" t="str">
        <f t="shared" ref="AK93:AK108" si="33">IF(AND(AS93=0,AU93=0,AL93=""),"No Line Item",AK92+1)</f>
        <v>No Line Item</v>
      </c>
      <c r="AL93" s="1079"/>
      <c r="AM93" s="1080"/>
      <c r="AN93" s="1080"/>
      <c r="AO93" s="1080"/>
      <c r="AP93" s="1080"/>
      <c r="AQ93" s="1081"/>
      <c r="AR93" s="4"/>
      <c r="AS93" s="3"/>
      <c r="AT93" s="5"/>
      <c r="AU93" s="6"/>
      <c r="AV93" s="590">
        <f t="shared" si="27"/>
        <v>0</v>
      </c>
      <c r="AW93" s="589" t="str">
        <f t="shared" ref="AW93:AW108" si="34">IF(AND(BE93=0,BG93=0,AX93=""),"No Line Item",AW92+1)</f>
        <v>No Line Item</v>
      </c>
      <c r="AX93" s="1079"/>
      <c r="AY93" s="1080"/>
      <c r="AZ93" s="1080"/>
      <c r="BA93" s="1080"/>
      <c r="BB93" s="1080"/>
      <c r="BC93" s="1081"/>
      <c r="BD93" s="4"/>
      <c r="BE93" s="3"/>
      <c r="BF93" s="5"/>
      <c r="BG93" s="6"/>
      <c r="BH93" s="590">
        <f t="shared" si="28"/>
        <v>0</v>
      </c>
      <c r="BI93" s="589" t="str">
        <f t="shared" ref="BI93:BI108" si="35">IF(AND(BQ93=0,BS93=0,BJ93=""),"No Line Item",BI92+1)</f>
        <v>No Line Item</v>
      </c>
      <c r="BJ93" s="1079"/>
      <c r="BK93" s="1080"/>
      <c r="BL93" s="1080"/>
      <c r="BM93" s="1080"/>
      <c r="BN93" s="1080"/>
      <c r="BO93" s="1081"/>
      <c r="BP93" s="4"/>
      <c r="BQ93" s="3"/>
      <c r="BR93" s="5"/>
      <c r="BS93" s="6"/>
      <c r="BT93" s="590">
        <f t="shared" si="29"/>
        <v>0</v>
      </c>
    </row>
    <row r="94" spans="1:72" ht="23.85" customHeight="1" x14ac:dyDescent="0.2">
      <c r="A94" s="589" t="str">
        <f t="shared" si="30"/>
        <v>No Line Item</v>
      </c>
      <c r="B94" s="1079"/>
      <c r="C94" s="1080"/>
      <c r="D94" s="1080"/>
      <c r="E94" s="1080"/>
      <c r="F94" s="1080"/>
      <c r="G94" s="1081"/>
      <c r="H94" s="4"/>
      <c r="I94" s="3"/>
      <c r="J94" s="5"/>
      <c r="K94" s="6"/>
      <c r="L94" s="590">
        <f t="shared" si="24"/>
        <v>0</v>
      </c>
      <c r="M94" s="589" t="str">
        <f t="shared" si="31"/>
        <v>No Line Item</v>
      </c>
      <c r="N94" s="1079"/>
      <c r="O94" s="1080"/>
      <c r="P94" s="1080"/>
      <c r="Q94" s="1080"/>
      <c r="R94" s="1080"/>
      <c r="S94" s="1081"/>
      <c r="T94" s="4"/>
      <c r="U94" s="3"/>
      <c r="V94" s="5"/>
      <c r="W94" s="6"/>
      <c r="X94" s="590">
        <f t="shared" si="25"/>
        <v>0</v>
      </c>
      <c r="Y94" s="589" t="str">
        <f t="shared" si="32"/>
        <v>No Line Item</v>
      </c>
      <c r="Z94" s="1079"/>
      <c r="AA94" s="1080"/>
      <c r="AB94" s="1080"/>
      <c r="AC94" s="1080"/>
      <c r="AD94" s="1080"/>
      <c r="AE94" s="1081"/>
      <c r="AF94" s="4"/>
      <c r="AG94" s="3"/>
      <c r="AH94" s="5"/>
      <c r="AI94" s="6"/>
      <c r="AJ94" s="590">
        <f t="shared" si="26"/>
        <v>0</v>
      </c>
      <c r="AK94" s="589" t="str">
        <f t="shared" si="33"/>
        <v>No Line Item</v>
      </c>
      <c r="AL94" s="1079"/>
      <c r="AM94" s="1080"/>
      <c r="AN94" s="1080"/>
      <c r="AO94" s="1080"/>
      <c r="AP94" s="1080"/>
      <c r="AQ94" s="1081"/>
      <c r="AR94" s="4"/>
      <c r="AS94" s="3"/>
      <c r="AT94" s="5"/>
      <c r="AU94" s="6"/>
      <c r="AV94" s="590">
        <f t="shared" si="27"/>
        <v>0</v>
      </c>
      <c r="AW94" s="589" t="str">
        <f t="shared" si="34"/>
        <v>No Line Item</v>
      </c>
      <c r="AX94" s="1079"/>
      <c r="AY94" s="1080"/>
      <c r="AZ94" s="1080"/>
      <c r="BA94" s="1080"/>
      <c r="BB94" s="1080"/>
      <c r="BC94" s="1081"/>
      <c r="BD94" s="4"/>
      <c r="BE94" s="3"/>
      <c r="BF94" s="5"/>
      <c r="BG94" s="6"/>
      <c r="BH94" s="590">
        <f t="shared" si="28"/>
        <v>0</v>
      </c>
      <c r="BI94" s="589" t="str">
        <f t="shared" si="35"/>
        <v>No Line Item</v>
      </c>
      <c r="BJ94" s="1079"/>
      <c r="BK94" s="1080"/>
      <c r="BL94" s="1080"/>
      <c r="BM94" s="1080"/>
      <c r="BN94" s="1080"/>
      <c r="BO94" s="1081"/>
      <c r="BP94" s="4"/>
      <c r="BQ94" s="3"/>
      <c r="BR94" s="5"/>
      <c r="BS94" s="6"/>
      <c r="BT94" s="590">
        <f t="shared" si="29"/>
        <v>0</v>
      </c>
    </row>
    <row r="95" spans="1:72" ht="23.85" customHeight="1" x14ac:dyDescent="0.2">
      <c r="A95" s="589" t="str">
        <f t="shared" si="30"/>
        <v>No Line Item</v>
      </c>
      <c r="B95" s="1079"/>
      <c r="C95" s="1080"/>
      <c r="D95" s="1080"/>
      <c r="E95" s="1080"/>
      <c r="F95" s="1080"/>
      <c r="G95" s="1081"/>
      <c r="H95" s="4"/>
      <c r="I95" s="3"/>
      <c r="J95" s="5"/>
      <c r="K95" s="6"/>
      <c r="L95" s="590">
        <f t="shared" si="24"/>
        <v>0</v>
      </c>
      <c r="M95" s="589" t="str">
        <f t="shared" si="31"/>
        <v>No Line Item</v>
      </c>
      <c r="N95" s="1079"/>
      <c r="O95" s="1080"/>
      <c r="P95" s="1080"/>
      <c r="Q95" s="1080"/>
      <c r="R95" s="1080"/>
      <c r="S95" s="1081"/>
      <c r="T95" s="4"/>
      <c r="U95" s="3"/>
      <c r="V95" s="5"/>
      <c r="W95" s="6"/>
      <c r="X95" s="590">
        <f t="shared" si="25"/>
        <v>0</v>
      </c>
      <c r="Y95" s="589" t="str">
        <f t="shared" si="32"/>
        <v>No Line Item</v>
      </c>
      <c r="Z95" s="1079"/>
      <c r="AA95" s="1080"/>
      <c r="AB95" s="1080"/>
      <c r="AC95" s="1080"/>
      <c r="AD95" s="1080"/>
      <c r="AE95" s="1081"/>
      <c r="AF95" s="4"/>
      <c r="AG95" s="3"/>
      <c r="AH95" s="5"/>
      <c r="AI95" s="6"/>
      <c r="AJ95" s="590">
        <f t="shared" si="26"/>
        <v>0</v>
      </c>
      <c r="AK95" s="589" t="str">
        <f t="shared" si="33"/>
        <v>No Line Item</v>
      </c>
      <c r="AL95" s="1079"/>
      <c r="AM95" s="1080"/>
      <c r="AN95" s="1080"/>
      <c r="AO95" s="1080"/>
      <c r="AP95" s="1080"/>
      <c r="AQ95" s="1081"/>
      <c r="AR95" s="4"/>
      <c r="AS95" s="3"/>
      <c r="AT95" s="5"/>
      <c r="AU95" s="6"/>
      <c r="AV95" s="590">
        <f t="shared" si="27"/>
        <v>0</v>
      </c>
      <c r="AW95" s="589" t="str">
        <f t="shared" si="34"/>
        <v>No Line Item</v>
      </c>
      <c r="AX95" s="1079"/>
      <c r="AY95" s="1080"/>
      <c r="AZ95" s="1080"/>
      <c r="BA95" s="1080"/>
      <c r="BB95" s="1080"/>
      <c r="BC95" s="1081"/>
      <c r="BD95" s="4"/>
      <c r="BE95" s="3"/>
      <c r="BF95" s="5"/>
      <c r="BG95" s="6"/>
      <c r="BH95" s="590">
        <f t="shared" si="28"/>
        <v>0</v>
      </c>
      <c r="BI95" s="589" t="str">
        <f t="shared" si="35"/>
        <v>No Line Item</v>
      </c>
      <c r="BJ95" s="1079"/>
      <c r="BK95" s="1080"/>
      <c r="BL95" s="1080"/>
      <c r="BM95" s="1080"/>
      <c r="BN95" s="1080"/>
      <c r="BO95" s="1081"/>
      <c r="BP95" s="4"/>
      <c r="BQ95" s="3"/>
      <c r="BR95" s="5"/>
      <c r="BS95" s="6"/>
      <c r="BT95" s="590">
        <f t="shared" si="29"/>
        <v>0</v>
      </c>
    </row>
    <row r="96" spans="1:72" ht="23.85" customHeight="1" x14ac:dyDescent="0.2">
      <c r="A96" s="589" t="str">
        <f t="shared" si="30"/>
        <v>No Line Item</v>
      </c>
      <c r="B96" s="1079"/>
      <c r="C96" s="1080"/>
      <c r="D96" s="1080"/>
      <c r="E96" s="1080"/>
      <c r="F96" s="1080"/>
      <c r="G96" s="1081"/>
      <c r="H96" s="4"/>
      <c r="I96" s="3"/>
      <c r="J96" s="5"/>
      <c r="K96" s="6"/>
      <c r="L96" s="590">
        <f t="shared" si="24"/>
        <v>0</v>
      </c>
      <c r="M96" s="589" t="str">
        <f t="shared" si="31"/>
        <v>No Line Item</v>
      </c>
      <c r="N96" s="1079"/>
      <c r="O96" s="1080"/>
      <c r="P96" s="1080"/>
      <c r="Q96" s="1080"/>
      <c r="R96" s="1080"/>
      <c r="S96" s="1081"/>
      <c r="T96" s="4"/>
      <c r="U96" s="3"/>
      <c r="V96" s="5"/>
      <c r="W96" s="6"/>
      <c r="X96" s="590">
        <f t="shared" si="25"/>
        <v>0</v>
      </c>
      <c r="Y96" s="589" t="str">
        <f t="shared" si="32"/>
        <v>No Line Item</v>
      </c>
      <c r="Z96" s="1079"/>
      <c r="AA96" s="1080"/>
      <c r="AB96" s="1080"/>
      <c r="AC96" s="1080"/>
      <c r="AD96" s="1080"/>
      <c r="AE96" s="1081"/>
      <c r="AF96" s="4"/>
      <c r="AG96" s="3"/>
      <c r="AH96" s="5"/>
      <c r="AI96" s="6"/>
      <c r="AJ96" s="590">
        <f t="shared" si="26"/>
        <v>0</v>
      </c>
      <c r="AK96" s="589" t="str">
        <f t="shared" si="33"/>
        <v>No Line Item</v>
      </c>
      <c r="AL96" s="1079"/>
      <c r="AM96" s="1080"/>
      <c r="AN96" s="1080"/>
      <c r="AO96" s="1080"/>
      <c r="AP96" s="1080"/>
      <c r="AQ96" s="1081"/>
      <c r="AR96" s="4"/>
      <c r="AS96" s="3"/>
      <c r="AT96" s="5"/>
      <c r="AU96" s="6"/>
      <c r="AV96" s="590">
        <f t="shared" si="27"/>
        <v>0</v>
      </c>
      <c r="AW96" s="589" t="str">
        <f t="shared" si="34"/>
        <v>No Line Item</v>
      </c>
      <c r="AX96" s="1079"/>
      <c r="AY96" s="1080"/>
      <c r="AZ96" s="1080"/>
      <c r="BA96" s="1080"/>
      <c r="BB96" s="1080"/>
      <c r="BC96" s="1081"/>
      <c r="BD96" s="4"/>
      <c r="BE96" s="3"/>
      <c r="BF96" s="5"/>
      <c r="BG96" s="6"/>
      <c r="BH96" s="590">
        <f t="shared" si="28"/>
        <v>0</v>
      </c>
      <c r="BI96" s="589" t="str">
        <f t="shared" si="35"/>
        <v>No Line Item</v>
      </c>
      <c r="BJ96" s="1079"/>
      <c r="BK96" s="1080"/>
      <c r="BL96" s="1080"/>
      <c r="BM96" s="1080"/>
      <c r="BN96" s="1080"/>
      <c r="BO96" s="1081"/>
      <c r="BP96" s="4"/>
      <c r="BQ96" s="3"/>
      <c r="BR96" s="5"/>
      <c r="BS96" s="6"/>
      <c r="BT96" s="590">
        <f t="shared" si="29"/>
        <v>0</v>
      </c>
    </row>
    <row r="97" spans="1:72" ht="23.85" customHeight="1" x14ac:dyDescent="0.2">
      <c r="A97" s="589" t="str">
        <f t="shared" si="30"/>
        <v>No Line Item</v>
      </c>
      <c r="B97" s="1079"/>
      <c r="C97" s="1080"/>
      <c r="D97" s="1080"/>
      <c r="E97" s="1080"/>
      <c r="F97" s="1080"/>
      <c r="G97" s="1081"/>
      <c r="H97" s="4"/>
      <c r="I97" s="3"/>
      <c r="J97" s="5"/>
      <c r="K97" s="6"/>
      <c r="L97" s="590">
        <f t="shared" si="24"/>
        <v>0</v>
      </c>
      <c r="M97" s="589" t="str">
        <f t="shared" si="31"/>
        <v>No Line Item</v>
      </c>
      <c r="N97" s="1079"/>
      <c r="O97" s="1080"/>
      <c r="P97" s="1080"/>
      <c r="Q97" s="1080"/>
      <c r="R97" s="1080"/>
      <c r="S97" s="1081"/>
      <c r="T97" s="4"/>
      <c r="U97" s="3"/>
      <c r="V97" s="5"/>
      <c r="W97" s="6"/>
      <c r="X97" s="590">
        <f t="shared" si="25"/>
        <v>0</v>
      </c>
      <c r="Y97" s="589" t="str">
        <f t="shared" si="32"/>
        <v>No Line Item</v>
      </c>
      <c r="Z97" s="1079"/>
      <c r="AA97" s="1080"/>
      <c r="AB97" s="1080"/>
      <c r="AC97" s="1080"/>
      <c r="AD97" s="1080"/>
      <c r="AE97" s="1081"/>
      <c r="AF97" s="4"/>
      <c r="AG97" s="3"/>
      <c r="AH97" s="5"/>
      <c r="AI97" s="6"/>
      <c r="AJ97" s="590">
        <f t="shared" si="26"/>
        <v>0</v>
      </c>
      <c r="AK97" s="589" t="str">
        <f t="shared" si="33"/>
        <v>No Line Item</v>
      </c>
      <c r="AL97" s="1079"/>
      <c r="AM97" s="1080"/>
      <c r="AN97" s="1080"/>
      <c r="AO97" s="1080"/>
      <c r="AP97" s="1080"/>
      <c r="AQ97" s="1081"/>
      <c r="AR97" s="4"/>
      <c r="AS97" s="3"/>
      <c r="AT97" s="5"/>
      <c r="AU97" s="6"/>
      <c r="AV97" s="590">
        <f t="shared" si="27"/>
        <v>0</v>
      </c>
      <c r="AW97" s="589" t="str">
        <f t="shared" si="34"/>
        <v>No Line Item</v>
      </c>
      <c r="AX97" s="1079"/>
      <c r="AY97" s="1080"/>
      <c r="AZ97" s="1080"/>
      <c r="BA97" s="1080"/>
      <c r="BB97" s="1080"/>
      <c r="BC97" s="1081"/>
      <c r="BD97" s="4"/>
      <c r="BE97" s="3"/>
      <c r="BF97" s="5"/>
      <c r="BG97" s="6"/>
      <c r="BH97" s="590">
        <f t="shared" si="28"/>
        <v>0</v>
      </c>
      <c r="BI97" s="589" t="str">
        <f t="shared" si="35"/>
        <v>No Line Item</v>
      </c>
      <c r="BJ97" s="1079"/>
      <c r="BK97" s="1080"/>
      <c r="BL97" s="1080"/>
      <c r="BM97" s="1080"/>
      <c r="BN97" s="1080"/>
      <c r="BO97" s="1081"/>
      <c r="BP97" s="4"/>
      <c r="BQ97" s="3"/>
      <c r="BR97" s="5"/>
      <c r="BS97" s="6"/>
      <c r="BT97" s="590">
        <f t="shared" si="29"/>
        <v>0</v>
      </c>
    </row>
    <row r="98" spans="1:72" ht="23.85" customHeight="1" x14ac:dyDescent="0.2">
      <c r="A98" s="589" t="str">
        <f t="shared" si="30"/>
        <v>No Line Item</v>
      </c>
      <c r="B98" s="1079"/>
      <c r="C98" s="1080"/>
      <c r="D98" s="1080"/>
      <c r="E98" s="1080"/>
      <c r="F98" s="1080"/>
      <c r="G98" s="1081"/>
      <c r="H98" s="4"/>
      <c r="I98" s="3"/>
      <c r="J98" s="5"/>
      <c r="K98" s="6"/>
      <c r="L98" s="590">
        <f t="shared" si="24"/>
        <v>0</v>
      </c>
      <c r="M98" s="589" t="str">
        <f t="shared" si="31"/>
        <v>No Line Item</v>
      </c>
      <c r="N98" s="1079"/>
      <c r="O98" s="1080"/>
      <c r="P98" s="1080"/>
      <c r="Q98" s="1080"/>
      <c r="R98" s="1080"/>
      <c r="S98" s="1081"/>
      <c r="T98" s="4"/>
      <c r="U98" s="3"/>
      <c r="V98" s="5"/>
      <c r="W98" s="6"/>
      <c r="X98" s="590">
        <f t="shared" si="25"/>
        <v>0</v>
      </c>
      <c r="Y98" s="589" t="str">
        <f t="shared" si="32"/>
        <v>No Line Item</v>
      </c>
      <c r="Z98" s="1079"/>
      <c r="AA98" s="1080"/>
      <c r="AB98" s="1080"/>
      <c r="AC98" s="1080"/>
      <c r="AD98" s="1080"/>
      <c r="AE98" s="1081"/>
      <c r="AF98" s="4"/>
      <c r="AG98" s="3"/>
      <c r="AH98" s="5"/>
      <c r="AI98" s="6"/>
      <c r="AJ98" s="590">
        <f t="shared" si="26"/>
        <v>0</v>
      </c>
      <c r="AK98" s="589" t="str">
        <f t="shared" si="33"/>
        <v>No Line Item</v>
      </c>
      <c r="AL98" s="1079"/>
      <c r="AM98" s="1080"/>
      <c r="AN98" s="1080"/>
      <c r="AO98" s="1080"/>
      <c r="AP98" s="1080"/>
      <c r="AQ98" s="1081"/>
      <c r="AR98" s="4"/>
      <c r="AS98" s="3"/>
      <c r="AT98" s="5"/>
      <c r="AU98" s="6"/>
      <c r="AV98" s="590">
        <f t="shared" si="27"/>
        <v>0</v>
      </c>
      <c r="AW98" s="589" t="str">
        <f t="shared" si="34"/>
        <v>No Line Item</v>
      </c>
      <c r="AX98" s="1079"/>
      <c r="AY98" s="1080"/>
      <c r="AZ98" s="1080"/>
      <c r="BA98" s="1080"/>
      <c r="BB98" s="1080"/>
      <c r="BC98" s="1081"/>
      <c r="BD98" s="4"/>
      <c r="BE98" s="3"/>
      <c r="BF98" s="5"/>
      <c r="BG98" s="6"/>
      <c r="BH98" s="590">
        <f t="shared" si="28"/>
        <v>0</v>
      </c>
      <c r="BI98" s="589" t="str">
        <f t="shared" si="35"/>
        <v>No Line Item</v>
      </c>
      <c r="BJ98" s="1079"/>
      <c r="BK98" s="1080"/>
      <c r="BL98" s="1080"/>
      <c r="BM98" s="1080"/>
      <c r="BN98" s="1080"/>
      <c r="BO98" s="1081"/>
      <c r="BP98" s="4"/>
      <c r="BQ98" s="3"/>
      <c r="BR98" s="5"/>
      <c r="BS98" s="6"/>
      <c r="BT98" s="590">
        <f t="shared" si="29"/>
        <v>0</v>
      </c>
    </row>
    <row r="99" spans="1:72" ht="23.85" customHeight="1" x14ac:dyDescent="0.2">
      <c r="A99" s="589" t="str">
        <f t="shared" si="30"/>
        <v>No Line Item</v>
      </c>
      <c r="B99" s="1079"/>
      <c r="C99" s="1080"/>
      <c r="D99" s="1080"/>
      <c r="E99" s="1080"/>
      <c r="F99" s="1080"/>
      <c r="G99" s="1081"/>
      <c r="H99" s="4"/>
      <c r="I99" s="3"/>
      <c r="J99" s="5"/>
      <c r="K99" s="6"/>
      <c r="L99" s="590">
        <f t="shared" si="24"/>
        <v>0</v>
      </c>
      <c r="M99" s="589" t="str">
        <f t="shared" si="31"/>
        <v>No Line Item</v>
      </c>
      <c r="N99" s="1079"/>
      <c r="O99" s="1080"/>
      <c r="P99" s="1080"/>
      <c r="Q99" s="1080"/>
      <c r="R99" s="1080"/>
      <c r="S99" s="1081"/>
      <c r="T99" s="4"/>
      <c r="U99" s="3"/>
      <c r="V99" s="5"/>
      <c r="W99" s="6"/>
      <c r="X99" s="590">
        <f t="shared" si="25"/>
        <v>0</v>
      </c>
      <c r="Y99" s="589" t="str">
        <f t="shared" si="32"/>
        <v>No Line Item</v>
      </c>
      <c r="Z99" s="1079"/>
      <c r="AA99" s="1080"/>
      <c r="AB99" s="1080"/>
      <c r="AC99" s="1080"/>
      <c r="AD99" s="1080"/>
      <c r="AE99" s="1081"/>
      <c r="AF99" s="4"/>
      <c r="AG99" s="3"/>
      <c r="AH99" s="5"/>
      <c r="AI99" s="6"/>
      <c r="AJ99" s="590">
        <f t="shared" si="26"/>
        <v>0</v>
      </c>
      <c r="AK99" s="589" t="str">
        <f t="shared" si="33"/>
        <v>No Line Item</v>
      </c>
      <c r="AL99" s="1079"/>
      <c r="AM99" s="1080"/>
      <c r="AN99" s="1080"/>
      <c r="AO99" s="1080"/>
      <c r="AP99" s="1080"/>
      <c r="AQ99" s="1081"/>
      <c r="AR99" s="4"/>
      <c r="AS99" s="3"/>
      <c r="AT99" s="5"/>
      <c r="AU99" s="6"/>
      <c r="AV99" s="590">
        <f t="shared" si="27"/>
        <v>0</v>
      </c>
      <c r="AW99" s="589" t="str">
        <f t="shared" si="34"/>
        <v>No Line Item</v>
      </c>
      <c r="AX99" s="1079"/>
      <c r="AY99" s="1080"/>
      <c r="AZ99" s="1080"/>
      <c r="BA99" s="1080"/>
      <c r="BB99" s="1080"/>
      <c r="BC99" s="1081"/>
      <c r="BD99" s="4"/>
      <c r="BE99" s="3"/>
      <c r="BF99" s="5"/>
      <c r="BG99" s="6"/>
      <c r="BH99" s="590">
        <f t="shared" si="28"/>
        <v>0</v>
      </c>
      <c r="BI99" s="589" t="str">
        <f t="shared" si="35"/>
        <v>No Line Item</v>
      </c>
      <c r="BJ99" s="1079"/>
      <c r="BK99" s="1080"/>
      <c r="BL99" s="1080"/>
      <c r="BM99" s="1080"/>
      <c r="BN99" s="1080"/>
      <c r="BO99" s="1081"/>
      <c r="BP99" s="4"/>
      <c r="BQ99" s="3"/>
      <c r="BR99" s="5"/>
      <c r="BS99" s="6"/>
      <c r="BT99" s="590">
        <f t="shared" si="29"/>
        <v>0</v>
      </c>
    </row>
    <row r="100" spans="1:72" ht="23.85" customHeight="1" x14ac:dyDescent="0.2">
      <c r="A100" s="589" t="str">
        <f t="shared" si="30"/>
        <v>No Line Item</v>
      </c>
      <c r="B100" s="1079"/>
      <c r="C100" s="1080"/>
      <c r="D100" s="1080"/>
      <c r="E100" s="1080"/>
      <c r="F100" s="1080"/>
      <c r="G100" s="1081"/>
      <c r="H100" s="4"/>
      <c r="I100" s="3"/>
      <c r="J100" s="5"/>
      <c r="K100" s="6"/>
      <c r="L100" s="590">
        <f t="shared" si="24"/>
        <v>0</v>
      </c>
      <c r="M100" s="589" t="str">
        <f t="shared" si="31"/>
        <v>No Line Item</v>
      </c>
      <c r="N100" s="1079"/>
      <c r="O100" s="1080"/>
      <c r="P100" s="1080"/>
      <c r="Q100" s="1080"/>
      <c r="R100" s="1080"/>
      <c r="S100" s="1081"/>
      <c r="T100" s="4"/>
      <c r="U100" s="3"/>
      <c r="V100" s="5"/>
      <c r="W100" s="6"/>
      <c r="X100" s="590">
        <f t="shared" si="25"/>
        <v>0</v>
      </c>
      <c r="Y100" s="589" t="str">
        <f t="shared" si="32"/>
        <v>No Line Item</v>
      </c>
      <c r="Z100" s="1079"/>
      <c r="AA100" s="1080"/>
      <c r="AB100" s="1080"/>
      <c r="AC100" s="1080"/>
      <c r="AD100" s="1080"/>
      <c r="AE100" s="1081"/>
      <c r="AF100" s="4"/>
      <c r="AG100" s="3"/>
      <c r="AH100" s="5"/>
      <c r="AI100" s="6"/>
      <c r="AJ100" s="590">
        <f t="shared" si="26"/>
        <v>0</v>
      </c>
      <c r="AK100" s="589" t="str">
        <f t="shared" si="33"/>
        <v>No Line Item</v>
      </c>
      <c r="AL100" s="1079"/>
      <c r="AM100" s="1080"/>
      <c r="AN100" s="1080"/>
      <c r="AO100" s="1080"/>
      <c r="AP100" s="1080"/>
      <c r="AQ100" s="1081"/>
      <c r="AR100" s="4"/>
      <c r="AS100" s="3"/>
      <c r="AT100" s="5"/>
      <c r="AU100" s="6"/>
      <c r="AV100" s="590">
        <f t="shared" si="27"/>
        <v>0</v>
      </c>
      <c r="AW100" s="589" t="str">
        <f t="shared" si="34"/>
        <v>No Line Item</v>
      </c>
      <c r="AX100" s="1079"/>
      <c r="AY100" s="1080"/>
      <c r="AZ100" s="1080"/>
      <c r="BA100" s="1080"/>
      <c r="BB100" s="1080"/>
      <c r="BC100" s="1081"/>
      <c r="BD100" s="4"/>
      <c r="BE100" s="3"/>
      <c r="BF100" s="5"/>
      <c r="BG100" s="6"/>
      <c r="BH100" s="590">
        <f t="shared" si="28"/>
        <v>0</v>
      </c>
      <c r="BI100" s="589" t="str">
        <f t="shared" si="35"/>
        <v>No Line Item</v>
      </c>
      <c r="BJ100" s="1079"/>
      <c r="BK100" s="1080"/>
      <c r="BL100" s="1080"/>
      <c r="BM100" s="1080"/>
      <c r="BN100" s="1080"/>
      <c r="BO100" s="1081"/>
      <c r="BP100" s="4"/>
      <c r="BQ100" s="3"/>
      <c r="BR100" s="5"/>
      <c r="BS100" s="6"/>
      <c r="BT100" s="590">
        <f t="shared" si="29"/>
        <v>0</v>
      </c>
    </row>
    <row r="101" spans="1:72" ht="23.85" customHeight="1" x14ac:dyDescent="0.2">
      <c r="A101" s="589" t="str">
        <f t="shared" si="30"/>
        <v>No Line Item</v>
      </c>
      <c r="B101" s="1079"/>
      <c r="C101" s="1080"/>
      <c r="D101" s="1080"/>
      <c r="E101" s="1080"/>
      <c r="F101" s="1080"/>
      <c r="G101" s="1081"/>
      <c r="H101" s="4"/>
      <c r="I101" s="3"/>
      <c r="J101" s="5"/>
      <c r="K101" s="6"/>
      <c r="L101" s="590">
        <f t="shared" si="24"/>
        <v>0</v>
      </c>
      <c r="M101" s="589" t="str">
        <f t="shared" si="31"/>
        <v>No Line Item</v>
      </c>
      <c r="N101" s="1079"/>
      <c r="O101" s="1080"/>
      <c r="P101" s="1080"/>
      <c r="Q101" s="1080"/>
      <c r="R101" s="1080"/>
      <c r="S101" s="1081"/>
      <c r="T101" s="4"/>
      <c r="U101" s="3"/>
      <c r="V101" s="5"/>
      <c r="W101" s="6"/>
      <c r="X101" s="590">
        <f t="shared" si="25"/>
        <v>0</v>
      </c>
      <c r="Y101" s="589" t="str">
        <f t="shared" si="32"/>
        <v>No Line Item</v>
      </c>
      <c r="Z101" s="1079"/>
      <c r="AA101" s="1080"/>
      <c r="AB101" s="1080"/>
      <c r="AC101" s="1080"/>
      <c r="AD101" s="1080"/>
      <c r="AE101" s="1081"/>
      <c r="AF101" s="4"/>
      <c r="AG101" s="3"/>
      <c r="AH101" s="5"/>
      <c r="AI101" s="6"/>
      <c r="AJ101" s="590">
        <f t="shared" si="26"/>
        <v>0</v>
      </c>
      <c r="AK101" s="589" t="str">
        <f t="shared" si="33"/>
        <v>No Line Item</v>
      </c>
      <c r="AL101" s="1079"/>
      <c r="AM101" s="1080"/>
      <c r="AN101" s="1080"/>
      <c r="AO101" s="1080"/>
      <c r="AP101" s="1080"/>
      <c r="AQ101" s="1081"/>
      <c r="AR101" s="4"/>
      <c r="AS101" s="3"/>
      <c r="AT101" s="5"/>
      <c r="AU101" s="6"/>
      <c r="AV101" s="590">
        <f t="shared" si="27"/>
        <v>0</v>
      </c>
      <c r="AW101" s="589" t="str">
        <f t="shared" si="34"/>
        <v>No Line Item</v>
      </c>
      <c r="AX101" s="1079"/>
      <c r="AY101" s="1080"/>
      <c r="AZ101" s="1080"/>
      <c r="BA101" s="1080"/>
      <c r="BB101" s="1080"/>
      <c r="BC101" s="1081"/>
      <c r="BD101" s="4"/>
      <c r="BE101" s="3"/>
      <c r="BF101" s="5"/>
      <c r="BG101" s="6"/>
      <c r="BH101" s="590">
        <f t="shared" si="28"/>
        <v>0</v>
      </c>
      <c r="BI101" s="589" t="str">
        <f t="shared" si="35"/>
        <v>No Line Item</v>
      </c>
      <c r="BJ101" s="1079"/>
      <c r="BK101" s="1080"/>
      <c r="BL101" s="1080"/>
      <c r="BM101" s="1080"/>
      <c r="BN101" s="1080"/>
      <c r="BO101" s="1081"/>
      <c r="BP101" s="4"/>
      <c r="BQ101" s="3"/>
      <c r="BR101" s="5"/>
      <c r="BS101" s="6"/>
      <c r="BT101" s="590">
        <f t="shared" si="29"/>
        <v>0</v>
      </c>
    </row>
    <row r="102" spans="1:72" ht="23.85" customHeight="1" x14ac:dyDescent="0.2">
      <c r="A102" s="589" t="str">
        <f t="shared" si="30"/>
        <v>No Line Item</v>
      </c>
      <c r="B102" s="1079"/>
      <c r="C102" s="1080"/>
      <c r="D102" s="1080"/>
      <c r="E102" s="1080"/>
      <c r="F102" s="1080"/>
      <c r="G102" s="1081"/>
      <c r="H102" s="4"/>
      <c r="I102" s="3"/>
      <c r="J102" s="5"/>
      <c r="K102" s="6"/>
      <c r="L102" s="590">
        <f t="shared" si="24"/>
        <v>0</v>
      </c>
      <c r="M102" s="589" t="str">
        <f t="shared" si="31"/>
        <v>No Line Item</v>
      </c>
      <c r="N102" s="1079"/>
      <c r="O102" s="1080"/>
      <c r="P102" s="1080"/>
      <c r="Q102" s="1080"/>
      <c r="R102" s="1080"/>
      <c r="S102" s="1081"/>
      <c r="T102" s="4"/>
      <c r="U102" s="3"/>
      <c r="V102" s="5"/>
      <c r="W102" s="6"/>
      <c r="X102" s="590">
        <f t="shared" si="25"/>
        <v>0</v>
      </c>
      <c r="Y102" s="589" t="str">
        <f t="shared" si="32"/>
        <v>No Line Item</v>
      </c>
      <c r="Z102" s="1079"/>
      <c r="AA102" s="1080"/>
      <c r="AB102" s="1080"/>
      <c r="AC102" s="1080"/>
      <c r="AD102" s="1080"/>
      <c r="AE102" s="1081"/>
      <c r="AF102" s="4"/>
      <c r="AG102" s="3"/>
      <c r="AH102" s="5"/>
      <c r="AI102" s="6"/>
      <c r="AJ102" s="590">
        <f t="shared" si="26"/>
        <v>0</v>
      </c>
      <c r="AK102" s="589" t="str">
        <f t="shared" si="33"/>
        <v>No Line Item</v>
      </c>
      <c r="AL102" s="1079"/>
      <c r="AM102" s="1080"/>
      <c r="AN102" s="1080"/>
      <c r="AO102" s="1080"/>
      <c r="AP102" s="1080"/>
      <c r="AQ102" s="1081"/>
      <c r="AR102" s="4"/>
      <c r="AS102" s="3"/>
      <c r="AT102" s="5"/>
      <c r="AU102" s="6"/>
      <c r="AV102" s="590">
        <f t="shared" si="27"/>
        <v>0</v>
      </c>
      <c r="AW102" s="589" t="str">
        <f t="shared" si="34"/>
        <v>No Line Item</v>
      </c>
      <c r="AX102" s="1079"/>
      <c r="AY102" s="1080"/>
      <c r="AZ102" s="1080"/>
      <c r="BA102" s="1080"/>
      <c r="BB102" s="1080"/>
      <c r="BC102" s="1081"/>
      <c r="BD102" s="4"/>
      <c r="BE102" s="3"/>
      <c r="BF102" s="5"/>
      <c r="BG102" s="6"/>
      <c r="BH102" s="590">
        <f t="shared" si="28"/>
        <v>0</v>
      </c>
      <c r="BI102" s="589" t="str">
        <f t="shared" si="35"/>
        <v>No Line Item</v>
      </c>
      <c r="BJ102" s="1079"/>
      <c r="BK102" s="1080"/>
      <c r="BL102" s="1080"/>
      <c r="BM102" s="1080"/>
      <c r="BN102" s="1080"/>
      <c r="BO102" s="1081"/>
      <c r="BP102" s="4"/>
      <c r="BQ102" s="3"/>
      <c r="BR102" s="5"/>
      <c r="BS102" s="6"/>
      <c r="BT102" s="590">
        <f t="shared" si="29"/>
        <v>0</v>
      </c>
    </row>
    <row r="103" spans="1:72" ht="23.85" customHeight="1" x14ac:dyDescent="0.2">
      <c r="A103" s="589" t="str">
        <f t="shared" si="30"/>
        <v>No Line Item</v>
      </c>
      <c r="B103" s="1079"/>
      <c r="C103" s="1080"/>
      <c r="D103" s="1080"/>
      <c r="E103" s="1080"/>
      <c r="F103" s="1080"/>
      <c r="G103" s="1081"/>
      <c r="H103" s="4"/>
      <c r="I103" s="3"/>
      <c r="J103" s="5"/>
      <c r="K103" s="6"/>
      <c r="L103" s="590">
        <f t="shared" si="24"/>
        <v>0</v>
      </c>
      <c r="M103" s="589" t="str">
        <f t="shared" si="31"/>
        <v>No Line Item</v>
      </c>
      <c r="N103" s="1079"/>
      <c r="O103" s="1080"/>
      <c r="P103" s="1080"/>
      <c r="Q103" s="1080"/>
      <c r="R103" s="1080"/>
      <c r="S103" s="1081"/>
      <c r="T103" s="4"/>
      <c r="U103" s="3"/>
      <c r="V103" s="5"/>
      <c r="W103" s="6"/>
      <c r="X103" s="590">
        <f t="shared" si="25"/>
        <v>0</v>
      </c>
      <c r="Y103" s="589" t="str">
        <f t="shared" si="32"/>
        <v>No Line Item</v>
      </c>
      <c r="Z103" s="1079"/>
      <c r="AA103" s="1080"/>
      <c r="AB103" s="1080"/>
      <c r="AC103" s="1080"/>
      <c r="AD103" s="1080"/>
      <c r="AE103" s="1081"/>
      <c r="AF103" s="4"/>
      <c r="AG103" s="3"/>
      <c r="AH103" s="5"/>
      <c r="AI103" s="6"/>
      <c r="AJ103" s="590">
        <f t="shared" si="26"/>
        <v>0</v>
      </c>
      <c r="AK103" s="589" t="str">
        <f t="shared" si="33"/>
        <v>No Line Item</v>
      </c>
      <c r="AL103" s="1079"/>
      <c r="AM103" s="1080"/>
      <c r="AN103" s="1080"/>
      <c r="AO103" s="1080"/>
      <c r="AP103" s="1080"/>
      <c r="AQ103" s="1081"/>
      <c r="AR103" s="4"/>
      <c r="AS103" s="3"/>
      <c r="AT103" s="5"/>
      <c r="AU103" s="6"/>
      <c r="AV103" s="590">
        <f t="shared" si="27"/>
        <v>0</v>
      </c>
      <c r="AW103" s="589" t="str">
        <f t="shared" si="34"/>
        <v>No Line Item</v>
      </c>
      <c r="AX103" s="1079"/>
      <c r="AY103" s="1080"/>
      <c r="AZ103" s="1080"/>
      <c r="BA103" s="1080"/>
      <c r="BB103" s="1080"/>
      <c r="BC103" s="1081"/>
      <c r="BD103" s="4"/>
      <c r="BE103" s="3"/>
      <c r="BF103" s="5"/>
      <c r="BG103" s="6"/>
      <c r="BH103" s="590">
        <f t="shared" si="28"/>
        <v>0</v>
      </c>
      <c r="BI103" s="589" t="str">
        <f t="shared" si="35"/>
        <v>No Line Item</v>
      </c>
      <c r="BJ103" s="1079"/>
      <c r="BK103" s="1080"/>
      <c r="BL103" s="1080"/>
      <c r="BM103" s="1080"/>
      <c r="BN103" s="1080"/>
      <c r="BO103" s="1081"/>
      <c r="BP103" s="4"/>
      <c r="BQ103" s="3"/>
      <c r="BR103" s="5"/>
      <c r="BS103" s="6"/>
      <c r="BT103" s="590">
        <f t="shared" si="29"/>
        <v>0</v>
      </c>
    </row>
    <row r="104" spans="1:72" ht="23.85" customHeight="1" x14ac:dyDescent="0.2">
      <c r="A104" s="589" t="str">
        <f t="shared" si="30"/>
        <v>No Line Item</v>
      </c>
      <c r="B104" s="1079"/>
      <c r="C104" s="1080"/>
      <c r="D104" s="1080"/>
      <c r="E104" s="1080"/>
      <c r="F104" s="1080"/>
      <c r="G104" s="1081"/>
      <c r="H104" s="4"/>
      <c r="I104" s="3"/>
      <c r="J104" s="5"/>
      <c r="K104" s="6"/>
      <c r="L104" s="590">
        <f t="shared" si="24"/>
        <v>0</v>
      </c>
      <c r="M104" s="589" t="str">
        <f t="shared" si="31"/>
        <v>No Line Item</v>
      </c>
      <c r="N104" s="1079"/>
      <c r="O104" s="1080"/>
      <c r="P104" s="1080"/>
      <c r="Q104" s="1080"/>
      <c r="R104" s="1080"/>
      <c r="S104" s="1081"/>
      <c r="T104" s="4"/>
      <c r="U104" s="3"/>
      <c r="V104" s="5"/>
      <c r="W104" s="6"/>
      <c r="X104" s="590">
        <f t="shared" si="25"/>
        <v>0</v>
      </c>
      <c r="Y104" s="589" t="str">
        <f t="shared" si="32"/>
        <v>No Line Item</v>
      </c>
      <c r="Z104" s="1079"/>
      <c r="AA104" s="1080"/>
      <c r="AB104" s="1080"/>
      <c r="AC104" s="1080"/>
      <c r="AD104" s="1080"/>
      <c r="AE104" s="1081"/>
      <c r="AF104" s="4"/>
      <c r="AG104" s="3"/>
      <c r="AH104" s="5"/>
      <c r="AI104" s="6"/>
      <c r="AJ104" s="590">
        <f t="shared" si="26"/>
        <v>0</v>
      </c>
      <c r="AK104" s="589" t="str">
        <f t="shared" si="33"/>
        <v>No Line Item</v>
      </c>
      <c r="AL104" s="1079"/>
      <c r="AM104" s="1080"/>
      <c r="AN104" s="1080"/>
      <c r="AO104" s="1080"/>
      <c r="AP104" s="1080"/>
      <c r="AQ104" s="1081"/>
      <c r="AR104" s="4"/>
      <c r="AS104" s="3"/>
      <c r="AT104" s="5"/>
      <c r="AU104" s="6"/>
      <c r="AV104" s="590">
        <f t="shared" si="27"/>
        <v>0</v>
      </c>
      <c r="AW104" s="589" t="str">
        <f t="shared" si="34"/>
        <v>No Line Item</v>
      </c>
      <c r="AX104" s="1079"/>
      <c r="AY104" s="1080"/>
      <c r="AZ104" s="1080"/>
      <c r="BA104" s="1080"/>
      <c r="BB104" s="1080"/>
      <c r="BC104" s="1081"/>
      <c r="BD104" s="4"/>
      <c r="BE104" s="3"/>
      <c r="BF104" s="5"/>
      <c r="BG104" s="6"/>
      <c r="BH104" s="590">
        <f t="shared" si="28"/>
        <v>0</v>
      </c>
      <c r="BI104" s="589" t="str">
        <f t="shared" si="35"/>
        <v>No Line Item</v>
      </c>
      <c r="BJ104" s="1079"/>
      <c r="BK104" s="1080"/>
      <c r="BL104" s="1080"/>
      <c r="BM104" s="1080"/>
      <c r="BN104" s="1080"/>
      <c r="BO104" s="1081"/>
      <c r="BP104" s="4"/>
      <c r="BQ104" s="3"/>
      <c r="BR104" s="5"/>
      <c r="BS104" s="6"/>
      <c r="BT104" s="590">
        <f t="shared" si="29"/>
        <v>0</v>
      </c>
    </row>
    <row r="105" spans="1:72" ht="23.85" customHeight="1" x14ac:dyDescent="0.2">
      <c r="A105" s="589" t="str">
        <f t="shared" si="30"/>
        <v>No Line Item</v>
      </c>
      <c r="B105" s="1079"/>
      <c r="C105" s="1080"/>
      <c r="D105" s="1080"/>
      <c r="E105" s="1080"/>
      <c r="F105" s="1080"/>
      <c r="G105" s="1081"/>
      <c r="H105" s="4"/>
      <c r="I105" s="3"/>
      <c r="J105" s="5"/>
      <c r="K105" s="6"/>
      <c r="L105" s="590">
        <f t="shared" si="24"/>
        <v>0</v>
      </c>
      <c r="M105" s="589" t="str">
        <f t="shared" si="31"/>
        <v>No Line Item</v>
      </c>
      <c r="N105" s="1079"/>
      <c r="O105" s="1080"/>
      <c r="P105" s="1080"/>
      <c r="Q105" s="1080"/>
      <c r="R105" s="1080"/>
      <c r="S105" s="1081"/>
      <c r="T105" s="4"/>
      <c r="U105" s="3"/>
      <c r="V105" s="5"/>
      <c r="W105" s="6"/>
      <c r="X105" s="590">
        <f t="shared" si="25"/>
        <v>0</v>
      </c>
      <c r="Y105" s="589" t="str">
        <f t="shared" si="32"/>
        <v>No Line Item</v>
      </c>
      <c r="Z105" s="1079"/>
      <c r="AA105" s="1080"/>
      <c r="AB105" s="1080"/>
      <c r="AC105" s="1080"/>
      <c r="AD105" s="1080"/>
      <c r="AE105" s="1081"/>
      <c r="AF105" s="4"/>
      <c r="AG105" s="3"/>
      <c r="AH105" s="5"/>
      <c r="AI105" s="6"/>
      <c r="AJ105" s="590">
        <f t="shared" si="26"/>
        <v>0</v>
      </c>
      <c r="AK105" s="589" t="str">
        <f t="shared" si="33"/>
        <v>No Line Item</v>
      </c>
      <c r="AL105" s="1079"/>
      <c r="AM105" s="1080"/>
      <c r="AN105" s="1080"/>
      <c r="AO105" s="1080"/>
      <c r="AP105" s="1080"/>
      <c r="AQ105" s="1081"/>
      <c r="AR105" s="4"/>
      <c r="AS105" s="3"/>
      <c r="AT105" s="5"/>
      <c r="AU105" s="6"/>
      <c r="AV105" s="590">
        <f t="shared" si="27"/>
        <v>0</v>
      </c>
      <c r="AW105" s="589" t="str">
        <f t="shared" si="34"/>
        <v>No Line Item</v>
      </c>
      <c r="AX105" s="1079"/>
      <c r="AY105" s="1080"/>
      <c r="AZ105" s="1080"/>
      <c r="BA105" s="1080"/>
      <c r="BB105" s="1080"/>
      <c r="BC105" s="1081"/>
      <c r="BD105" s="4"/>
      <c r="BE105" s="3"/>
      <c r="BF105" s="5"/>
      <c r="BG105" s="6"/>
      <c r="BH105" s="590">
        <f t="shared" si="28"/>
        <v>0</v>
      </c>
      <c r="BI105" s="589" t="str">
        <f t="shared" si="35"/>
        <v>No Line Item</v>
      </c>
      <c r="BJ105" s="1079"/>
      <c r="BK105" s="1080"/>
      <c r="BL105" s="1080"/>
      <c r="BM105" s="1080"/>
      <c r="BN105" s="1080"/>
      <c r="BO105" s="1081"/>
      <c r="BP105" s="4"/>
      <c r="BQ105" s="3"/>
      <c r="BR105" s="5"/>
      <c r="BS105" s="6"/>
      <c r="BT105" s="590">
        <f t="shared" si="29"/>
        <v>0</v>
      </c>
    </row>
    <row r="106" spans="1:72" ht="23.85" customHeight="1" x14ac:dyDescent="0.2">
      <c r="A106" s="589" t="str">
        <f t="shared" si="30"/>
        <v>No Line Item</v>
      </c>
      <c r="B106" s="1079"/>
      <c r="C106" s="1080"/>
      <c r="D106" s="1080"/>
      <c r="E106" s="1080"/>
      <c r="F106" s="1080"/>
      <c r="G106" s="1081"/>
      <c r="H106" s="4"/>
      <c r="I106" s="3"/>
      <c r="J106" s="5"/>
      <c r="K106" s="6"/>
      <c r="L106" s="590">
        <f t="shared" si="24"/>
        <v>0</v>
      </c>
      <c r="M106" s="589" t="str">
        <f t="shared" si="31"/>
        <v>No Line Item</v>
      </c>
      <c r="N106" s="1079"/>
      <c r="O106" s="1080"/>
      <c r="P106" s="1080"/>
      <c r="Q106" s="1080"/>
      <c r="R106" s="1080"/>
      <c r="S106" s="1081"/>
      <c r="T106" s="4"/>
      <c r="U106" s="3"/>
      <c r="V106" s="5"/>
      <c r="W106" s="6"/>
      <c r="X106" s="590">
        <f t="shared" si="25"/>
        <v>0</v>
      </c>
      <c r="Y106" s="589" t="str">
        <f t="shared" si="32"/>
        <v>No Line Item</v>
      </c>
      <c r="Z106" s="1079"/>
      <c r="AA106" s="1080"/>
      <c r="AB106" s="1080"/>
      <c r="AC106" s="1080"/>
      <c r="AD106" s="1080"/>
      <c r="AE106" s="1081"/>
      <c r="AF106" s="4"/>
      <c r="AG106" s="3"/>
      <c r="AH106" s="5"/>
      <c r="AI106" s="6"/>
      <c r="AJ106" s="590">
        <f t="shared" si="26"/>
        <v>0</v>
      </c>
      <c r="AK106" s="589" t="str">
        <f t="shared" si="33"/>
        <v>No Line Item</v>
      </c>
      <c r="AL106" s="1079"/>
      <c r="AM106" s="1080"/>
      <c r="AN106" s="1080"/>
      <c r="AO106" s="1080"/>
      <c r="AP106" s="1080"/>
      <c r="AQ106" s="1081"/>
      <c r="AR106" s="4"/>
      <c r="AS106" s="3"/>
      <c r="AT106" s="5"/>
      <c r="AU106" s="6"/>
      <c r="AV106" s="590">
        <f t="shared" si="27"/>
        <v>0</v>
      </c>
      <c r="AW106" s="589" t="str">
        <f t="shared" si="34"/>
        <v>No Line Item</v>
      </c>
      <c r="AX106" s="1079"/>
      <c r="AY106" s="1080"/>
      <c r="AZ106" s="1080"/>
      <c r="BA106" s="1080"/>
      <c r="BB106" s="1080"/>
      <c r="BC106" s="1081"/>
      <c r="BD106" s="4"/>
      <c r="BE106" s="3"/>
      <c r="BF106" s="5"/>
      <c r="BG106" s="6"/>
      <c r="BH106" s="590">
        <f t="shared" si="28"/>
        <v>0</v>
      </c>
      <c r="BI106" s="589" t="str">
        <f t="shared" si="35"/>
        <v>No Line Item</v>
      </c>
      <c r="BJ106" s="1079"/>
      <c r="BK106" s="1080"/>
      <c r="BL106" s="1080"/>
      <c r="BM106" s="1080"/>
      <c r="BN106" s="1080"/>
      <c r="BO106" s="1081"/>
      <c r="BP106" s="4"/>
      <c r="BQ106" s="3"/>
      <c r="BR106" s="5"/>
      <c r="BS106" s="6"/>
      <c r="BT106" s="590">
        <f t="shared" si="29"/>
        <v>0</v>
      </c>
    </row>
    <row r="107" spans="1:72" ht="23.85" customHeight="1" x14ac:dyDescent="0.2">
      <c r="A107" s="589" t="str">
        <f t="shared" si="30"/>
        <v>No Line Item</v>
      </c>
      <c r="B107" s="1079"/>
      <c r="C107" s="1080"/>
      <c r="D107" s="1080"/>
      <c r="E107" s="1080"/>
      <c r="F107" s="1080"/>
      <c r="G107" s="1081"/>
      <c r="H107" s="4"/>
      <c r="I107" s="3"/>
      <c r="J107" s="5"/>
      <c r="K107" s="6"/>
      <c r="L107" s="590">
        <f t="shared" si="24"/>
        <v>0</v>
      </c>
      <c r="M107" s="589" t="str">
        <f t="shared" si="31"/>
        <v>No Line Item</v>
      </c>
      <c r="N107" s="1079"/>
      <c r="O107" s="1080"/>
      <c r="P107" s="1080"/>
      <c r="Q107" s="1080"/>
      <c r="R107" s="1080"/>
      <c r="S107" s="1081"/>
      <c r="T107" s="4"/>
      <c r="U107" s="3"/>
      <c r="V107" s="5"/>
      <c r="W107" s="6"/>
      <c r="X107" s="590">
        <f>U107*W107</f>
        <v>0</v>
      </c>
      <c r="Y107" s="589" t="str">
        <f t="shared" si="32"/>
        <v>No Line Item</v>
      </c>
      <c r="Z107" s="1079"/>
      <c r="AA107" s="1080"/>
      <c r="AB107" s="1080"/>
      <c r="AC107" s="1080"/>
      <c r="AD107" s="1080"/>
      <c r="AE107" s="1081"/>
      <c r="AF107" s="4"/>
      <c r="AG107" s="3"/>
      <c r="AH107" s="5"/>
      <c r="AI107" s="6"/>
      <c r="AJ107" s="590">
        <f>AG107*AI107</f>
        <v>0</v>
      </c>
      <c r="AK107" s="589" t="str">
        <f t="shared" si="33"/>
        <v>No Line Item</v>
      </c>
      <c r="AL107" s="1079"/>
      <c r="AM107" s="1080"/>
      <c r="AN107" s="1080"/>
      <c r="AO107" s="1080"/>
      <c r="AP107" s="1080"/>
      <c r="AQ107" s="1081"/>
      <c r="AR107" s="4"/>
      <c r="AS107" s="3"/>
      <c r="AT107" s="5"/>
      <c r="AU107" s="6"/>
      <c r="AV107" s="590">
        <f>AS107*AU107</f>
        <v>0</v>
      </c>
      <c r="AW107" s="589" t="str">
        <f t="shared" si="34"/>
        <v>No Line Item</v>
      </c>
      <c r="AX107" s="1079"/>
      <c r="AY107" s="1080"/>
      <c r="AZ107" s="1080"/>
      <c r="BA107" s="1080"/>
      <c r="BB107" s="1080"/>
      <c r="BC107" s="1081"/>
      <c r="BD107" s="4"/>
      <c r="BE107" s="3"/>
      <c r="BF107" s="5"/>
      <c r="BG107" s="6"/>
      <c r="BH107" s="590">
        <f>BE107*BG107</f>
        <v>0</v>
      </c>
      <c r="BI107" s="589" t="str">
        <f t="shared" si="35"/>
        <v>No Line Item</v>
      </c>
      <c r="BJ107" s="1079"/>
      <c r="BK107" s="1080"/>
      <c r="BL107" s="1080"/>
      <c r="BM107" s="1080"/>
      <c r="BN107" s="1080"/>
      <c r="BO107" s="1081"/>
      <c r="BP107" s="4"/>
      <c r="BQ107" s="3"/>
      <c r="BR107" s="5"/>
      <c r="BS107" s="6"/>
      <c r="BT107" s="590">
        <f>BQ107*BS107</f>
        <v>0</v>
      </c>
    </row>
    <row r="108" spans="1:72" ht="23.85" customHeight="1" x14ac:dyDescent="0.2">
      <c r="A108" s="589" t="str">
        <f t="shared" si="30"/>
        <v>No Line Item</v>
      </c>
      <c r="B108" s="1079"/>
      <c r="C108" s="1080"/>
      <c r="D108" s="1080"/>
      <c r="E108" s="1080"/>
      <c r="F108" s="1080"/>
      <c r="G108" s="1081"/>
      <c r="H108" s="4"/>
      <c r="I108" s="3"/>
      <c r="J108" s="5"/>
      <c r="K108" s="6"/>
      <c r="L108" s="590">
        <f t="shared" si="24"/>
        <v>0</v>
      </c>
      <c r="M108" s="589" t="str">
        <f t="shared" si="31"/>
        <v>No Line Item</v>
      </c>
      <c r="N108" s="1079"/>
      <c r="O108" s="1080"/>
      <c r="P108" s="1080"/>
      <c r="Q108" s="1080"/>
      <c r="R108" s="1080"/>
      <c r="S108" s="1081"/>
      <c r="T108" s="4"/>
      <c r="U108" s="3"/>
      <c r="V108" s="5"/>
      <c r="W108" s="6"/>
      <c r="X108" s="590">
        <f>U108*W108</f>
        <v>0</v>
      </c>
      <c r="Y108" s="589" t="str">
        <f t="shared" si="32"/>
        <v>No Line Item</v>
      </c>
      <c r="Z108" s="1079"/>
      <c r="AA108" s="1080"/>
      <c r="AB108" s="1080"/>
      <c r="AC108" s="1080"/>
      <c r="AD108" s="1080"/>
      <c r="AE108" s="1081"/>
      <c r="AF108" s="4"/>
      <c r="AG108" s="3"/>
      <c r="AH108" s="5"/>
      <c r="AI108" s="6"/>
      <c r="AJ108" s="590">
        <f>AG108*AI108</f>
        <v>0</v>
      </c>
      <c r="AK108" s="589" t="str">
        <f t="shared" si="33"/>
        <v>No Line Item</v>
      </c>
      <c r="AL108" s="1079"/>
      <c r="AM108" s="1080"/>
      <c r="AN108" s="1080"/>
      <c r="AO108" s="1080"/>
      <c r="AP108" s="1080"/>
      <c r="AQ108" s="1081"/>
      <c r="AR108" s="4"/>
      <c r="AS108" s="3"/>
      <c r="AT108" s="5"/>
      <c r="AU108" s="6"/>
      <c r="AV108" s="590">
        <f>AS108*AU108</f>
        <v>0</v>
      </c>
      <c r="AW108" s="589" t="str">
        <f t="shared" si="34"/>
        <v>No Line Item</v>
      </c>
      <c r="AX108" s="1079"/>
      <c r="AY108" s="1080"/>
      <c r="AZ108" s="1080"/>
      <c r="BA108" s="1080"/>
      <c r="BB108" s="1080"/>
      <c r="BC108" s="1081"/>
      <c r="BD108" s="4"/>
      <c r="BE108" s="3"/>
      <c r="BF108" s="5"/>
      <c r="BG108" s="6"/>
      <c r="BH108" s="590">
        <f>BE108*BG108</f>
        <v>0</v>
      </c>
      <c r="BI108" s="589" t="str">
        <f t="shared" si="35"/>
        <v>No Line Item</v>
      </c>
      <c r="BJ108" s="1079"/>
      <c r="BK108" s="1080"/>
      <c r="BL108" s="1080"/>
      <c r="BM108" s="1080"/>
      <c r="BN108" s="1080"/>
      <c r="BO108" s="1081"/>
      <c r="BP108" s="4"/>
      <c r="BQ108" s="3"/>
      <c r="BR108" s="5"/>
      <c r="BS108" s="6"/>
      <c r="BT108" s="590">
        <f>BQ108*BS108</f>
        <v>0</v>
      </c>
    </row>
    <row r="109" spans="1:72" ht="23.85" customHeight="1" thickBot="1" x14ac:dyDescent="0.25">
      <c r="A109" s="589" t="str">
        <f>IF(AND(I109=0,K109=0,B109=""),"No Line Item",A108+1)</f>
        <v>No Line Item</v>
      </c>
      <c r="B109" s="1079"/>
      <c r="C109" s="1080"/>
      <c r="D109" s="1080"/>
      <c r="E109" s="1080"/>
      <c r="F109" s="1080"/>
      <c r="G109" s="1081"/>
      <c r="H109" s="4"/>
      <c r="I109" s="3"/>
      <c r="J109" s="5"/>
      <c r="K109" s="6"/>
      <c r="L109" s="590">
        <f t="shared" si="24"/>
        <v>0</v>
      </c>
      <c r="M109" s="589" t="str">
        <f>IF(AND(U109=0,W109=0,N109=""),"No Line Item",M108+1)</f>
        <v>No Line Item</v>
      </c>
      <c r="N109" s="1079"/>
      <c r="O109" s="1080"/>
      <c r="P109" s="1080"/>
      <c r="Q109" s="1080"/>
      <c r="R109" s="1080"/>
      <c r="S109" s="1081"/>
      <c r="T109" s="4"/>
      <c r="U109" s="3"/>
      <c r="V109" s="5"/>
      <c r="W109" s="6"/>
      <c r="X109" s="590">
        <f>U109*W109</f>
        <v>0</v>
      </c>
      <c r="Y109" s="589" t="str">
        <f>IF(AND(AG109=0,AI109=0,Z109=""),"No Line Item",Y108+1)</f>
        <v>No Line Item</v>
      </c>
      <c r="Z109" s="1079"/>
      <c r="AA109" s="1080"/>
      <c r="AB109" s="1080"/>
      <c r="AC109" s="1080"/>
      <c r="AD109" s="1080"/>
      <c r="AE109" s="1081"/>
      <c r="AF109" s="4"/>
      <c r="AG109" s="3"/>
      <c r="AH109" s="5"/>
      <c r="AI109" s="6"/>
      <c r="AJ109" s="590">
        <f>AG109*AI109</f>
        <v>0</v>
      </c>
      <c r="AK109" s="589" t="str">
        <f>IF(AND(AS109=0,AU109=0,AL109=""),"No Line Item",AK108+1)</f>
        <v>No Line Item</v>
      </c>
      <c r="AL109" s="1079"/>
      <c r="AM109" s="1080"/>
      <c r="AN109" s="1080"/>
      <c r="AO109" s="1080"/>
      <c r="AP109" s="1080"/>
      <c r="AQ109" s="1081"/>
      <c r="AR109" s="4"/>
      <c r="AS109" s="3"/>
      <c r="AT109" s="5"/>
      <c r="AU109" s="6"/>
      <c r="AV109" s="590">
        <f>AS109*AU109</f>
        <v>0</v>
      </c>
      <c r="AW109" s="589" t="str">
        <f>IF(AND(BE109=0,BG109=0,AX109=""),"No Line Item",AW108+1)</f>
        <v>No Line Item</v>
      </c>
      <c r="AX109" s="1079"/>
      <c r="AY109" s="1080"/>
      <c r="AZ109" s="1080"/>
      <c r="BA109" s="1080"/>
      <c r="BB109" s="1080"/>
      <c r="BC109" s="1081"/>
      <c r="BD109" s="4"/>
      <c r="BE109" s="3"/>
      <c r="BF109" s="5"/>
      <c r="BG109" s="6"/>
      <c r="BH109" s="590">
        <f>BE109*BG109</f>
        <v>0</v>
      </c>
      <c r="BI109" s="589" t="str">
        <f>IF(AND(BQ109=0,BS109=0,BJ109=""),"No Line Item",BI108+1)</f>
        <v>No Line Item</v>
      </c>
      <c r="BJ109" s="1079"/>
      <c r="BK109" s="1080"/>
      <c r="BL109" s="1080"/>
      <c r="BM109" s="1080"/>
      <c r="BN109" s="1080"/>
      <c r="BO109" s="1081"/>
      <c r="BP109" s="4"/>
      <c r="BQ109" s="3"/>
      <c r="BR109" s="5"/>
      <c r="BS109" s="6"/>
      <c r="BT109" s="590">
        <f>BQ109*BS109</f>
        <v>0</v>
      </c>
    </row>
    <row r="110" spans="1:72" ht="22.5" customHeight="1" thickBot="1" x14ac:dyDescent="0.25">
      <c r="A110" s="591"/>
      <c r="B110" s="572"/>
      <c r="C110" s="572"/>
      <c r="D110" s="572"/>
      <c r="E110" s="572"/>
      <c r="F110" s="572"/>
      <c r="G110" s="572"/>
      <c r="H110" s="572"/>
      <c r="I110" s="592"/>
      <c r="J110" s="7" t="str">
        <f>IF(J71="Grand Total ","","Grand Total")</f>
        <v/>
      </c>
      <c r="K110" s="8"/>
      <c r="L110" s="593">
        <f>IF(J110="Grand Total",SUM(L91:L109)+L71+L32,0)</f>
        <v>0</v>
      </c>
      <c r="M110" s="591"/>
      <c r="N110" s="572"/>
      <c r="O110" s="572"/>
      <c r="P110" s="572"/>
      <c r="Q110" s="572"/>
      <c r="R110" s="572"/>
      <c r="S110" s="572"/>
      <c r="T110" s="572"/>
      <c r="U110" s="592"/>
      <c r="V110" s="7" t="str">
        <f>IF(V71="Grand Total ","","Grand Total")</f>
        <v/>
      </c>
      <c r="W110" s="8"/>
      <c r="X110" s="593">
        <f>IF(V110="Grand Total",SUM(X91:X109)+X71+X32,0)</f>
        <v>0</v>
      </c>
      <c r="Y110" s="591"/>
      <c r="Z110" s="572"/>
      <c r="AA110" s="572"/>
      <c r="AB110" s="572"/>
      <c r="AC110" s="572"/>
      <c r="AD110" s="572"/>
      <c r="AE110" s="572"/>
      <c r="AF110" s="572"/>
      <c r="AG110" s="592"/>
      <c r="AH110" s="7" t="str">
        <f>IF(AH71="Grand Total ","","Grand Total")</f>
        <v/>
      </c>
      <c r="AI110" s="8"/>
      <c r="AJ110" s="593">
        <f>IF(AH110="Grand Total",SUM(AJ91:AJ109)+AJ71+AJ32,0)</f>
        <v>0</v>
      </c>
      <c r="AK110" s="591"/>
      <c r="AL110" s="572"/>
      <c r="AM110" s="572"/>
      <c r="AN110" s="572"/>
      <c r="AO110" s="572"/>
      <c r="AP110" s="572"/>
      <c r="AQ110" s="572"/>
      <c r="AR110" s="572"/>
      <c r="AS110" s="592"/>
      <c r="AT110" s="7" t="str">
        <f>IF(AT71="Grand Total ","","Grand Total")</f>
        <v/>
      </c>
      <c r="AU110" s="8"/>
      <c r="AV110" s="593">
        <f>IF(AT110="Grand Total",SUM(AV91:AV109)+AV71+AV32,0)</f>
        <v>0</v>
      </c>
      <c r="AW110" s="591"/>
      <c r="AX110" s="572"/>
      <c r="AY110" s="572"/>
      <c r="AZ110" s="572"/>
      <c r="BA110" s="572"/>
      <c r="BB110" s="572"/>
      <c r="BC110" s="572"/>
      <c r="BD110" s="572"/>
      <c r="BE110" s="592"/>
      <c r="BF110" s="7" t="str">
        <f>IF(BF71="Grand Total ","","Grand Total")</f>
        <v/>
      </c>
      <c r="BG110" s="8"/>
      <c r="BH110" s="593">
        <f>IF(BF110="Grand Total",SUM(BH91:BH109)+BH71+BH32,0)</f>
        <v>0</v>
      </c>
      <c r="BI110" s="591"/>
      <c r="BJ110" s="572"/>
      <c r="BK110" s="572"/>
      <c r="BL110" s="572"/>
      <c r="BM110" s="572"/>
      <c r="BN110" s="572"/>
      <c r="BO110" s="572"/>
      <c r="BP110" s="572"/>
      <c r="BQ110" s="592"/>
      <c r="BR110" s="7" t="str">
        <f>IF(BR71="Grand Total ","","Grand Total")</f>
        <v/>
      </c>
      <c r="BS110" s="8"/>
      <c r="BT110" s="593">
        <f>IF(BR110="Grand Total",SUM(BT91:BT109)+BT71+BT32,0)</f>
        <v>0</v>
      </c>
    </row>
    <row r="111" spans="1:72" ht="12.75" customHeight="1" x14ac:dyDescent="0.2">
      <c r="A111" s="575" t="s">
        <v>86</v>
      </c>
      <c r="B111" s="567"/>
      <c r="C111" s="594" t="s">
        <v>87</v>
      </c>
      <c r="D111" s="595" t="s">
        <v>88</v>
      </c>
      <c r="E111" s="594"/>
      <c r="F111" s="755"/>
      <c r="G111" s="597"/>
      <c r="H111" s="568"/>
      <c r="I111" s="567"/>
      <c r="J111" s="595" t="s">
        <v>89</v>
      </c>
      <c r="K111" s="568"/>
      <c r="L111" s="598"/>
      <c r="M111" s="575" t="s">
        <v>86</v>
      </c>
      <c r="N111" s="567"/>
      <c r="O111" s="594" t="s">
        <v>87</v>
      </c>
      <c r="P111" s="595" t="s">
        <v>88</v>
      </c>
      <c r="Q111" s="594"/>
      <c r="R111" s="755"/>
      <c r="S111" s="597"/>
      <c r="T111" s="568"/>
      <c r="U111" s="567"/>
      <c r="V111" s="595" t="s">
        <v>89</v>
      </c>
      <c r="W111" s="568"/>
      <c r="X111" s="598"/>
      <c r="Y111" s="575" t="s">
        <v>86</v>
      </c>
      <c r="Z111" s="567"/>
      <c r="AA111" s="594" t="s">
        <v>87</v>
      </c>
      <c r="AB111" s="595" t="s">
        <v>88</v>
      </c>
      <c r="AC111" s="594"/>
      <c r="AD111" s="755"/>
      <c r="AE111" s="597"/>
      <c r="AF111" s="568"/>
      <c r="AG111" s="567"/>
      <c r="AH111" s="595" t="s">
        <v>89</v>
      </c>
      <c r="AI111" s="568"/>
      <c r="AJ111" s="598"/>
      <c r="AK111" s="575" t="s">
        <v>86</v>
      </c>
      <c r="AL111" s="567"/>
      <c r="AM111" s="594" t="s">
        <v>87</v>
      </c>
      <c r="AN111" s="595" t="s">
        <v>88</v>
      </c>
      <c r="AO111" s="594"/>
      <c r="AP111" s="755"/>
      <c r="AQ111" s="597"/>
      <c r="AR111" s="568"/>
      <c r="AS111" s="567"/>
      <c r="AT111" s="595" t="s">
        <v>89</v>
      </c>
      <c r="AU111" s="568"/>
      <c r="AV111" s="598"/>
      <c r="AW111" s="575" t="s">
        <v>86</v>
      </c>
      <c r="AX111" s="567"/>
      <c r="AY111" s="594" t="s">
        <v>87</v>
      </c>
      <c r="AZ111" s="595" t="s">
        <v>88</v>
      </c>
      <c r="BA111" s="594"/>
      <c r="BB111" s="755"/>
      <c r="BC111" s="597"/>
      <c r="BD111" s="568"/>
      <c r="BE111" s="567"/>
      <c r="BF111" s="595" t="s">
        <v>89</v>
      </c>
      <c r="BG111" s="568"/>
      <c r="BH111" s="598"/>
      <c r="BI111" s="575" t="s">
        <v>86</v>
      </c>
      <c r="BJ111" s="567"/>
      <c r="BK111" s="594" t="s">
        <v>87</v>
      </c>
      <c r="BL111" s="595" t="s">
        <v>88</v>
      </c>
      <c r="BM111" s="594"/>
      <c r="BN111" s="755"/>
      <c r="BO111" s="597"/>
      <c r="BP111" s="568"/>
      <c r="BQ111" s="567"/>
      <c r="BR111" s="595" t="s">
        <v>89</v>
      </c>
      <c r="BS111" s="568"/>
      <c r="BT111" s="598"/>
    </row>
    <row r="112" spans="1:72" ht="17.25" customHeight="1" x14ac:dyDescent="0.2">
      <c r="A112" s="575"/>
      <c r="B112" s="567"/>
      <c r="C112" s="594"/>
      <c r="D112" s="595"/>
      <c r="E112" s="594"/>
      <c r="F112" s="755"/>
      <c r="G112" s="597"/>
      <c r="H112" s="568"/>
      <c r="I112" s="567"/>
      <c r="J112" s="568"/>
      <c r="K112" s="568"/>
      <c r="L112" s="567"/>
      <c r="M112" s="575"/>
      <c r="N112" s="567"/>
      <c r="O112" s="594"/>
      <c r="P112" s="595"/>
      <c r="Q112" s="594"/>
      <c r="R112" s="755"/>
      <c r="S112" s="597"/>
      <c r="T112" s="568"/>
      <c r="U112" s="567"/>
      <c r="V112" s="568"/>
      <c r="W112" s="568"/>
      <c r="X112" s="567"/>
      <c r="Y112" s="575"/>
      <c r="Z112" s="567"/>
      <c r="AA112" s="594"/>
      <c r="AB112" s="595"/>
      <c r="AC112" s="594"/>
      <c r="AD112" s="755"/>
      <c r="AE112" s="597"/>
      <c r="AF112" s="568"/>
      <c r="AG112" s="567"/>
      <c r="AH112" s="568"/>
      <c r="AI112" s="568"/>
      <c r="AJ112" s="567"/>
      <c r="AK112" s="575"/>
      <c r="AL112" s="567"/>
      <c r="AM112" s="594"/>
      <c r="AN112" s="595"/>
      <c r="AO112" s="594"/>
      <c r="AP112" s="755"/>
      <c r="AQ112" s="597"/>
      <c r="AR112" s="568"/>
      <c r="AS112" s="567"/>
      <c r="AT112" s="568"/>
      <c r="AU112" s="568"/>
      <c r="AV112" s="567"/>
      <c r="AW112" s="575"/>
      <c r="AX112" s="567"/>
      <c r="AY112" s="594"/>
      <c r="AZ112" s="595"/>
      <c r="BA112" s="594"/>
      <c r="BB112" s="755"/>
      <c r="BC112" s="597"/>
      <c r="BD112" s="568"/>
      <c r="BE112" s="567"/>
      <c r="BF112" s="568"/>
      <c r="BG112" s="568"/>
      <c r="BH112" s="567"/>
      <c r="BI112" s="575"/>
      <c r="BJ112" s="567"/>
      <c r="BK112" s="594"/>
      <c r="BL112" s="595"/>
      <c r="BM112" s="594"/>
      <c r="BN112" s="755"/>
      <c r="BO112" s="597"/>
      <c r="BP112" s="568"/>
      <c r="BQ112" s="567"/>
      <c r="BR112" s="568"/>
      <c r="BS112" s="568"/>
      <c r="BT112" s="567"/>
    </row>
    <row r="113" spans="1:72" ht="3" customHeight="1" x14ac:dyDescent="0.2">
      <c r="A113" s="575"/>
      <c r="B113" s="567"/>
      <c r="C113" s="594"/>
      <c r="D113" s="595"/>
      <c r="E113" s="594"/>
      <c r="F113" s="755"/>
      <c r="G113" s="597"/>
      <c r="H113" s="568"/>
      <c r="I113" s="567"/>
      <c r="J113" s="585"/>
      <c r="K113" s="585"/>
      <c r="L113" s="588"/>
      <c r="M113" s="575"/>
      <c r="N113" s="567"/>
      <c r="O113" s="594"/>
      <c r="P113" s="595"/>
      <c r="Q113" s="594"/>
      <c r="R113" s="755"/>
      <c r="S113" s="597"/>
      <c r="T113" s="568"/>
      <c r="U113" s="567"/>
      <c r="V113" s="585"/>
      <c r="W113" s="585"/>
      <c r="X113" s="588"/>
      <c r="Y113" s="575"/>
      <c r="Z113" s="567"/>
      <c r="AA113" s="594"/>
      <c r="AB113" s="595"/>
      <c r="AC113" s="594"/>
      <c r="AD113" s="755"/>
      <c r="AE113" s="597"/>
      <c r="AF113" s="568"/>
      <c r="AG113" s="567"/>
      <c r="AH113" s="585"/>
      <c r="AI113" s="585"/>
      <c r="AJ113" s="588"/>
      <c r="AK113" s="575"/>
      <c r="AL113" s="567"/>
      <c r="AM113" s="594"/>
      <c r="AN113" s="595"/>
      <c r="AO113" s="594"/>
      <c r="AP113" s="755"/>
      <c r="AQ113" s="597"/>
      <c r="AR113" s="568"/>
      <c r="AS113" s="567"/>
      <c r="AT113" s="585"/>
      <c r="AU113" s="585"/>
      <c r="AV113" s="588"/>
      <c r="AW113" s="575"/>
      <c r="AX113" s="567"/>
      <c r="AY113" s="594"/>
      <c r="AZ113" s="595"/>
      <c r="BA113" s="594"/>
      <c r="BB113" s="755"/>
      <c r="BC113" s="597"/>
      <c r="BD113" s="568"/>
      <c r="BE113" s="567"/>
      <c r="BF113" s="585"/>
      <c r="BG113" s="585"/>
      <c r="BH113" s="588"/>
      <c r="BI113" s="575"/>
      <c r="BJ113" s="567"/>
      <c r="BK113" s="594"/>
      <c r="BL113" s="595"/>
      <c r="BM113" s="594"/>
      <c r="BN113" s="755"/>
      <c r="BO113" s="597"/>
      <c r="BP113" s="568"/>
      <c r="BQ113" s="567"/>
      <c r="BR113" s="585"/>
      <c r="BS113" s="585"/>
      <c r="BT113" s="588"/>
    </row>
    <row r="114" spans="1:72" ht="22.5" customHeight="1" x14ac:dyDescent="0.2">
      <c r="A114" s="575"/>
      <c r="B114" s="567"/>
      <c r="C114" s="594"/>
      <c r="D114" s="595"/>
      <c r="E114" s="594"/>
      <c r="F114" s="756" t="s">
        <v>241</v>
      </c>
      <c r="G114" s="608">
        <f>G75</f>
        <v>41609</v>
      </c>
      <c r="H114" s="15"/>
      <c r="I114" s="16"/>
      <c r="J114" s="568"/>
      <c r="K114" s="752" t="s">
        <v>90</v>
      </c>
      <c r="L114" s="567"/>
      <c r="M114" s="575"/>
      <c r="N114" s="567"/>
      <c r="O114" s="594"/>
      <c r="P114" s="595"/>
      <c r="Q114" s="594"/>
      <c r="R114" s="756" t="s">
        <v>241</v>
      </c>
      <c r="S114" s="608">
        <f>S75</f>
        <v>41609</v>
      </c>
      <c r="T114" s="15"/>
      <c r="U114" s="16"/>
      <c r="V114" s="568"/>
      <c r="W114" s="752" t="s">
        <v>90</v>
      </c>
      <c r="X114" s="567"/>
      <c r="Y114" s="575"/>
      <c r="Z114" s="567"/>
      <c r="AA114" s="594"/>
      <c r="AB114" s="595"/>
      <c r="AC114" s="594"/>
      <c r="AD114" s="756" t="s">
        <v>241</v>
      </c>
      <c r="AE114" s="608">
        <f>AE75</f>
        <v>41609</v>
      </c>
      <c r="AF114" s="15"/>
      <c r="AG114" s="16"/>
      <c r="AH114" s="568"/>
      <c r="AI114" s="752" t="s">
        <v>90</v>
      </c>
      <c r="AJ114" s="567"/>
      <c r="AK114" s="575"/>
      <c r="AL114" s="567"/>
      <c r="AM114" s="594"/>
      <c r="AN114" s="595"/>
      <c r="AO114" s="594"/>
      <c r="AP114" s="756" t="s">
        <v>241</v>
      </c>
      <c r="AQ114" s="608">
        <f>AQ75</f>
        <v>41609</v>
      </c>
      <c r="AR114" s="15"/>
      <c r="AS114" s="16"/>
      <c r="AT114" s="568"/>
      <c r="AU114" s="752" t="s">
        <v>90</v>
      </c>
      <c r="AV114" s="567"/>
      <c r="AW114" s="575"/>
      <c r="AX114" s="567"/>
      <c r="AY114" s="594"/>
      <c r="AZ114" s="595"/>
      <c r="BA114" s="594"/>
      <c r="BB114" s="756" t="s">
        <v>241</v>
      </c>
      <c r="BC114" s="608">
        <f>BC75</f>
        <v>41609</v>
      </c>
      <c r="BD114" s="15"/>
      <c r="BE114" s="16"/>
      <c r="BF114" s="568"/>
      <c r="BG114" s="752" t="s">
        <v>90</v>
      </c>
      <c r="BH114" s="567"/>
      <c r="BI114" s="575"/>
      <c r="BJ114" s="567"/>
      <c r="BK114" s="594"/>
      <c r="BL114" s="595"/>
      <c r="BM114" s="594"/>
      <c r="BN114" s="756" t="s">
        <v>241</v>
      </c>
      <c r="BO114" s="608">
        <f>BO75</f>
        <v>41609</v>
      </c>
      <c r="BP114" s="15"/>
      <c r="BQ114" s="16"/>
      <c r="BR114" s="568"/>
      <c r="BS114" s="752" t="s">
        <v>90</v>
      </c>
      <c r="BT114" s="567"/>
    </row>
    <row r="115" spans="1:72" ht="8.25" customHeight="1" x14ac:dyDescent="0.2">
      <c r="A115" s="601"/>
      <c r="B115" s="588"/>
      <c r="C115" s="602"/>
      <c r="D115" s="603"/>
      <c r="E115" s="602"/>
      <c r="F115" s="755"/>
      <c r="G115" s="597"/>
      <c r="H115" s="568"/>
      <c r="I115" s="567"/>
      <c r="J115" s="585"/>
      <c r="K115" s="585"/>
      <c r="L115" s="588"/>
      <c r="M115" s="601"/>
      <c r="N115" s="588"/>
      <c r="O115" s="602"/>
      <c r="P115" s="603"/>
      <c r="Q115" s="602"/>
      <c r="R115" s="755"/>
      <c r="S115" s="597"/>
      <c r="T115" s="568"/>
      <c r="U115" s="567"/>
      <c r="V115" s="585"/>
      <c r="W115" s="585"/>
      <c r="X115" s="588"/>
      <c r="Y115" s="601"/>
      <c r="Z115" s="588"/>
      <c r="AA115" s="602"/>
      <c r="AB115" s="603"/>
      <c r="AC115" s="602"/>
      <c r="AD115" s="755"/>
      <c r="AE115" s="597"/>
      <c r="AF115" s="568"/>
      <c r="AG115" s="567"/>
      <c r="AH115" s="585"/>
      <c r="AI115" s="585"/>
      <c r="AJ115" s="588"/>
      <c r="AK115" s="601"/>
      <c r="AL115" s="588"/>
      <c r="AM115" s="602"/>
      <c r="AN115" s="603"/>
      <c r="AO115" s="602"/>
      <c r="AP115" s="755"/>
      <c r="AQ115" s="597"/>
      <c r="AR115" s="568"/>
      <c r="AS115" s="567"/>
      <c r="AT115" s="585"/>
      <c r="AU115" s="585"/>
      <c r="AV115" s="588"/>
      <c r="AW115" s="601"/>
      <c r="AX115" s="588"/>
      <c r="AY115" s="602"/>
      <c r="AZ115" s="603"/>
      <c r="BA115" s="602"/>
      <c r="BB115" s="755"/>
      <c r="BC115" s="597"/>
      <c r="BD115" s="568"/>
      <c r="BE115" s="567"/>
      <c r="BF115" s="585"/>
      <c r="BG115" s="585"/>
      <c r="BH115" s="588"/>
      <c r="BI115" s="601"/>
      <c r="BJ115" s="588"/>
      <c r="BK115" s="602"/>
      <c r="BL115" s="603"/>
      <c r="BM115" s="602"/>
      <c r="BN115" s="755"/>
      <c r="BO115" s="597"/>
      <c r="BP115" s="568"/>
      <c r="BQ115" s="567"/>
      <c r="BR115" s="585"/>
      <c r="BS115" s="585"/>
      <c r="BT115" s="588"/>
    </row>
    <row r="116" spans="1:72" ht="13.5" thickBot="1" x14ac:dyDescent="0.25">
      <c r="A116" s="591"/>
      <c r="B116" s="572"/>
      <c r="C116" s="604" t="s">
        <v>91</v>
      </c>
      <c r="D116" s="572"/>
      <c r="E116" s="573"/>
      <c r="F116" s="572"/>
      <c r="G116" s="572"/>
      <c r="H116" s="572"/>
      <c r="I116" s="573"/>
      <c r="J116" s="572"/>
      <c r="K116" s="604" t="s">
        <v>92</v>
      </c>
      <c r="L116" s="573"/>
      <c r="M116" s="591"/>
      <c r="N116" s="572"/>
      <c r="O116" s="604" t="s">
        <v>91</v>
      </c>
      <c r="P116" s="572"/>
      <c r="Q116" s="573"/>
      <c r="R116" s="572"/>
      <c r="S116" s="572"/>
      <c r="T116" s="572"/>
      <c r="U116" s="573"/>
      <c r="V116" s="572"/>
      <c r="W116" s="604" t="s">
        <v>92</v>
      </c>
      <c r="X116" s="573"/>
      <c r="Y116" s="591"/>
      <c r="Z116" s="572"/>
      <c r="AA116" s="604" t="s">
        <v>91</v>
      </c>
      <c r="AB116" s="572"/>
      <c r="AC116" s="573"/>
      <c r="AD116" s="572"/>
      <c r="AE116" s="572"/>
      <c r="AF116" s="572"/>
      <c r="AG116" s="573"/>
      <c r="AH116" s="572"/>
      <c r="AI116" s="604" t="s">
        <v>92</v>
      </c>
      <c r="AJ116" s="573"/>
      <c r="AK116" s="591"/>
      <c r="AL116" s="572"/>
      <c r="AM116" s="604" t="s">
        <v>91</v>
      </c>
      <c r="AN116" s="572"/>
      <c r="AO116" s="573"/>
      <c r="AP116" s="572"/>
      <c r="AQ116" s="572"/>
      <c r="AR116" s="572"/>
      <c r="AS116" s="573"/>
      <c r="AT116" s="572"/>
      <c r="AU116" s="604" t="s">
        <v>92</v>
      </c>
      <c r="AV116" s="573"/>
      <c r="AW116" s="591"/>
      <c r="AX116" s="572"/>
      <c r="AY116" s="604" t="s">
        <v>91</v>
      </c>
      <c r="AZ116" s="572"/>
      <c r="BA116" s="573"/>
      <c r="BB116" s="572"/>
      <c r="BC116" s="572"/>
      <c r="BD116" s="572"/>
      <c r="BE116" s="573"/>
      <c r="BF116" s="572"/>
      <c r="BG116" s="604" t="s">
        <v>92</v>
      </c>
      <c r="BH116" s="573"/>
      <c r="BI116" s="591"/>
      <c r="BJ116" s="572"/>
      <c r="BK116" s="604" t="s">
        <v>91</v>
      </c>
      <c r="BL116" s="572"/>
      <c r="BM116" s="573"/>
      <c r="BN116" s="572"/>
      <c r="BO116" s="572"/>
      <c r="BP116" s="572"/>
      <c r="BQ116" s="573"/>
      <c r="BR116" s="572"/>
      <c r="BS116" s="604" t="s">
        <v>92</v>
      </c>
      <c r="BT116" s="573"/>
    </row>
    <row r="117" spans="1:72" ht="15.75" customHeight="1" x14ac:dyDescent="0.2">
      <c r="A117" s="605" t="s">
        <v>93</v>
      </c>
      <c r="F117" s="568"/>
      <c r="G117" s="568" t="s">
        <v>94</v>
      </c>
      <c r="H117" s="568"/>
      <c r="I117" s="606">
        <f ca="1">TODAY()</f>
        <v>43966</v>
      </c>
      <c r="J117" s="568"/>
      <c r="M117" s="605" t="s">
        <v>93</v>
      </c>
      <c r="R117" s="568"/>
      <c r="S117" s="568" t="s">
        <v>94</v>
      </c>
      <c r="T117" s="568"/>
      <c r="U117" s="606">
        <f ca="1">TODAY()</f>
        <v>43966</v>
      </c>
      <c r="V117" s="568"/>
      <c r="Y117" s="605" t="s">
        <v>93</v>
      </c>
      <c r="AD117" s="568"/>
      <c r="AE117" s="568" t="s">
        <v>94</v>
      </c>
      <c r="AF117" s="568"/>
      <c r="AG117" s="606">
        <f ca="1">TODAY()</f>
        <v>43966</v>
      </c>
      <c r="AH117" s="568"/>
      <c r="AK117" s="605" t="s">
        <v>93</v>
      </c>
      <c r="AP117" s="568"/>
      <c r="AQ117" s="568" t="s">
        <v>94</v>
      </c>
      <c r="AR117" s="568"/>
      <c r="AS117" s="606">
        <f ca="1">TODAY()</f>
        <v>43966</v>
      </c>
      <c r="AT117" s="568"/>
      <c r="AW117" s="605" t="s">
        <v>93</v>
      </c>
      <c r="BB117" s="568"/>
      <c r="BC117" s="568" t="s">
        <v>94</v>
      </c>
      <c r="BD117" s="568"/>
      <c r="BE117" s="606">
        <f ca="1">TODAY()</f>
        <v>43966</v>
      </c>
      <c r="BF117" s="568"/>
      <c r="BI117" s="605" t="s">
        <v>93</v>
      </c>
      <c r="BN117" s="568"/>
      <c r="BO117" s="568" t="s">
        <v>94</v>
      </c>
      <c r="BP117" s="568"/>
      <c r="BQ117" s="606">
        <f ca="1">TODAY()</f>
        <v>43966</v>
      </c>
      <c r="BR117" s="568"/>
    </row>
    <row r="118" spans="1:72" x14ac:dyDescent="0.2">
      <c r="F118" s="568"/>
      <c r="G118" s="568"/>
      <c r="H118" s="568"/>
      <c r="I118" s="568"/>
      <c r="J118" s="568"/>
      <c r="R118" s="568"/>
      <c r="S118" s="568"/>
      <c r="T118" s="568"/>
      <c r="U118" s="568"/>
      <c r="V118" s="568"/>
      <c r="AD118" s="568"/>
      <c r="AE118" s="568"/>
      <c r="AF118" s="568"/>
      <c r="AG118" s="568"/>
      <c r="AH118" s="568"/>
      <c r="AP118" s="568"/>
      <c r="AQ118" s="568"/>
      <c r="AR118" s="568"/>
      <c r="AS118" s="568"/>
      <c r="AT118" s="568"/>
      <c r="BB118" s="568"/>
      <c r="BC118" s="568"/>
      <c r="BD118" s="568"/>
      <c r="BE118" s="568"/>
      <c r="BF118" s="568"/>
      <c r="BN118" s="568"/>
      <c r="BO118" s="568"/>
      <c r="BP118" s="568"/>
      <c r="BQ118" s="568"/>
      <c r="BR118" s="568"/>
    </row>
    <row r="119" spans="1:72" x14ac:dyDescent="0.2">
      <c r="F119" s="568"/>
      <c r="G119" s="568"/>
      <c r="H119" s="568"/>
      <c r="I119" s="568"/>
      <c r="J119" s="568"/>
      <c r="R119" s="568"/>
      <c r="S119" s="568"/>
      <c r="T119" s="568"/>
      <c r="U119" s="568"/>
      <c r="V119" s="568"/>
      <c r="AD119" s="568"/>
      <c r="AE119" s="568"/>
      <c r="AF119" s="568"/>
      <c r="AG119" s="568"/>
      <c r="AH119" s="568"/>
      <c r="AP119" s="568"/>
      <c r="AQ119" s="568"/>
      <c r="AR119" s="568"/>
      <c r="AS119" s="568"/>
      <c r="AT119" s="568"/>
      <c r="BB119" s="568"/>
      <c r="BC119" s="568"/>
      <c r="BD119" s="568"/>
      <c r="BE119" s="568"/>
      <c r="BF119" s="568"/>
      <c r="BN119" s="568"/>
      <c r="BO119" s="568"/>
      <c r="BP119" s="568"/>
      <c r="BQ119" s="568"/>
      <c r="BR119" s="568"/>
    </row>
    <row r="120" spans="1:72" x14ac:dyDescent="0.2">
      <c r="F120" s="568"/>
      <c r="G120" s="568"/>
      <c r="H120" s="568"/>
      <c r="I120" s="568"/>
      <c r="J120" s="568"/>
      <c r="R120" s="568"/>
      <c r="S120" s="568"/>
      <c r="T120" s="568"/>
      <c r="U120" s="568"/>
      <c r="V120" s="568"/>
      <c r="AD120" s="568"/>
      <c r="AE120" s="568"/>
      <c r="AF120" s="568"/>
      <c r="AG120" s="568"/>
      <c r="AH120" s="568"/>
      <c r="AP120" s="568"/>
      <c r="AQ120" s="568"/>
      <c r="AR120" s="568"/>
      <c r="AS120" s="568"/>
      <c r="AT120" s="568"/>
      <c r="BB120" s="568"/>
      <c r="BC120" s="568"/>
      <c r="BD120" s="568"/>
      <c r="BE120" s="568"/>
      <c r="BF120" s="568"/>
      <c r="BN120" s="568"/>
      <c r="BO120" s="568"/>
      <c r="BP120" s="568"/>
      <c r="BQ120" s="568"/>
      <c r="BR120" s="568"/>
    </row>
    <row r="121" spans="1:72" x14ac:dyDescent="0.2">
      <c r="F121" s="568"/>
      <c r="G121" s="568"/>
      <c r="H121" s="568"/>
      <c r="I121" s="568"/>
      <c r="J121" s="568"/>
      <c r="R121" s="568"/>
      <c r="S121" s="568"/>
      <c r="T121" s="568"/>
      <c r="U121" s="568"/>
      <c r="V121" s="568"/>
      <c r="AD121" s="568"/>
      <c r="AE121" s="568"/>
      <c r="AF121" s="568"/>
      <c r="AG121" s="568"/>
      <c r="AH121" s="568"/>
      <c r="AP121" s="568"/>
      <c r="AQ121" s="568"/>
      <c r="AR121" s="568"/>
      <c r="AS121" s="568"/>
      <c r="AT121" s="568"/>
      <c r="BB121" s="568"/>
      <c r="BC121" s="568"/>
      <c r="BD121" s="568"/>
      <c r="BE121" s="568"/>
      <c r="BF121" s="568"/>
      <c r="BN121" s="568"/>
      <c r="BO121" s="568"/>
      <c r="BP121" s="568"/>
      <c r="BQ121" s="568"/>
      <c r="BR121" s="568"/>
    </row>
    <row r="122" spans="1:72" x14ac:dyDescent="0.2">
      <c r="F122" s="568"/>
      <c r="G122" s="568"/>
      <c r="H122" s="568"/>
      <c r="I122" s="568"/>
      <c r="J122" s="568"/>
      <c r="R122" s="568"/>
      <c r="S122" s="568"/>
      <c r="T122" s="568"/>
      <c r="U122" s="568"/>
      <c r="V122" s="568"/>
      <c r="AD122" s="568"/>
      <c r="AE122" s="568"/>
      <c r="AF122" s="568"/>
      <c r="AG122" s="568"/>
      <c r="AH122" s="568"/>
      <c r="AP122" s="568"/>
      <c r="AQ122" s="568"/>
      <c r="AR122" s="568"/>
      <c r="AS122" s="568"/>
      <c r="AT122" s="568"/>
      <c r="BB122" s="568"/>
      <c r="BC122" s="568"/>
      <c r="BD122" s="568"/>
      <c r="BE122" s="568"/>
      <c r="BF122" s="568"/>
      <c r="BN122" s="568"/>
      <c r="BO122" s="568"/>
      <c r="BP122" s="568"/>
      <c r="BQ122" s="568"/>
      <c r="BR122" s="568"/>
    </row>
    <row r="123" spans="1:72" x14ac:dyDescent="0.2">
      <c r="F123" s="568"/>
      <c r="G123" s="568"/>
      <c r="H123" s="568"/>
      <c r="I123" s="568"/>
      <c r="J123" s="568"/>
      <c r="R123" s="568"/>
      <c r="S123" s="568"/>
      <c r="T123" s="568"/>
      <c r="U123" s="568"/>
      <c r="V123" s="568"/>
      <c r="AD123" s="568"/>
      <c r="AE123" s="568"/>
      <c r="AF123" s="568"/>
      <c r="AG123" s="568"/>
      <c r="AH123" s="568"/>
      <c r="AP123" s="568"/>
      <c r="AQ123" s="568"/>
      <c r="AR123" s="568"/>
      <c r="AS123" s="568"/>
      <c r="AT123" s="568"/>
      <c r="BB123" s="568"/>
      <c r="BC123" s="568"/>
      <c r="BD123" s="568"/>
      <c r="BE123" s="568"/>
      <c r="BF123" s="568"/>
      <c r="BN123" s="568"/>
      <c r="BO123" s="568"/>
      <c r="BP123" s="568"/>
      <c r="BQ123" s="568"/>
      <c r="BR123" s="568"/>
    </row>
    <row r="124" spans="1:72" x14ac:dyDescent="0.2">
      <c r="F124" s="568"/>
      <c r="G124" s="568"/>
      <c r="H124" s="568"/>
      <c r="I124" s="568"/>
      <c r="J124" s="568"/>
      <c r="R124" s="568"/>
      <c r="S124" s="568"/>
      <c r="T124" s="568"/>
      <c r="U124" s="568"/>
      <c r="V124" s="568"/>
      <c r="AD124" s="568"/>
      <c r="AE124" s="568"/>
      <c r="AF124" s="568"/>
      <c r="AG124" s="568"/>
      <c r="AH124" s="568"/>
      <c r="AP124" s="568"/>
      <c r="AQ124" s="568"/>
      <c r="AR124" s="568"/>
      <c r="AS124" s="568"/>
      <c r="AT124" s="568"/>
      <c r="BB124" s="568"/>
      <c r="BC124" s="568"/>
      <c r="BD124" s="568"/>
      <c r="BE124" s="568"/>
      <c r="BF124" s="568"/>
      <c r="BN124" s="568"/>
      <c r="BO124" s="568"/>
      <c r="BP124" s="568"/>
      <c r="BQ124" s="568"/>
      <c r="BR124" s="568"/>
    </row>
    <row r="125" spans="1:72" x14ac:dyDescent="0.2">
      <c r="F125" s="568"/>
      <c r="G125" s="568"/>
      <c r="H125" s="568"/>
      <c r="I125" s="568"/>
      <c r="J125" s="568"/>
      <c r="R125" s="568"/>
      <c r="S125" s="568"/>
      <c r="T125" s="568"/>
      <c r="U125" s="568"/>
      <c r="V125" s="568"/>
      <c r="AD125" s="568"/>
      <c r="AE125" s="568"/>
      <c r="AF125" s="568"/>
      <c r="AG125" s="568"/>
      <c r="AH125" s="568"/>
      <c r="AP125" s="568"/>
      <c r="AQ125" s="568"/>
      <c r="AR125" s="568"/>
      <c r="AS125" s="568"/>
      <c r="AT125" s="568"/>
      <c r="BB125" s="568"/>
      <c r="BC125" s="568"/>
      <c r="BD125" s="568"/>
      <c r="BE125" s="568"/>
      <c r="BF125" s="568"/>
      <c r="BN125" s="568"/>
      <c r="BO125" s="568"/>
      <c r="BP125" s="568"/>
      <c r="BQ125" s="568"/>
      <c r="BR125" s="568"/>
    </row>
    <row r="126" spans="1:72" x14ac:dyDescent="0.2">
      <c r="F126" s="568"/>
      <c r="G126" s="568"/>
      <c r="H126" s="568"/>
      <c r="I126" s="568"/>
      <c r="J126" s="568"/>
      <c r="R126" s="568"/>
      <c r="S126" s="568"/>
      <c r="T126" s="568"/>
      <c r="U126" s="568"/>
      <c r="V126" s="568"/>
      <c r="AD126" s="568"/>
      <c r="AE126" s="568"/>
      <c r="AF126" s="568"/>
      <c r="AG126" s="568"/>
      <c r="AH126" s="568"/>
      <c r="AP126" s="568"/>
      <c r="AQ126" s="568"/>
      <c r="AR126" s="568"/>
      <c r="AS126" s="568"/>
      <c r="AT126" s="568"/>
      <c r="BB126" s="568"/>
      <c r="BC126" s="568"/>
      <c r="BD126" s="568"/>
      <c r="BE126" s="568"/>
      <c r="BF126" s="568"/>
      <c r="BN126" s="568"/>
      <c r="BO126" s="568"/>
      <c r="BP126" s="568"/>
      <c r="BQ126" s="568"/>
      <c r="BR126" s="568"/>
    </row>
    <row r="127" spans="1:72" x14ac:dyDescent="0.2">
      <c r="F127" s="568"/>
      <c r="G127" s="568"/>
      <c r="H127" s="568"/>
      <c r="I127" s="568"/>
      <c r="J127" s="568"/>
      <c r="R127" s="568"/>
      <c r="S127" s="568"/>
      <c r="T127" s="568"/>
      <c r="U127" s="568"/>
      <c r="V127" s="568"/>
      <c r="AD127" s="568"/>
      <c r="AE127" s="568"/>
      <c r="AF127" s="568"/>
      <c r="AG127" s="568"/>
      <c r="AH127" s="568"/>
      <c r="AP127" s="568"/>
      <c r="AQ127" s="568"/>
      <c r="AR127" s="568"/>
      <c r="AS127" s="568"/>
      <c r="AT127" s="568"/>
      <c r="BB127" s="568"/>
      <c r="BC127" s="568"/>
      <c r="BD127" s="568"/>
      <c r="BE127" s="568"/>
      <c r="BF127" s="568"/>
      <c r="BN127" s="568"/>
      <c r="BO127" s="568"/>
      <c r="BP127" s="568"/>
      <c r="BQ127" s="568"/>
      <c r="BR127" s="568"/>
    </row>
    <row r="128" spans="1:72" x14ac:dyDescent="0.2">
      <c r="F128" s="568"/>
      <c r="G128" s="568"/>
      <c r="H128" s="568"/>
      <c r="I128" s="568"/>
      <c r="J128" s="568"/>
      <c r="R128" s="568"/>
      <c r="S128" s="568"/>
      <c r="T128" s="568"/>
      <c r="U128" s="568"/>
      <c r="V128" s="568"/>
      <c r="AD128" s="568"/>
      <c r="AE128" s="568"/>
      <c r="AF128" s="568"/>
      <c r="AG128" s="568"/>
      <c r="AH128" s="568"/>
      <c r="AP128" s="568"/>
      <c r="AQ128" s="568"/>
      <c r="AR128" s="568"/>
      <c r="AS128" s="568"/>
      <c r="AT128" s="568"/>
      <c r="BB128" s="568"/>
      <c r="BC128" s="568"/>
      <c r="BD128" s="568"/>
      <c r="BE128" s="568"/>
      <c r="BF128" s="568"/>
      <c r="BN128" s="568"/>
      <c r="BO128" s="568"/>
      <c r="BP128" s="568"/>
      <c r="BQ128" s="568"/>
      <c r="BR128" s="568"/>
    </row>
    <row r="129" spans="6:70" x14ac:dyDescent="0.2">
      <c r="F129" s="568"/>
      <c r="G129" s="568"/>
      <c r="H129" s="568"/>
      <c r="I129" s="568"/>
      <c r="J129" s="568"/>
      <c r="R129" s="568"/>
      <c r="S129" s="568"/>
      <c r="T129" s="568"/>
      <c r="U129" s="568"/>
      <c r="V129" s="568"/>
      <c r="AD129" s="568"/>
      <c r="AE129" s="568"/>
      <c r="AF129" s="568"/>
      <c r="AG129" s="568"/>
      <c r="AH129" s="568"/>
      <c r="AP129" s="568"/>
      <c r="AQ129" s="568"/>
      <c r="AR129" s="568"/>
      <c r="AS129" s="568"/>
      <c r="AT129" s="568"/>
      <c r="BB129" s="568"/>
      <c r="BC129" s="568"/>
      <c r="BD129" s="568"/>
      <c r="BE129" s="568"/>
      <c r="BF129" s="568"/>
      <c r="BN129" s="568"/>
      <c r="BO129" s="568"/>
      <c r="BP129" s="568"/>
      <c r="BQ129" s="568"/>
      <c r="BR129" s="568"/>
    </row>
    <row r="130" spans="6:70" x14ac:dyDescent="0.2">
      <c r="F130" s="568"/>
      <c r="G130" s="568"/>
      <c r="H130" s="568"/>
      <c r="I130" s="568"/>
      <c r="J130" s="568"/>
      <c r="R130" s="568"/>
      <c r="S130" s="568"/>
      <c r="T130" s="568"/>
      <c r="U130" s="568"/>
      <c r="V130" s="568"/>
      <c r="AD130" s="568"/>
      <c r="AE130" s="568"/>
      <c r="AF130" s="568"/>
      <c r="AG130" s="568"/>
      <c r="AH130" s="568"/>
      <c r="AP130" s="568"/>
      <c r="AQ130" s="568"/>
      <c r="AR130" s="568"/>
      <c r="AS130" s="568"/>
      <c r="AT130" s="568"/>
      <c r="BB130" s="568"/>
      <c r="BC130" s="568"/>
      <c r="BD130" s="568"/>
      <c r="BE130" s="568"/>
      <c r="BF130" s="568"/>
      <c r="BN130" s="568"/>
      <c r="BO130" s="568"/>
      <c r="BP130" s="568"/>
      <c r="BQ130" s="568"/>
      <c r="BR130" s="568"/>
    </row>
    <row r="131" spans="6:70" x14ac:dyDescent="0.2">
      <c r="F131" s="568"/>
      <c r="G131" s="568"/>
      <c r="H131" s="568"/>
      <c r="I131" s="568"/>
      <c r="J131" s="568"/>
      <c r="R131" s="568"/>
      <c r="S131" s="568"/>
      <c r="T131" s="568"/>
      <c r="U131" s="568"/>
      <c r="V131" s="568"/>
      <c r="AD131" s="568"/>
      <c r="AE131" s="568"/>
      <c r="AF131" s="568"/>
      <c r="AG131" s="568"/>
      <c r="AH131" s="568"/>
      <c r="AP131" s="568"/>
      <c r="AQ131" s="568"/>
      <c r="AR131" s="568"/>
      <c r="AS131" s="568"/>
      <c r="AT131" s="568"/>
      <c r="BB131" s="568"/>
      <c r="BC131" s="568"/>
      <c r="BD131" s="568"/>
      <c r="BE131" s="568"/>
      <c r="BF131" s="568"/>
      <c r="BN131" s="568"/>
      <c r="BO131" s="568"/>
      <c r="BP131" s="568"/>
      <c r="BQ131" s="568"/>
      <c r="BR131" s="568"/>
    </row>
    <row r="132" spans="6:70" x14ac:dyDescent="0.2">
      <c r="F132" s="568"/>
      <c r="G132" s="568"/>
      <c r="H132" s="568"/>
      <c r="I132" s="568"/>
      <c r="J132" s="568"/>
      <c r="R132" s="568"/>
      <c r="S132" s="568"/>
      <c r="T132" s="568"/>
      <c r="U132" s="568"/>
      <c r="V132" s="568"/>
      <c r="AD132" s="568"/>
      <c r="AE132" s="568"/>
      <c r="AF132" s="568"/>
      <c r="AG132" s="568"/>
      <c r="AH132" s="568"/>
      <c r="AP132" s="568"/>
      <c r="AQ132" s="568"/>
      <c r="AR132" s="568"/>
      <c r="AS132" s="568"/>
      <c r="AT132" s="568"/>
      <c r="BB132" s="568"/>
      <c r="BC132" s="568"/>
      <c r="BD132" s="568"/>
      <c r="BE132" s="568"/>
      <c r="BF132" s="568"/>
      <c r="BN132" s="568"/>
      <c r="BO132" s="568"/>
      <c r="BP132" s="568"/>
      <c r="BQ132" s="568"/>
      <c r="BR132" s="568"/>
    </row>
    <row r="133" spans="6:70" x14ac:dyDescent="0.2">
      <c r="F133" s="568"/>
      <c r="G133" s="568"/>
      <c r="H133" s="568"/>
      <c r="I133" s="568"/>
      <c r="J133" s="568"/>
      <c r="R133" s="568"/>
      <c r="S133" s="568"/>
      <c r="T133" s="568"/>
      <c r="U133" s="568"/>
      <c r="V133" s="568"/>
      <c r="AD133" s="568"/>
      <c r="AE133" s="568"/>
      <c r="AF133" s="568"/>
      <c r="AG133" s="568"/>
      <c r="AH133" s="568"/>
      <c r="AP133" s="568"/>
      <c r="AQ133" s="568"/>
      <c r="AR133" s="568"/>
      <c r="AS133" s="568"/>
      <c r="AT133" s="568"/>
      <c r="BB133" s="568"/>
      <c r="BC133" s="568"/>
      <c r="BD133" s="568"/>
      <c r="BE133" s="568"/>
      <c r="BF133" s="568"/>
      <c r="BN133" s="568"/>
      <c r="BO133" s="568"/>
      <c r="BP133" s="568"/>
      <c r="BQ133" s="568"/>
      <c r="BR133" s="568"/>
    </row>
    <row r="134" spans="6:70" x14ac:dyDescent="0.2">
      <c r="F134" s="568"/>
      <c r="G134" s="568"/>
      <c r="H134" s="568"/>
      <c r="I134" s="568"/>
      <c r="J134" s="568"/>
      <c r="R134" s="568"/>
      <c r="S134" s="568"/>
      <c r="T134" s="568"/>
      <c r="U134" s="568"/>
      <c r="V134" s="568"/>
      <c r="AD134" s="568"/>
      <c r="AE134" s="568"/>
      <c r="AF134" s="568"/>
      <c r="AG134" s="568"/>
      <c r="AH134" s="568"/>
      <c r="AP134" s="568"/>
      <c r="AQ134" s="568"/>
      <c r="AR134" s="568"/>
      <c r="AS134" s="568"/>
      <c r="AT134" s="568"/>
      <c r="BB134" s="568"/>
      <c r="BC134" s="568"/>
      <c r="BD134" s="568"/>
      <c r="BE134" s="568"/>
      <c r="BF134" s="568"/>
      <c r="BN134" s="568"/>
      <c r="BO134" s="568"/>
      <c r="BP134" s="568"/>
      <c r="BQ134" s="568"/>
      <c r="BR134" s="568"/>
    </row>
    <row r="135" spans="6:70" x14ac:dyDescent="0.2">
      <c r="F135" s="568"/>
      <c r="G135" s="568"/>
      <c r="H135" s="568"/>
      <c r="I135" s="568"/>
      <c r="J135" s="568"/>
      <c r="R135" s="568"/>
      <c r="S135" s="568"/>
      <c r="T135" s="568"/>
      <c r="U135" s="568"/>
      <c r="V135" s="568"/>
      <c r="AD135" s="568"/>
      <c r="AE135" s="568"/>
      <c r="AF135" s="568"/>
      <c r="AG135" s="568"/>
      <c r="AH135" s="568"/>
      <c r="AP135" s="568"/>
      <c r="AQ135" s="568"/>
      <c r="AR135" s="568"/>
      <c r="AS135" s="568"/>
      <c r="AT135" s="568"/>
      <c r="BB135" s="568"/>
      <c r="BC135" s="568"/>
      <c r="BD135" s="568"/>
      <c r="BE135" s="568"/>
      <c r="BF135" s="568"/>
      <c r="BN135" s="568"/>
      <c r="BO135" s="568"/>
      <c r="BP135" s="568"/>
      <c r="BQ135" s="568"/>
      <c r="BR135" s="568"/>
    </row>
    <row r="136" spans="6:70" x14ac:dyDescent="0.2">
      <c r="F136" s="568"/>
      <c r="G136" s="568"/>
      <c r="H136" s="568"/>
      <c r="I136" s="568"/>
      <c r="J136" s="568"/>
      <c r="R136" s="568"/>
      <c r="S136" s="568"/>
      <c r="T136" s="568"/>
      <c r="U136" s="568"/>
      <c r="V136" s="568"/>
      <c r="AD136" s="568"/>
      <c r="AE136" s="568"/>
      <c r="AF136" s="568"/>
      <c r="AG136" s="568"/>
      <c r="AH136" s="568"/>
      <c r="AP136" s="568"/>
      <c r="AQ136" s="568"/>
      <c r="AR136" s="568"/>
      <c r="AS136" s="568"/>
      <c r="AT136" s="568"/>
      <c r="BB136" s="568"/>
      <c r="BC136" s="568"/>
      <c r="BD136" s="568"/>
      <c r="BE136" s="568"/>
      <c r="BF136" s="568"/>
      <c r="BN136" s="568"/>
      <c r="BO136" s="568"/>
      <c r="BP136" s="568"/>
      <c r="BQ136" s="568"/>
      <c r="BR136" s="568"/>
    </row>
    <row r="137" spans="6:70" x14ac:dyDescent="0.2">
      <c r="F137" s="568"/>
      <c r="G137" s="568"/>
      <c r="H137" s="568"/>
      <c r="I137" s="568"/>
      <c r="J137" s="568"/>
      <c r="R137" s="568"/>
      <c r="S137" s="568"/>
      <c r="T137" s="568"/>
      <c r="U137" s="568"/>
      <c r="V137" s="568"/>
      <c r="AD137" s="568"/>
      <c r="AE137" s="568"/>
      <c r="AF137" s="568"/>
      <c r="AG137" s="568"/>
      <c r="AH137" s="568"/>
      <c r="AP137" s="568"/>
      <c r="AQ137" s="568"/>
      <c r="AR137" s="568"/>
      <c r="AS137" s="568"/>
      <c r="AT137" s="568"/>
      <c r="BB137" s="568"/>
      <c r="BC137" s="568"/>
      <c r="BD137" s="568"/>
      <c r="BE137" s="568"/>
      <c r="BF137" s="568"/>
      <c r="BN137" s="568"/>
      <c r="BO137" s="568"/>
      <c r="BP137" s="568"/>
      <c r="BQ137" s="568"/>
      <c r="BR137" s="568"/>
    </row>
    <row r="138" spans="6:70" x14ac:dyDescent="0.2">
      <c r="F138" s="568"/>
      <c r="G138" s="568"/>
      <c r="H138" s="568"/>
      <c r="I138" s="568"/>
      <c r="J138" s="568"/>
      <c r="R138" s="568"/>
      <c r="S138" s="568"/>
      <c r="T138" s="568"/>
      <c r="U138" s="568"/>
      <c r="V138" s="568"/>
      <c r="AD138" s="568"/>
      <c r="AE138" s="568"/>
      <c r="AF138" s="568"/>
      <c r="AG138" s="568"/>
      <c r="AH138" s="568"/>
      <c r="AP138" s="568"/>
      <c r="AQ138" s="568"/>
      <c r="AR138" s="568"/>
      <c r="AS138" s="568"/>
      <c r="AT138" s="568"/>
      <c r="BB138" s="568"/>
      <c r="BC138" s="568"/>
      <c r="BD138" s="568"/>
      <c r="BE138" s="568"/>
      <c r="BF138" s="568"/>
      <c r="BN138" s="568"/>
      <c r="BO138" s="568"/>
      <c r="BP138" s="568"/>
      <c r="BQ138" s="568"/>
      <c r="BR138" s="568"/>
    </row>
    <row r="139" spans="6:70" x14ac:dyDescent="0.2">
      <c r="F139" s="568"/>
      <c r="G139" s="568"/>
      <c r="H139" s="568"/>
      <c r="I139" s="568"/>
      <c r="J139" s="568"/>
      <c r="R139" s="568"/>
      <c r="S139" s="568"/>
      <c r="T139" s="568"/>
      <c r="U139" s="568"/>
      <c r="V139" s="568"/>
      <c r="AD139" s="568"/>
      <c r="AE139" s="568"/>
      <c r="AF139" s="568"/>
      <c r="AG139" s="568"/>
      <c r="AH139" s="568"/>
      <c r="AP139" s="568"/>
      <c r="AQ139" s="568"/>
      <c r="AR139" s="568"/>
      <c r="AS139" s="568"/>
      <c r="AT139" s="568"/>
      <c r="BB139" s="568"/>
      <c r="BC139" s="568"/>
      <c r="BD139" s="568"/>
      <c r="BE139" s="568"/>
      <c r="BF139" s="568"/>
      <c r="BN139" s="568"/>
      <c r="BO139" s="568"/>
      <c r="BP139" s="568"/>
      <c r="BQ139" s="568"/>
      <c r="BR139" s="568"/>
    </row>
    <row r="140" spans="6:70" x14ac:dyDescent="0.2">
      <c r="F140" s="568"/>
      <c r="G140" s="568"/>
      <c r="H140" s="568"/>
      <c r="I140" s="568"/>
      <c r="J140" s="568"/>
      <c r="R140" s="568"/>
      <c r="S140" s="568"/>
      <c r="T140" s="568"/>
      <c r="U140" s="568"/>
      <c r="V140" s="568"/>
      <c r="AD140" s="568"/>
      <c r="AE140" s="568"/>
      <c r="AF140" s="568"/>
      <c r="AG140" s="568"/>
      <c r="AH140" s="568"/>
      <c r="AP140" s="568"/>
      <c r="AQ140" s="568"/>
      <c r="AR140" s="568"/>
      <c r="AS140" s="568"/>
      <c r="AT140" s="568"/>
      <c r="BB140" s="568"/>
      <c r="BC140" s="568"/>
      <c r="BD140" s="568"/>
      <c r="BE140" s="568"/>
      <c r="BF140" s="568"/>
      <c r="BN140" s="568"/>
      <c r="BO140" s="568"/>
      <c r="BP140" s="568"/>
      <c r="BQ140" s="568"/>
      <c r="BR140" s="568"/>
    </row>
    <row r="141" spans="6:70" x14ac:dyDescent="0.2">
      <c r="F141" s="568"/>
      <c r="G141" s="568"/>
      <c r="H141" s="568"/>
      <c r="I141" s="568"/>
      <c r="J141" s="568"/>
      <c r="R141" s="568"/>
      <c r="S141" s="568"/>
      <c r="T141" s="568"/>
      <c r="U141" s="568"/>
      <c r="V141" s="568"/>
      <c r="AD141" s="568"/>
      <c r="AE141" s="568"/>
      <c r="AF141" s="568"/>
      <c r="AG141" s="568"/>
      <c r="AH141" s="568"/>
      <c r="AP141" s="568"/>
      <c r="AQ141" s="568"/>
      <c r="AR141" s="568"/>
      <c r="AS141" s="568"/>
      <c r="AT141" s="568"/>
      <c r="BB141" s="568"/>
      <c r="BC141" s="568"/>
      <c r="BD141" s="568"/>
      <c r="BE141" s="568"/>
      <c r="BF141" s="568"/>
      <c r="BN141" s="568"/>
      <c r="BO141" s="568"/>
      <c r="BP141" s="568"/>
      <c r="BQ141" s="568"/>
      <c r="BR141" s="568"/>
    </row>
    <row r="142" spans="6:70" x14ac:dyDescent="0.2">
      <c r="F142" s="568"/>
      <c r="G142" s="568"/>
      <c r="H142" s="568"/>
      <c r="I142" s="568"/>
      <c r="J142" s="568"/>
      <c r="R142" s="568"/>
      <c r="S142" s="568"/>
      <c r="T142" s="568"/>
      <c r="U142" s="568"/>
      <c r="V142" s="568"/>
      <c r="AD142" s="568"/>
      <c r="AE142" s="568"/>
      <c r="AF142" s="568"/>
      <c r="AG142" s="568"/>
      <c r="AH142" s="568"/>
      <c r="AP142" s="568"/>
      <c r="AQ142" s="568"/>
      <c r="AR142" s="568"/>
      <c r="AS142" s="568"/>
      <c r="AT142" s="568"/>
      <c r="BB142" s="568"/>
      <c r="BC142" s="568"/>
      <c r="BD142" s="568"/>
      <c r="BE142" s="568"/>
      <c r="BF142" s="568"/>
      <c r="BN142" s="568"/>
      <c r="BO142" s="568"/>
      <c r="BP142" s="568"/>
      <c r="BQ142" s="568"/>
      <c r="BR142" s="568"/>
    </row>
    <row r="143" spans="6:70" x14ac:dyDescent="0.2">
      <c r="F143" s="568"/>
      <c r="G143" s="568"/>
      <c r="H143" s="568"/>
      <c r="I143" s="568"/>
      <c r="J143" s="568"/>
      <c r="R143" s="568"/>
      <c r="S143" s="568"/>
      <c r="T143" s="568"/>
      <c r="U143" s="568"/>
      <c r="V143" s="568"/>
      <c r="AD143" s="568"/>
      <c r="AE143" s="568"/>
      <c r="AF143" s="568"/>
      <c r="AG143" s="568"/>
      <c r="AH143" s="568"/>
      <c r="AP143" s="568"/>
      <c r="AQ143" s="568"/>
      <c r="AR143" s="568"/>
      <c r="AS143" s="568"/>
      <c r="AT143" s="568"/>
      <c r="BB143" s="568"/>
      <c r="BC143" s="568"/>
      <c r="BD143" s="568"/>
      <c r="BE143" s="568"/>
      <c r="BF143" s="568"/>
      <c r="BN143" s="568"/>
      <c r="BO143" s="568"/>
      <c r="BP143" s="568"/>
      <c r="BQ143" s="568"/>
      <c r="BR143" s="568"/>
    </row>
    <row r="144" spans="6:70" x14ac:dyDescent="0.2">
      <c r="F144" s="568"/>
      <c r="G144" s="568"/>
      <c r="H144" s="568"/>
      <c r="I144" s="568"/>
      <c r="J144" s="568"/>
      <c r="R144" s="568"/>
      <c r="S144" s="568"/>
      <c r="T144" s="568"/>
      <c r="U144" s="568"/>
      <c r="V144" s="568"/>
      <c r="AD144" s="568"/>
      <c r="AE144" s="568"/>
      <c r="AF144" s="568"/>
      <c r="AG144" s="568"/>
      <c r="AH144" s="568"/>
      <c r="AP144" s="568"/>
      <c r="AQ144" s="568"/>
      <c r="AR144" s="568"/>
      <c r="AS144" s="568"/>
      <c r="AT144" s="568"/>
      <c r="BB144" s="568"/>
      <c r="BC144" s="568"/>
      <c r="BD144" s="568"/>
      <c r="BE144" s="568"/>
      <c r="BF144" s="568"/>
      <c r="BN144" s="568"/>
      <c r="BO144" s="568"/>
      <c r="BP144" s="568"/>
      <c r="BQ144" s="568"/>
      <c r="BR144" s="568"/>
    </row>
    <row r="145" spans="6:70" x14ac:dyDescent="0.2">
      <c r="F145" s="568"/>
      <c r="G145" s="568"/>
      <c r="H145" s="568"/>
      <c r="I145" s="568"/>
      <c r="J145" s="568"/>
      <c r="R145" s="568"/>
      <c r="S145" s="568"/>
      <c r="T145" s="568"/>
      <c r="U145" s="568"/>
      <c r="V145" s="568"/>
      <c r="AD145" s="568"/>
      <c r="AE145" s="568"/>
      <c r="AF145" s="568"/>
      <c r="AG145" s="568"/>
      <c r="AH145" s="568"/>
      <c r="AP145" s="568"/>
      <c r="AQ145" s="568"/>
      <c r="AR145" s="568"/>
      <c r="AS145" s="568"/>
      <c r="AT145" s="568"/>
      <c r="BB145" s="568"/>
      <c r="BC145" s="568"/>
      <c r="BD145" s="568"/>
      <c r="BE145" s="568"/>
      <c r="BF145" s="568"/>
      <c r="BN145" s="568"/>
      <c r="BO145" s="568"/>
      <c r="BP145" s="568"/>
      <c r="BQ145" s="568"/>
      <c r="BR145" s="568"/>
    </row>
    <row r="146" spans="6:70" x14ac:dyDescent="0.2">
      <c r="F146" s="568"/>
      <c r="G146" s="568"/>
      <c r="H146" s="568"/>
      <c r="I146" s="568"/>
      <c r="J146" s="568"/>
      <c r="R146" s="568"/>
      <c r="S146" s="568"/>
      <c r="T146" s="568"/>
      <c r="U146" s="568"/>
      <c r="V146" s="568"/>
      <c r="AD146" s="568"/>
      <c r="AE146" s="568"/>
      <c r="AF146" s="568"/>
      <c r="AG146" s="568"/>
      <c r="AH146" s="568"/>
      <c r="AP146" s="568"/>
      <c r="AQ146" s="568"/>
      <c r="AR146" s="568"/>
      <c r="AS146" s="568"/>
      <c r="AT146" s="568"/>
      <c r="BB146" s="568"/>
      <c r="BC146" s="568"/>
      <c r="BD146" s="568"/>
      <c r="BE146" s="568"/>
      <c r="BF146" s="568"/>
      <c r="BN146" s="568"/>
      <c r="BO146" s="568"/>
      <c r="BP146" s="568"/>
      <c r="BQ146" s="568"/>
      <c r="BR146" s="568"/>
    </row>
    <row r="147" spans="6:70" x14ac:dyDescent="0.2">
      <c r="F147" s="568"/>
      <c r="G147" s="568"/>
      <c r="H147" s="568"/>
      <c r="I147" s="568"/>
      <c r="J147" s="568"/>
      <c r="R147" s="568"/>
      <c r="S147" s="568"/>
      <c r="T147" s="568"/>
      <c r="U147" s="568"/>
      <c r="V147" s="568"/>
      <c r="AD147" s="568"/>
      <c r="AE147" s="568"/>
      <c r="AF147" s="568"/>
      <c r="AG147" s="568"/>
      <c r="AH147" s="568"/>
      <c r="AP147" s="568"/>
      <c r="AQ147" s="568"/>
      <c r="AR147" s="568"/>
      <c r="AS147" s="568"/>
      <c r="AT147" s="568"/>
      <c r="BB147" s="568"/>
      <c r="BC147" s="568"/>
      <c r="BD147" s="568"/>
      <c r="BE147" s="568"/>
      <c r="BF147" s="568"/>
      <c r="BN147" s="568"/>
      <c r="BO147" s="568"/>
      <c r="BP147" s="568"/>
      <c r="BQ147" s="568"/>
      <c r="BR147" s="568"/>
    </row>
    <row r="148" spans="6:70" x14ac:dyDescent="0.2">
      <c r="F148" s="568"/>
      <c r="G148" s="568"/>
      <c r="H148" s="568"/>
      <c r="I148" s="568"/>
      <c r="J148" s="568"/>
      <c r="R148" s="568"/>
      <c r="S148" s="568"/>
      <c r="T148" s="568"/>
      <c r="U148" s="568"/>
      <c r="V148" s="568"/>
      <c r="AD148" s="568"/>
      <c r="AE148" s="568"/>
      <c r="AF148" s="568"/>
      <c r="AG148" s="568"/>
      <c r="AH148" s="568"/>
      <c r="AP148" s="568"/>
      <c r="AQ148" s="568"/>
      <c r="AR148" s="568"/>
      <c r="AS148" s="568"/>
      <c r="AT148" s="568"/>
      <c r="BB148" s="568"/>
      <c r="BC148" s="568"/>
      <c r="BD148" s="568"/>
      <c r="BE148" s="568"/>
      <c r="BF148" s="568"/>
      <c r="BN148" s="568"/>
      <c r="BO148" s="568"/>
      <c r="BP148" s="568"/>
      <c r="BQ148" s="568"/>
      <c r="BR148" s="568"/>
    </row>
    <row r="149" spans="6:70" x14ac:dyDescent="0.2">
      <c r="F149" s="568"/>
      <c r="G149" s="568"/>
      <c r="H149" s="568"/>
      <c r="I149" s="568"/>
      <c r="J149" s="568"/>
      <c r="R149" s="568"/>
      <c r="S149" s="568"/>
      <c r="T149" s="568"/>
      <c r="U149" s="568"/>
      <c r="V149" s="568"/>
      <c r="AD149" s="568"/>
      <c r="AE149" s="568"/>
      <c r="AF149" s="568"/>
      <c r="AG149" s="568"/>
      <c r="AH149" s="568"/>
      <c r="AP149" s="568"/>
      <c r="AQ149" s="568"/>
      <c r="AR149" s="568"/>
      <c r="AS149" s="568"/>
      <c r="AT149" s="568"/>
      <c r="BB149" s="568"/>
      <c r="BC149" s="568"/>
      <c r="BD149" s="568"/>
      <c r="BE149" s="568"/>
      <c r="BF149" s="568"/>
      <c r="BN149" s="568"/>
      <c r="BO149" s="568"/>
      <c r="BP149" s="568"/>
      <c r="BQ149" s="568"/>
      <c r="BR149" s="568"/>
    </row>
    <row r="150" spans="6:70" x14ac:dyDescent="0.2">
      <c r="F150" s="568"/>
      <c r="G150" s="568"/>
      <c r="H150" s="568"/>
      <c r="I150" s="568"/>
      <c r="J150" s="568"/>
      <c r="R150" s="568"/>
      <c r="S150" s="568"/>
      <c r="T150" s="568"/>
      <c r="U150" s="568"/>
      <c r="V150" s="568"/>
      <c r="AD150" s="568"/>
      <c r="AE150" s="568"/>
      <c r="AF150" s="568"/>
      <c r="AG150" s="568"/>
      <c r="AH150" s="568"/>
      <c r="AP150" s="568"/>
      <c r="AQ150" s="568"/>
      <c r="AR150" s="568"/>
      <c r="AS150" s="568"/>
      <c r="AT150" s="568"/>
      <c r="BB150" s="568"/>
      <c r="BC150" s="568"/>
      <c r="BD150" s="568"/>
      <c r="BE150" s="568"/>
      <c r="BF150" s="568"/>
      <c r="BN150" s="568"/>
      <c r="BO150" s="568"/>
      <c r="BP150" s="568"/>
      <c r="BQ150" s="568"/>
      <c r="BR150" s="568"/>
    </row>
    <row r="151" spans="6:70" x14ac:dyDescent="0.2">
      <c r="F151" s="568"/>
      <c r="G151" s="568"/>
      <c r="H151" s="568"/>
      <c r="I151" s="568"/>
      <c r="J151" s="568"/>
      <c r="R151" s="568"/>
      <c r="S151" s="568"/>
      <c r="T151" s="568"/>
      <c r="U151" s="568"/>
      <c r="V151" s="568"/>
      <c r="AD151" s="568"/>
      <c r="AE151" s="568"/>
      <c r="AF151" s="568"/>
      <c r="AG151" s="568"/>
      <c r="AH151" s="568"/>
      <c r="AP151" s="568"/>
      <c r="AQ151" s="568"/>
      <c r="AR151" s="568"/>
      <c r="AS151" s="568"/>
      <c r="AT151" s="568"/>
      <c r="BB151" s="568"/>
      <c r="BC151" s="568"/>
      <c r="BD151" s="568"/>
      <c r="BE151" s="568"/>
      <c r="BF151" s="568"/>
      <c r="BN151" s="568"/>
      <c r="BO151" s="568"/>
      <c r="BP151" s="568"/>
      <c r="BQ151" s="568"/>
      <c r="BR151" s="568"/>
    </row>
    <row r="152" spans="6:70" x14ac:dyDescent="0.2">
      <c r="F152" s="568"/>
      <c r="G152" s="568"/>
      <c r="H152" s="568"/>
      <c r="I152" s="568"/>
      <c r="J152" s="568"/>
      <c r="R152" s="568"/>
      <c r="S152" s="568"/>
      <c r="T152" s="568"/>
      <c r="U152" s="568"/>
      <c r="V152" s="568"/>
      <c r="AD152" s="568"/>
      <c r="AE152" s="568"/>
      <c r="AF152" s="568"/>
      <c r="AG152" s="568"/>
      <c r="AH152" s="568"/>
      <c r="AP152" s="568"/>
      <c r="AQ152" s="568"/>
      <c r="AR152" s="568"/>
      <c r="AS152" s="568"/>
      <c r="AT152" s="568"/>
      <c r="BB152" s="568"/>
      <c r="BC152" s="568"/>
      <c r="BD152" s="568"/>
      <c r="BE152" s="568"/>
      <c r="BF152" s="568"/>
      <c r="BN152" s="568"/>
      <c r="BO152" s="568"/>
      <c r="BP152" s="568"/>
      <c r="BQ152" s="568"/>
      <c r="BR152" s="568"/>
    </row>
    <row r="153" spans="6:70" x14ac:dyDescent="0.2">
      <c r="F153" s="568"/>
      <c r="G153" s="568"/>
      <c r="H153" s="568"/>
      <c r="I153" s="568"/>
      <c r="J153" s="568"/>
      <c r="R153" s="568"/>
      <c r="S153" s="568"/>
      <c r="T153" s="568"/>
      <c r="U153" s="568"/>
      <c r="V153" s="568"/>
      <c r="AD153" s="568"/>
      <c r="AE153" s="568"/>
      <c r="AF153" s="568"/>
      <c r="AG153" s="568"/>
      <c r="AH153" s="568"/>
      <c r="AP153" s="568"/>
      <c r="AQ153" s="568"/>
      <c r="AR153" s="568"/>
      <c r="AS153" s="568"/>
      <c r="AT153" s="568"/>
      <c r="BB153" s="568"/>
      <c r="BC153" s="568"/>
      <c r="BD153" s="568"/>
      <c r="BE153" s="568"/>
      <c r="BF153" s="568"/>
      <c r="BN153" s="568"/>
      <c r="BO153" s="568"/>
      <c r="BP153" s="568"/>
      <c r="BQ153" s="568"/>
      <c r="BR153" s="568"/>
    </row>
    <row r="154" spans="6:70" x14ac:dyDescent="0.2">
      <c r="F154" s="568"/>
      <c r="G154" s="568"/>
      <c r="H154" s="568"/>
      <c r="I154" s="568"/>
      <c r="J154" s="568"/>
      <c r="R154" s="568"/>
      <c r="S154" s="568"/>
      <c r="T154" s="568"/>
      <c r="U154" s="568"/>
      <c r="V154" s="568"/>
      <c r="AD154" s="568"/>
      <c r="AE154" s="568"/>
      <c r="AF154" s="568"/>
      <c r="AG154" s="568"/>
      <c r="AH154" s="568"/>
      <c r="AP154" s="568"/>
      <c r="AQ154" s="568"/>
      <c r="AR154" s="568"/>
      <c r="AS154" s="568"/>
      <c r="AT154" s="568"/>
      <c r="BB154" s="568"/>
      <c r="BC154" s="568"/>
      <c r="BD154" s="568"/>
      <c r="BE154" s="568"/>
      <c r="BF154" s="568"/>
      <c r="BN154" s="568"/>
      <c r="BO154" s="568"/>
      <c r="BP154" s="568"/>
      <c r="BQ154" s="568"/>
      <c r="BR154" s="568"/>
    </row>
    <row r="155" spans="6:70" x14ac:dyDescent="0.2">
      <c r="F155" s="568"/>
      <c r="G155" s="568"/>
      <c r="H155" s="568"/>
      <c r="I155" s="568"/>
      <c r="J155" s="568"/>
      <c r="R155" s="568"/>
      <c r="S155" s="568"/>
      <c r="T155" s="568"/>
      <c r="U155" s="568"/>
      <c r="V155" s="568"/>
      <c r="AD155" s="568"/>
      <c r="AE155" s="568"/>
      <c r="AF155" s="568"/>
      <c r="AG155" s="568"/>
      <c r="AH155" s="568"/>
      <c r="AP155" s="568"/>
      <c r="AQ155" s="568"/>
      <c r="AR155" s="568"/>
      <c r="AS155" s="568"/>
      <c r="AT155" s="568"/>
      <c r="BB155" s="568"/>
      <c r="BC155" s="568"/>
      <c r="BD155" s="568"/>
      <c r="BE155" s="568"/>
      <c r="BF155" s="568"/>
      <c r="BN155" s="568"/>
      <c r="BO155" s="568"/>
      <c r="BP155" s="568"/>
      <c r="BQ155" s="568"/>
      <c r="BR155" s="568"/>
    </row>
    <row r="156" spans="6:70" x14ac:dyDescent="0.2">
      <c r="F156" s="568"/>
      <c r="G156" s="568"/>
      <c r="H156" s="568"/>
      <c r="I156" s="568"/>
      <c r="J156" s="568"/>
      <c r="R156" s="568"/>
      <c r="S156" s="568"/>
      <c r="T156" s="568"/>
      <c r="U156" s="568"/>
      <c r="V156" s="568"/>
      <c r="AD156" s="568"/>
      <c r="AE156" s="568"/>
      <c r="AF156" s="568"/>
      <c r="AG156" s="568"/>
      <c r="AH156" s="568"/>
      <c r="AP156" s="568"/>
      <c r="AQ156" s="568"/>
      <c r="AR156" s="568"/>
      <c r="AS156" s="568"/>
      <c r="AT156" s="568"/>
      <c r="BB156" s="568"/>
      <c r="BC156" s="568"/>
      <c r="BD156" s="568"/>
      <c r="BE156" s="568"/>
      <c r="BF156" s="568"/>
      <c r="BN156" s="568"/>
      <c r="BO156" s="568"/>
      <c r="BP156" s="568"/>
      <c r="BQ156" s="568"/>
      <c r="BR156" s="568"/>
    </row>
    <row r="157" spans="6:70" x14ac:dyDescent="0.2">
      <c r="F157" s="568"/>
      <c r="G157" s="568"/>
      <c r="H157" s="568"/>
      <c r="I157" s="568"/>
      <c r="J157" s="568"/>
      <c r="R157" s="568"/>
      <c r="S157" s="568"/>
      <c r="T157" s="568"/>
      <c r="U157" s="568"/>
      <c r="V157" s="568"/>
      <c r="AD157" s="568"/>
      <c r="AE157" s="568"/>
      <c r="AF157" s="568"/>
      <c r="AG157" s="568"/>
      <c r="AH157" s="568"/>
      <c r="AP157" s="568"/>
      <c r="AQ157" s="568"/>
      <c r="AR157" s="568"/>
      <c r="AS157" s="568"/>
      <c r="AT157" s="568"/>
      <c r="BB157" s="568"/>
      <c r="BC157" s="568"/>
      <c r="BD157" s="568"/>
      <c r="BE157" s="568"/>
      <c r="BF157" s="568"/>
      <c r="BN157" s="568"/>
      <c r="BO157" s="568"/>
      <c r="BP157" s="568"/>
      <c r="BQ157" s="568"/>
      <c r="BR157" s="568"/>
    </row>
    <row r="158" spans="6:70" x14ac:dyDescent="0.2">
      <c r="F158" s="568"/>
      <c r="G158" s="568"/>
      <c r="H158" s="568"/>
      <c r="I158" s="568"/>
      <c r="J158" s="568"/>
      <c r="R158" s="568"/>
      <c r="S158" s="568"/>
      <c r="T158" s="568"/>
      <c r="U158" s="568"/>
      <c r="V158" s="568"/>
      <c r="AD158" s="568"/>
      <c r="AE158" s="568"/>
      <c r="AF158" s="568"/>
      <c r="AG158" s="568"/>
      <c r="AH158" s="568"/>
      <c r="AP158" s="568"/>
      <c r="AQ158" s="568"/>
      <c r="AR158" s="568"/>
      <c r="AS158" s="568"/>
      <c r="AT158" s="568"/>
      <c r="BB158" s="568"/>
      <c r="BC158" s="568"/>
      <c r="BD158" s="568"/>
      <c r="BE158" s="568"/>
      <c r="BF158" s="568"/>
      <c r="BN158" s="568"/>
      <c r="BO158" s="568"/>
      <c r="BP158" s="568"/>
      <c r="BQ158" s="568"/>
      <c r="BR158" s="568"/>
    </row>
    <row r="159" spans="6:70" x14ac:dyDescent="0.2">
      <c r="F159" s="568"/>
      <c r="G159" s="568"/>
      <c r="H159" s="568"/>
      <c r="I159" s="568"/>
      <c r="J159" s="568"/>
      <c r="R159" s="568"/>
      <c r="S159" s="568"/>
      <c r="T159" s="568"/>
      <c r="U159" s="568"/>
      <c r="V159" s="568"/>
      <c r="AD159" s="568"/>
      <c r="AE159" s="568"/>
      <c r="AF159" s="568"/>
      <c r="AG159" s="568"/>
      <c r="AH159" s="568"/>
      <c r="AP159" s="568"/>
      <c r="AQ159" s="568"/>
      <c r="AR159" s="568"/>
      <c r="AS159" s="568"/>
      <c r="AT159" s="568"/>
      <c r="BB159" s="568"/>
      <c r="BC159" s="568"/>
      <c r="BD159" s="568"/>
      <c r="BE159" s="568"/>
      <c r="BF159" s="568"/>
      <c r="BN159" s="568"/>
      <c r="BO159" s="568"/>
      <c r="BP159" s="568"/>
      <c r="BQ159" s="568"/>
      <c r="BR159" s="568"/>
    </row>
    <row r="160" spans="6:70" x14ac:dyDescent="0.2">
      <c r="F160" s="568"/>
      <c r="G160" s="568"/>
      <c r="H160" s="568"/>
      <c r="I160" s="568"/>
      <c r="J160" s="568"/>
      <c r="R160" s="568"/>
      <c r="S160" s="568"/>
      <c r="T160" s="568"/>
      <c r="U160" s="568"/>
      <c r="V160" s="568"/>
      <c r="AD160" s="568"/>
      <c r="AE160" s="568"/>
      <c r="AF160" s="568"/>
      <c r="AG160" s="568"/>
      <c r="AH160" s="568"/>
      <c r="AP160" s="568"/>
      <c r="AQ160" s="568"/>
      <c r="AR160" s="568"/>
      <c r="AS160" s="568"/>
      <c r="AT160" s="568"/>
      <c r="BB160" s="568"/>
      <c r="BC160" s="568"/>
      <c r="BD160" s="568"/>
      <c r="BE160" s="568"/>
      <c r="BF160" s="568"/>
      <c r="BN160" s="568"/>
      <c r="BO160" s="568"/>
      <c r="BP160" s="568"/>
      <c r="BQ160" s="568"/>
      <c r="BR160" s="568"/>
    </row>
    <row r="161" spans="6:70" x14ac:dyDescent="0.2">
      <c r="F161" s="568"/>
      <c r="G161" s="568"/>
      <c r="H161" s="568"/>
      <c r="I161" s="568"/>
      <c r="J161" s="568"/>
      <c r="R161" s="568"/>
      <c r="S161" s="568"/>
      <c r="T161" s="568"/>
      <c r="U161" s="568"/>
      <c r="V161" s="568"/>
      <c r="AD161" s="568"/>
      <c r="AE161" s="568"/>
      <c r="AF161" s="568"/>
      <c r="AG161" s="568"/>
      <c r="AH161" s="568"/>
      <c r="AP161" s="568"/>
      <c r="AQ161" s="568"/>
      <c r="AR161" s="568"/>
      <c r="AS161" s="568"/>
      <c r="AT161" s="568"/>
      <c r="BB161" s="568"/>
      <c r="BC161" s="568"/>
      <c r="BD161" s="568"/>
      <c r="BE161" s="568"/>
      <c r="BF161" s="568"/>
      <c r="BN161" s="568"/>
      <c r="BO161" s="568"/>
      <c r="BP161" s="568"/>
      <c r="BQ161" s="568"/>
      <c r="BR161" s="568"/>
    </row>
    <row r="162" spans="6:70" x14ac:dyDescent="0.2">
      <c r="F162" s="568"/>
      <c r="G162" s="568"/>
      <c r="H162" s="568"/>
      <c r="I162" s="568"/>
      <c r="J162" s="568"/>
      <c r="R162" s="568"/>
      <c r="S162" s="568"/>
      <c r="T162" s="568"/>
      <c r="U162" s="568"/>
      <c r="V162" s="568"/>
      <c r="AD162" s="568"/>
      <c r="AE162" s="568"/>
      <c r="AF162" s="568"/>
      <c r="AG162" s="568"/>
      <c r="AH162" s="568"/>
      <c r="AP162" s="568"/>
      <c r="AQ162" s="568"/>
      <c r="AR162" s="568"/>
      <c r="AS162" s="568"/>
      <c r="AT162" s="568"/>
      <c r="BB162" s="568"/>
      <c r="BC162" s="568"/>
      <c r="BD162" s="568"/>
      <c r="BE162" s="568"/>
      <c r="BF162" s="568"/>
      <c r="BN162" s="568"/>
      <c r="BO162" s="568"/>
      <c r="BP162" s="568"/>
      <c r="BQ162" s="568"/>
      <c r="BR162" s="568"/>
    </row>
    <row r="163" spans="6:70" x14ac:dyDescent="0.2">
      <c r="F163" s="568"/>
      <c r="G163" s="568"/>
      <c r="H163" s="568"/>
      <c r="I163" s="568"/>
      <c r="J163" s="568"/>
      <c r="R163" s="568"/>
      <c r="S163" s="568"/>
      <c r="T163" s="568"/>
      <c r="U163" s="568"/>
      <c r="V163" s="568"/>
      <c r="AD163" s="568"/>
      <c r="AE163" s="568"/>
      <c r="AF163" s="568"/>
      <c r="AG163" s="568"/>
      <c r="AH163" s="568"/>
      <c r="AP163" s="568"/>
      <c r="AQ163" s="568"/>
      <c r="AR163" s="568"/>
      <c r="AS163" s="568"/>
      <c r="AT163" s="568"/>
      <c r="BB163" s="568"/>
      <c r="BC163" s="568"/>
      <c r="BD163" s="568"/>
      <c r="BE163" s="568"/>
      <c r="BF163" s="568"/>
      <c r="BN163" s="568"/>
      <c r="BO163" s="568"/>
      <c r="BP163" s="568"/>
      <c r="BQ163" s="568"/>
      <c r="BR163" s="568"/>
    </row>
    <row r="164" spans="6:70" x14ac:dyDescent="0.2">
      <c r="F164" s="568"/>
      <c r="G164" s="568"/>
      <c r="H164" s="568"/>
      <c r="I164" s="568"/>
      <c r="J164" s="568"/>
      <c r="R164" s="568"/>
      <c r="S164" s="568"/>
      <c r="T164" s="568"/>
      <c r="U164" s="568"/>
      <c r="V164" s="568"/>
      <c r="AD164" s="568"/>
      <c r="AE164" s="568"/>
      <c r="AF164" s="568"/>
      <c r="AG164" s="568"/>
      <c r="AH164" s="568"/>
      <c r="AP164" s="568"/>
      <c r="AQ164" s="568"/>
      <c r="AR164" s="568"/>
      <c r="AS164" s="568"/>
      <c r="AT164" s="568"/>
      <c r="BB164" s="568"/>
      <c r="BC164" s="568"/>
      <c r="BD164" s="568"/>
      <c r="BE164" s="568"/>
      <c r="BF164" s="568"/>
      <c r="BN164" s="568"/>
      <c r="BO164" s="568"/>
      <c r="BP164" s="568"/>
      <c r="BQ164" s="568"/>
      <c r="BR164" s="568"/>
    </row>
    <row r="165" spans="6:70" x14ac:dyDescent="0.2">
      <c r="F165" s="568"/>
      <c r="G165" s="568"/>
      <c r="H165" s="568"/>
      <c r="I165" s="568"/>
      <c r="J165" s="568"/>
      <c r="R165" s="568"/>
      <c r="S165" s="568"/>
      <c r="T165" s="568"/>
      <c r="U165" s="568"/>
      <c r="V165" s="568"/>
      <c r="AD165" s="568"/>
      <c r="AE165" s="568"/>
      <c r="AF165" s="568"/>
      <c r="AG165" s="568"/>
      <c r="AH165" s="568"/>
      <c r="AP165" s="568"/>
      <c r="AQ165" s="568"/>
      <c r="AR165" s="568"/>
      <c r="AS165" s="568"/>
      <c r="AT165" s="568"/>
      <c r="BB165" s="568"/>
      <c r="BC165" s="568"/>
      <c r="BD165" s="568"/>
      <c r="BE165" s="568"/>
      <c r="BF165" s="568"/>
      <c r="BN165" s="568"/>
      <c r="BO165" s="568"/>
      <c r="BP165" s="568"/>
      <c r="BQ165" s="568"/>
      <c r="BR165" s="568"/>
    </row>
    <row r="166" spans="6:70" x14ac:dyDescent="0.2">
      <c r="F166" s="568"/>
      <c r="G166" s="568"/>
      <c r="H166" s="568"/>
      <c r="I166" s="568"/>
      <c r="J166" s="568"/>
      <c r="R166" s="568"/>
      <c r="S166" s="568"/>
      <c r="T166" s="568"/>
      <c r="U166" s="568"/>
      <c r="V166" s="568"/>
      <c r="AD166" s="568"/>
      <c r="AE166" s="568"/>
      <c r="AF166" s="568"/>
      <c r="AG166" s="568"/>
      <c r="AH166" s="568"/>
      <c r="AP166" s="568"/>
      <c r="AQ166" s="568"/>
      <c r="AR166" s="568"/>
      <c r="AS166" s="568"/>
      <c r="AT166" s="568"/>
      <c r="BB166" s="568"/>
      <c r="BC166" s="568"/>
      <c r="BD166" s="568"/>
      <c r="BE166" s="568"/>
      <c r="BF166" s="568"/>
      <c r="BN166" s="568"/>
      <c r="BO166" s="568"/>
      <c r="BP166" s="568"/>
      <c r="BQ166" s="568"/>
      <c r="BR166" s="568"/>
    </row>
    <row r="167" spans="6:70" x14ac:dyDescent="0.2">
      <c r="F167" s="568"/>
      <c r="G167" s="568"/>
      <c r="H167" s="568"/>
      <c r="I167" s="568"/>
      <c r="J167" s="568"/>
      <c r="R167" s="568"/>
      <c r="S167" s="568"/>
      <c r="T167" s="568"/>
      <c r="U167" s="568"/>
      <c r="V167" s="568"/>
      <c r="AD167" s="568"/>
      <c r="AE167" s="568"/>
      <c r="AF167" s="568"/>
      <c r="AG167" s="568"/>
      <c r="AH167" s="568"/>
      <c r="AP167" s="568"/>
      <c r="AQ167" s="568"/>
      <c r="AR167" s="568"/>
      <c r="AS167" s="568"/>
      <c r="AT167" s="568"/>
      <c r="BB167" s="568"/>
      <c r="BC167" s="568"/>
      <c r="BD167" s="568"/>
      <c r="BE167" s="568"/>
      <c r="BF167" s="568"/>
      <c r="BN167" s="568"/>
      <c r="BO167" s="568"/>
      <c r="BP167" s="568"/>
      <c r="BQ167" s="568"/>
      <c r="BR167" s="568"/>
    </row>
    <row r="168" spans="6:70" x14ac:dyDescent="0.2">
      <c r="F168" s="568"/>
      <c r="G168" s="568"/>
      <c r="H168" s="568"/>
      <c r="I168" s="568"/>
      <c r="J168" s="568"/>
      <c r="R168" s="568"/>
      <c r="S168" s="568"/>
      <c r="T168" s="568"/>
      <c r="U168" s="568"/>
      <c r="V168" s="568"/>
      <c r="AD168" s="568"/>
      <c r="AE168" s="568"/>
      <c r="AF168" s="568"/>
      <c r="AG168" s="568"/>
      <c r="AH168" s="568"/>
      <c r="AP168" s="568"/>
      <c r="AQ168" s="568"/>
      <c r="AR168" s="568"/>
      <c r="AS168" s="568"/>
      <c r="AT168" s="568"/>
      <c r="BB168" s="568"/>
      <c r="BC168" s="568"/>
      <c r="BD168" s="568"/>
      <c r="BE168" s="568"/>
      <c r="BF168" s="568"/>
      <c r="BN168" s="568"/>
      <c r="BO168" s="568"/>
      <c r="BP168" s="568"/>
      <c r="BQ168" s="568"/>
      <c r="BR168" s="568"/>
    </row>
    <row r="169" spans="6:70" x14ac:dyDescent="0.2">
      <c r="F169" s="568"/>
      <c r="G169" s="568"/>
      <c r="H169" s="568"/>
      <c r="I169" s="568"/>
      <c r="J169" s="568"/>
      <c r="R169" s="568"/>
      <c r="S169" s="568"/>
      <c r="T169" s="568"/>
      <c r="U169" s="568"/>
      <c r="V169" s="568"/>
      <c r="AD169" s="568"/>
      <c r="AE169" s="568"/>
      <c r="AF169" s="568"/>
      <c r="AG169" s="568"/>
      <c r="AH169" s="568"/>
      <c r="AP169" s="568"/>
      <c r="AQ169" s="568"/>
      <c r="AR169" s="568"/>
      <c r="AS169" s="568"/>
      <c r="AT169" s="568"/>
      <c r="BB169" s="568"/>
      <c r="BC169" s="568"/>
      <c r="BD169" s="568"/>
      <c r="BE169" s="568"/>
      <c r="BF169" s="568"/>
      <c r="BN169" s="568"/>
      <c r="BO169" s="568"/>
      <c r="BP169" s="568"/>
      <c r="BQ169" s="568"/>
      <c r="BR169" s="568"/>
    </row>
    <row r="170" spans="6:70" x14ac:dyDescent="0.2">
      <c r="F170" s="568"/>
      <c r="G170" s="568"/>
      <c r="H170" s="568"/>
      <c r="I170" s="568"/>
      <c r="J170" s="568"/>
      <c r="R170" s="568"/>
      <c r="S170" s="568"/>
      <c r="T170" s="568"/>
      <c r="U170" s="568"/>
      <c r="V170" s="568"/>
      <c r="AD170" s="568"/>
      <c r="AE170" s="568"/>
      <c r="AF170" s="568"/>
      <c r="AG170" s="568"/>
      <c r="AH170" s="568"/>
      <c r="AP170" s="568"/>
      <c r="AQ170" s="568"/>
      <c r="AR170" s="568"/>
      <c r="AS170" s="568"/>
      <c r="AT170" s="568"/>
      <c r="BB170" s="568"/>
      <c r="BC170" s="568"/>
      <c r="BD170" s="568"/>
      <c r="BE170" s="568"/>
      <c r="BF170" s="568"/>
      <c r="BN170" s="568"/>
      <c r="BO170" s="568"/>
      <c r="BP170" s="568"/>
      <c r="BQ170" s="568"/>
      <c r="BR170" s="568"/>
    </row>
    <row r="171" spans="6:70" x14ac:dyDescent="0.2">
      <c r="F171" s="568"/>
      <c r="G171" s="568"/>
      <c r="H171" s="568"/>
      <c r="I171" s="568"/>
      <c r="J171" s="568"/>
      <c r="R171" s="568"/>
      <c r="S171" s="568"/>
      <c r="T171" s="568"/>
      <c r="U171" s="568"/>
      <c r="V171" s="568"/>
      <c r="AD171" s="568"/>
      <c r="AE171" s="568"/>
      <c r="AF171" s="568"/>
      <c r="AG171" s="568"/>
      <c r="AH171" s="568"/>
      <c r="AP171" s="568"/>
      <c r="AQ171" s="568"/>
      <c r="AR171" s="568"/>
      <c r="AS171" s="568"/>
      <c r="AT171" s="568"/>
      <c r="BB171" s="568"/>
      <c r="BC171" s="568"/>
      <c r="BD171" s="568"/>
      <c r="BE171" s="568"/>
      <c r="BF171" s="568"/>
      <c r="BN171" s="568"/>
      <c r="BO171" s="568"/>
      <c r="BP171" s="568"/>
      <c r="BQ171" s="568"/>
      <c r="BR171" s="568"/>
    </row>
    <row r="172" spans="6:70" x14ac:dyDescent="0.2">
      <c r="F172" s="568"/>
      <c r="G172" s="568"/>
      <c r="H172" s="568"/>
      <c r="I172" s="568"/>
      <c r="J172" s="568"/>
      <c r="R172" s="568"/>
      <c r="S172" s="568"/>
      <c r="T172" s="568"/>
      <c r="U172" s="568"/>
      <c r="V172" s="568"/>
      <c r="AD172" s="568"/>
      <c r="AE172" s="568"/>
      <c r="AF172" s="568"/>
      <c r="AG172" s="568"/>
      <c r="AH172" s="568"/>
      <c r="AP172" s="568"/>
      <c r="AQ172" s="568"/>
      <c r="AR172" s="568"/>
      <c r="AS172" s="568"/>
      <c r="AT172" s="568"/>
      <c r="BB172" s="568"/>
      <c r="BC172" s="568"/>
      <c r="BD172" s="568"/>
      <c r="BE172" s="568"/>
      <c r="BF172" s="568"/>
      <c r="BN172" s="568"/>
      <c r="BO172" s="568"/>
      <c r="BP172" s="568"/>
      <c r="BQ172" s="568"/>
      <c r="BR172" s="568"/>
    </row>
    <row r="173" spans="6:70" x14ac:dyDescent="0.2">
      <c r="F173" s="568"/>
      <c r="G173" s="568"/>
      <c r="H173" s="568"/>
      <c r="I173" s="568"/>
      <c r="J173" s="568"/>
      <c r="R173" s="568"/>
      <c r="S173" s="568"/>
      <c r="T173" s="568"/>
      <c r="U173" s="568"/>
      <c r="V173" s="568"/>
      <c r="AD173" s="568"/>
      <c r="AE173" s="568"/>
      <c r="AF173" s="568"/>
      <c r="AG173" s="568"/>
      <c r="AH173" s="568"/>
      <c r="AP173" s="568"/>
      <c r="AQ173" s="568"/>
      <c r="AR173" s="568"/>
      <c r="AS173" s="568"/>
      <c r="AT173" s="568"/>
      <c r="BB173" s="568"/>
      <c r="BC173" s="568"/>
      <c r="BD173" s="568"/>
      <c r="BE173" s="568"/>
      <c r="BF173" s="568"/>
      <c r="BN173" s="568"/>
      <c r="BO173" s="568"/>
      <c r="BP173" s="568"/>
      <c r="BQ173" s="568"/>
      <c r="BR173" s="568"/>
    </row>
    <row r="174" spans="6:70" x14ac:dyDescent="0.2">
      <c r="F174" s="568"/>
      <c r="G174" s="568"/>
      <c r="H174" s="568"/>
      <c r="I174" s="568"/>
      <c r="J174" s="568"/>
      <c r="R174" s="568"/>
      <c r="S174" s="568"/>
      <c r="T174" s="568"/>
      <c r="U174" s="568"/>
      <c r="V174" s="568"/>
      <c r="AD174" s="568"/>
      <c r="AE174" s="568"/>
      <c r="AF174" s="568"/>
      <c r="AG174" s="568"/>
      <c r="AH174" s="568"/>
      <c r="AP174" s="568"/>
      <c r="AQ174" s="568"/>
      <c r="AR174" s="568"/>
      <c r="AS174" s="568"/>
      <c r="AT174" s="568"/>
      <c r="BB174" s="568"/>
      <c r="BC174" s="568"/>
      <c r="BD174" s="568"/>
      <c r="BE174" s="568"/>
      <c r="BF174" s="568"/>
      <c r="BN174" s="568"/>
      <c r="BO174" s="568"/>
      <c r="BP174" s="568"/>
      <c r="BQ174" s="568"/>
      <c r="BR174" s="568"/>
    </row>
    <row r="175" spans="6:70" x14ac:dyDescent="0.2">
      <c r="F175" s="568"/>
      <c r="G175" s="568"/>
      <c r="H175" s="568"/>
      <c r="I175" s="568"/>
      <c r="J175" s="568"/>
      <c r="R175" s="568"/>
      <c r="S175" s="568"/>
      <c r="T175" s="568"/>
      <c r="U175" s="568"/>
      <c r="V175" s="568"/>
      <c r="AD175" s="568"/>
      <c r="AE175" s="568"/>
      <c r="AF175" s="568"/>
      <c r="AG175" s="568"/>
      <c r="AH175" s="568"/>
      <c r="AP175" s="568"/>
      <c r="AQ175" s="568"/>
      <c r="AR175" s="568"/>
      <c r="AS175" s="568"/>
      <c r="AT175" s="568"/>
      <c r="BB175" s="568"/>
      <c r="BC175" s="568"/>
      <c r="BD175" s="568"/>
      <c r="BE175" s="568"/>
      <c r="BF175" s="568"/>
      <c r="BN175" s="568"/>
      <c r="BO175" s="568"/>
      <c r="BP175" s="568"/>
      <c r="BQ175" s="568"/>
      <c r="BR175" s="568"/>
    </row>
    <row r="176" spans="6:70" x14ac:dyDescent="0.2">
      <c r="F176" s="568"/>
      <c r="G176" s="568"/>
      <c r="H176" s="568"/>
      <c r="I176" s="568"/>
      <c r="J176" s="568"/>
      <c r="R176" s="568"/>
      <c r="S176" s="568"/>
      <c r="T176" s="568"/>
      <c r="U176" s="568"/>
      <c r="V176" s="568"/>
      <c r="AD176" s="568"/>
      <c r="AE176" s="568"/>
      <c r="AF176" s="568"/>
      <c r="AG176" s="568"/>
      <c r="AH176" s="568"/>
      <c r="AP176" s="568"/>
      <c r="AQ176" s="568"/>
      <c r="AR176" s="568"/>
      <c r="AS176" s="568"/>
      <c r="AT176" s="568"/>
      <c r="BB176" s="568"/>
      <c r="BC176" s="568"/>
      <c r="BD176" s="568"/>
      <c r="BE176" s="568"/>
      <c r="BF176" s="568"/>
      <c r="BN176" s="568"/>
      <c r="BO176" s="568"/>
      <c r="BP176" s="568"/>
      <c r="BQ176" s="568"/>
      <c r="BR176" s="568"/>
    </row>
    <row r="177" spans="6:70" x14ac:dyDescent="0.2">
      <c r="F177" s="568"/>
      <c r="G177" s="568"/>
      <c r="H177" s="568"/>
      <c r="I177" s="568"/>
      <c r="J177" s="568"/>
      <c r="R177" s="568"/>
      <c r="S177" s="568"/>
      <c r="T177" s="568"/>
      <c r="U177" s="568"/>
      <c r="V177" s="568"/>
      <c r="AD177" s="568"/>
      <c r="AE177" s="568"/>
      <c r="AF177" s="568"/>
      <c r="AG177" s="568"/>
      <c r="AH177" s="568"/>
      <c r="AP177" s="568"/>
      <c r="AQ177" s="568"/>
      <c r="AR177" s="568"/>
      <c r="AS177" s="568"/>
      <c r="AT177" s="568"/>
      <c r="BB177" s="568"/>
      <c r="BC177" s="568"/>
      <c r="BD177" s="568"/>
      <c r="BE177" s="568"/>
      <c r="BF177" s="568"/>
      <c r="BN177" s="568"/>
      <c r="BO177" s="568"/>
      <c r="BP177" s="568"/>
      <c r="BQ177" s="568"/>
      <c r="BR177" s="568"/>
    </row>
    <row r="178" spans="6:70" x14ac:dyDescent="0.2">
      <c r="F178" s="568"/>
      <c r="G178" s="568"/>
      <c r="H178" s="568"/>
      <c r="I178" s="568"/>
      <c r="J178" s="568"/>
      <c r="R178" s="568"/>
      <c r="S178" s="568"/>
      <c r="T178" s="568"/>
      <c r="U178" s="568"/>
      <c r="V178" s="568"/>
      <c r="AD178" s="568"/>
      <c r="AE178" s="568"/>
      <c r="AF178" s="568"/>
      <c r="AG178" s="568"/>
      <c r="AH178" s="568"/>
      <c r="AP178" s="568"/>
      <c r="AQ178" s="568"/>
      <c r="AR178" s="568"/>
      <c r="AS178" s="568"/>
      <c r="AT178" s="568"/>
      <c r="BB178" s="568"/>
      <c r="BC178" s="568"/>
      <c r="BD178" s="568"/>
      <c r="BE178" s="568"/>
      <c r="BF178" s="568"/>
      <c r="BN178" s="568"/>
      <c r="BO178" s="568"/>
      <c r="BP178" s="568"/>
      <c r="BQ178" s="568"/>
      <c r="BR178" s="568"/>
    </row>
    <row r="179" spans="6:70" x14ac:dyDescent="0.2">
      <c r="F179" s="568"/>
      <c r="G179" s="568"/>
      <c r="H179" s="568"/>
      <c r="I179" s="568"/>
      <c r="J179" s="568"/>
      <c r="R179" s="568"/>
      <c r="S179" s="568"/>
      <c r="T179" s="568"/>
      <c r="U179" s="568"/>
      <c r="V179" s="568"/>
      <c r="AD179" s="568"/>
      <c r="AE179" s="568"/>
      <c r="AF179" s="568"/>
      <c r="AG179" s="568"/>
      <c r="AH179" s="568"/>
      <c r="AP179" s="568"/>
      <c r="AQ179" s="568"/>
      <c r="AR179" s="568"/>
      <c r="AS179" s="568"/>
      <c r="AT179" s="568"/>
      <c r="BB179" s="568"/>
      <c r="BC179" s="568"/>
      <c r="BD179" s="568"/>
      <c r="BE179" s="568"/>
      <c r="BF179" s="568"/>
      <c r="BN179" s="568"/>
      <c r="BO179" s="568"/>
      <c r="BP179" s="568"/>
      <c r="BQ179" s="568"/>
      <c r="BR179" s="568"/>
    </row>
    <row r="180" spans="6:70" x14ac:dyDescent="0.2">
      <c r="F180" s="568"/>
      <c r="G180" s="568"/>
      <c r="H180" s="568"/>
      <c r="I180" s="568"/>
      <c r="J180" s="568"/>
      <c r="R180" s="568"/>
      <c r="S180" s="568"/>
      <c r="T180" s="568"/>
      <c r="U180" s="568"/>
      <c r="V180" s="568"/>
      <c r="AD180" s="568"/>
      <c r="AE180" s="568"/>
      <c r="AF180" s="568"/>
      <c r="AG180" s="568"/>
      <c r="AH180" s="568"/>
      <c r="AP180" s="568"/>
      <c r="AQ180" s="568"/>
      <c r="AR180" s="568"/>
      <c r="AS180" s="568"/>
      <c r="AT180" s="568"/>
      <c r="BB180" s="568"/>
      <c r="BC180" s="568"/>
      <c r="BD180" s="568"/>
      <c r="BE180" s="568"/>
      <c r="BF180" s="568"/>
      <c r="BN180" s="568"/>
      <c r="BO180" s="568"/>
      <c r="BP180" s="568"/>
      <c r="BQ180" s="568"/>
      <c r="BR180" s="568"/>
    </row>
    <row r="181" spans="6:70" x14ac:dyDescent="0.2">
      <c r="F181" s="568"/>
      <c r="G181" s="568"/>
      <c r="H181" s="568"/>
      <c r="I181" s="568"/>
      <c r="J181" s="568"/>
      <c r="R181" s="568"/>
      <c r="S181" s="568"/>
      <c r="T181" s="568"/>
      <c r="U181" s="568"/>
      <c r="V181" s="568"/>
      <c r="AD181" s="568"/>
      <c r="AE181" s="568"/>
      <c r="AF181" s="568"/>
      <c r="AG181" s="568"/>
      <c r="AH181" s="568"/>
      <c r="AP181" s="568"/>
      <c r="AQ181" s="568"/>
      <c r="AR181" s="568"/>
      <c r="AS181" s="568"/>
      <c r="AT181" s="568"/>
      <c r="BB181" s="568"/>
      <c r="BC181" s="568"/>
      <c r="BD181" s="568"/>
      <c r="BE181" s="568"/>
      <c r="BF181" s="568"/>
      <c r="BN181" s="568"/>
      <c r="BO181" s="568"/>
      <c r="BP181" s="568"/>
      <c r="BQ181" s="568"/>
      <c r="BR181" s="568"/>
    </row>
    <row r="182" spans="6:70" x14ac:dyDescent="0.2">
      <c r="F182" s="568"/>
      <c r="G182" s="568"/>
      <c r="H182" s="568"/>
      <c r="I182" s="568"/>
      <c r="J182" s="568"/>
      <c r="R182" s="568"/>
      <c r="S182" s="568"/>
      <c r="T182" s="568"/>
      <c r="U182" s="568"/>
      <c r="V182" s="568"/>
      <c r="AD182" s="568"/>
      <c r="AE182" s="568"/>
      <c r="AF182" s="568"/>
      <c r="AG182" s="568"/>
      <c r="AH182" s="568"/>
      <c r="AP182" s="568"/>
      <c r="AQ182" s="568"/>
      <c r="AR182" s="568"/>
      <c r="AS182" s="568"/>
      <c r="AT182" s="568"/>
      <c r="BB182" s="568"/>
      <c r="BC182" s="568"/>
      <c r="BD182" s="568"/>
      <c r="BE182" s="568"/>
      <c r="BF182" s="568"/>
      <c r="BN182" s="568"/>
      <c r="BO182" s="568"/>
      <c r="BP182" s="568"/>
      <c r="BQ182" s="568"/>
      <c r="BR182" s="568"/>
    </row>
    <row r="183" spans="6:70" x14ac:dyDescent="0.2">
      <c r="F183" s="568"/>
      <c r="G183" s="568"/>
      <c r="H183" s="568"/>
      <c r="I183" s="568"/>
      <c r="J183" s="568"/>
      <c r="R183" s="568"/>
      <c r="S183" s="568"/>
      <c r="T183" s="568"/>
      <c r="U183" s="568"/>
      <c r="V183" s="568"/>
      <c r="AD183" s="568"/>
      <c r="AE183" s="568"/>
      <c r="AF183" s="568"/>
      <c r="AG183" s="568"/>
      <c r="AH183" s="568"/>
      <c r="AP183" s="568"/>
      <c r="AQ183" s="568"/>
      <c r="AR183" s="568"/>
      <c r="AS183" s="568"/>
      <c r="AT183" s="568"/>
      <c r="BB183" s="568"/>
      <c r="BC183" s="568"/>
      <c r="BD183" s="568"/>
      <c r="BE183" s="568"/>
      <c r="BF183" s="568"/>
      <c r="BN183" s="568"/>
      <c r="BO183" s="568"/>
      <c r="BP183" s="568"/>
      <c r="BQ183" s="568"/>
      <c r="BR183" s="568"/>
    </row>
    <row r="184" spans="6:70" x14ac:dyDescent="0.2">
      <c r="F184" s="568"/>
      <c r="G184" s="568"/>
      <c r="H184" s="568"/>
      <c r="I184" s="568"/>
      <c r="J184" s="568"/>
      <c r="R184" s="568"/>
      <c r="S184" s="568"/>
      <c r="T184" s="568"/>
      <c r="U184" s="568"/>
      <c r="V184" s="568"/>
      <c r="AD184" s="568"/>
      <c r="AE184" s="568"/>
      <c r="AF184" s="568"/>
      <c r="AG184" s="568"/>
      <c r="AH184" s="568"/>
      <c r="AP184" s="568"/>
      <c r="AQ184" s="568"/>
      <c r="AR184" s="568"/>
      <c r="AS184" s="568"/>
      <c r="AT184" s="568"/>
      <c r="BB184" s="568"/>
      <c r="BC184" s="568"/>
      <c r="BD184" s="568"/>
      <c r="BE184" s="568"/>
      <c r="BF184" s="568"/>
      <c r="BN184" s="568"/>
      <c r="BO184" s="568"/>
      <c r="BP184" s="568"/>
      <c r="BQ184" s="568"/>
      <c r="BR184" s="568"/>
    </row>
    <row r="185" spans="6:70" x14ac:dyDescent="0.2">
      <c r="F185" s="568"/>
      <c r="G185" s="568"/>
      <c r="H185" s="568"/>
      <c r="I185" s="568"/>
      <c r="J185" s="568"/>
      <c r="R185" s="568"/>
      <c r="S185" s="568"/>
      <c r="T185" s="568"/>
      <c r="U185" s="568"/>
      <c r="V185" s="568"/>
      <c r="AD185" s="568"/>
      <c r="AE185" s="568"/>
      <c r="AF185" s="568"/>
      <c r="AG185" s="568"/>
      <c r="AH185" s="568"/>
      <c r="AP185" s="568"/>
      <c r="AQ185" s="568"/>
      <c r="AR185" s="568"/>
      <c r="AS185" s="568"/>
      <c r="AT185" s="568"/>
      <c r="BB185" s="568"/>
      <c r="BC185" s="568"/>
      <c r="BD185" s="568"/>
      <c r="BE185" s="568"/>
      <c r="BF185" s="568"/>
      <c r="BN185" s="568"/>
      <c r="BO185" s="568"/>
      <c r="BP185" s="568"/>
      <c r="BQ185" s="568"/>
      <c r="BR185" s="568"/>
    </row>
    <row r="186" spans="6:70" x14ac:dyDescent="0.2">
      <c r="F186" s="568"/>
      <c r="G186" s="568"/>
      <c r="H186" s="568"/>
      <c r="I186" s="568"/>
      <c r="J186" s="568"/>
      <c r="R186" s="568"/>
      <c r="S186" s="568"/>
      <c r="T186" s="568"/>
      <c r="U186" s="568"/>
      <c r="V186" s="568"/>
      <c r="AD186" s="568"/>
      <c r="AE186" s="568"/>
      <c r="AF186" s="568"/>
      <c r="AG186" s="568"/>
      <c r="AH186" s="568"/>
      <c r="AP186" s="568"/>
      <c r="AQ186" s="568"/>
      <c r="AR186" s="568"/>
      <c r="AS186" s="568"/>
      <c r="AT186" s="568"/>
      <c r="BB186" s="568"/>
      <c r="BC186" s="568"/>
      <c r="BD186" s="568"/>
      <c r="BE186" s="568"/>
      <c r="BF186" s="568"/>
      <c r="BN186" s="568"/>
      <c r="BO186" s="568"/>
      <c r="BP186" s="568"/>
      <c r="BQ186" s="568"/>
      <c r="BR186" s="568"/>
    </row>
    <row r="187" spans="6:70" x14ac:dyDescent="0.2">
      <c r="F187" s="568"/>
      <c r="G187" s="568"/>
      <c r="H187" s="568"/>
      <c r="I187" s="568"/>
      <c r="J187" s="568"/>
      <c r="R187" s="568"/>
      <c r="S187" s="568"/>
      <c r="T187" s="568"/>
      <c r="U187" s="568"/>
      <c r="V187" s="568"/>
      <c r="AD187" s="568"/>
      <c r="AE187" s="568"/>
      <c r="AF187" s="568"/>
      <c r="AG187" s="568"/>
      <c r="AH187" s="568"/>
      <c r="AP187" s="568"/>
      <c r="AQ187" s="568"/>
      <c r="AR187" s="568"/>
      <c r="AS187" s="568"/>
      <c r="AT187" s="568"/>
      <c r="BB187" s="568"/>
      <c r="BC187" s="568"/>
      <c r="BD187" s="568"/>
      <c r="BE187" s="568"/>
      <c r="BF187" s="568"/>
      <c r="BN187" s="568"/>
      <c r="BO187" s="568"/>
      <c r="BP187" s="568"/>
      <c r="BQ187" s="568"/>
      <c r="BR187" s="568"/>
    </row>
    <row r="188" spans="6:70" x14ac:dyDescent="0.2">
      <c r="F188" s="568"/>
      <c r="G188" s="568"/>
      <c r="H188" s="568"/>
      <c r="I188" s="568"/>
      <c r="J188" s="568"/>
      <c r="R188" s="568"/>
      <c r="S188" s="568"/>
      <c r="T188" s="568"/>
      <c r="U188" s="568"/>
      <c r="V188" s="568"/>
      <c r="AD188" s="568"/>
      <c r="AE188" s="568"/>
      <c r="AF188" s="568"/>
      <c r="AG188" s="568"/>
      <c r="AH188" s="568"/>
      <c r="AP188" s="568"/>
      <c r="AQ188" s="568"/>
      <c r="AR188" s="568"/>
      <c r="AS188" s="568"/>
      <c r="AT188" s="568"/>
      <c r="BB188" s="568"/>
      <c r="BC188" s="568"/>
      <c r="BD188" s="568"/>
      <c r="BE188" s="568"/>
      <c r="BF188" s="568"/>
      <c r="BN188" s="568"/>
      <c r="BO188" s="568"/>
      <c r="BP188" s="568"/>
      <c r="BQ188" s="568"/>
      <c r="BR188" s="568"/>
    </row>
    <row r="189" spans="6:70" x14ac:dyDescent="0.2">
      <c r="F189" s="568"/>
      <c r="G189" s="568"/>
      <c r="H189" s="568"/>
      <c r="I189" s="568"/>
      <c r="J189" s="568"/>
      <c r="R189" s="568"/>
      <c r="S189" s="568"/>
      <c r="T189" s="568"/>
      <c r="U189" s="568"/>
      <c r="V189" s="568"/>
      <c r="AD189" s="568"/>
      <c r="AE189" s="568"/>
      <c r="AF189" s="568"/>
      <c r="AG189" s="568"/>
      <c r="AH189" s="568"/>
      <c r="AP189" s="568"/>
      <c r="AQ189" s="568"/>
      <c r="AR189" s="568"/>
      <c r="AS189" s="568"/>
      <c r="AT189" s="568"/>
      <c r="BB189" s="568"/>
      <c r="BC189" s="568"/>
      <c r="BD189" s="568"/>
      <c r="BE189" s="568"/>
      <c r="BF189" s="568"/>
      <c r="BN189" s="568"/>
      <c r="BO189" s="568"/>
      <c r="BP189" s="568"/>
      <c r="BQ189" s="568"/>
      <c r="BR189" s="568"/>
    </row>
    <row r="190" spans="6:70" x14ac:dyDescent="0.2">
      <c r="F190" s="568"/>
      <c r="G190" s="568"/>
      <c r="H190" s="568"/>
      <c r="I190" s="568"/>
      <c r="J190" s="568"/>
      <c r="R190" s="568"/>
      <c r="S190" s="568"/>
      <c r="T190" s="568"/>
      <c r="U190" s="568"/>
      <c r="V190" s="568"/>
      <c r="AD190" s="568"/>
      <c r="AE190" s="568"/>
      <c r="AF190" s="568"/>
      <c r="AG190" s="568"/>
      <c r="AH190" s="568"/>
      <c r="AP190" s="568"/>
      <c r="AQ190" s="568"/>
      <c r="AR190" s="568"/>
      <c r="AS190" s="568"/>
      <c r="AT190" s="568"/>
      <c r="BB190" s="568"/>
      <c r="BC190" s="568"/>
      <c r="BD190" s="568"/>
      <c r="BE190" s="568"/>
      <c r="BF190" s="568"/>
      <c r="BN190" s="568"/>
      <c r="BO190" s="568"/>
      <c r="BP190" s="568"/>
      <c r="BQ190" s="568"/>
      <c r="BR190" s="568"/>
    </row>
    <row r="191" spans="6:70" x14ac:dyDescent="0.2">
      <c r="F191" s="568"/>
      <c r="G191" s="568"/>
      <c r="H191" s="568"/>
      <c r="I191" s="568"/>
      <c r="J191" s="568"/>
      <c r="R191" s="568"/>
      <c r="S191" s="568"/>
      <c r="T191" s="568"/>
      <c r="U191" s="568"/>
      <c r="V191" s="568"/>
      <c r="AD191" s="568"/>
      <c r="AE191" s="568"/>
      <c r="AF191" s="568"/>
      <c r="AG191" s="568"/>
      <c r="AH191" s="568"/>
      <c r="AP191" s="568"/>
      <c r="AQ191" s="568"/>
      <c r="AR191" s="568"/>
      <c r="AS191" s="568"/>
      <c r="AT191" s="568"/>
      <c r="BB191" s="568"/>
      <c r="BC191" s="568"/>
      <c r="BD191" s="568"/>
      <c r="BE191" s="568"/>
      <c r="BF191" s="568"/>
      <c r="BN191" s="568"/>
      <c r="BO191" s="568"/>
      <c r="BP191" s="568"/>
      <c r="BQ191" s="568"/>
      <c r="BR191" s="568"/>
    </row>
    <row r="192" spans="6:70" x14ac:dyDescent="0.2">
      <c r="F192" s="568"/>
      <c r="G192" s="568"/>
      <c r="H192" s="568"/>
      <c r="I192" s="568"/>
      <c r="J192" s="568"/>
      <c r="R192" s="568"/>
      <c r="S192" s="568"/>
      <c r="T192" s="568"/>
      <c r="U192" s="568"/>
      <c r="V192" s="568"/>
      <c r="AD192" s="568"/>
      <c r="AE192" s="568"/>
      <c r="AF192" s="568"/>
      <c r="AG192" s="568"/>
      <c r="AH192" s="568"/>
      <c r="AP192" s="568"/>
      <c r="AQ192" s="568"/>
      <c r="AR192" s="568"/>
      <c r="AS192" s="568"/>
      <c r="AT192" s="568"/>
      <c r="BB192" s="568"/>
      <c r="BC192" s="568"/>
      <c r="BD192" s="568"/>
      <c r="BE192" s="568"/>
      <c r="BF192" s="568"/>
      <c r="BN192" s="568"/>
      <c r="BO192" s="568"/>
      <c r="BP192" s="568"/>
      <c r="BQ192" s="568"/>
      <c r="BR192" s="568"/>
    </row>
    <row r="193" spans="6:70" x14ac:dyDescent="0.2">
      <c r="F193" s="568"/>
      <c r="G193" s="568"/>
      <c r="H193" s="568"/>
      <c r="I193" s="568"/>
      <c r="J193" s="568"/>
      <c r="R193" s="568"/>
      <c r="S193" s="568"/>
      <c r="T193" s="568"/>
      <c r="U193" s="568"/>
      <c r="V193" s="568"/>
      <c r="AD193" s="568"/>
      <c r="AE193" s="568"/>
      <c r="AF193" s="568"/>
      <c r="AG193" s="568"/>
      <c r="AH193" s="568"/>
      <c r="AP193" s="568"/>
      <c r="AQ193" s="568"/>
      <c r="AR193" s="568"/>
      <c r="AS193" s="568"/>
      <c r="AT193" s="568"/>
      <c r="BB193" s="568"/>
      <c r="BC193" s="568"/>
      <c r="BD193" s="568"/>
      <c r="BE193" s="568"/>
      <c r="BF193" s="568"/>
      <c r="BN193" s="568"/>
      <c r="BO193" s="568"/>
      <c r="BP193" s="568"/>
      <c r="BQ193" s="568"/>
      <c r="BR193" s="568"/>
    </row>
    <row r="194" spans="6:70" x14ac:dyDescent="0.2">
      <c r="F194" s="568"/>
      <c r="G194" s="568"/>
      <c r="H194" s="568"/>
      <c r="I194" s="568"/>
      <c r="J194" s="568"/>
      <c r="R194" s="568"/>
      <c r="S194" s="568"/>
      <c r="T194" s="568"/>
      <c r="U194" s="568"/>
      <c r="V194" s="568"/>
      <c r="AD194" s="568"/>
      <c r="AE194" s="568"/>
      <c r="AF194" s="568"/>
      <c r="AG194" s="568"/>
      <c r="AH194" s="568"/>
      <c r="AP194" s="568"/>
      <c r="AQ194" s="568"/>
      <c r="AR194" s="568"/>
      <c r="AS194" s="568"/>
      <c r="AT194" s="568"/>
      <c r="BB194" s="568"/>
      <c r="BC194" s="568"/>
      <c r="BD194" s="568"/>
      <c r="BE194" s="568"/>
      <c r="BF194" s="568"/>
      <c r="BN194" s="568"/>
      <c r="BO194" s="568"/>
      <c r="BP194" s="568"/>
      <c r="BQ194" s="568"/>
      <c r="BR194" s="568"/>
    </row>
    <row r="195" spans="6:70" x14ac:dyDescent="0.2">
      <c r="F195" s="568"/>
      <c r="G195" s="568"/>
      <c r="H195" s="568"/>
      <c r="I195" s="568"/>
      <c r="J195" s="568"/>
      <c r="R195" s="568"/>
      <c r="S195" s="568"/>
      <c r="T195" s="568"/>
      <c r="U195" s="568"/>
      <c r="V195" s="568"/>
      <c r="AD195" s="568"/>
      <c r="AE195" s="568"/>
      <c r="AF195" s="568"/>
      <c r="AG195" s="568"/>
      <c r="AH195" s="568"/>
      <c r="AP195" s="568"/>
      <c r="AQ195" s="568"/>
      <c r="AR195" s="568"/>
      <c r="AS195" s="568"/>
      <c r="AT195" s="568"/>
      <c r="BB195" s="568"/>
      <c r="BC195" s="568"/>
      <c r="BD195" s="568"/>
      <c r="BE195" s="568"/>
      <c r="BF195" s="568"/>
      <c r="BN195" s="568"/>
      <c r="BO195" s="568"/>
      <c r="BP195" s="568"/>
      <c r="BQ195" s="568"/>
      <c r="BR195" s="568"/>
    </row>
    <row r="196" spans="6:70" x14ac:dyDescent="0.2">
      <c r="F196" s="568"/>
      <c r="G196" s="568"/>
      <c r="H196" s="568"/>
      <c r="I196" s="568"/>
      <c r="J196" s="568"/>
      <c r="R196" s="568"/>
      <c r="S196" s="568"/>
      <c r="T196" s="568"/>
      <c r="U196" s="568"/>
      <c r="V196" s="568"/>
      <c r="AD196" s="568"/>
      <c r="AE196" s="568"/>
      <c r="AF196" s="568"/>
      <c r="AG196" s="568"/>
      <c r="AH196" s="568"/>
      <c r="AP196" s="568"/>
      <c r="AQ196" s="568"/>
      <c r="AR196" s="568"/>
      <c r="AS196" s="568"/>
      <c r="AT196" s="568"/>
      <c r="BB196" s="568"/>
      <c r="BC196" s="568"/>
      <c r="BD196" s="568"/>
      <c r="BE196" s="568"/>
      <c r="BF196" s="568"/>
      <c r="BN196" s="568"/>
      <c r="BO196" s="568"/>
      <c r="BP196" s="568"/>
      <c r="BQ196" s="568"/>
      <c r="BR196" s="568"/>
    </row>
    <row r="197" spans="6:70" x14ac:dyDescent="0.2">
      <c r="F197" s="568"/>
      <c r="G197" s="568"/>
      <c r="H197" s="568"/>
      <c r="I197" s="568"/>
      <c r="J197" s="568"/>
      <c r="R197" s="568"/>
      <c r="S197" s="568"/>
      <c r="T197" s="568"/>
      <c r="U197" s="568"/>
      <c r="V197" s="568"/>
      <c r="AD197" s="568"/>
      <c r="AE197" s="568"/>
      <c r="AF197" s="568"/>
      <c r="AG197" s="568"/>
      <c r="AH197" s="568"/>
      <c r="AP197" s="568"/>
      <c r="AQ197" s="568"/>
      <c r="AR197" s="568"/>
      <c r="AS197" s="568"/>
      <c r="AT197" s="568"/>
      <c r="BB197" s="568"/>
      <c r="BC197" s="568"/>
      <c r="BD197" s="568"/>
      <c r="BE197" s="568"/>
      <c r="BF197" s="568"/>
      <c r="BN197" s="568"/>
      <c r="BO197" s="568"/>
      <c r="BP197" s="568"/>
      <c r="BQ197" s="568"/>
      <c r="BR197" s="568"/>
    </row>
    <row r="198" spans="6:70" x14ac:dyDescent="0.2">
      <c r="F198" s="568"/>
      <c r="G198" s="568"/>
      <c r="H198" s="568"/>
      <c r="I198" s="568"/>
      <c r="J198" s="568"/>
      <c r="R198" s="568"/>
      <c r="S198" s="568"/>
      <c r="T198" s="568"/>
      <c r="U198" s="568"/>
      <c r="V198" s="568"/>
      <c r="AD198" s="568"/>
      <c r="AE198" s="568"/>
      <c r="AF198" s="568"/>
      <c r="AG198" s="568"/>
      <c r="AH198" s="568"/>
      <c r="AP198" s="568"/>
      <c r="AQ198" s="568"/>
      <c r="AR198" s="568"/>
      <c r="AS198" s="568"/>
      <c r="AT198" s="568"/>
      <c r="BB198" s="568"/>
      <c r="BC198" s="568"/>
      <c r="BD198" s="568"/>
      <c r="BE198" s="568"/>
      <c r="BF198" s="568"/>
      <c r="BN198" s="568"/>
      <c r="BO198" s="568"/>
      <c r="BP198" s="568"/>
      <c r="BQ198" s="568"/>
      <c r="BR198" s="568"/>
    </row>
    <row r="199" spans="6:70" x14ac:dyDescent="0.2">
      <c r="F199" s="568"/>
      <c r="G199" s="568"/>
      <c r="H199" s="568"/>
      <c r="I199" s="568"/>
      <c r="J199" s="568"/>
      <c r="R199" s="568"/>
      <c r="S199" s="568"/>
      <c r="T199" s="568"/>
      <c r="U199" s="568"/>
      <c r="V199" s="568"/>
      <c r="AD199" s="568"/>
      <c r="AE199" s="568"/>
      <c r="AF199" s="568"/>
      <c r="AG199" s="568"/>
      <c r="AH199" s="568"/>
      <c r="AP199" s="568"/>
      <c r="AQ199" s="568"/>
      <c r="AR199" s="568"/>
      <c r="AS199" s="568"/>
      <c r="AT199" s="568"/>
      <c r="BB199" s="568"/>
      <c r="BC199" s="568"/>
      <c r="BD199" s="568"/>
      <c r="BE199" s="568"/>
      <c r="BF199" s="568"/>
      <c r="BN199" s="568"/>
      <c r="BO199" s="568"/>
      <c r="BP199" s="568"/>
      <c r="BQ199" s="568"/>
      <c r="BR199" s="568"/>
    </row>
    <row r="200" spans="6:70" x14ac:dyDescent="0.2">
      <c r="F200" s="568"/>
      <c r="G200" s="568"/>
      <c r="H200" s="568"/>
      <c r="I200" s="568"/>
      <c r="J200" s="568"/>
      <c r="R200" s="568"/>
      <c r="S200" s="568"/>
      <c r="T200" s="568"/>
      <c r="U200" s="568"/>
      <c r="V200" s="568"/>
      <c r="AD200" s="568"/>
      <c r="AE200" s="568"/>
      <c r="AF200" s="568"/>
      <c r="AG200" s="568"/>
      <c r="AH200" s="568"/>
      <c r="AP200" s="568"/>
      <c r="AQ200" s="568"/>
      <c r="AR200" s="568"/>
      <c r="AS200" s="568"/>
      <c r="AT200" s="568"/>
      <c r="BB200" s="568"/>
      <c r="BC200" s="568"/>
      <c r="BD200" s="568"/>
      <c r="BE200" s="568"/>
      <c r="BF200" s="568"/>
      <c r="BN200" s="568"/>
      <c r="BO200" s="568"/>
      <c r="BP200" s="568"/>
      <c r="BQ200" s="568"/>
      <c r="BR200" s="568"/>
    </row>
    <row r="201" spans="6:70" x14ac:dyDescent="0.2">
      <c r="F201" s="568"/>
      <c r="G201" s="568"/>
      <c r="H201" s="568"/>
      <c r="I201" s="568"/>
      <c r="J201" s="568"/>
      <c r="R201" s="568"/>
      <c r="S201" s="568"/>
      <c r="T201" s="568"/>
      <c r="U201" s="568"/>
      <c r="V201" s="568"/>
      <c r="AD201" s="568"/>
      <c r="AE201" s="568"/>
      <c r="AF201" s="568"/>
      <c r="AG201" s="568"/>
      <c r="AH201" s="568"/>
      <c r="AP201" s="568"/>
      <c r="AQ201" s="568"/>
      <c r="AR201" s="568"/>
      <c r="AS201" s="568"/>
      <c r="AT201" s="568"/>
      <c r="BB201" s="568"/>
      <c r="BC201" s="568"/>
      <c r="BD201" s="568"/>
      <c r="BE201" s="568"/>
      <c r="BF201" s="568"/>
      <c r="BN201" s="568"/>
      <c r="BO201" s="568"/>
      <c r="BP201" s="568"/>
      <c r="BQ201" s="568"/>
      <c r="BR201" s="568"/>
    </row>
    <row r="202" spans="6:70" x14ac:dyDescent="0.2">
      <c r="F202" s="568"/>
      <c r="G202" s="568"/>
      <c r="H202" s="568"/>
      <c r="I202" s="568"/>
      <c r="J202" s="568"/>
      <c r="R202" s="568"/>
      <c r="S202" s="568"/>
      <c r="T202" s="568"/>
      <c r="U202" s="568"/>
      <c r="V202" s="568"/>
      <c r="AD202" s="568"/>
      <c r="AE202" s="568"/>
      <c r="AF202" s="568"/>
      <c r="AG202" s="568"/>
      <c r="AH202" s="568"/>
      <c r="AP202" s="568"/>
      <c r="AQ202" s="568"/>
      <c r="AR202" s="568"/>
      <c r="AS202" s="568"/>
      <c r="AT202" s="568"/>
      <c r="BB202" s="568"/>
      <c r="BC202" s="568"/>
      <c r="BD202" s="568"/>
      <c r="BE202" s="568"/>
      <c r="BF202" s="568"/>
      <c r="BN202" s="568"/>
      <c r="BO202" s="568"/>
      <c r="BP202" s="568"/>
      <c r="BQ202" s="568"/>
      <c r="BR202" s="568"/>
    </row>
    <row r="203" spans="6:70" x14ac:dyDescent="0.2">
      <c r="F203" s="568"/>
      <c r="G203" s="568"/>
      <c r="H203" s="568"/>
      <c r="I203" s="568"/>
      <c r="J203" s="568"/>
      <c r="R203" s="568"/>
      <c r="S203" s="568"/>
      <c r="T203" s="568"/>
      <c r="U203" s="568"/>
      <c r="V203" s="568"/>
      <c r="AD203" s="568"/>
      <c r="AE203" s="568"/>
      <c r="AF203" s="568"/>
      <c r="AG203" s="568"/>
      <c r="AH203" s="568"/>
      <c r="AP203" s="568"/>
      <c r="AQ203" s="568"/>
      <c r="AR203" s="568"/>
      <c r="AS203" s="568"/>
      <c r="AT203" s="568"/>
      <c r="BB203" s="568"/>
      <c r="BC203" s="568"/>
      <c r="BD203" s="568"/>
      <c r="BE203" s="568"/>
      <c r="BF203" s="568"/>
      <c r="BN203" s="568"/>
      <c r="BO203" s="568"/>
      <c r="BP203" s="568"/>
      <c r="BQ203" s="568"/>
      <c r="BR203" s="568"/>
    </row>
    <row r="204" spans="6:70" x14ac:dyDescent="0.2">
      <c r="F204" s="568"/>
      <c r="G204" s="568"/>
      <c r="H204" s="568"/>
      <c r="I204" s="568"/>
      <c r="J204" s="568"/>
      <c r="R204" s="568"/>
      <c r="S204" s="568"/>
      <c r="T204" s="568"/>
      <c r="U204" s="568"/>
      <c r="V204" s="568"/>
      <c r="AD204" s="568"/>
      <c r="AE204" s="568"/>
      <c r="AF204" s="568"/>
      <c r="AG204" s="568"/>
      <c r="AH204" s="568"/>
      <c r="AP204" s="568"/>
      <c r="AQ204" s="568"/>
      <c r="AR204" s="568"/>
      <c r="AS204" s="568"/>
      <c r="AT204" s="568"/>
      <c r="BB204" s="568"/>
      <c r="BC204" s="568"/>
      <c r="BD204" s="568"/>
      <c r="BE204" s="568"/>
      <c r="BF204" s="568"/>
      <c r="BN204" s="568"/>
      <c r="BO204" s="568"/>
      <c r="BP204" s="568"/>
      <c r="BQ204" s="568"/>
      <c r="BR204" s="568"/>
    </row>
    <row r="205" spans="6:70" x14ac:dyDescent="0.2">
      <c r="F205" s="568"/>
      <c r="G205" s="568"/>
      <c r="H205" s="568"/>
      <c r="I205" s="568"/>
      <c r="J205" s="568"/>
      <c r="R205" s="568"/>
      <c r="S205" s="568"/>
      <c r="T205" s="568"/>
      <c r="U205" s="568"/>
      <c r="V205" s="568"/>
      <c r="AD205" s="568"/>
      <c r="AE205" s="568"/>
      <c r="AF205" s="568"/>
      <c r="AG205" s="568"/>
      <c r="AH205" s="568"/>
      <c r="AP205" s="568"/>
      <c r="AQ205" s="568"/>
      <c r="AR205" s="568"/>
      <c r="AS205" s="568"/>
      <c r="AT205" s="568"/>
      <c r="BB205" s="568"/>
      <c r="BC205" s="568"/>
      <c r="BD205" s="568"/>
      <c r="BE205" s="568"/>
      <c r="BF205" s="568"/>
      <c r="BN205" s="568"/>
      <c r="BO205" s="568"/>
      <c r="BP205" s="568"/>
      <c r="BQ205" s="568"/>
      <c r="BR205" s="568"/>
    </row>
    <row r="206" spans="6:70" x14ac:dyDescent="0.2">
      <c r="F206" s="568"/>
      <c r="G206" s="568"/>
      <c r="H206" s="568"/>
      <c r="I206" s="568"/>
      <c r="J206" s="568"/>
      <c r="R206" s="568"/>
      <c r="S206" s="568"/>
      <c r="T206" s="568"/>
      <c r="U206" s="568"/>
      <c r="V206" s="568"/>
      <c r="AD206" s="568"/>
      <c r="AE206" s="568"/>
      <c r="AF206" s="568"/>
      <c r="AG206" s="568"/>
      <c r="AH206" s="568"/>
      <c r="AP206" s="568"/>
      <c r="AQ206" s="568"/>
      <c r="AR206" s="568"/>
      <c r="AS206" s="568"/>
      <c r="AT206" s="568"/>
      <c r="BB206" s="568"/>
      <c r="BC206" s="568"/>
      <c r="BD206" s="568"/>
      <c r="BE206" s="568"/>
      <c r="BF206" s="568"/>
      <c r="BN206" s="568"/>
      <c r="BO206" s="568"/>
      <c r="BP206" s="568"/>
      <c r="BQ206" s="568"/>
      <c r="BR206" s="568"/>
    </row>
    <row r="207" spans="6:70" x14ac:dyDescent="0.2">
      <c r="F207" s="568"/>
      <c r="G207" s="568"/>
      <c r="H207" s="568"/>
      <c r="I207" s="568"/>
      <c r="J207" s="568"/>
      <c r="R207" s="568"/>
      <c r="S207" s="568"/>
      <c r="T207" s="568"/>
      <c r="U207" s="568"/>
      <c r="V207" s="568"/>
      <c r="AD207" s="568"/>
      <c r="AE207" s="568"/>
      <c r="AF207" s="568"/>
      <c r="AG207" s="568"/>
      <c r="AH207" s="568"/>
      <c r="AP207" s="568"/>
      <c r="AQ207" s="568"/>
      <c r="AR207" s="568"/>
      <c r="AS207" s="568"/>
      <c r="AT207" s="568"/>
      <c r="BB207" s="568"/>
      <c r="BC207" s="568"/>
      <c r="BD207" s="568"/>
      <c r="BE207" s="568"/>
      <c r="BF207" s="568"/>
      <c r="BN207" s="568"/>
      <c r="BO207" s="568"/>
      <c r="BP207" s="568"/>
      <c r="BQ207" s="568"/>
      <c r="BR207" s="568"/>
    </row>
    <row r="208" spans="6:70" x14ac:dyDescent="0.2">
      <c r="F208" s="568"/>
      <c r="G208" s="568"/>
      <c r="H208" s="568"/>
      <c r="I208" s="568"/>
      <c r="J208" s="568"/>
      <c r="R208" s="568"/>
      <c r="S208" s="568"/>
      <c r="T208" s="568"/>
      <c r="U208" s="568"/>
      <c r="V208" s="568"/>
      <c r="AD208" s="568"/>
      <c r="AE208" s="568"/>
      <c r="AF208" s="568"/>
      <c r="AG208" s="568"/>
      <c r="AH208" s="568"/>
      <c r="AP208" s="568"/>
      <c r="AQ208" s="568"/>
      <c r="AR208" s="568"/>
      <c r="AS208" s="568"/>
      <c r="AT208" s="568"/>
      <c r="BB208" s="568"/>
      <c r="BC208" s="568"/>
      <c r="BD208" s="568"/>
      <c r="BE208" s="568"/>
      <c r="BF208" s="568"/>
      <c r="BN208" s="568"/>
      <c r="BO208" s="568"/>
      <c r="BP208" s="568"/>
      <c r="BQ208" s="568"/>
      <c r="BR208" s="568"/>
    </row>
    <row r="209" spans="6:70" x14ac:dyDescent="0.2">
      <c r="F209" s="568"/>
      <c r="G209" s="568"/>
      <c r="H209" s="568"/>
      <c r="I209" s="568"/>
      <c r="J209" s="568"/>
      <c r="R209" s="568"/>
      <c r="S209" s="568"/>
      <c r="T209" s="568"/>
      <c r="U209" s="568"/>
      <c r="V209" s="568"/>
      <c r="AD209" s="568"/>
      <c r="AE209" s="568"/>
      <c r="AF209" s="568"/>
      <c r="AG209" s="568"/>
      <c r="AH209" s="568"/>
      <c r="AP209" s="568"/>
      <c r="AQ209" s="568"/>
      <c r="AR209" s="568"/>
      <c r="AS209" s="568"/>
      <c r="AT209" s="568"/>
      <c r="BB209" s="568"/>
      <c r="BC209" s="568"/>
      <c r="BD209" s="568"/>
      <c r="BE209" s="568"/>
      <c r="BF209" s="568"/>
      <c r="BN209" s="568"/>
      <c r="BO209" s="568"/>
      <c r="BP209" s="568"/>
      <c r="BQ209" s="568"/>
      <c r="BR209" s="568"/>
    </row>
    <row r="210" spans="6:70" x14ac:dyDescent="0.2">
      <c r="F210" s="568"/>
      <c r="G210" s="568"/>
      <c r="H210" s="568"/>
      <c r="I210" s="568"/>
      <c r="J210" s="568"/>
      <c r="R210" s="568"/>
      <c r="S210" s="568"/>
      <c r="T210" s="568"/>
      <c r="U210" s="568"/>
      <c r="V210" s="568"/>
      <c r="AD210" s="568"/>
      <c r="AE210" s="568"/>
      <c r="AF210" s="568"/>
      <c r="AG210" s="568"/>
      <c r="AH210" s="568"/>
      <c r="AP210" s="568"/>
      <c r="AQ210" s="568"/>
      <c r="AR210" s="568"/>
      <c r="AS210" s="568"/>
      <c r="AT210" s="568"/>
      <c r="BB210" s="568"/>
      <c r="BC210" s="568"/>
      <c r="BD210" s="568"/>
      <c r="BE210" s="568"/>
      <c r="BF210" s="568"/>
      <c r="BN210" s="568"/>
      <c r="BO210" s="568"/>
      <c r="BP210" s="568"/>
      <c r="BQ210" s="568"/>
      <c r="BR210" s="568"/>
    </row>
    <row r="211" spans="6:70" x14ac:dyDescent="0.2">
      <c r="F211" s="568"/>
      <c r="G211" s="568"/>
      <c r="H211" s="568"/>
      <c r="I211" s="568"/>
      <c r="J211" s="568"/>
      <c r="R211" s="568"/>
      <c r="S211" s="568"/>
      <c r="T211" s="568"/>
      <c r="U211" s="568"/>
      <c r="V211" s="568"/>
      <c r="AD211" s="568"/>
      <c r="AE211" s="568"/>
      <c r="AF211" s="568"/>
      <c r="AG211" s="568"/>
      <c r="AH211" s="568"/>
      <c r="AP211" s="568"/>
      <c r="AQ211" s="568"/>
      <c r="AR211" s="568"/>
      <c r="AS211" s="568"/>
      <c r="AT211" s="568"/>
      <c r="BB211" s="568"/>
      <c r="BC211" s="568"/>
      <c r="BD211" s="568"/>
      <c r="BE211" s="568"/>
      <c r="BF211" s="568"/>
      <c r="BN211" s="568"/>
      <c r="BO211" s="568"/>
      <c r="BP211" s="568"/>
      <c r="BQ211" s="568"/>
      <c r="BR211" s="568"/>
    </row>
    <row r="212" spans="6:70" x14ac:dyDescent="0.2">
      <c r="F212" s="568"/>
      <c r="G212" s="568"/>
      <c r="H212" s="568"/>
      <c r="I212" s="568"/>
      <c r="J212" s="568"/>
      <c r="R212" s="568"/>
      <c r="S212" s="568"/>
      <c r="T212" s="568"/>
      <c r="U212" s="568"/>
      <c r="V212" s="568"/>
      <c r="AD212" s="568"/>
      <c r="AE212" s="568"/>
      <c r="AF212" s="568"/>
      <c r="AG212" s="568"/>
      <c r="AH212" s="568"/>
      <c r="AP212" s="568"/>
      <c r="AQ212" s="568"/>
      <c r="AR212" s="568"/>
      <c r="AS212" s="568"/>
      <c r="AT212" s="568"/>
      <c r="BB212" s="568"/>
      <c r="BC212" s="568"/>
      <c r="BD212" s="568"/>
      <c r="BE212" s="568"/>
      <c r="BF212" s="568"/>
      <c r="BN212" s="568"/>
      <c r="BO212" s="568"/>
      <c r="BP212" s="568"/>
      <c r="BQ212" s="568"/>
      <c r="BR212" s="568"/>
    </row>
    <row r="213" spans="6:70" x14ac:dyDescent="0.2">
      <c r="F213" s="568"/>
      <c r="G213" s="568"/>
      <c r="H213" s="568"/>
      <c r="I213" s="568"/>
      <c r="J213" s="568"/>
      <c r="R213" s="568"/>
      <c r="S213" s="568"/>
      <c r="T213" s="568"/>
      <c r="U213" s="568"/>
      <c r="V213" s="568"/>
      <c r="AD213" s="568"/>
      <c r="AE213" s="568"/>
      <c r="AF213" s="568"/>
      <c r="AG213" s="568"/>
      <c r="AH213" s="568"/>
      <c r="AP213" s="568"/>
      <c r="AQ213" s="568"/>
      <c r="AR213" s="568"/>
      <c r="AS213" s="568"/>
      <c r="AT213" s="568"/>
      <c r="BB213" s="568"/>
      <c r="BC213" s="568"/>
      <c r="BD213" s="568"/>
      <c r="BE213" s="568"/>
      <c r="BF213" s="568"/>
      <c r="BN213" s="568"/>
      <c r="BO213" s="568"/>
      <c r="BP213" s="568"/>
      <c r="BQ213" s="568"/>
      <c r="BR213" s="568"/>
    </row>
    <row r="214" spans="6:70" x14ac:dyDescent="0.2">
      <c r="F214" s="568"/>
      <c r="G214" s="568"/>
      <c r="H214" s="568"/>
      <c r="I214" s="568"/>
      <c r="J214" s="568"/>
      <c r="R214" s="568"/>
      <c r="S214" s="568"/>
      <c r="T214" s="568"/>
      <c r="U214" s="568"/>
      <c r="V214" s="568"/>
      <c r="AD214" s="568"/>
      <c r="AE214" s="568"/>
      <c r="AF214" s="568"/>
      <c r="AG214" s="568"/>
      <c r="AH214" s="568"/>
      <c r="AP214" s="568"/>
      <c r="AQ214" s="568"/>
      <c r="AR214" s="568"/>
      <c r="AS214" s="568"/>
      <c r="AT214" s="568"/>
      <c r="BB214" s="568"/>
      <c r="BC214" s="568"/>
      <c r="BD214" s="568"/>
      <c r="BE214" s="568"/>
      <c r="BF214" s="568"/>
      <c r="BN214" s="568"/>
      <c r="BO214" s="568"/>
      <c r="BP214" s="568"/>
      <c r="BQ214" s="568"/>
      <c r="BR214" s="568"/>
    </row>
    <row r="215" spans="6:70" x14ac:dyDescent="0.2">
      <c r="F215" s="568"/>
      <c r="G215" s="568"/>
      <c r="H215" s="568"/>
      <c r="I215" s="568"/>
      <c r="J215" s="568"/>
      <c r="R215" s="568"/>
      <c r="S215" s="568"/>
      <c r="T215" s="568"/>
      <c r="U215" s="568"/>
      <c r="V215" s="568"/>
      <c r="AD215" s="568"/>
      <c r="AE215" s="568"/>
      <c r="AF215" s="568"/>
      <c r="AG215" s="568"/>
      <c r="AH215" s="568"/>
      <c r="AP215" s="568"/>
      <c r="AQ215" s="568"/>
      <c r="AR215" s="568"/>
      <c r="AS215" s="568"/>
      <c r="AT215" s="568"/>
      <c r="BB215" s="568"/>
      <c r="BC215" s="568"/>
      <c r="BD215" s="568"/>
      <c r="BE215" s="568"/>
      <c r="BF215" s="568"/>
      <c r="BN215" s="568"/>
      <c r="BO215" s="568"/>
      <c r="BP215" s="568"/>
      <c r="BQ215" s="568"/>
      <c r="BR215" s="568"/>
    </row>
    <row r="216" spans="6:70" x14ac:dyDescent="0.2">
      <c r="F216" s="568"/>
      <c r="G216" s="568"/>
      <c r="H216" s="568"/>
      <c r="I216" s="568"/>
      <c r="J216" s="568"/>
      <c r="R216" s="568"/>
      <c r="S216" s="568"/>
      <c r="T216" s="568"/>
      <c r="U216" s="568"/>
      <c r="V216" s="568"/>
      <c r="AD216" s="568"/>
      <c r="AE216" s="568"/>
      <c r="AF216" s="568"/>
      <c r="AG216" s="568"/>
      <c r="AH216" s="568"/>
      <c r="AP216" s="568"/>
      <c r="AQ216" s="568"/>
      <c r="AR216" s="568"/>
      <c r="AS216" s="568"/>
      <c r="AT216" s="568"/>
      <c r="BB216" s="568"/>
      <c r="BC216" s="568"/>
      <c r="BD216" s="568"/>
      <c r="BE216" s="568"/>
      <c r="BF216" s="568"/>
      <c r="BN216" s="568"/>
      <c r="BO216" s="568"/>
      <c r="BP216" s="568"/>
      <c r="BQ216" s="568"/>
      <c r="BR216" s="568"/>
    </row>
    <row r="217" spans="6:70" x14ac:dyDescent="0.2">
      <c r="F217" s="568"/>
      <c r="G217" s="568"/>
      <c r="H217" s="568"/>
      <c r="I217" s="568"/>
      <c r="J217" s="568"/>
      <c r="R217" s="568"/>
      <c r="S217" s="568"/>
      <c r="T217" s="568"/>
      <c r="U217" s="568"/>
      <c r="V217" s="568"/>
      <c r="AD217" s="568"/>
      <c r="AE217" s="568"/>
      <c r="AF217" s="568"/>
      <c r="AG217" s="568"/>
      <c r="AH217" s="568"/>
      <c r="AP217" s="568"/>
      <c r="AQ217" s="568"/>
      <c r="AR217" s="568"/>
      <c r="AS217" s="568"/>
      <c r="AT217" s="568"/>
      <c r="BB217" s="568"/>
      <c r="BC217" s="568"/>
      <c r="BD217" s="568"/>
      <c r="BE217" s="568"/>
      <c r="BF217" s="568"/>
      <c r="BN217" s="568"/>
      <c r="BO217" s="568"/>
      <c r="BP217" s="568"/>
      <c r="BQ217" s="568"/>
      <c r="BR217" s="568"/>
    </row>
    <row r="218" spans="6:70" x14ac:dyDescent="0.2">
      <c r="F218" s="568"/>
      <c r="G218" s="568"/>
      <c r="H218" s="568"/>
      <c r="I218" s="568"/>
      <c r="J218" s="568"/>
      <c r="R218" s="568"/>
      <c r="S218" s="568"/>
      <c r="T218" s="568"/>
      <c r="U218" s="568"/>
      <c r="V218" s="568"/>
      <c r="AD218" s="568"/>
      <c r="AE218" s="568"/>
      <c r="AF218" s="568"/>
      <c r="AG218" s="568"/>
      <c r="AH218" s="568"/>
      <c r="AP218" s="568"/>
      <c r="AQ218" s="568"/>
      <c r="AR218" s="568"/>
      <c r="AS218" s="568"/>
      <c r="AT218" s="568"/>
      <c r="BB218" s="568"/>
      <c r="BC218" s="568"/>
      <c r="BD218" s="568"/>
      <c r="BE218" s="568"/>
      <c r="BF218" s="568"/>
      <c r="BN218" s="568"/>
      <c r="BO218" s="568"/>
      <c r="BP218" s="568"/>
      <c r="BQ218" s="568"/>
      <c r="BR218" s="568"/>
    </row>
    <row r="219" spans="6:70" x14ac:dyDescent="0.2">
      <c r="F219" s="568"/>
      <c r="G219" s="568"/>
      <c r="H219" s="568"/>
      <c r="I219" s="568"/>
      <c r="J219" s="568"/>
      <c r="R219" s="568"/>
      <c r="S219" s="568"/>
      <c r="T219" s="568"/>
      <c r="U219" s="568"/>
      <c r="V219" s="568"/>
      <c r="AD219" s="568"/>
      <c r="AE219" s="568"/>
      <c r="AF219" s="568"/>
      <c r="AG219" s="568"/>
      <c r="AH219" s="568"/>
      <c r="AP219" s="568"/>
      <c r="AQ219" s="568"/>
      <c r="AR219" s="568"/>
      <c r="AS219" s="568"/>
      <c r="AT219" s="568"/>
      <c r="BB219" s="568"/>
      <c r="BC219" s="568"/>
      <c r="BD219" s="568"/>
      <c r="BE219" s="568"/>
      <c r="BF219" s="568"/>
      <c r="BN219" s="568"/>
      <c r="BO219" s="568"/>
      <c r="BP219" s="568"/>
      <c r="BQ219" s="568"/>
      <c r="BR219" s="568"/>
    </row>
    <row r="220" spans="6:70" x14ac:dyDescent="0.2">
      <c r="F220" s="568"/>
      <c r="G220" s="568"/>
      <c r="H220" s="568"/>
      <c r="I220" s="568"/>
      <c r="J220" s="568"/>
      <c r="R220" s="568"/>
      <c r="S220" s="568"/>
      <c r="T220" s="568"/>
      <c r="U220" s="568"/>
      <c r="V220" s="568"/>
      <c r="AD220" s="568"/>
      <c r="AE220" s="568"/>
      <c r="AF220" s="568"/>
      <c r="AG220" s="568"/>
      <c r="AH220" s="568"/>
      <c r="AP220" s="568"/>
      <c r="AQ220" s="568"/>
      <c r="AR220" s="568"/>
      <c r="AS220" s="568"/>
      <c r="AT220" s="568"/>
      <c r="BB220" s="568"/>
      <c r="BC220" s="568"/>
      <c r="BD220" s="568"/>
      <c r="BE220" s="568"/>
      <c r="BF220" s="568"/>
      <c r="BN220" s="568"/>
      <c r="BO220" s="568"/>
      <c r="BP220" s="568"/>
      <c r="BQ220" s="568"/>
      <c r="BR220" s="568"/>
    </row>
    <row r="221" spans="6:70" x14ac:dyDescent="0.2">
      <c r="F221" s="568"/>
      <c r="G221" s="568"/>
      <c r="H221" s="568"/>
      <c r="I221" s="568"/>
      <c r="J221" s="568"/>
      <c r="R221" s="568"/>
      <c r="S221" s="568"/>
      <c r="T221" s="568"/>
      <c r="U221" s="568"/>
      <c r="V221" s="568"/>
      <c r="AD221" s="568"/>
      <c r="AE221" s="568"/>
      <c r="AF221" s="568"/>
      <c r="AG221" s="568"/>
      <c r="AH221" s="568"/>
      <c r="AP221" s="568"/>
      <c r="AQ221" s="568"/>
      <c r="AR221" s="568"/>
      <c r="AS221" s="568"/>
      <c r="AT221" s="568"/>
      <c r="BB221" s="568"/>
      <c r="BC221" s="568"/>
      <c r="BD221" s="568"/>
      <c r="BE221" s="568"/>
      <c r="BF221" s="568"/>
      <c r="BN221" s="568"/>
      <c r="BO221" s="568"/>
      <c r="BP221" s="568"/>
      <c r="BQ221" s="568"/>
      <c r="BR221" s="568"/>
    </row>
    <row r="222" spans="6:70" x14ac:dyDescent="0.2">
      <c r="F222" s="568"/>
      <c r="G222" s="568"/>
      <c r="H222" s="568"/>
      <c r="I222" s="568"/>
      <c r="J222" s="568"/>
      <c r="R222" s="568"/>
      <c r="S222" s="568"/>
      <c r="T222" s="568"/>
      <c r="U222" s="568"/>
      <c r="V222" s="568"/>
      <c r="AD222" s="568"/>
      <c r="AE222" s="568"/>
      <c r="AF222" s="568"/>
      <c r="AG222" s="568"/>
      <c r="AH222" s="568"/>
      <c r="AP222" s="568"/>
      <c r="AQ222" s="568"/>
      <c r="AR222" s="568"/>
      <c r="AS222" s="568"/>
      <c r="AT222" s="568"/>
      <c r="BB222" s="568"/>
      <c r="BC222" s="568"/>
      <c r="BD222" s="568"/>
      <c r="BE222" s="568"/>
      <c r="BF222" s="568"/>
      <c r="BN222" s="568"/>
      <c r="BO222" s="568"/>
      <c r="BP222" s="568"/>
      <c r="BQ222" s="568"/>
      <c r="BR222" s="568"/>
    </row>
    <row r="223" spans="6:70" x14ac:dyDescent="0.2">
      <c r="F223" s="568"/>
      <c r="G223" s="568"/>
      <c r="H223" s="568"/>
      <c r="I223" s="568"/>
      <c r="J223" s="568"/>
      <c r="R223" s="568"/>
      <c r="S223" s="568"/>
      <c r="T223" s="568"/>
      <c r="U223" s="568"/>
      <c r="V223" s="568"/>
      <c r="AD223" s="568"/>
      <c r="AE223" s="568"/>
      <c r="AF223" s="568"/>
      <c r="AG223" s="568"/>
      <c r="AH223" s="568"/>
      <c r="AP223" s="568"/>
      <c r="AQ223" s="568"/>
      <c r="AR223" s="568"/>
      <c r="AS223" s="568"/>
      <c r="AT223" s="568"/>
      <c r="BB223" s="568"/>
      <c r="BC223" s="568"/>
      <c r="BD223" s="568"/>
      <c r="BE223" s="568"/>
      <c r="BF223" s="568"/>
      <c r="BN223" s="568"/>
      <c r="BO223" s="568"/>
      <c r="BP223" s="568"/>
      <c r="BQ223" s="568"/>
      <c r="BR223" s="568"/>
    </row>
    <row r="224" spans="6:70" x14ac:dyDescent="0.2">
      <c r="F224" s="568"/>
      <c r="G224" s="568"/>
      <c r="H224" s="568"/>
      <c r="I224" s="568"/>
      <c r="J224" s="568"/>
      <c r="R224" s="568"/>
      <c r="S224" s="568"/>
      <c r="T224" s="568"/>
      <c r="U224" s="568"/>
      <c r="V224" s="568"/>
      <c r="AD224" s="568"/>
      <c r="AE224" s="568"/>
      <c r="AF224" s="568"/>
      <c r="AG224" s="568"/>
      <c r="AH224" s="568"/>
      <c r="AP224" s="568"/>
      <c r="AQ224" s="568"/>
      <c r="AR224" s="568"/>
      <c r="AS224" s="568"/>
      <c r="AT224" s="568"/>
      <c r="BB224" s="568"/>
      <c r="BC224" s="568"/>
      <c r="BD224" s="568"/>
      <c r="BE224" s="568"/>
      <c r="BF224" s="568"/>
      <c r="BN224" s="568"/>
      <c r="BO224" s="568"/>
      <c r="BP224" s="568"/>
      <c r="BQ224" s="568"/>
      <c r="BR224" s="568"/>
    </row>
    <row r="225" spans="6:70" x14ac:dyDescent="0.2">
      <c r="F225" s="568"/>
      <c r="G225" s="568"/>
      <c r="H225" s="568"/>
      <c r="I225" s="568"/>
      <c r="J225" s="568"/>
      <c r="R225" s="568"/>
      <c r="S225" s="568"/>
      <c r="T225" s="568"/>
      <c r="U225" s="568"/>
      <c r="V225" s="568"/>
      <c r="AD225" s="568"/>
      <c r="AE225" s="568"/>
      <c r="AF225" s="568"/>
      <c r="AG225" s="568"/>
      <c r="AH225" s="568"/>
      <c r="AP225" s="568"/>
      <c r="AQ225" s="568"/>
      <c r="AR225" s="568"/>
      <c r="AS225" s="568"/>
      <c r="AT225" s="568"/>
      <c r="BB225" s="568"/>
      <c r="BC225" s="568"/>
      <c r="BD225" s="568"/>
      <c r="BE225" s="568"/>
      <c r="BF225" s="568"/>
      <c r="BN225" s="568"/>
      <c r="BO225" s="568"/>
      <c r="BP225" s="568"/>
      <c r="BQ225" s="568"/>
      <c r="BR225" s="568"/>
    </row>
    <row r="226" spans="6:70" x14ac:dyDescent="0.2">
      <c r="F226" s="568"/>
      <c r="G226" s="568"/>
      <c r="H226" s="568"/>
      <c r="I226" s="568"/>
      <c r="J226" s="568"/>
      <c r="R226" s="568"/>
      <c r="S226" s="568"/>
      <c r="T226" s="568"/>
      <c r="U226" s="568"/>
      <c r="V226" s="568"/>
      <c r="AD226" s="568"/>
      <c r="AE226" s="568"/>
      <c r="AF226" s="568"/>
      <c r="AG226" s="568"/>
      <c r="AH226" s="568"/>
      <c r="AP226" s="568"/>
      <c r="AQ226" s="568"/>
      <c r="AR226" s="568"/>
      <c r="AS226" s="568"/>
      <c r="AT226" s="568"/>
      <c r="BB226" s="568"/>
      <c r="BC226" s="568"/>
      <c r="BD226" s="568"/>
      <c r="BE226" s="568"/>
      <c r="BF226" s="568"/>
      <c r="BN226" s="568"/>
      <c r="BO226" s="568"/>
      <c r="BP226" s="568"/>
      <c r="BQ226" s="568"/>
      <c r="BR226" s="568"/>
    </row>
    <row r="227" spans="6:70" x14ac:dyDescent="0.2">
      <c r="F227" s="568"/>
      <c r="G227" s="568"/>
      <c r="H227" s="568"/>
      <c r="I227" s="568"/>
      <c r="J227" s="568"/>
      <c r="R227" s="568"/>
      <c r="S227" s="568"/>
      <c r="T227" s="568"/>
      <c r="U227" s="568"/>
      <c r="V227" s="568"/>
      <c r="AD227" s="568"/>
      <c r="AE227" s="568"/>
      <c r="AF227" s="568"/>
      <c r="AG227" s="568"/>
      <c r="AH227" s="568"/>
      <c r="AP227" s="568"/>
      <c r="AQ227" s="568"/>
      <c r="AR227" s="568"/>
      <c r="AS227" s="568"/>
      <c r="AT227" s="568"/>
      <c r="BB227" s="568"/>
      <c r="BC227" s="568"/>
      <c r="BD227" s="568"/>
      <c r="BE227" s="568"/>
      <c r="BF227" s="568"/>
      <c r="BN227" s="568"/>
      <c r="BO227" s="568"/>
      <c r="BP227" s="568"/>
      <c r="BQ227" s="568"/>
      <c r="BR227" s="568"/>
    </row>
    <row r="228" spans="6:70" x14ac:dyDescent="0.2">
      <c r="F228" s="568"/>
      <c r="G228" s="568"/>
      <c r="H228" s="568"/>
      <c r="I228" s="568"/>
      <c r="J228" s="568"/>
      <c r="R228" s="568"/>
      <c r="S228" s="568"/>
      <c r="T228" s="568"/>
      <c r="U228" s="568"/>
      <c r="V228" s="568"/>
      <c r="AD228" s="568"/>
      <c r="AE228" s="568"/>
      <c r="AF228" s="568"/>
      <c r="AG228" s="568"/>
      <c r="AH228" s="568"/>
      <c r="AP228" s="568"/>
      <c r="AQ228" s="568"/>
      <c r="AR228" s="568"/>
      <c r="AS228" s="568"/>
      <c r="AT228" s="568"/>
      <c r="BB228" s="568"/>
      <c r="BC228" s="568"/>
      <c r="BD228" s="568"/>
      <c r="BE228" s="568"/>
      <c r="BF228" s="568"/>
      <c r="BN228" s="568"/>
      <c r="BO228" s="568"/>
      <c r="BP228" s="568"/>
      <c r="BQ228" s="568"/>
      <c r="BR228" s="568"/>
    </row>
    <row r="229" spans="6:70" x14ac:dyDescent="0.2">
      <c r="F229" s="568"/>
      <c r="G229" s="568"/>
      <c r="H229" s="568"/>
      <c r="I229" s="568"/>
      <c r="J229" s="568"/>
      <c r="R229" s="568"/>
      <c r="S229" s="568"/>
      <c r="T229" s="568"/>
      <c r="U229" s="568"/>
      <c r="V229" s="568"/>
      <c r="AD229" s="568"/>
      <c r="AE229" s="568"/>
      <c r="AF229" s="568"/>
      <c r="AG229" s="568"/>
      <c r="AH229" s="568"/>
      <c r="AP229" s="568"/>
      <c r="AQ229" s="568"/>
      <c r="AR229" s="568"/>
      <c r="AS229" s="568"/>
      <c r="AT229" s="568"/>
      <c r="BB229" s="568"/>
      <c r="BC229" s="568"/>
      <c r="BD229" s="568"/>
      <c r="BE229" s="568"/>
      <c r="BF229" s="568"/>
      <c r="BN229" s="568"/>
      <c r="BO229" s="568"/>
      <c r="BP229" s="568"/>
      <c r="BQ229" s="568"/>
      <c r="BR229" s="568"/>
    </row>
    <row r="230" spans="6:70" x14ac:dyDescent="0.2">
      <c r="F230" s="568"/>
      <c r="G230" s="568"/>
      <c r="H230" s="568"/>
      <c r="I230" s="568"/>
      <c r="J230" s="568"/>
      <c r="R230" s="568"/>
      <c r="S230" s="568"/>
      <c r="T230" s="568"/>
      <c r="U230" s="568"/>
      <c r="V230" s="568"/>
      <c r="AD230" s="568"/>
      <c r="AE230" s="568"/>
      <c r="AF230" s="568"/>
      <c r="AG230" s="568"/>
      <c r="AH230" s="568"/>
      <c r="AP230" s="568"/>
      <c r="AQ230" s="568"/>
      <c r="AR230" s="568"/>
      <c r="AS230" s="568"/>
      <c r="AT230" s="568"/>
      <c r="BB230" s="568"/>
      <c r="BC230" s="568"/>
      <c r="BD230" s="568"/>
      <c r="BE230" s="568"/>
      <c r="BF230" s="568"/>
      <c r="BN230" s="568"/>
      <c r="BO230" s="568"/>
      <c r="BP230" s="568"/>
      <c r="BQ230" s="568"/>
      <c r="BR230" s="568"/>
    </row>
    <row r="231" spans="6:70" x14ac:dyDescent="0.2">
      <c r="F231" s="568"/>
      <c r="G231" s="568"/>
      <c r="H231" s="568"/>
      <c r="I231" s="568"/>
      <c r="J231" s="568"/>
      <c r="R231" s="568"/>
      <c r="S231" s="568"/>
      <c r="T231" s="568"/>
      <c r="U231" s="568"/>
      <c r="V231" s="568"/>
      <c r="AD231" s="568"/>
      <c r="AE231" s="568"/>
      <c r="AF231" s="568"/>
      <c r="AG231" s="568"/>
      <c r="AH231" s="568"/>
      <c r="AP231" s="568"/>
      <c r="AQ231" s="568"/>
      <c r="AR231" s="568"/>
      <c r="AS231" s="568"/>
      <c r="AT231" s="568"/>
      <c r="BB231" s="568"/>
      <c r="BC231" s="568"/>
      <c r="BD231" s="568"/>
      <c r="BE231" s="568"/>
      <c r="BF231" s="568"/>
      <c r="BN231" s="568"/>
      <c r="BO231" s="568"/>
      <c r="BP231" s="568"/>
      <c r="BQ231" s="568"/>
      <c r="BR231" s="568"/>
    </row>
    <row r="232" spans="6:70" x14ac:dyDescent="0.2">
      <c r="F232" s="568"/>
      <c r="G232" s="568"/>
      <c r="H232" s="568"/>
      <c r="I232" s="568"/>
      <c r="J232" s="568"/>
      <c r="R232" s="568"/>
      <c r="S232" s="568"/>
      <c r="T232" s="568"/>
      <c r="U232" s="568"/>
      <c r="V232" s="568"/>
      <c r="AD232" s="568"/>
      <c r="AE232" s="568"/>
      <c r="AF232" s="568"/>
      <c r="AG232" s="568"/>
      <c r="AH232" s="568"/>
      <c r="AP232" s="568"/>
      <c r="AQ232" s="568"/>
      <c r="AR232" s="568"/>
      <c r="AS232" s="568"/>
      <c r="AT232" s="568"/>
      <c r="BB232" s="568"/>
      <c r="BC232" s="568"/>
      <c r="BD232" s="568"/>
      <c r="BE232" s="568"/>
      <c r="BF232" s="568"/>
      <c r="BN232" s="568"/>
      <c r="BO232" s="568"/>
      <c r="BP232" s="568"/>
      <c r="BQ232" s="568"/>
      <c r="BR232" s="568"/>
    </row>
    <row r="233" spans="6:70" x14ac:dyDescent="0.2">
      <c r="F233" s="568"/>
      <c r="G233" s="568"/>
      <c r="H233" s="568"/>
      <c r="I233" s="568"/>
      <c r="J233" s="568"/>
      <c r="R233" s="568"/>
      <c r="S233" s="568"/>
      <c r="T233" s="568"/>
      <c r="U233" s="568"/>
      <c r="V233" s="568"/>
      <c r="AD233" s="568"/>
      <c r="AE233" s="568"/>
      <c r="AF233" s="568"/>
      <c r="AG233" s="568"/>
      <c r="AH233" s="568"/>
      <c r="AP233" s="568"/>
      <c r="AQ233" s="568"/>
      <c r="AR233" s="568"/>
      <c r="AS233" s="568"/>
      <c r="AT233" s="568"/>
      <c r="BB233" s="568"/>
      <c r="BC233" s="568"/>
      <c r="BD233" s="568"/>
      <c r="BE233" s="568"/>
      <c r="BF233" s="568"/>
      <c r="BN233" s="568"/>
      <c r="BO233" s="568"/>
      <c r="BP233" s="568"/>
      <c r="BQ233" s="568"/>
      <c r="BR233" s="568"/>
    </row>
    <row r="234" spans="6:70" x14ac:dyDescent="0.2">
      <c r="F234" s="568"/>
      <c r="G234" s="568"/>
      <c r="H234" s="568"/>
      <c r="I234" s="568"/>
      <c r="J234" s="568"/>
      <c r="R234" s="568"/>
      <c r="S234" s="568"/>
      <c r="T234" s="568"/>
      <c r="U234" s="568"/>
      <c r="V234" s="568"/>
      <c r="AD234" s="568"/>
      <c r="AE234" s="568"/>
      <c r="AF234" s="568"/>
      <c r="AG234" s="568"/>
      <c r="AH234" s="568"/>
      <c r="AP234" s="568"/>
      <c r="AQ234" s="568"/>
      <c r="AR234" s="568"/>
      <c r="AS234" s="568"/>
      <c r="AT234" s="568"/>
      <c r="BB234" s="568"/>
      <c r="BC234" s="568"/>
      <c r="BD234" s="568"/>
      <c r="BE234" s="568"/>
      <c r="BF234" s="568"/>
      <c r="BN234" s="568"/>
      <c r="BO234" s="568"/>
      <c r="BP234" s="568"/>
      <c r="BQ234" s="568"/>
      <c r="BR234" s="568"/>
    </row>
    <row r="235" spans="6:70" x14ac:dyDescent="0.2">
      <c r="F235" s="568"/>
      <c r="G235" s="568"/>
      <c r="H235" s="568"/>
      <c r="I235" s="568"/>
      <c r="J235" s="568"/>
      <c r="R235" s="568"/>
      <c r="S235" s="568"/>
      <c r="T235" s="568"/>
      <c r="U235" s="568"/>
      <c r="V235" s="568"/>
      <c r="AD235" s="568"/>
      <c r="AE235" s="568"/>
      <c r="AF235" s="568"/>
      <c r="AG235" s="568"/>
      <c r="AH235" s="568"/>
      <c r="AP235" s="568"/>
      <c r="AQ235" s="568"/>
      <c r="AR235" s="568"/>
      <c r="AS235" s="568"/>
      <c r="AT235" s="568"/>
      <c r="BB235" s="568"/>
      <c r="BC235" s="568"/>
      <c r="BD235" s="568"/>
      <c r="BE235" s="568"/>
      <c r="BF235" s="568"/>
      <c r="BN235" s="568"/>
      <c r="BO235" s="568"/>
      <c r="BP235" s="568"/>
      <c r="BQ235" s="568"/>
      <c r="BR235" s="568"/>
    </row>
    <row r="236" spans="6:70" x14ac:dyDescent="0.2">
      <c r="F236" s="568"/>
      <c r="G236" s="568"/>
      <c r="H236" s="568"/>
      <c r="I236" s="568"/>
      <c r="J236" s="568"/>
      <c r="R236" s="568"/>
      <c r="S236" s="568"/>
      <c r="T236" s="568"/>
      <c r="U236" s="568"/>
      <c r="V236" s="568"/>
      <c r="AD236" s="568"/>
      <c r="AE236" s="568"/>
      <c r="AF236" s="568"/>
      <c r="AG236" s="568"/>
      <c r="AH236" s="568"/>
      <c r="AP236" s="568"/>
      <c r="AQ236" s="568"/>
      <c r="AR236" s="568"/>
      <c r="AS236" s="568"/>
      <c r="AT236" s="568"/>
      <c r="BB236" s="568"/>
      <c r="BC236" s="568"/>
      <c r="BD236" s="568"/>
      <c r="BE236" s="568"/>
      <c r="BF236" s="568"/>
      <c r="BN236" s="568"/>
      <c r="BO236" s="568"/>
      <c r="BP236" s="568"/>
      <c r="BQ236" s="568"/>
      <c r="BR236" s="568"/>
    </row>
    <row r="237" spans="6:70" x14ac:dyDescent="0.2">
      <c r="F237" s="568"/>
      <c r="G237" s="568"/>
      <c r="H237" s="568"/>
      <c r="I237" s="568"/>
      <c r="J237" s="568"/>
      <c r="R237" s="568"/>
      <c r="S237" s="568"/>
      <c r="T237" s="568"/>
      <c r="U237" s="568"/>
      <c r="V237" s="568"/>
      <c r="AD237" s="568"/>
      <c r="AE237" s="568"/>
      <c r="AF237" s="568"/>
      <c r="AG237" s="568"/>
      <c r="AH237" s="568"/>
      <c r="AP237" s="568"/>
      <c r="AQ237" s="568"/>
      <c r="AR237" s="568"/>
      <c r="AS237" s="568"/>
      <c r="AT237" s="568"/>
      <c r="BB237" s="568"/>
      <c r="BC237" s="568"/>
      <c r="BD237" s="568"/>
      <c r="BE237" s="568"/>
      <c r="BF237" s="568"/>
      <c r="BN237" s="568"/>
      <c r="BO237" s="568"/>
      <c r="BP237" s="568"/>
      <c r="BQ237" s="568"/>
      <c r="BR237" s="568"/>
    </row>
    <row r="238" spans="6:70" x14ac:dyDescent="0.2">
      <c r="F238" s="568"/>
      <c r="G238" s="568"/>
      <c r="H238" s="568"/>
      <c r="I238" s="568"/>
      <c r="J238" s="568"/>
      <c r="R238" s="568"/>
      <c r="S238" s="568"/>
      <c r="T238" s="568"/>
      <c r="U238" s="568"/>
      <c r="V238" s="568"/>
      <c r="AD238" s="568"/>
      <c r="AE238" s="568"/>
      <c r="AF238" s="568"/>
      <c r="AG238" s="568"/>
      <c r="AH238" s="568"/>
      <c r="AP238" s="568"/>
      <c r="AQ238" s="568"/>
      <c r="AR238" s="568"/>
      <c r="AS238" s="568"/>
      <c r="AT238" s="568"/>
      <c r="BB238" s="568"/>
      <c r="BC238" s="568"/>
      <c r="BD238" s="568"/>
      <c r="BE238" s="568"/>
      <c r="BF238" s="568"/>
      <c r="BN238" s="568"/>
      <c r="BO238" s="568"/>
      <c r="BP238" s="568"/>
      <c r="BQ238" s="568"/>
      <c r="BR238" s="568"/>
    </row>
    <row r="239" spans="6:70" x14ac:dyDescent="0.2">
      <c r="F239" s="568"/>
      <c r="G239" s="568"/>
      <c r="H239" s="568"/>
      <c r="I239" s="568"/>
      <c r="J239" s="568"/>
      <c r="R239" s="568"/>
      <c r="S239" s="568"/>
      <c r="T239" s="568"/>
      <c r="U239" s="568"/>
      <c r="V239" s="568"/>
      <c r="AD239" s="568"/>
      <c r="AE239" s="568"/>
      <c r="AF239" s="568"/>
      <c r="AG239" s="568"/>
      <c r="AH239" s="568"/>
      <c r="AP239" s="568"/>
      <c r="AQ239" s="568"/>
      <c r="AR239" s="568"/>
      <c r="AS239" s="568"/>
      <c r="AT239" s="568"/>
      <c r="BB239" s="568"/>
      <c r="BC239" s="568"/>
      <c r="BD239" s="568"/>
      <c r="BE239" s="568"/>
      <c r="BF239" s="568"/>
      <c r="BN239" s="568"/>
      <c r="BO239" s="568"/>
      <c r="BP239" s="568"/>
      <c r="BQ239" s="568"/>
      <c r="BR239" s="568"/>
    </row>
    <row r="240" spans="6:70" x14ac:dyDescent="0.2">
      <c r="F240" s="568"/>
      <c r="G240" s="568"/>
      <c r="H240" s="568"/>
      <c r="I240" s="568"/>
      <c r="J240" s="568"/>
      <c r="R240" s="568"/>
      <c r="S240" s="568"/>
      <c r="T240" s="568"/>
      <c r="U240" s="568"/>
      <c r="V240" s="568"/>
      <c r="AD240" s="568"/>
      <c r="AE240" s="568"/>
      <c r="AF240" s="568"/>
      <c r="AG240" s="568"/>
      <c r="AH240" s="568"/>
      <c r="AP240" s="568"/>
      <c r="AQ240" s="568"/>
      <c r="AR240" s="568"/>
      <c r="AS240" s="568"/>
      <c r="AT240" s="568"/>
      <c r="BB240" s="568"/>
      <c r="BC240" s="568"/>
      <c r="BD240" s="568"/>
      <c r="BE240" s="568"/>
      <c r="BF240" s="568"/>
      <c r="BN240" s="568"/>
      <c r="BO240" s="568"/>
      <c r="BP240" s="568"/>
      <c r="BQ240" s="568"/>
      <c r="BR240" s="568"/>
    </row>
    <row r="241" spans="6:70" x14ac:dyDescent="0.2">
      <c r="F241" s="568"/>
      <c r="G241" s="568"/>
      <c r="H241" s="568"/>
      <c r="I241" s="568"/>
      <c r="J241" s="568"/>
      <c r="R241" s="568"/>
      <c r="S241" s="568"/>
      <c r="T241" s="568"/>
      <c r="U241" s="568"/>
      <c r="V241" s="568"/>
      <c r="AD241" s="568"/>
      <c r="AE241" s="568"/>
      <c r="AF241" s="568"/>
      <c r="AG241" s="568"/>
      <c r="AH241" s="568"/>
      <c r="AP241" s="568"/>
      <c r="AQ241" s="568"/>
      <c r="AR241" s="568"/>
      <c r="AS241" s="568"/>
      <c r="AT241" s="568"/>
      <c r="BB241" s="568"/>
      <c r="BC241" s="568"/>
      <c r="BD241" s="568"/>
      <c r="BE241" s="568"/>
      <c r="BF241" s="568"/>
      <c r="BN241" s="568"/>
      <c r="BO241" s="568"/>
      <c r="BP241" s="568"/>
      <c r="BQ241" s="568"/>
      <c r="BR241" s="568"/>
    </row>
    <row r="242" spans="6:70" x14ac:dyDescent="0.2">
      <c r="F242" s="568"/>
      <c r="G242" s="568"/>
      <c r="H242" s="568"/>
      <c r="I242" s="568"/>
      <c r="J242" s="568"/>
      <c r="R242" s="568"/>
      <c r="S242" s="568"/>
      <c r="T242" s="568"/>
      <c r="U242" s="568"/>
      <c r="V242" s="568"/>
      <c r="AD242" s="568"/>
      <c r="AE242" s="568"/>
      <c r="AF242" s="568"/>
      <c r="AG242" s="568"/>
      <c r="AH242" s="568"/>
      <c r="AP242" s="568"/>
      <c r="AQ242" s="568"/>
      <c r="AR242" s="568"/>
      <c r="AS242" s="568"/>
      <c r="AT242" s="568"/>
      <c r="BB242" s="568"/>
      <c r="BC242" s="568"/>
      <c r="BD242" s="568"/>
      <c r="BE242" s="568"/>
      <c r="BF242" s="568"/>
      <c r="BN242" s="568"/>
      <c r="BO242" s="568"/>
      <c r="BP242" s="568"/>
      <c r="BQ242" s="568"/>
      <c r="BR242" s="568"/>
    </row>
    <row r="243" spans="6:70" x14ac:dyDescent="0.2">
      <c r="F243" s="568"/>
      <c r="G243" s="568"/>
      <c r="H243" s="568"/>
      <c r="I243" s="568"/>
      <c r="J243" s="568"/>
      <c r="R243" s="568"/>
      <c r="S243" s="568"/>
      <c r="T243" s="568"/>
      <c r="U243" s="568"/>
      <c r="V243" s="568"/>
      <c r="AD243" s="568"/>
      <c r="AE243" s="568"/>
      <c r="AF243" s="568"/>
      <c r="AG243" s="568"/>
      <c r="AH243" s="568"/>
      <c r="AP243" s="568"/>
      <c r="AQ243" s="568"/>
      <c r="AR243" s="568"/>
      <c r="AS243" s="568"/>
      <c r="AT243" s="568"/>
      <c r="BB243" s="568"/>
      <c r="BC243" s="568"/>
      <c r="BD243" s="568"/>
      <c r="BE243" s="568"/>
      <c r="BF243" s="568"/>
      <c r="BN243" s="568"/>
      <c r="BO243" s="568"/>
      <c r="BP243" s="568"/>
      <c r="BQ243" s="568"/>
      <c r="BR243" s="568"/>
    </row>
    <row r="244" spans="6:70" x14ac:dyDescent="0.2">
      <c r="F244" s="568"/>
      <c r="G244" s="568"/>
      <c r="H244" s="568"/>
      <c r="I244" s="568"/>
      <c r="J244" s="568"/>
      <c r="R244" s="568"/>
      <c r="S244" s="568"/>
      <c r="T244" s="568"/>
      <c r="U244" s="568"/>
      <c r="V244" s="568"/>
      <c r="AD244" s="568"/>
      <c r="AE244" s="568"/>
      <c r="AF244" s="568"/>
      <c r="AG244" s="568"/>
      <c r="AH244" s="568"/>
      <c r="AP244" s="568"/>
      <c r="AQ244" s="568"/>
      <c r="AR244" s="568"/>
      <c r="AS244" s="568"/>
      <c r="AT244" s="568"/>
      <c r="BB244" s="568"/>
      <c r="BC244" s="568"/>
      <c r="BD244" s="568"/>
      <c r="BE244" s="568"/>
      <c r="BF244" s="568"/>
      <c r="BN244" s="568"/>
      <c r="BO244" s="568"/>
      <c r="BP244" s="568"/>
      <c r="BQ244" s="568"/>
      <c r="BR244" s="568"/>
    </row>
    <row r="245" spans="6:70" x14ac:dyDescent="0.2">
      <c r="F245" s="568"/>
      <c r="G245" s="568"/>
      <c r="H245" s="568"/>
      <c r="I245" s="568"/>
      <c r="J245" s="568"/>
      <c r="R245" s="568"/>
      <c r="S245" s="568"/>
      <c r="T245" s="568"/>
      <c r="U245" s="568"/>
      <c r="V245" s="568"/>
      <c r="AD245" s="568"/>
      <c r="AE245" s="568"/>
      <c r="AF245" s="568"/>
      <c r="AG245" s="568"/>
      <c r="AH245" s="568"/>
      <c r="AP245" s="568"/>
      <c r="AQ245" s="568"/>
      <c r="AR245" s="568"/>
      <c r="AS245" s="568"/>
      <c r="AT245" s="568"/>
      <c r="BB245" s="568"/>
      <c r="BC245" s="568"/>
      <c r="BD245" s="568"/>
      <c r="BE245" s="568"/>
      <c r="BF245" s="568"/>
      <c r="BN245" s="568"/>
      <c r="BO245" s="568"/>
      <c r="BP245" s="568"/>
      <c r="BQ245" s="568"/>
      <c r="BR245" s="568"/>
    </row>
    <row r="246" spans="6:70" x14ac:dyDescent="0.2">
      <c r="F246" s="568"/>
      <c r="G246" s="568"/>
      <c r="H246" s="568"/>
      <c r="I246" s="568"/>
      <c r="J246" s="568"/>
      <c r="R246" s="568"/>
      <c r="S246" s="568"/>
      <c r="T246" s="568"/>
      <c r="U246" s="568"/>
      <c r="V246" s="568"/>
      <c r="AD246" s="568"/>
      <c r="AE246" s="568"/>
      <c r="AF246" s="568"/>
      <c r="AG246" s="568"/>
      <c r="AH246" s="568"/>
      <c r="AP246" s="568"/>
      <c r="AQ246" s="568"/>
      <c r="AR246" s="568"/>
      <c r="AS246" s="568"/>
      <c r="AT246" s="568"/>
      <c r="BB246" s="568"/>
      <c r="BC246" s="568"/>
      <c r="BD246" s="568"/>
      <c r="BE246" s="568"/>
      <c r="BF246" s="568"/>
      <c r="BN246" s="568"/>
      <c r="BO246" s="568"/>
      <c r="BP246" s="568"/>
      <c r="BQ246" s="568"/>
      <c r="BR246" s="568"/>
    </row>
    <row r="247" spans="6:70" x14ac:dyDescent="0.2">
      <c r="F247" s="568"/>
      <c r="G247" s="568"/>
      <c r="H247" s="568"/>
      <c r="I247" s="568"/>
      <c r="J247" s="568"/>
      <c r="R247" s="568"/>
      <c r="S247" s="568"/>
      <c r="T247" s="568"/>
      <c r="U247" s="568"/>
      <c r="V247" s="568"/>
      <c r="AD247" s="568"/>
      <c r="AE247" s="568"/>
      <c r="AF247" s="568"/>
      <c r="AG247" s="568"/>
      <c r="AH247" s="568"/>
      <c r="AP247" s="568"/>
      <c r="AQ247" s="568"/>
      <c r="AR247" s="568"/>
      <c r="AS247" s="568"/>
      <c r="AT247" s="568"/>
      <c r="BB247" s="568"/>
      <c r="BC247" s="568"/>
      <c r="BD247" s="568"/>
      <c r="BE247" s="568"/>
      <c r="BF247" s="568"/>
      <c r="BN247" s="568"/>
      <c r="BO247" s="568"/>
      <c r="BP247" s="568"/>
      <c r="BQ247" s="568"/>
      <c r="BR247" s="568"/>
    </row>
    <row r="248" spans="6:70" x14ac:dyDescent="0.2">
      <c r="F248" s="568"/>
      <c r="G248" s="568"/>
      <c r="H248" s="568"/>
      <c r="I248" s="568"/>
      <c r="J248" s="568"/>
      <c r="R248" s="568"/>
      <c r="S248" s="568"/>
      <c r="T248" s="568"/>
      <c r="U248" s="568"/>
      <c r="V248" s="568"/>
      <c r="AD248" s="568"/>
      <c r="AE248" s="568"/>
      <c r="AF248" s="568"/>
      <c r="AG248" s="568"/>
      <c r="AH248" s="568"/>
      <c r="AP248" s="568"/>
      <c r="AQ248" s="568"/>
      <c r="AR248" s="568"/>
      <c r="AS248" s="568"/>
      <c r="AT248" s="568"/>
      <c r="BB248" s="568"/>
      <c r="BC248" s="568"/>
      <c r="BD248" s="568"/>
      <c r="BE248" s="568"/>
      <c r="BF248" s="568"/>
      <c r="BN248" s="568"/>
      <c r="BO248" s="568"/>
      <c r="BP248" s="568"/>
      <c r="BQ248" s="568"/>
      <c r="BR248" s="568"/>
    </row>
    <row r="249" spans="6:70" x14ac:dyDescent="0.2">
      <c r="F249" s="568"/>
      <c r="G249" s="568"/>
      <c r="H249" s="568"/>
      <c r="I249" s="568"/>
      <c r="J249" s="568"/>
      <c r="R249" s="568"/>
      <c r="S249" s="568"/>
      <c r="T249" s="568"/>
      <c r="U249" s="568"/>
      <c r="V249" s="568"/>
      <c r="AD249" s="568"/>
      <c r="AE249" s="568"/>
      <c r="AF249" s="568"/>
      <c r="AG249" s="568"/>
      <c r="AH249" s="568"/>
      <c r="AP249" s="568"/>
      <c r="AQ249" s="568"/>
      <c r="AR249" s="568"/>
      <c r="AS249" s="568"/>
      <c r="AT249" s="568"/>
      <c r="BB249" s="568"/>
      <c r="BC249" s="568"/>
      <c r="BD249" s="568"/>
      <c r="BE249" s="568"/>
      <c r="BF249" s="568"/>
      <c r="BN249" s="568"/>
      <c r="BO249" s="568"/>
      <c r="BP249" s="568"/>
      <c r="BQ249" s="568"/>
      <c r="BR249" s="568"/>
    </row>
    <row r="250" spans="6:70" x14ac:dyDescent="0.2">
      <c r="F250" s="568"/>
      <c r="G250" s="568"/>
      <c r="H250" s="568"/>
      <c r="I250" s="568"/>
      <c r="J250" s="568"/>
      <c r="R250" s="568"/>
      <c r="S250" s="568"/>
      <c r="T250" s="568"/>
      <c r="U250" s="568"/>
      <c r="V250" s="568"/>
      <c r="AD250" s="568"/>
      <c r="AE250" s="568"/>
      <c r="AF250" s="568"/>
      <c r="AG250" s="568"/>
      <c r="AH250" s="568"/>
      <c r="AP250" s="568"/>
      <c r="AQ250" s="568"/>
      <c r="AR250" s="568"/>
      <c r="AS250" s="568"/>
      <c r="AT250" s="568"/>
      <c r="BB250" s="568"/>
      <c r="BC250" s="568"/>
      <c r="BD250" s="568"/>
      <c r="BE250" s="568"/>
      <c r="BF250" s="568"/>
      <c r="BN250" s="568"/>
      <c r="BO250" s="568"/>
      <c r="BP250" s="568"/>
      <c r="BQ250" s="568"/>
      <c r="BR250" s="568"/>
    </row>
    <row r="251" spans="6:70" x14ac:dyDescent="0.2">
      <c r="F251" s="568"/>
      <c r="G251" s="568"/>
      <c r="H251" s="568"/>
      <c r="I251" s="568"/>
      <c r="J251" s="568"/>
      <c r="R251" s="568"/>
      <c r="S251" s="568"/>
      <c r="T251" s="568"/>
      <c r="U251" s="568"/>
      <c r="V251" s="568"/>
      <c r="AD251" s="568"/>
      <c r="AE251" s="568"/>
      <c r="AF251" s="568"/>
      <c r="AG251" s="568"/>
      <c r="AH251" s="568"/>
      <c r="AP251" s="568"/>
      <c r="AQ251" s="568"/>
      <c r="AR251" s="568"/>
      <c r="AS251" s="568"/>
      <c r="AT251" s="568"/>
      <c r="BB251" s="568"/>
      <c r="BC251" s="568"/>
      <c r="BD251" s="568"/>
      <c r="BE251" s="568"/>
      <c r="BF251" s="568"/>
      <c r="BN251" s="568"/>
      <c r="BO251" s="568"/>
      <c r="BP251" s="568"/>
      <c r="BQ251" s="568"/>
      <c r="BR251" s="568"/>
    </row>
    <row r="252" spans="6:70" x14ac:dyDescent="0.2">
      <c r="F252" s="568"/>
      <c r="G252" s="568"/>
      <c r="H252" s="568"/>
      <c r="I252" s="568"/>
      <c r="J252" s="568"/>
      <c r="R252" s="568"/>
      <c r="S252" s="568"/>
      <c r="T252" s="568"/>
      <c r="U252" s="568"/>
      <c r="V252" s="568"/>
      <c r="AD252" s="568"/>
      <c r="AE252" s="568"/>
      <c r="AF252" s="568"/>
      <c r="AG252" s="568"/>
      <c r="AH252" s="568"/>
      <c r="AP252" s="568"/>
      <c r="AQ252" s="568"/>
      <c r="AR252" s="568"/>
      <c r="AS252" s="568"/>
      <c r="AT252" s="568"/>
      <c r="BB252" s="568"/>
      <c r="BC252" s="568"/>
      <c r="BD252" s="568"/>
      <c r="BE252" s="568"/>
      <c r="BF252" s="568"/>
      <c r="BN252" s="568"/>
      <c r="BO252" s="568"/>
      <c r="BP252" s="568"/>
      <c r="BQ252" s="568"/>
      <c r="BR252" s="568"/>
    </row>
    <row r="253" spans="6:70" x14ac:dyDescent="0.2">
      <c r="F253" s="568"/>
      <c r="G253" s="568"/>
      <c r="H253" s="568"/>
      <c r="I253" s="568"/>
      <c r="J253" s="568"/>
      <c r="R253" s="568"/>
      <c r="S253" s="568"/>
      <c r="T253" s="568"/>
      <c r="U253" s="568"/>
      <c r="V253" s="568"/>
      <c r="AD253" s="568"/>
      <c r="AE253" s="568"/>
      <c r="AF253" s="568"/>
      <c r="AG253" s="568"/>
      <c r="AH253" s="568"/>
      <c r="AP253" s="568"/>
      <c r="AQ253" s="568"/>
      <c r="AR253" s="568"/>
      <c r="AS253" s="568"/>
      <c r="AT253" s="568"/>
      <c r="BB253" s="568"/>
      <c r="BC253" s="568"/>
      <c r="BD253" s="568"/>
      <c r="BE253" s="568"/>
      <c r="BF253" s="568"/>
      <c r="BN253" s="568"/>
      <c r="BO253" s="568"/>
      <c r="BP253" s="568"/>
      <c r="BQ253" s="568"/>
      <c r="BR253" s="568"/>
    </row>
    <row r="254" spans="6:70" x14ac:dyDescent="0.2">
      <c r="F254" s="568"/>
      <c r="G254" s="568"/>
      <c r="H254" s="568"/>
      <c r="I254" s="568"/>
      <c r="J254" s="568"/>
      <c r="R254" s="568"/>
      <c r="S254" s="568"/>
      <c r="T254" s="568"/>
      <c r="U254" s="568"/>
      <c r="V254" s="568"/>
      <c r="AD254" s="568"/>
      <c r="AE254" s="568"/>
      <c r="AF254" s="568"/>
      <c r="AG254" s="568"/>
      <c r="AH254" s="568"/>
      <c r="AP254" s="568"/>
      <c r="AQ254" s="568"/>
      <c r="AR254" s="568"/>
      <c r="AS254" s="568"/>
      <c r="AT254" s="568"/>
      <c r="BB254" s="568"/>
      <c r="BC254" s="568"/>
      <c r="BD254" s="568"/>
      <c r="BE254" s="568"/>
      <c r="BF254" s="568"/>
      <c r="BN254" s="568"/>
      <c r="BO254" s="568"/>
      <c r="BP254" s="568"/>
      <c r="BQ254" s="568"/>
      <c r="BR254" s="568"/>
    </row>
    <row r="255" spans="6:70" x14ac:dyDescent="0.2">
      <c r="F255" s="568"/>
      <c r="G255" s="568"/>
      <c r="H255" s="568"/>
      <c r="I255" s="568"/>
      <c r="J255" s="568"/>
      <c r="R255" s="568"/>
      <c r="S255" s="568"/>
      <c r="T255" s="568"/>
      <c r="U255" s="568"/>
      <c r="V255" s="568"/>
      <c r="AD255" s="568"/>
      <c r="AE255" s="568"/>
      <c r="AF255" s="568"/>
      <c r="AG255" s="568"/>
      <c r="AH255" s="568"/>
      <c r="AP255" s="568"/>
      <c r="AQ255" s="568"/>
      <c r="AR255" s="568"/>
      <c r="AS255" s="568"/>
      <c r="AT255" s="568"/>
      <c r="BB255" s="568"/>
      <c r="BC255" s="568"/>
      <c r="BD255" s="568"/>
      <c r="BE255" s="568"/>
      <c r="BF255" s="568"/>
      <c r="BN255" s="568"/>
      <c r="BO255" s="568"/>
      <c r="BP255" s="568"/>
      <c r="BQ255" s="568"/>
      <c r="BR255" s="568"/>
    </row>
    <row r="256" spans="6:70" x14ac:dyDescent="0.2">
      <c r="F256" s="568"/>
      <c r="G256" s="568"/>
      <c r="H256" s="568"/>
      <c r="I256" s="568"/>
      <c r="J256" s="568"/>
      <c r="R256" s="568"/>
      <c r="S256" s="568"/>
      <c r="T256" s="568"/>
      <c r="U256" s="568"/>
      <c r="V256" s="568"/>
      <c r="AD256" s="568"/>
      <c r="AE256" s="568"/>
      <c r="AF256" s="568"/>
      <c r="AG256" s="568"/>
      <c r="AH256" s="568"/>
      <c r="AP256" s="568"/>
      <c r="AQ256" s="568"/>
      <c r="AR256" s="568"/>
      <c r="AS256" s="568"/>
      <c r="AT256" s="568"/>
      <c r="BB256" s="568"/>
      <c r="BC256" s="568"/>
      <c r="BD256" s="568"/>
      <c r="BE256" s="568"/>
      <c r="BF256" s="568"/>
      <c r="BN256" s="568"/>
      <c r="BO256" s="568"/>
      <c r="BP256" s="568"/>
      <c r="BQ256" s="568"/>
      <c r="BR256" s="568"/>
    </row>
    <row r="257" spans="6:70" x14ac:dyDescent="0.2">
      <c r="F257" s="568"/>
      <c r="G257" s="568"/>
      <c r="H257" s="568"/>
      <c r="I257" s="568"/>
      <c r="J257" s="568"/>
      <c r="R257" s="568"/>
      <c r="S257" s="568"/>
      <c r="T257" s="568"/>
      <c r="U257" s="568"/>
      <c r="V257" s="568"/>
      <c r="AD257" s="568"/>
      <c r="AE257" s="568"/>
      <c r="AF257" s="568"/>
      <c r="AG257" s="568"/>
      <c r="AH257" s="568"/>
      <c r="AP257" s="568"/>
      <c r="AQ257" s="568"/>
      <c r="AR257" s="568"/>
      <c r="AS257" s="568"/>
      <c r="AT257" s="568"/>
      <c r="BB257" s="568"/>
      <c r="BC257" s="568"/>
      <c r="BD257" s="568"/>
      <c r="BE257" s="568"/>
      <c r="BF257" s="568"/>
      <c r="BN257" s="568"/>
      <c r="BO257" s="568"/>
      <c r="BP257" s="568"/>
      <c r="BQ257" s="568"/>
      <c r="BR257" s="568"/>
    </row>
    <row r="258" spans="6:70" x14ac:dyDescent="0.2">
      <c r="F258" s="568"/>
      <c r="G258" s="568"/>
      <c r="H258" s="568"/>
      <c r="I258" s="568"/>
      <c r="J258" s="568"/>
      <c r="R258" s="568"/>
      <c r="S258" s="568"/>
      <c r="T258" s="568"/>
      <c r="U258" s="568"/>
      <c r="V258" s="568"/>
      <c r="AD258" s="568"/>
      <c r="AE258" s="568"/>
      <c r="AF258" s="568"/>
      <c r="AG258" s="568"/>
      <c r="AH258" s="568"/>
      <c r="AP258" s="568"/>
      <c r="AQ258" s="568"/>
      <c r="AR258" s="568"/>
      <c r="AS258" s="568"/>
      <c r="AT258" s="568"/>
      <c r="BB258" s="568"/>
      <c r="BC258" s="568"/>
      <c r="BD258" s="568"/>
      <c r="BE258" s="568"/>
      <c r="BF258" s="568"/>
      <c r="BN258" s="568"/>
      <c r="BO258" s="568"/>
      <c r="BP258" s="568"/>
      <c r="BQ258" s="568"/>
      <c r="BR258" s="568"/>
    </row>
    <row r="259" spans="6:70" x14ac:dyDescent="0.2">
      <c r="F259" s="568"/>
      <c r="G259" s="568"/>
      <c r="H259" s="568"/>
      <c r="I259" s="568"/>
      <c r="J259" s="568"/>
      <c r="R259" s="568"/>
      <c r="S259" s="568"/>
      <c r="T259" s="568"/>
      <c r="U259" s="568"/>
      <c r="V259" s="568"/>
      <c r="AD259" s="568"/>
      <c r="AE259" s="568"/>
      <c r="AF259" s="568"/>
      <c r="AG259" s="568"/>
      <c r="AH259" s="568"/>
      <c r="AP259" s="568"/>
      <c r="AQ259" s="568"/>
      <c r="AR259" s="568"/>
      <c r="AS259" s="568"/>
      <c r="AT259" s="568"/>
      <c r="BB259" s="568"/>
      <c r="BC259" s="568"/>
      <c r="BD259" s="568"/>
      <c r="BE259" s="568"/>
      <c r="BF259" s="568"/>
      <c r="BN259" s="568"/>
      <c r="BO259" s="568"/>
      <c r="BP259" s="568"/>
      <c r="BQ259" s="568"/>
      <c r="BR259" s="568"/>
    </row>
    <row r="260" spans="6:70" x14ac:dyDescent="0.2">
      <c r="F260" s="568"/>
      <c r="G260" s="568"/>
      <c r="H260" s="568"/>
      <c r="I260" s="568"/>
      <c r="J260" s="568"/>
      <c r="R260" s="568"/>
      <c r="S260" s="568"/>
      <c r="T260" s="568"/>
      <c r="U260" s="568"/>
      <c r="V260" s="568"/>
      <c r="AD260" s="568"/>
      <c r="AE260" s="568"/>
      <c r="AF260" s="568"/>
      <c r="AG260" s="568"/>
      <c r="AH260" s="568"/>
      <c r="AP260" s="568"/>
      <c r="AQ260" s="568"/>
      <c r="AR260" s="568"/>
      <c r="AS260" s="568"/>
      <c r="AT260" s="568"/>
      <c r="BB260" s="568"/>
      <c r="BC260" s="568"/>
      <c r="BD260" s="568"/>
      <c r="BE260" s="568"/>
      <c r="BF260" s="568"/>
      <c r="BN260" s="568"/>
      <c r="BO260" s="568"/>
      <c r="BP260" s="568"/>
      <c r="BQ260" s="568"/>
      <c r="BR260" s="568"/>
    </row>
    <row r="261" spans="6:70" x14ac:dyDescent="0.2">
      <c r="F261" s="568"/>
      <c r="G261" s="568"/>
      <c r="H261" s="568"/>
      <c r="I261" s="568"/>
      <c r="J261" s="568"/>
      <c r="R261" s="568"/>
      <c r="S261" s="568"/>
      <c r="T261" s="568"/>
      <c r="U261" s="568"/>
      <c r="V261" s="568"/>
      <c r="AD261" s="568"/>
      <c r="AE261" s="568"/>
      <c r="AF261" s="568"/>
      <c r="AG261" s="568"/>
      <c r="AH261" s="568"/>
      <c r="AP261" s="568"/>
      <c r="AQ261" s="568"/>
      <c r="AR261" s="568"/>
      <c r="AS261" s="568"/>
      <c r="AT261" s="568"/>
      <c r="BB261" s="568"/>
      <c r="BC261" s="568"/>
      <c r="BD261" s="568"/>
      <c r="BE261" s="568"/>
      <c r="BF261" s="568"/>
      <c r="BN261" s="568"/>
      <c r="BO261" s="568"/>
      <c r="BP261" s="568"/>
      <c r="BQ261" s="568"/>
      <c r="BR261" s="568"/>
    </row>
    <row r="262" spans="6:70" x14ac:dyDescent="0.2">
      <c r="F262" s="568"/>
      <c r="G262" s="568"/>
      <c r="H262" s="568"/>
      <c r="I262" s="568"/>
      <c r="J262" s="568"/>
      <c r="R262" s="568"/>
      <c r="S262" s="568"/>
      <c r="T262" s="568"/>
      <c r="U262" s="568"/>
      <c r="V262" s="568"/>
      <c r="AD262" s="568"/>
      <c r="AE262" s="568"/>
      <c r="AF262" s="568"/>
      <c r="AG262" s="568"/>
      <c r="AH262" s="568"/>
      <c r="AP262" s="568"/>
      <c r="AQ262" s="568"/>
      <c r="AR262" s="568"/>
      <c r="AS262" s="568"/>
      <c r="AT262" s="568"/>
      <c r="BB262" s="568"/>
      <c r="BC262" s="568"/>
      <c r="BD262" s="568"/>
      <c r="BE262" s="568"/>
      <c r="BF262" s="568"/>
      <c r="BN262" s="568"/>
      <c r="BO262" s="568"/>
      <c r="BP262" s="568"/>
      <c r="BQ262" s="568"/>
      <c r="BR262" s="568"/>
    </row>
    <row r="263" spans="6:70" x14ac:dyDescent="0.2">
      <c r="F263" s="568"/>
      <c r="G263" s="568"/>
      <c r="H263" s="568"/>
      <c r="I263" s="568"/>
      <c r="J263" s="568"/>
      <c r="R263" s="568"/>
      <c r="S263" s="568"/>
      <c r="T263" s="568"/>
      <c r="U263" s="568"/>
      <c r="V263" s="568"/>
      <c r="AD263" s="568"/>
      <c r="AE263" s="568"/>
      <c r="AF263" s="568"/>
      <c r="AG263" s="568"/>
      <c r="AH263" s="568"/>
      <c r="AP263" s="568"/>
      <c r="AQ263" s="568"/>
      <c r="AR263" s="568"/>
      <c r="AS263" s="568"/>
      <c r="AT263" s="568"/>
      <c r="BB263" s="568"/>
      <c r="BC263" s="568"/>
      <c r="BD263" s="568"/>
      <c r="BE263" s="568"/>
      <c r="BF263" s="568"/>
      <c r="BN263" s="568"/>
      <c r="BO263" s="568"/>
      <c r="BP263" s="568"/>
      <c r="BQ263" s="568"/>
      <c r="BR263" s="568"/>
    </row>
    <row r="264" spans="6:70" x14ac:dyDescent="0.2">
      <c r="F264" s="568"/>
      <c r="G264" s="568"/>
      <c r="H264" s="568"/>
      <c r="I264" s="568"/>
      <c r="J264" s="568"/>
      <c r="R264" s="568"/>
      <c r="S264" s="568"/>
      <c r="T264" s="568"/>
      <c r="U264" s="568"/>
      <c r="V264" s="568"/>
      <c r="AD264" s="568"/>
      <c r="AE264" s="568"/>
      <c r="AF264" s="568"/>
      <c r="AG264" s="568"/>
      <c r="AH264" s="568"/>
      <c r="AP264" s="568"/>
      <c r="AQ264" s="568"/>
      <c r="AR264" s="568"/>
      <c r="AS264" s="568"/>
      <c r="AT264" s="568"/>
      <c r="BB264" s="568"/>
      <c r="BC264" s="568"/>
      <c r="BD264" s="568"/>
      <c r="BE264" s="568"/>
      <c r="BF264" s="568"/>
      <c r="BN264" s="568"/>
      <c r="BO264" s="568"/>
      <c r="BP264" s="568"/>
      <c r="BQ264" s="568"/>
      <c r="BR264" s="568"/>
    </row>
    <row r="265" spans="6:70" x14ac:dyDescent="0.2">
      <c r="F265" s="568"/>
      <c r="G265" s="568"/>
      <c r="H265" s="568"/>
      <c r="I265" s="568"/>
      <c r="J265" s="568"/>
      <c r="R265" s="568"/>
      <c r="S265" s="568"/>
      <c r="T265" s="568"/>
      <c r="U265" s="568"/>
      <c r="V265" s="568"/>
      <c r="AD265" s="568"/>
      <c r="AE265" s="568"/>
      <c r="AF265" s="568"/>
      <c r="AG265" s="568"/>
      <c r="AH265" s="568"/>
      <c r="AP265" s="568"/>
      <c r="AQ265" s="568"/>
      <c r="AR265" s="568"/>
      <c r="AS265" s="568"/>
      <c r="AT265" s="568"/>
      <c r="BB265" s="568"/>
      <c r="BC265" s="568"/>
      <c r="BD265" s="568"/>
      <c r="BE265" s="568"/>
      <c r="BF265" s="568"/>
      <c r="BN265" s="568"/>
      <c r="BO265" s="568"/>
      <c r="BP265" s="568"/>
      <c r="BQ265" s="568"/>
      <c r="BR265" s="568"/>
    </row>
    <row r="266" spans="6:70" x14ac:dyDescent="0.2">
      <c r="F266" s="568"/>
      <c r="G266" s="568"/>
      <c r="H266" s="568"/>
      <c r="I266" s="568"/>
      <c r="J266" s="568"/>
      <c r="R266" s="568"/>
      <c r="S266" s="568"/>
      <c r="T266" s="568"/>
      <c r="U266" s="568"/>
      <c r="V266" s="568"/>
      <c r="AD266" s="568"/>
      <c r="AE266" s="568"/>
      <c r="AF266" s="568"/>
      <c r="AG266" s="568"/>
      <c r="AH266" s="568"/>
      <c r="AP266" s="568"/>
      <c r="AQ266" s="568"/>
      <c r="AR266" s="568"/>
      <c r="AS266" s="568"/>
      <c r="AT266" s="568"/>
      <c r="BB266" s="568"/>
      <c r="BC266" s="568"/>
      <c r="BD266" s="568"/>
      <c r="BE266" s="568"/>
      <c r="BF266" s="568"/>
      <c r="BN266" s="568"/>
      <c r="BO266" s="568"/>
      <c r="BP266" s="568"/>
      <c r="BQ266" s="568"/>
      <c r="BR266" s="568"/>
    </row>
    <row r="267" spans="6:70" x14ac:dyDescent="0.2">
      <c r="F267" s="568"/>
      <c r="G267" s="568"/>
      <c r="H267" s="568"/>
      <c r="I267" s="568"/>
      <c r="J267" s="568"/>
      <c r="R267" s="568"/>
      <c r="S267" s="568"/>
      <c r="T267" s="568"/>
      <c r="U267" s="568"/>
      <c r="V267" s="568"/>
      <c r="AD267" s="568"/>
      <c r="AE267" s="568"/>
      <c r="AF267" s="568"/>
      <c r="AG267" s="568"/>
      <c r="AH267" s="568"/>
      <c r="AP267" s="568"/>
      <c r="AQ267" s="568"/>
      <c r="AR267" s="568"/>
      <c r="AS267" s="568"/>
      <c r="AT267" s="568"/>
      <c r="BB267" s="568"/>
      <c r="BC267" s="568"/>
      <c r="BD267" s="568"/>
      <c r="BE267" s="568"/>
      <c r="BF267" s="568"/>
      <c r="BN267" s="568"/>
      <c r="BO267" s="568"/>
      <c r="BP267" s="568"/>
      <c r="BQ267" s="568"/>
      <c r="BR267" s="568"/>
    </row>
    <row r="268" spans="6:70" x14ac:dyDescent="0.2">
      <c r="F268" s="568"/>
      <c r="G268" s="568"/>
      <c r="H268" s="568"/>
      <c r="I268" s="568"/>
      <c r="J268" s="568"/>
      <c r="R268" s="568"/>
      <c r="S268" s="568"/>
      <c r="T268" s="568"/>
      <c r="U268" s="568"/>
      <c r="V268" s="568"/>
      <c r="AD268" s="568"/>
      <c r="AE268" s="568"/>
      <c r="AF268" s="568"/>
      <c r="AG268" s="568"/>
      <c r="AH268" s="568"/>
      <c r="AP268" s="568"/>
      <c r="AQ268" s="568"/>
      <c r="AR268" s="568"/>
      <c r="AS268" s="568"/>
      <c r="AT268" s="568"/>
      <c r="BB268" s="568"/>
      <c r="BC268" s="568"/>
      <c r="BD268" s="568"/>
      <c r="BE268" s="568"/>
      <c r="BF268" s="568"/>
      <c r="BN268" s="568"/>
      <c r="BO268" s="568"/>
      <c r="BP268" s="568"/>
      <c r="BQ268" s="568"/>
      <c r="BR268" s="568"/>
    </row>
    <row r="269" spans="6:70" x14ac:dyDescent="0.2">
      <c r="F269" s="568"/>
      <c r="G269" s="568"/>
      <c r="H269" s="568"/>
      <c r="I269" s="568"/>
      <c r="J269" s="568"/>
      <c r="R269" s="568"/>
      <c r="S269" s="568"/>
      <c r="T269" s="568"/>
      <c r="U269" s="568"/>
      <c r="V269" s="568"/>
      <c r="AD269" s="568"/>
      <c r="AE269" s="568"/>
      <c r="AF269" s="568"/>
      <c r="AG269" s="568"/>
      <c r="AH269" s="568"/>
      <c r="AP269" s="568"/>
      <c r="AQ269" s="568"/>
      <c r="AR269" s="568"/>
      <c r="AS269" s="568"/>
      <c r="AT269" s="568"/>
      <c r="BB269" s="568"/>
      <c r="BC269" s="568"/>
      <c r="BD269" s="568"/>
      <c r="BE269" s="568"/>
      <c r="BF269" s="568"/>
      <c r="BN269" s="568"/>
      <c r="BO269" s="568"/>
      <c r="BP269" s="568"/>
      <c r="BQ269" s="568"/>
      <c r="BR269" s="568"/>
    </row>
    <row r="270" spans="6:70" x14ac:dyDescent="0.2">
      <c r="F270" s="568"/>
      <c r="G270" s="568"/>
      <c r="H270" s="568"/>
      <c r="I270" s="568"/>
      <c r="J270" s="568"/>
      <c r="R270" s="568"/>
      <c r="S270" s="568"/>
      <c r="T270" s="568"/>
      <c r="U270" s="568"/>
      <c r="V270" s="568"/>
      <c r="AD270" s="568"/>
      <c r="AE270" s="568"/>
      <c r="AF270" s="568"/>
      <c r="AG270" s="568"/>
      <c r="AH270" s="568"/>
      <c r="AP270" s="568"/>
      <c r="AQ270" s="568"/>
      <c r="AR270" s="568"/>
      <c r="AS270" s="568"/>
      <c r="AT270" s="568"/>
      <c r="BB270" s="568"/>
      <c r="BC270" s="568"/>
      <c r="BD270" s="568"/>
      <c r="BE270" s="568"/>
      <c r="BF270" s="568"/>
      <c r="BN270" s="568"/>
      <c r="BO270" s="568"/>
      <c r="BP270" s="568"/>
      <c r="BQ270" s="568"/>
      <c r="BR270" s="568"/>
    </row>
    <row r="271" spans="6:70" x14ac:dyDescent="0.2">
      <c r="F271" s="568"/>
      <c r="G271" s="568"/>
      <c r="H271" s="568"/>
      <c r="I271" s="568"/>
      <c r="J271" s="568"/>
      <c r="R271" s="568"/>
      <c r="S271" s="568"/>
      <c r="T271" s="568"/>
      <c r="U271" s="568"/>
      <c r="V271" s="568"/>
      <c r="AD271" s="568"/>
      <c r="AE271" s="568"/>
      <c r="AF271" s="568"/>
      <c r="AG271" s="568"/>
      <c r="AH271" s="568"/>
      <c r="AP271" s="568"/>
      <c r="AQ271" s="568"/>
      <c r="AR271" s="568"/>
      <c r="AS271" s="568"/>
      <c r="AT271" s="568"/>
      <c r="BB271" s="568"/>
      <c r="BC271" s="568"/>
      <c r="BD271" s="568"/>
      <c r="BE271" s="568"/>
      <c r="BF271" s="568"/>
      <c r="BN271" s="568"/>
      <c r="BO271" s="568"/>
      <c r="BP271" s="568"/>
      <c r="BQ271" s="568"/>
      <c r="BR271" s="568"/>
    </row>
    <row r="272" spans="6:70" x14ac:dyDescent="0.2">
      <c r="F272" s="568"/>
      <c r="G272" s="568"/>
      <c r="H272" s="568"/>
      <c r="I272" s="568"/>
      <c r="J272" s="568"/>
      <c r="R272" s="568"/>
      <c r="S272" s="568"/>
      <c r="T272" s="568"/>
      <c r="U272" s="568"/>
      <c r="V272" s="568"/>
      <c r="AD272" s="568"/>
      <c r="AE272" s="568"/>
      <c r="AF272" s="568"/>
      <c r="AG272" s="568"/>
      <c r="AH272" s="568"/>
      <c r="AP272" s="568"/>
      <c r="AQ272" s="568"/>
      <c r="AR272" s="568"/>
      <c r="AS272" s="568"/>
      <c r="AT272" s="568"/>
      <c r="BB272" s="568"/>
      <c r="BC272" s="568"/>
      <c r="BD272" s="568"/>
      <c r="BE272" s="568"/>
      <c r="BF272" s="568"/>
      <c r="BN272" s="568"/>
      <c r="BO272" s="568"/>
      <c r="BP272" s="568"/>
      <c r="BQ272" s="568"/>
      <c r="BR272" s="568"/>
    </row>
    <row r="273" spans="6:70" x14ac:dyDescent="0.2">
      <c r="F273" s="568"/>
      <c r="G273" s="568"/>
      <c r="H273" s="568"/>
      <c r="I273" s="568"/>
      <c r="J273" s="568"/>
      <c r="R273" s="568"/>
      <c r="S273" s="568"/>
      <c r="T273" s="568"/>
      <c r="U273" s="568"/>
      <c r="V273" s="568"/>
      <c r="AD273" s="568"/>
      <c r="AE273" s="568"/>
      <c r="AF273" s="568"/>
      <c r="AG273" s="568"/>
      <c r="AH273" s="568"/>
      <c r="AP273" s="568"/>
      <c r="AQ273" s="568"/>
      <c r="AR273" s="568"/>
      <c r="AS273" s="568"/>
      <c r="AT273" s="568"/>
      <c r="BB273" s="568"/>
      <c r="BC273" s="568"/>
      <c r="BD273" s="568"/>
      <c r="BE273" s="568"/>
      <c r="BF273" s="568"/>
      <c r="BN273" s="568"/>
      <c r="BO273" s="568"/>
      <c r="BP273" s="568"/>
      <c r="BQ273" s="568"/>
      <c r="BR273" s="568"/>
    </row>
  </sheetData>
  <sheetProtection algorithmName="SHA-512" hashValue="95GUG5ZElRjpTLqSJV7zWpVCVe4uiU+ItFhZy7Yym5O2+V+6x9umpOgjGmu8DrKr1SpvqtSHcqMGZxipJCchFA==" saltValue="7X8Ucvfn3LyjKZMASNdipQ==" spinCount="100000" sheet="1" objects="1" scenarios="1"/>
  <mergeCells count="504">
    <mergeCell ref="M40:O40"/>
    <mergeCell ref="M41:O41"/>
    <mergeCell ref="M42:O42"/>
    <mergeCell ref="M43:O43"/>
    <mergeCell ref="A40:C40"/>
    <mergeCell ref="A41:C41"/>
    <mergeCell ref="A42:C42"/>
    <mergeCell ref="A43:C43"/>
    <mergeCell ref="G45:J45"/>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BO45:BR45"/>
    <mergeCell ref="BI47:BR47"/>
    <mergeCell ref="BI49:BN49"/>
    <mergeCell ref="BO49:BR49"/>
    <mergeCell ref="AK45:AP45"/>
    <mergeCell ref="AQ45:AT45"/>
    <mergeCell ref="AK47:AT47"/>
    <mergeCell ref="AK49:AP49"/>
    <mergeCell ref="AQ49:AT49"/>
    <mergeCell ref="AW45:BB45"/>
    <mergeCell ref="BC6:BF6"/>
    <mergeCell ref="AW8:BF8"/>
    <mergeCell ref="AW10:BB10"/>
    <mergeCell ref="BC10:BF10"/>
    <mergeCell ref="BI6:BN6"/>
    <mergeCell ref="BO6:BR6"/>
    <mergeCell ref="BI8:BR8"/>
    <mergeCell ref="BI10:BN10"/>
    <mergeCell ref="BO10:BR10"/>
    <mergeCell ref="AW6:BB6"/>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B13" sqref="B13:D13"/>
    </sheetView>
  </sheetViews>
  <sheetFormatPr defaultRowHeight="12.75" x14ac:dyDescent="0.2"/>
  <cols>
    <col min="1" max="1" width="9.85546875" style="66" bestFit="1" customWidth="1"/>
    <col min="2" max="4" width="9.140625" style="66"/>
    <col min="5" max="5" width="9.85546875" style="66" customWidth="1"/>
    <col min="6" max="6" width="10.7109375" style="66" customWidth="1"/>
    <col min="7" max="7" width="12.42578125" style="66" bestFit="1" customWidth="1"/>
    <col min="8" max="8" width="12.5703125" style="66" customWidth="1"/>
    <col min="9" max="9" width="10.28515625" style="72" customWidth="1"/>
    <col min="10" max="10" width="12.42578125" style="66" customWidth="1"/>
    <col min="11" max="256" width="9.140625" style="66"/>
    <col min="257" max="257" width="9.85546875" style="66" bestFit="1" customWidth="1"/>
    <col min="258" max="260" width="9.140625" style="66"/>
    <col min="261" max="261" width="9.42578125" style="66" bestFit="1" customWidth="1"/>
    <col min="262" max="262" width="9.85546875" style="66" customWidth="1"/>
    <col min="263" max="263" width="12.42578125" style="66" bestFit="1" customWidth="1"/>
    <col min="264" max="264" width="9.5703125" style="66" customWidth="1"/>
    <col min="265" max="512" width="9.140625" style="66"/>
    <col min="513" max="513" width="9.85546875" style="66" bestFit="1" customWidth="1"/>
    <col min="514" max="516" width="9.140625" style="66"/>
    <col min="517" max="517" width="9.42578125" style="66" bestFit="1" customWidth="1"/>
    <col min="518" max="518" width="9.85546875" style="66" customWidth="1"/>
    <col min="519" max="519" width="12.42578125" style="66" bestFit="1" customWidth="1"/>
    <col min="520" max="520" width="9.5703125" style="66" customWidth="1"/>
    <col min="521" max="768" width="9.140625" style="66"/>
    <col min="769" max="769" width="9.85546875" style="66" bestFit="1" customWidth="1"/>
    <col min="770" max="772" width="9.140625" style="66"/>
    <col min="773" max="773" width="9.42578125" style="66" bestFit="1" customWidth="1"/>
    <col min="774" max="774" width="9.85546875" style="66" customWidth="1"/>
    <col min="775" max="775" width="12.42578125" style="66" bestFit="1" customWidth="1"/>
    <col min="776" max="776" width="9.5703125" style="66" customWidth="1"/>
    <col min="777" max="1024" width="9.140625" style="66"/>
    <col min="1025" max="1025" width="9.85546875" style="66" bestFit="1" customWidth="1"/>
    <col min="1026" max="1028" width="9.140625" style="66"/>
    <col min="1029" max="1029" width="9.42578125" style="66" bestFit="1" customWidth="1"/>
    <col min="1030" max="1030" width="9.85546875" style="66" customWidth="1"/>
    <col min="1031" max="1031" width="12.42578125" style="66" bestFit="1" customWidth="1"/>
    <col min="1032" max="1032" width="9.5703125" style="66" customWidth="1"/>
    <col min="1033" max="1280" width="9.140625" style="66"/>
    <col min="1281" max="1281" width="9.85546875" style="66" bestFit="1" customWidth="1"/>
    <col min="1282" max="1284" width="9.140625" style="66"/>
    <col min="1285" max="1285" width="9.42578125" style="66" bestFit="1" customWidth="1"/>
    <col min="1286" max="1286" width="9.85546875" style="66" customWidth="1"/>
    <col min="1287" max="1287" width="12.42578125" style="66" bestFit="1" customWidth="1"/>
    <col min="1288" max="1288" width="9.5703125" style="66" customWidth="1"/>
    <col min="1289" max="1536" width="9.140625" style="66"/>
    <col min="1537" max="1537" width="9.85546875" style="66" bestFit="1" customWidth="1"/>
    <col min="1538" max="1540" width="9.140625" style="66"/>
    <col min="1541" max="1541" width="9.42578125" style="66" bestFit="1" customWidth="1"/>
    <col min="1542" max="1542" width="9.85546875" style="66" customWidth="1"/>
    <col min="1543" max="1543" width="12.42578125" style="66" bestFit="1" customWidth="1"/>
    <col min="1544" max="1544" width="9.5703125" style="66" customWidth="1"/>
    <col min="1545" max="1792" width="9.140625" style="66"/>
    <col min="1793" max="1793" width="9.85546875" style="66" bestFit="1" customWidth="1"/>
    <col min="1794" max="1796" width="9.140625" style="66"/>
    <col min="1797" max="1797" width="9.42578125" style="66" bestFit="1" customWidth="1"/>
    <col min="1798" max="1798" width="9.85546875" style="66" customWidth="1"/>
    <col min="1799" max="1799" width="12.42578125" style="66" bestFit="1" customWidth="1"/>
    <col min="1800" max="1800" width="9.5703125" style="66" customWidth="1"/>
    <col min="1801" max="2048" width="9.140625" style="66"/>
    <col min="2049" max="2049" width="9.85546875" style="66" bestFit="1" customWidth="1"/>
    <col min="2050" max="2052" width="9.140625" style="66"/>
    <col min="2053" max="2053" width="9.42578125" style="66" bestFit="1" customWidth="1"/>
    <col min="2054" max="2054" width="9.85546875" style="66" customWidth="1"/>
    <col min="2055" max="2055" width="12.42578125" style="66" bestFit="1" customWidth="1"/>
    <col min="2056" max="2056" width="9.5703125" style="66" customWidth="1"/>
    <col min="2057" max="2304" width="9.140625" style="66"/>
    <col min="2305" max="2305" width="9.85546875" style="66" bestFit="1" customWidth="1"/>
    <col min="2306" max="2308" width="9.140625" style="66"/>
    <col min="2309" max="2309" width="9.42578125" style="66" bestFit="1" customWidth="1"/>
    <col min="2310" max="2310" width="9.85546875" style="66" customWidth="1"/>
    <col min="2311" max="2311" width="12.42578125" style="66" bestFit="1" customWidth="1"/>
    <col min="2312" max="2312" width="9.5703125" style="66" customWidth="1"/>
    <col min="2313" max="2560" width="9.140625" style="66"/>
    <col min="2561" max="2561" width="9.85546875" style="66" bestFit="1" customWidth="1"/>
    <col min="2562" max="2564" width="9.140625" style="66"/>
    <col min="2565" max="2565" width="9.42578125" style="66" bestFit="1" customWidth="1"/>
    <col min="2566" max="2566" width="9.85546875" style="66" customWidth="1"/>
    <col min="2567" max="2567" width="12.42578125" style="66" bestFit="1" customWidth="1"/>
    <col min="2568" max="2568" width="9.5703125" style="66" customWidth="1"/>
    <col min="2569" max="2816" width="9.140625" style="66"/>
    <col min="2817" max="2817" width="9.85546875" style="66" bestFit="1" customWidth="1"/>
    <col min="2818" max="2820" width="9.140625" style="66"/>
    <col min="2821" max="2821" width="9.42578125" style="66" bestFit="1" customWidth="1"/>
    <col min="2822" max="2822" width="9.85546875" style="66" customWidth="1"/>
    <col min="2823" max="2823" width="12.42578125" style="66" bestFit="1" customWidth="1"/>
    <col min="2824" max="2824" width="9.5703125" style="66" customWidth="1"/>
    <col min="2825" max="3072" width="9.140625" style="66"/>
    <col min="3073" max="3073" width="9.85546875" style="66" bestFit="1" customWidth="1"/>
    <col min="3074" max="3076" width="9.140625" style="66"/>
    <col min="3077" max="3077" width="9.42578125" style="66" bestFit="1" customWidth="1"/>
    <col min="3078" max="3078" width="9.85546875" style="66" customWidth="1"/>
    <col min="3079" max="3079" width="12.42578125" style="66" bestFit="1" customWidth="1"/>
    <col min="3080" max="3080" width="9.5703125" style="66" customWidth="1"/>
    <col min="3081" max="3328" width="9.140625" style="66"/>
    <col min="3329" max="3329" width="9.85546875" style="66" bestFit="1" customWidth="1"/>
    <col min="3330" max="3332" width="9.140625" style="66"/>
    <col min="3333" max="3333" width="9.42578125" style="66" bestFit="1" customWidth="1"/>
    <col min="3334" max="3334" width="9.85546875" style="66" customWidth="1"/>
    <col min="3335" max="3335" width="12.42578125" style="66" bestFit="1" customWidth="1"/>
    <col min="3336" max="3336" width="9.5703125" style="66" customWidth="1"/>
    <col min="3337" max="3584" width="9.140625" style="66"/>
    <col min="3585" max="3585" width="9.85546875" style="66" bestFit="1" customWidth="1"/>
    <col min="3586" max="3588" width="9.140625" style="66"/>
    <col min="3589" max="3589" width="9.42578125" style="66" bestFit="1" customWidth="1"/>
    <col min="3590" max="3590" width="9.85546875" style="66" customWidth="1"/>
    <col min="3591" max="3591" width="12.42578125" style="66" bestFit="1" customWidth="1"/>
    <col min="3592" max="3592" width="9.5703125" style="66" customWidth="1"/>
    <col min="3593" max="3840" width="9.140625" style="66"/>
    <col min="3841" max="3841" width="9.85546875" style="66" bestFit="1" customWidth="1"/>
    <col min="3842" max="3844" width="9.140625" style="66"/>
    <col min="3845" max="3845" width="9.42578125" style="66" bestFit="1" customWidth="1"/>
    <col min="3846" max="3846" width="9.85546875" style="66" customWidth="1"/>
    <col min="3847" max="3847" width="12.42578125" style="66" bestFit="1" customWidth="1"/>
    <col min="3848" max="3848" width="9.5703125" style="66" customWidth="1"/>
    <col min="3849" max="4096" width="9.140625" style="66"/>
    <col min="4097" max="4097" width="9.85546875" style="66" bestFit="1" customWidth="1"/>
    <col min="4098" max="4100" width="9.140625" style="66"/>
    <col min="4101" max="4101" width="9.42578125" style="66" bestFit="1" customWidth="1"/>
    <col min="4102" max="4102" width="9.85546875" style="66" customWidth="1"/>
    <col min="4103" max="4103" width="12.42578125" style="66" bestFit="1" customWidth="1"/>
    <col min="4104" max="4104" width="9.5703125" style="66" customWidth="1"/>
    <col min="4105" max="4352" width="9.140625" style="66"/>
    <col min="4353" max="4353" width="9.85546875" style="66" bestFit="1" customWidth="1"/>
    <col min="4354" max="4356" width="9.140625" style="66"/>
    <col min="4357" max="4357" width="9.42578125" style="66" bestFit="1" customWidth="1"/>
    <col min="4358" max="4358" width="9.85546875" style="66" customWidth="1"/>
    <col min="4359" max="4359" width="12.42578125" style="66" bestFit="1" customWidth="1"/>
    <col min="4360" max="4360" width="9.5703125" style="66" customWidth="1"/>
    <col min="4361" max="4608" width="9.140625" style="66"/>
    <col min="4609" max="4609" width="9.85546875" style="66" bestFit="1" customWidth="1"/>
    <col min="4610" max="4612" width="9.140625" style="66"/>
    <col min="4613" max="4613" width="9.42578125" style="66" bestFit="1" customWidth="1"/>
    <col min="4614" max="4614" width="9.85546875" style="66" customWidth="1"/>
    <col min="4615" max="4615" width="12.42578125" style="66" bestFit="1" customWidth="1"/>
    <col min="4616" max="4616" width="9.5703125" style="66" customWidth="1"/>
    <col min="4617" max="4864" width="9.140625" style="66"/>
    <col min="4865" max="4865" width="9.85546875" style="66" bestFit="1" customWidth="1"/>
    <col min="4866" max="4868" width="9.140625" style="66"/>
    <col min="4869" max="4869" width="9.42578125" style="66" bestFit="1" customWidth="1"/>
    <col min="4870" max="4870" width="9.85546875" style="66" customWidth="1"/>
    <col min="4871" max="4871" width="12.42578125" style="66" bestFit="1" customWidth="1"/>
    <col min="4872" max="4872" width="9.5703125" style="66" customWidth="1"/>
    <col min="4873" max="5120" width="9.140625" style="66"/>
    <col min="5121" max="5121" width="9.85546875" style="66" bestFit="1" customWidth="1"/>
    <col min="5122" max="5124" width="9.140625" style="66"/>
    <col min="5125" max="5125" width="9.42578125" style="66" bestFit="1" customWidth="1"/>
    <col min="5126" max="5126" width="9.85546875" style="66" customWidth="1"/>
    <col min="5127" max="5127" width="12.42578125" style="66" bestFit="1" customWidth="1"/>
    <col min="5128" max="5128" width="9.5703125" style="66" customWidth="1"/>
    <col min="5129" max="5376" width="9.140625" style="66"/>
    <col min="5377" max="5377" width="9.85546875" style="66" bestFit="1" customWidth="1"/>
    <col min="5378" max="5380" width="9.140625" style="66"/>
    <col min="5381" max="5381" width="9.42578125" style="66" bestFit="1" customWidth="1"/>
    <col min="5382" max="5382" width="9.85546875" style="66" customWidth="1"/>
    <col min="5383" max="5383" width="12.42578125" style="66" bestFit="1" customWidth="1"/>
    <col min="5384" max="5384" width="9.5703125" style="66" customWidth="1"/>
    <col min="5385" max="5632" width="9.140625" style="66"/>
    <col min="5633" max="5633" width="9.85546875" style="66" bestFit="1" customWidth="1"/>
    <col min="5634" max="5636" width="9.140625" style="66"/>
    <col min="5637" max="5637" width="9.42578125" style="66" bestFit="1" customWidth="1"/>
    <col min="5638" max="5638" width="9.85546875" style="66" customWidth="1"/>
    <col min="5639" max="5639" width="12.42578125" style="66" bestFit="1" customWidth="1"/>
    <col min="5640" max="5640" width="9.5703125" style="66" customWidth="1"/>
    <col min="5641" max="5888" width="9.140625" style="66"/>
    <col min="5889" max="5889" width="9.85546875" style="66" bestFit="1" customWidth="1"/>
    <col min="5890" max="5892" width="9.140625" style="66"/>
    <col min="5893" max="5893" width="9.42578125" style="66" bestFit="1" customWidth="1"/>
    <col min="5894" max="5894" width="9.85546875" style="66" customWidth="1"/>
    <col min="5895" max="5895" width="12.42578125" style="66" bestFit="1" customWidth="1"/>
    <col min="5896" max="5896" width="9.5703125" style="66" customWidth="1"/>
    <col min="5897" max="6144" width="9.140625" style="66"/>
    <col min="6145" max="6145" width="9.85546875" style="66" bestFit="1" customWidth="1"/>
    <col min="6146" max="6148" width="9.140625" style="66"/>
    <col min="6149" max="6149" width="9.42578125" style="66" bestFit="1" customWidth="1"/>
    <col min="6150" max="6150" width="9.85546875" style="66" customWidth="1"/>
    <col min="6151" max="6151" width="12.42578125" style="66" bestFit="1" customWidth="1"/>
    <col min="6152" max="6152" width="9.5703125" style="66" customWidth="1"/>
    <col min="6153" max="6400" width="9.140625" style="66"/>
    <col min="6401" max="6401" width="9.85546875" style="66" bestFit="1" customWidth="1"/>
    <col min="6402" max="6404" width="9.140625" style="66"/>
    <col min="6405" max="6405" width="9.42578125" style="66" bestFit="1" customWidth="1"/>
    <col min="6406" max="6406" width="9.85546875" style="66" customWidth="1"/>
    <col min="6407" max="6407" width="12.42578125" style="66" bestFit="1" customWidth="1"/>
    <col min="6408" max="6408" width="9.5703125" style="66" customWidth="1"/>
    <col min="6409" max="6656" width="9.140625" style="66"/>
    <col min="6657" max="6657" width="9.85546875" style="66" bestFit="1" customWidth="1"/>
    <col min="6658" max="6660" width="9.140625" style="66"/>
    <col min="6661" max="6661" width="9.42578125" style="66" bestFit="1" customWidth="1"/>
    <col min="6662" max="6662" width="9.85546875" style="66" customWidth="1"/>
    <col min="6663" max="6663" width="12.42578125" style="66" bestFit="1" customWidth="1"/>
    <col min="6664" max="6664" width="9.5703125" style="66" customWidth="1"/>
    <col min="6665" max="6912" width="9.140625" style="66"/>
    <col min="6913" max="6913" width="9.85546875" style="66" bestFit="1" customWidth="1"/>
    <col min="6914" max="6916" width="9.140625" style="66"/>
    <col min="6917" max="6917" width="9.42578125" style="66" bestFit="1" customWidth="1"/>
    <col min="6918" max="6918" width="9.85546875" style="66" customWidth="1"/>
    <col min="6919" max="6919" width="12.42578125" style="66" bestFit="1" customWidth="1"/>
    <col min="6920" max="6920" width="9.5703125" style="66" customWidth="1"/>
    <col min="6921" max="7168" width="9.140625" style="66"/>
    <col min="7169" max="7169" width="9.85546875" style="66" bestFit="1" customWidth="1"/>
    <col min="7170" max="7172" width="9.140625" style="66"/>
    <col min="7173" max="7173" width="9.42578125" style="66" bestFit="1" customWidth="1"/>
    <col min="7174" max="7174" width="9.85546875" style="66" customWidth="1"/>
    <col min="7175" max="7175" width="12.42578125" style="66" bestFit="1" customWidth="1"/>
    <col min="7176" max="7176" width="9.5703125" style="66" customWidth="1"/>
    <col min="7177" max="7424" width="9.140625" style="66"/>
    <col min="7425" max="7425" width="9.85546875" style="66" bestFit="1" customWidth="1"/>
    <col min="7426" max="7428" width="9.140625" style="66"/>
    <col min="7429" max="7429" width="9.42578125" style="66" bestFit="1" customWidth="1"/>
    <col min="7430" max="7430" width="9.85546875" style="66" customWidth="1"/>
    <col min="7431" max="7431" width="12.42578125" style="66" bestFit="1" customWidth="1"/>
    <col min="7432" max="7432" width="9.5703125" style="66" customWidth="1"/>
    <col min="7433" max="7680" width="9.140625" style="66"/>
    <col min="7681" max="7681" width="9.85546875" style="66" bestFit="1" customWidth="1"/>
    <col min="7682" max="7684" width="9.140625" style="66"/>
    <col min="7685" max="7685" width="9.42578125" style="66" bestFit="1" customWidth="1"/>
    <col min="7686" max="7686" width="9.85546875" style="66" customWidth="1"/>
    <col min="7687" max="7687" width="12.42578125" style="66" bestFit="1" customWidth="1"/>
    <col min="7688" max="7688" width="9.5703125" style="66" customWidth="1"/>
    <col min="7689" max="7936" width="9.140625" style="66"/>
    <col min="7937" max="7937" width="9.85546875" style="66" bestFit="1" customWidth="1"/>
    <col min="7938" max="7940" width="9.140625" style="66"/>
    <col min="7941" max="7941" width="9.42578125" style="66" bestFit="1" customWidth="1"/>
    <col min="7942" max="7942" width="9.85546875" style="66" customWidth="1"/>
    <col min="7943" max="7943" width="12.42578125" style="66" bestFit="1" customWidth="1"/>
    <col min="7944" max="7944" width="9.5703125" style="66" customWidth="1"/>
    <col min="7945" max="8192" width="9.140625" style="66"/>
    <col min="8193" max="8193" width="9.85546875" style="66" bestFit="1" customWidth="1"/>
    <col min="8194" max="8196" width="9.140625" style="66"/>
    <col min="8197" max="8197" width="9.42578125" style="66" bestFit="1" customWidth="1"/>
    <col min="8198" max="8198" width="9.85546875" style="66" customWidth="1"/>
    <col min="8199" max="8199" width="12.42578125" style="66" bestFit="1" customWidth="1"/>
    <col min="8200" max="8200" width="9.5703125" style="66" customWidth="1"/>
    <col min="8201" max="8448" width="9.140625" style="66"/>
    <col min="8449" max="8449" width="9.85546875" style="66" bestFit="1" customWidth="1"/>
    <col min="8450" max="8452" width="9.140625" style="66"/>
    <col min="8453" max="8453" width="9.42578125" style="66" bestFit="1" customWidth="1"/>
    <col min="8454" max="8454" width="9.85546875" style="66" customWidth="1"/>
    <col min="8455" max="8455" width="12.42578125" style="66" bestFit="1" customWidth="1"/>
    <col min="8456" max="8456" width="9.5703125" style="66" customWidth="1"/>
    <col min="8457" max="8704" width="9.140625" style="66"/>
    <col min="8705" max="8705" width="9.85546875" style="66" bestFit="1" customWidth="1"/>
    <col min="8706" max="8708" width="9.140625" style="66"/>
    <col min="8709" max="8709" width="9.42578125" style="66" bestFit="1" customWidth="1"/>
    <col min="8710" max="8710" width="9.85546875" style="66" customWidth="1"/>
    <col min="8711" max="8711" width="12.42578125" style="66" bestFit="1" customWidth="1"/>
    <col min="8712" max="8712" width="9.5703125" style="66" customWidth="1"/>
    <col min="8713" max="8960" width="9.140625" style="66"/>
    <col min="8961" max="8961" width="9.85546875" style="66" bestFit="1" customWidth="1"/>
    <col min="8962" max="8964" width="9.140625" style="66"/>
    <col min="8965" max="8965" width="9.42578125" style="66" bestFit="1" customWidth="1"/>
    <col min="8966" max="8966" width="9.85546875" style="66" customWidth="1"/>
    <col min="8967" max="8967" width="12.42578125" style="66" bestFit="1" customWidth="1"/>
    <col min="8968" max="8968" width="9.5703125" style="66" customWidth="1"/>
    <col min="8969" max="9216" width="9.140625" style="66"/>
    <col min="9217" max="9217" width="9.85546875" style="66" bestFit="1" customWidth="1"/>
    <col min="9218" max="9220" width="9.140625" style="66"/>
    <col min="9221" max="9221" width="9.42578125" style="66" bestFit="1" customWidth="1"/>
    <col min="9222" max="9222" width="9.85546875" style="66" customWidth="1"/>
    <col min="9223" max="9223" width="12.42578125" style="66" bestFit="1" customWidth="1"/>
    <col min="9224" max="9224" width="9.5703125" style="66" customWidth="1"/>
    <col min="9225" max="9472" width="9.140625" style="66"/>
    <col min="9473" max="9473" width="9.85546875" style="66" bestFit="1" customWidth="1"/>
    <col min="9474" max="9476" width="9.140625" style="66"/>
    <col min="9477" max="9477" width="9.42578125" style="66" bestFit="1" customWidth="1"/>
    <col min="9478" max="9478" width="9.85546875" style="66" customWidth="1"/>
    <col min="9479" max="9479" width="12.42578125" style="66" bestFit="1" customWidth="1"/>
    <col min="9480" max="9480" width="9.5703125" style="66" customWidth="1"/>
    <col min="9481" max="9728" width="9.140625" style="66"/>
    <col min="9729" max="9729" width="9.85546875" style="66" bestFit="1" customWidth="1"/>
    <col min="9730" max="9732" width="9.140625" style="66"/>
    <col min="9733" max="9733" width="9.42578125" style="66" bestFit="1" customWidth="1"/>
    <col min="9734" max="9734" width="9.85546875" style="66" customWidth="1"/>
    <col min="9735" max="9735" width="12.42578125" style="66" bestFit="1" customWidth="1"/>
    <col min="9736" max="9736" width="9.5703125" style="66" customWidth="1"/>
    <col min="9737" max="9984" width="9.140625" style="66"/>
    <col min="9985" max="9985" width="9.85546875" style="66" bestFit="1" customWidth="1"/>
    <col min="9986" max="9988" width="9.140625" style="66"/>
    <col min="9989" max="9989" width="9.42578125" style="66" bestFit="1" customWidth="1"/>
    <col min="9990" max="9990" width="9.85546875" style="66" customWidth="1"/>
    <col min="9991" max="9991" width="12.42578125" style="66" bestFit="1" customWidth="1"/>
    <col min="9992" max="9992" width="9.5703125" style="66" customWidth="1"/>
    <col min="9993" max="10240" width="9.140625" style="66"/>
    <col min="10241" max="10241" width="9.85546875" style="66" bestFit="1" customWidth="1"/>
    <col min="10242" max="10244" width="9.140625" style="66"/>
    <col min="10245" max="10245" width="9.42578125" style="66" bestFit="1" customWidth="1"/>
    <col min="10246" max="10246" width="9.85546875" style="66" customWidth="1"/>
    <col min="10247" max="10247" width="12.42578125" style="66" bestFit="1" customWidth="1"/>
    <col min="10248" max="10248" width="9.5703125" style="66" customWidth="1"/>
    <col min="10249" max="10496" width="9.140625" style="66"/>
    <col min="10497" max="10497" width="9.85546875" style="66" bestFit="1" customWidth="1"/>
    <col min="10498" max="10500" width="9.140625" style="66"/>
    <col min="10501" max="10501" width="9.42578125" style="66" bestFit="1" customWidth="1"/>
    <col min="10502" max="10502" width="9.85546875" style="66" customWidth="1"/>
    <col min="10503" max="10503" width="12.42578125" style="66" bestFit="1" customWidth="1"/>
    <col min="10504" max="10504" width="9.5703125" style="66" customWidth="1"/>
    <col min="10505" max="10752" width="9.140625" style="66"/>
    <col min="10753" max="10753" width="9.85546875" style="66" bestFit="1" customWidth="1"/>
    <col min="10754" max="10756" width="9.140625" style="66"/>
    <col min="10757" max="10757" width="9.42578125" style="66" bestFit="1" customWidth="1"/>
    <col min="10758" max="10758" width="9.85546875" style="66" customWidth="1"/>
    <col min="10759" max="10759" width="12.42578125" style="66" bestFit="1" customWidth="1"/>
    <col min="10760" max="10760" width="9.5703125" style="66" customWidth="1"/>
    <col min="10761" max="11008" width="9.140625" style="66"/>
    <col min="11009" max="11009" width="9.85546875" style="66" bestFit="1" customWidth="1"/>
    <col min="11010" max="11012" width="9.140625" style="66"/>
    <col min="11013" max="11013" width="9.42578125" style="66" bestFit="1" customWidth="1"/>
    <col min="11014" max="11014" width="9.85546875" style="66" customWidth="1"/>
    <col min="11015" max="11015" width="12.42578125" style="66" bestFit="1" customWidth="1"/>
    <col min="11016" max="11016" width="9.5703125" style="66" customWidth="1"/>
    <col min="11017" max="11264" width="9.140625" style="66"/>
    <col min="11265" max="11265" width="9.85546875" style="66" bestFit="1" customWidth="1"/>
    <col min="11266" max="11268" width="9.140625" style="66"/>
    <col min="11269" max="11269" width="9.42578125" style="66" bestFit="1" customWidth="1"/>
    <col min="11270" max="11270" width="9.85546875" style="66" customWidth="1"/>
    <col min="11271" max="11271" width="12.42578125" style="66" bestFit="1" customWidth="1"/>
    <col min="11272" max="11272" width="9.5703125" style="66" customWidth="1"/>
    <col min="11273" max="11520" width="9.140625" style="66"/>
    <col min="11521" max="11521" width="9.85546875" style="66" bestFit="1" customWidth="1"/>
    <col min="11522" max="11524" width="9.140625" style="66"/>
    <col min="11525" max="11525" width="9.42578125" style="66" bestFit="1" customWidth="1"/>
    <col min="11526" max="11526" width="9.85546875" style="66" customWidth="1"/>
    <col min="11527" max="11527" width="12.42578125" style="66" bestFit="1" customWidth="1"/>
    <col min="11528" max="11528" width="9.5703125" style="66" customWidth="1"/>
    <col min="11529" max="11776" width="9.140625" style="66"/>
    <col min="11777" max="11777" width="9.85546875" style="66" bestFit="1" customWidth="1"/>
    <col min="11778" max="11780" width="9.140625" style="66"/>
    <col min="11781" max="11781" width="9.42578125" style="66" bestFit="1" customWidth="1"/>
    <col min="11782" max="11782" width="9.85546875" style="66" customWidth="1"/>
    <col min="11783" max="11783" width="12.42578125" style="66" bestFit="1" customWidth="1"/>
    <col min="11784" max="11784" width="9.5703125" style="66" customWidth="1"/>
    <col min="11785" max="12032" width="9.140625" style="66"/>
    <col min="12033" max="12033" width="9.85546875" style="66" bestFit="1" customWidth="1"/>
    <col min="12034" max="12036" width="9.140625" style="66"/>
    <col min="12037" max="12037" width="9.42578125" style="66" bestFit="1" customWidth="1"/>
    <col min="12038" max="12038" width="9.85546875" style="66" customWidth="1"/>
    <col min="12039" max="12039" width="12.42578125" style="66" bestFit="1" customWidth="1"/>
    <col min="12040" max="12040" width="9.5703125" style="66" customWidth="1"/>
    <col min="12041" max="12288" width="9.140625" style="66"/>
    <col min="12289" max="12289" width="9.85546875" style="66" bestFit="1" customWidth="1"/>
    <col min="12290" max="12292" width="9.140625" style="66"/>
    <col min="12293" max="12293" width="9.42578125" style="66" bestFit="1" customWidth="1"/>
    <col min="12294" max="12294" width="9.85546875" style="66" customWidth="1"/>
    <col min="12295" max="12295" width="12.42578125" style="66" bestFit="1" customWidth="1"/>
    <col min="12296" max="12296" width="9.5703125" style="66" customWidth="1"/>
    <col min="12297" max="12544" width="9.140625" style="66"/>
    <col min="12545" max="12545" width="9.85546875" style="66" bestFit="1" customWidth="1"/>
    <col min="12546" max="12548" width="9.140625" style="66"/>
    <col min="12549" max="12549" width="9.42578125" style="66" bestFit="1" customWidth="1"/>
    <col min="12550" max="12550" width="9.85546875" style="66" customWidth="1"/>
    <col min="12551" max="12551" width="12.42578125" style="66" bestFit="1" customWidth="1"/>
    <col min="12552" max="12552" width="9.5703125" style="66" customWidth="1"/>
    <col min="12553" max="12800" width="9.140625" style="66"/>
    <col min="12801" max="12801" width="9.85546875" style="66" bestFit="1" customWidth="1"/>
    <col min="12802" max="12804" width="9.140625" style="66"/>
    <col min="12805" max="12805" width="9.42578125" style="66" bestFit="1" customWidth="1"/>
    <col min="12806" max="12806" width="9.85546875" style="66" customWidth="1"/>
    <col min="12807" max="12807" width="12.42578125" style="66" bestFit="1" customWidth="1"/>
    <col min="12808" max="12808" width="9.5703125" style="66" customWidth="1"/>
    <col min="12809" max="13056" width="9.140625" style="66"/>
    <col min="13057" max="13057" width="9.85546875" style="66" bestFit="1" customWidth="1"/>
    <col min="13058" max="13060" width="9.140625" style="66"/>
    <col min="13061" max="13061" width="9.42578125" style="66" bestFit="1" customWidth="1"/>
    <col min="13062" max="13062" width="9.85546875" style="66" customWidth="1"/>
    <col min="13063" max="13063" width="12.42578125" style="66" bestFit="1" customWidth="1"/>
    <col min="13064" max="13064" width="9.5703125" style="66" customWidth="1"/>
    <col min="13065" max="13312" width="9.140625" style="66"/>
    <col min="13313" max="13313" width="9.85546875" style="66" bestFit="1" customWidth="1"/>
    <col min="13314" max="13316" width="9.140625" style="66"/>
    <col min="13317" max="13317" width="9.42578125" style="66" bestFit="1" customWidth="1"/>
    <col min="13318" max="13318" width="9.85546875" style="66" customWidth="1"/>
    <col min="13319" max="13319" width="12.42578125" style="66" bestFit="1" customWidth="1"/>
    <col min="13320" max="13320" width="9.5703125" style="66" customWidth="1"/>
    <col min="13321" max="13568" width="9.140625" style="66"/>
    <col min="13569" max="13569" width="9.85546875" style="66" bestFit="1" customWidth="1"/>
    <col min="13570" max="13572" width="9.140625" style="66"/>
    <col min="13573" max="13573" width="9.42578125" style="66" bestFit="1" customWidth="1"/>
    <col min="13574" max="13574" width="9.85546875" style="66" customWidth="1"/>
    <col min="13575" max="13575" width="12.42578125" style="66" bestFit="1" customWidth="1"/>
    <col min="13576" max="13576" width="9.5703125" style="66" customWidth="1"/>
    <col min="13577" max="13824" width="9.140625" style="66"/>
    <col min="13825" max="13825" width="9.85546875" style="66" bestFit="1" customWidth="1"/>
    <col min="13826" max="13828" width="9.140625" style="66"/>
    <col min="13829" max="13829" width="9.42578125" style="66" bestFit="1" customWidth="1"/>
    <col min="13830" max="13830" width="9.85546875" style="66" customWidth="1"/>
    <col min="13831" max="13831" width="12.42578125" style="66" bestFit="1" customWidth="1"/>
    <col min="13832" max="13832" width="9.5703125" style="66" customWidth="1"/>
    <col min="13833" max="14080" width="9.140625" style="66"/>
    <col min="14081" max="14081" width="9.85546875" style="66" bestFit="1" customWidth="1"/>
    <col min="14082" max="14084" width="9.140625" style="66"/>
    <col min="14085" max="14085" width="9.42578125" style="66" bestFit="1" customWidth="1"/>
    <col min="14086" max="14086" width="9.85546875" style="66" customWidth="1"/>
    <col min="14087" max="14087" width="12.42578125" style="66" bestFit="1" customWidth="1"/>
    <col min="14088" max="14088" width="9.5703125" style="66" customWidth="1"/>
    <col min="14089" max="14336" width="9.140625" style="66"/>
    <col min="14337" max="14337" width="9.85546875" style="66" bestFit="1" customWidth="1"/>
    <col min="14338" max="14340" width="9.140625" style="66"/>
    <col min="14341" max="14341" width="9.42578125" style="66" bestFit="1" customWidth="1"/>
    <col min="14342" max="14342" width="9.85546875" style="66" customWidth="1"/>
    <col min="14343" max="14343" width="12.42578125" style="66" bestFit="1" customWidth="1"/>
    <col min="14344" max="14344" width="9.5703125" style="66" customWidth="1"/>
    <col min="14345" max="14592" width="9.140625" style="66"/>
    <col min="14593" max="14593" width="9.85546875" style="66" bestFit="1" customWidth="1"/>
    <col min="14594" max="14596" width="9.140625" style="66"/>
    <col min="14597" max="14597" width="9.42578125" style="66" bestFit="1" customWidth="1"/>
    <col min="14598" max="14598" width="9.85546875" style="66" customWidth="1"/>
    <col min="14599" max="14599" width="12.42578125" style="66" bestFit="1" customWidth="1"/>
    <col min="14600" max="14600" width="9.5703125" style="66" customWidth="1"/>
    <col min="14601" max="14848" width="9.140625" style="66"/>
    <col min="14849" max="14849" width="9.85546875" style="66" bestFit="1" customWidth="1"/>
    <col min="14850" max="14852" width="9.140625" style="66"/>
    <col min="14853" max="14853" width="9.42578125" style="66" bestFit="1" customWidth="1"/>
    <col min="14854" max="14854" width="9.85546875" style="66" customWidth="1"/>
    <col min="14855" max="14855" width="12.42578125" style="66" bestFit="1" customWidth="1"/>
    <col min="14856" max="14856" width="9.5703125" style="66" customWidth="1"/>
    <col min="14857" max="15104" width="9.140625" style="66"/>
    <col min="15105" max="15105" width="9.85546875" style="66" bestFit="1" customWidth="1"/>
    <col min="15106" max="15108" width="9.140625" style="66"/>
    <col min="15109" max="15109" width="9.42578125" style="66" bestFit="1" customWidth="1"/>
    <col min="15110" max="15110" width="9.85546875" style="66" customWidth="1"/>
    <col min="15111" max="15111" width="12.42578125" style="66" bestFit="1" customWidth="1"/>
    <col min="15112" max="15112" width="9.5703125" style="66" customWidth="1"/>
    <col min="15113" max="15360" width="9.140625" style="66"/>
    <col min="15361" max="15361" width="9.85546875" style="66" bestFit="1" customWidth="1"/>
    <col min="15362" max="15364" width="9.140625" style="66"/>
    <col min="15365" max="15365" width="9.42578125" style="66" bestFit="1" customWidth="1"/>
    <col min="15366" max="15366" width="9.85546875" style="66" customWidth="1"/>
    <col min="15367" max="15367" width="12.42578125" style="66" bestFit="1" customWidth="1"/>
    <col min="15368" max="15368" width="9.5703125" style="66" customWidth="1"/>
    <col min="15369" max="15616" width="9.140625" style="66"/>
    <col min="15617" max="15617" width="9.85546875" style="66" bestFit="1" customWidth="1"/>
    <col min="15618" max="15620" width="9.140625" style="66"/>
    <col min="15621" max="15621" width="9.42578125" style="66" bestFit="1" customWidth="1"/>
    <col min="15622" max="15622" width="9.85546875" style="66" customWidth="1"/>
    <col min="15623" max="15623" width="12.42578125" style="66" bestFit="1" customWidth="1"/>
    <col min="15624" max="15624" width="9.5703125" style="66" customWidth="1"/>
    <col min="15625" max="15872" width="9.140625" style="66"/>
    <col min="15873" max="15873" width="9.85546875" style="66" bestFit="1" customWidth="1"/>
    <col min="15874" max="15876" width="9.140625" style="66"/>
    <col min="15877" max="15877" width="9.42578125" style="66" bestFit="1" customWidth="1"/>
    <col min="15878" max="15878" width="9.85546875" style="66" customWidth="1"/>
    <col min="15879" max="15879" width="12.42578125" style="66" bestFit="1" customWidth="1"/>
    <col min="15880" max="15880" width="9.5703125" style="66" customWidth="1"/>
    <col min="15881" max="16128" width="9.140625" style="66"/>
    <col min="16129" max="16129" width="9.85546875" style="66" bestFit="1" customWidth="1"/>
    <col min="16130" max="16132" width="9.140625" style="66"/>
    <col min="16133" max="16133" width="9.42578125" style="66" bestFit="1" customWidth="1"/>
    <col min="16134" max="16134" width="9.85546875" style="66" customWidth="1"/>
    <col min="16135" max="16135" width="12.42578125" style="66" bestFit="1" customWidth="1"/>
    <col min="16136" max="16136" width="9.5703125" style="66" customWidth="1"/>
    <col min="16137" max="16384" width="9.140625" style="66"/>
  </cols>
  <sheetData>
    <row r="1" spans="1:11" x14ac:dyDescent="0.2">
      <c r="A1" s="63"/>
      <c r="B1" s="64"/>
      <c r="C1" s="64"/>
      <c r="D1" s="64"/>
      <c r="E1" s="64"/>
      <c r="F1" s="64"/>
      <c r="G1" s="64"/>
      <c r="H1" s="64"/>
      <c r="I1" s="65"/>
      <c r="J1" s="66" t="s">
        <v>543</v>
      </c>
    </row>
    <row r="2" spans="1:11" ht="26.25" x14ac:dyDescent="0.2">
      <c r="A2" s="67"/>
      <c r="B2" s="68"/>
      <c r="C2" s="68"/>
      <c r="D2" s="68"/>
      <c r="E2" s="69" t="s">
        <v>249</v>
      </c>
      <c r="F2" s="70"/>
      <c r="G2" s="70"/>
      <c r="H2" s="68"/>
      <c r="I2" s="71"/>
      <c r="J2" s="72"/>
      <c r="K2" s="72"/>
    </row>
    <row r="3" spans="1:11" x14ac:dyDescent="0.2">
      <c r="A3" s="67"/>
      <c r="B3" s="68"/>
      <c r="C3" s="68"/>
      <c r="D3" s="68"/>
      <c r="E3" s="68"/>
      <c r="F3" s="68"/>
      <c r="G3" s="68"/>
      <c r="H3" s="68"/>
      <c r="I3" s="71"/>
      <c r="J3" s="72"/>
      <c r="K3" s="72"/>
    </row>
    <row r="4" spans="1:11" ht="13.5" thickBot="1" x14ac:dyDescent="0.25">
      <c r="A4" s="73"/>
      <c r="B4" s="74"/>
      <c r="C4" s="74"/>
      <c r="D4" s="74"/>
      <c r="E4" s="74"/>
      <c r="F4" s="74"/>
      <c r="G4" s="74"/>
      <c r="H4" s="74"/>
      <c r="I4" s="75"/>
      <c r="J4" s="72"/>
      <c r="K4" s="72"/>
    </row>
    <row r="5" spans="1:11" x14ac:dyDescent="0.2">
      <c r="A5" s="76" t="s">
        <v>250</v>
      </c>
      <c r="B5" s="77"/>
      <c r="C5" s="64"/>
      <c r="D5" s="65"/>
      <c r="E5" s="77" t="s">
        <v>251</v>
      </c>
      <c r="F5" s="65"/>
      <c r="G5" s="77" t="s">
        <v>437</v>
      </c>
      <c r="H5" s="77"/>
      <c r="I5" s="65"/>
      <c r="J5" s="72"/>
      <c r="K5" s="72"/>
    </row>
    <row r="6" spans="1:11" ht="13.5" thickBot="1" x14ac:dyDescent="0.25">
      <c r="A6" s="1102" t="str">
        <f>Menu!F3</f>
        <v>USCGC BUSTED</v>
      </c>
      <c r="B6" s="1103"/>
      <c r="C6" s="1103"/>
      <c r="D6" s="1104"/>
      <c r="E6" s="1102" t="str">
        <f>Menu!F4</f>
        <v>07-13908</v>
      </c>
      <c r="F6" s="1105"/>
      <c r="G6" s="1106">
        <f>Menu!F6</f>
        <v>43616</v>
      </c>
      <c r="H6" s="1107"/>
      <c r="I6" s="1105"/>
      <c r="J6" s="72"/>
      <c r="K6" s="72"/>
    </row>
    <row r="7" spans="1:11" ht="13.5" thickBot="1" x14ac:dyDescent="0.25">
      <c r="A7" s="78"/>
      <c r="B7" s="79"/>
      <c r="C7" s="79"/>
      <c r="D7" s="80"/>
      <c r="E7" s="80"/>
      <c r="F7" s="80"/>
      <c r="G7" s="79"/>
      <c r="H7" s="79"/>
      <c r="I7" s="81"/>
      <c r="J7" s="72"/>
      <c r="K7" s="72"/>
    </row>
    <row r="8" spans="1:11" ht="13.5" thickBot="1" x14ac:dyDescent="0.25">
      <c r="A8" s="82" t="s">
        <v>69</v>
      </c>
      <c r="B8" s="82" t="s">
        <v>252</v>
      </c>
      <c r="C8" s="82"/>
      <c r="D8" s="82"/>
      <c r="E8" s="82" t="s">
        <v>253</v>
      </c>
      <c r="F8" s="83" t="s">
        <v>254</v>
      </c>
      <c r="G8" s="83" t="s">
        <v>255</v>
      </c>
      <c r="H8" s="83" t="s">
        <v>256</v>
      </c>
      <c r="I8" s="82" t="s">
        <v>257</v>
      </c>
    </row>
    <row r="9" spans="1:11" x14ac:dyDescent="0.2">
      <c r="A9" s="84">
        <v>43585</v>
      </c>
      <c r="B9" s="1108" t="s">
        <v>564</v>
      </c>
      <c r="C9" s="1109"/>
      <c r="D9" s="1110"/>
      <c r="E9" s="85">
        <v>120.15</v>
      </c>
      <c r="F9" s="85">
        <v>120.15</v>
      </c>
      <c r="G9" s="85">
        <v>0</v>
      </c>
      <c r="H9" s="86">
        <f>SUM(F9-G9)</f>
        <v>120.15</v>
      </c>
      <c r="I9" s="87" t="s">
        <v>588</v>
      </c>
    </row>
    <row r="10" spans="1:11" x14ac:dyDescent="0.2">
      <c r="A10" s="88">
        <v>43585</v>
      </c>
      <c r="B10" s="1111" t="s">
        <v>565</v>
      </c>
      <c r="C10" s="864"/>
      <c r="D10" s="862"/>
      <c r="E10" s="89">
        <v>649.91999999999996</v>
      </c>
      <c r="F10" s="89">
        <v>649.91999999999996</v>
      </c>
      <c r="G10" s="90">
        <v>0</v>
      </c>
      <c r="H10" s="91">
        <f>SUM(H9+F10-G10)</f>
        <v>770.06999999999994</v>
      </c>
      <c r="I10" s="92" t="s">
        <v>588</v>
      </c>
    </row>
    <row r="11" spans="1:11" x14ac:dyDescent="0.2">
      <c r="A11" s="88">
        <v>43586</v>
      </c>
      <c r="B11" s="1111" t="s">
        <v>566</v>
      </c>
      <c r="C11" s="864"/>
      <c r="D11" s="862"/>
      <c r="E11" s="89">
        <v>4.6500000000000004</v>
      </c>
      <c r="F11" s="89">
        <v>4.6500000000000004</v>
      </c>
      <c r="G11" s="89">
        <v>0</v>
      </c>
      <c r="H11" s="91">
        <f t="shared" ref="H11:H50" si="0">SUM(H10+F11-G11)</f>
        <v>774.71999999999991</v>
      </c>
      <c r="I11" s="92" t="s">
        <v>588</v>
      </c>
    </row>
    <row r="12" spans="1:11" x14ac:dyDescent="0.2">
      <c r="A12" s="88">
        <v>43586</v>
      </c>
      <c r="B12" s="1111" t="s">
        <v>567</v>
      </c>
      <c r="C12" s="864"/>
      <c r="D12" s="862"/>
      <c r="E12" s="89">
        <v>121.8</v>
      </c>
      <c r="F12" s="89">
        <v>121.8</v>
      </c>
      <c r="G12" s="89">
        <v>0</v>
      </c>
      <c r="H12" s="91">
        <f t="shared" si="0"/>
        <v>896.51999999999987</v>
      </c>
      <c r="I12" s="92" t="s">
        <v>588</v>
      </c>
    </row>
    <row r="13" spans="1:11" x14ac:dyDescent="0.2">
      <c r="A13" s="88">
        <v>43586</v>
      </c>
      <c r="B13" s="1111" t="s">
        <v>568</v>
      </c>
      <c r="C13" s="864"/>
      <c r="D13" s="862"/>
      <c r="E13" s="89">
        <v>0</v>
      </c>
      <c r="F13" s="89">
        <v>0</v>
      </c>
      <c r="G13" s="89">
        <v>896.52</v>
      </c>
      <c r="H13" s="91">
        <f t="shared" si="0"/>
        <v>-1.1368683772161603E-13</v>
      </c>
      <c r="I13" s="92" t="s">
        <v>588</v>
      </c>
    </row>
    <row r="14" spans="1:11" x14ac:dyDescent="0.2">
      <c r="A14" s="88"/>
      <c r="B14" s="1111"/>
      <c r="C14" s="864"/>
      <c r="D14" s="862"/>
      <c r="E14" s="89">
        <v>0</v>
      </c>
      <c r="F14" s="89">
        <v>0</v>
      </c>
      <c r="G14" s="89">
        <v>0</v>
      </c>
      <c r="H14" s="91">
        <f t="shared" si="0"/>
        <v>-1.1368683772161603E-13</v>
      </c>
      <c r="I14" s="92"/>
    </row>
    <row r="15" spans="1:11" x14ac:dyDescent="0.2">
      <c r="A15" s="88"/>
      <c r="B15" s="1111"/>
      <c r="C15" s="864"/>
      <c r="D15" s="862"/>
      <c r="E15" s="89">
        <v>0</v>
      </c>
      <c r="F15" s="89">
        <v>0</v>
      </c>
      <c r="G15" s="89">
        <v>0</v>
      </c>
      <c r="H15" s="91">
        <f t="shared" si="0"/>
        <v>-1.1368683772161603E-13</v>
      </c>
      <c r="I15" s="92"/>
    </row>
    <row r="16" spans="1:11" x14ac:dyDescent="0.2">
      <c r="A16" s="88"/>
      <c r="B16" s="1111"/>
      <c r="C16" s="864"/>
      <c r="D16" s="862"/>
      <c r="E16" s="89">
        <v>0</v>
      </c>
      <c r="F16" s="89">
        <v>0</v>
      </c>
      <c r="G16" s="89">
        <v>0</v>
      </c>
      <c r="H16" s="91">
        <f t="shared" si="0"/>
        <v>-1.1368683772161603E-13</v>
      </c>
      <c r="I16" s="92"/>
    </row>
    <row r="17" spans="1:9" x14ac:dyDescent="0.2">
      <c r="A17" s="88"/>
      <c r="B17" s="1111"/>
      <c r="C17" s="864"/>
      <c r="D17" s="862"/>
      <c r="E17" s="89">
        <v>0</v>
      </c>
      <c r="F17" s="89">
        <v>0</v>
      </c>
      <c r="G17" s="89">
        <v>0</v>
      </c>
      <c r="H17" s="91">
        <f t="shared" si="0"/>
        <v>-1.1368683772161603E-13</v>
      </c>
      <c r="I17" s="92"/>
    </row>
    <row r="18" spans="1:9" x14ac:dyDescent="0.2">
      <c r="A18" s="88"/>
      <c r="B18" s="1111"/>
      <c r="C18" s="864"/>
      <c r="D18" s="862"/>
      <c r="E18" s="89">
        <v>0</v>
      </c>
      <c r="F18" s="89">
        <v>0</v>
      </c>
      <c r="G18" s="89">
        <v>0</v>
      </c>
      <c r="H18" s="91">
        <f t="shared" si="0"/>
        <v>-1.1368683772161603E-13</v>
      </c>
      <c r="I18" s="92"/>
    </row>
    <row r="19" spans="1:9" x14ac:dyDescent="0.2">
      <c r="A19" s="88"/>
      <c r="B19" s="1111"/>
      <c r="C19" s="864"/>
      <c r="D19" s="862"/>
      <c r="E19" s="89">
        <v>0</v>
      </c>
      <c r="F19" s="89">
        <v>0</v>
      </c>
      <c r="G19" s="89">
        <v>0</v>
      </c>
      <c r="H19" s="91">
        <f t="shared" si="0"/>
        <v>-1.1368683772161603E-13</v>
      </c>
      <c r="I19" s="92"/>
    </row>
    <row r="20" spans="1:9" x14ac:dyDescent="0.2">
      <c r="A20" s="88"/>
      <c r="B20" s="1111"/>
      <c r="C20" s="864"/>
      <c r="D20" s="862"/>
      <c r="E20" s="89">
        <v>0</v>
      </c>
      <c r="F20" s="89">
        <v>0</v>
      </c>
      <c r="G20" s="89">
        <v>0</v>
      </c>
      <c r="H20" s="91">
        <f t="shared" si="0"/>
        <v>-1.1368683772161603E-13</v>
      </c>
      <c r="I20" s="92"/>
    </row>
    <row r="21" spans="1:9" x14ac:dyDescent="0.2">
      <c r="A21" s="88"/>
      <c r="B21" s="1111"/>
      <c r="C21" s="864"/>
      <c r="D21" s="862"/>
      <c r="E21" s="89">
        <v>0</v>
      </c>
      <c r="F21" s="89">
        <v>0</v>
      </c>
      <c r="G21" s="89">
        <v>0</v>
      </c>
      <c r="H21" s="91">
        <f t="shared" si="0"/>
        <v>-1.1368683772161603E-13</v>
      </c>
      <c r="I21" s="92"/>
    </row>
    <row r="22" spans="1:9" x14ac:dyDescent="0.2">
      <c r="A22" s="88"/>
      <c r="B22" s="1111"/>
      <c r="C22" s="864"/>
      <c r="D22" s="862"/>
      <c r="E22" s="89">
        <v>0</v>
      </c>
      <c r="F22" s="89">
        <v>0</v>
      </c>
      <c r="G22" s="89">
        <v>0</v>
      </c>
      <c r="H22" s="91">
        <f t="shared" si="0"/>
        <v>-1.1368683772161603E-13</v>
      </c>
      <c r="I22" s="92"/>
    </row>
    <row r="23" spans="1:9" x14ac:dyDescent="0.2">
      <c r="A23" s="88"/>
      <c r="B23" s="1111"/>
      <c r="C23" s="864"/>
      <c r="D23" s="862"/>
      <c r="E23" s="89">
        <v>0</v>
      </c>
      <c r="F23" s="89">
        <v>0</v>
      </c>
      <c r="G23" s="89">
        <v>0</v>
      </c>
      <c r="H23" s="91">
        <f t="shared" si="0"/>
        <v>-1.1368683772161603E-13</v>
      </c>
      <c r="I23" s="92"/>
    </row>
    <row r="24" spans="1:9" x14ac:dyDescent="0.2">
      <c r="A24" s="88"/>
      <c r="B24" s="1111"/>
      <c r="C24" s="864"/>
      <c r="D24" s="862"/>
      <c r="E24" s="89">
        <v>0</v>
      </c>
      <c r="F24" s="89">
        <v>0</v>
      </c>
      <c r="G24" s="89">
        <v>0</v>
      </c>
      <c r="H24" s="91">
        <f t="shared" si="0"/>
        <v>-1.1368683772161603E-13</v>
      </c>
      <c r="I24" s="92"/>
    </row>
    <row r="25" spans="1:9" x14ac:dyDescent="0.2">
      <c r="A25" s="88"/>
      <c r="B25" s="1111"/>
      <c r="C25" s="864"/>
      <c r="D25" s="862"/>
      <c r="E25" s="89">
        <v>0</v>
      </c>
      <c r="F25" s="89">
        <v>0</v>
      </c>
      <c r="G25" s="89">
        <v>0</v>
      </c>
      <c r="H25" s="91">
        <f t="shared" si="0"/>
        <v>-1.1368683772161603E-13</v>
      </c>
      <c r="I25" s="92"/>
    </row>
    <row r="26" spans="1:9" x14ac:dyDescent="0.2">
      <c r="A26" s="88"/>
      <c r="B26" s="1111"/>
      <c r="C26" s="864"/>
      <c r="D26" s="862"/>
      <c r="E26" s="89">
        <v>0</v>
      </c>
      <c r="F26" s="89">
        <v>0</v>
      </c>
      <c r="G26" s="89">
        <v>0</v>
      </c>
      <c r="H26" s="91">
        <f t="shared" si="0"/>
        <v>-1.1368683772161603E-13</v>
      </c>
      <c r="I26" s="92"/>
    </row>
    <row r="27" spans="1:9" x14ac:dyDescent="0.2">
      <c r="A27" s="88"/>
      <c r="B27" s="1111"/>
      <c r="C27" s="864"/>
      <c r="D27" s="862"/>
      <c r="E27" s="89">
        <v>0</v>
      </c>
      <c r="F27" s="89">
        <v>0</v>
      </c>
      <c r="G27" s="89">
        <v>0</v>
      </c>
      <c r="H27" s="91">
        <f t="shared" si="0"/>
        <v>-1.1368683772161603E-13</v>
      </c>
      <c r="I27" s="92"/>
    </row>
    <row r="28" spans="1:9" x14ac:dyDescent="0.2">
      <c r="A28" s="88"/>
      <c r="B28" s="1111"/>
      <c r="C28" s="864"/>
      <c r="D28" s="862"/>
      <c r="E28" s="89">
        <v>0</v>
      </c>
      <c r="F28" s="89">
        <v>0</v>
      </c>
      <c r="G28" s="89">
        <v>0</v>
      </c>
      <c r="H28" s="91">
        <f t="shared" si="0"/>
        <v>-1.1368683772161603E-13</v>
      </c>
      <c r="I28" s="92"/>
    </row>
    <row r="29" spans="1:9" x14ac:dyDescent="0.2">
      <c r="A29" s="88"/>
      <c r="B29" s="1111"/>
      <c r="C29" s="864"/>
      <c r="D29" s="862"/>
      <c r="E29" s="89">
        <v>0</v>
      </c>
      <c r="F29" s="89">
        <v>0</v>
      </c>
      <c r="G29" s="89">
        <v>0</v>
      </c>
      <c r="H29" s="91">
        <f t="shared" si="0"/>
        <v>-1.1368683772161603E-13</v>
      </c>
      <c r="I29" s="92"/>
    </row>
    <row r="30" spans="1:9" x14ac:dyDescent="0.2">
      <c r="A30" s="88"/>
      <c r="B30" s="1111"/>
      <c r="C30" s="864"/>
      <c r="D30" s="862"/>
      <c r="E30" s="89">
        <v>0</v>
      </c>
      <c r="F30" s="89">
        <v>0</v>
      </c>
      <c r="G30" s="89">
        <v>0</v>
      </c>
      <c r="H30" s="91">
        <f t="shared" si="0"/>
        <v>-1.1368683772161603E-13</v>
      </c>
      <c r="I30" s="92"/>
    </row>
    <row r="31" spans="1:9" x14ac:dyDescent="0.2">
      <c r="A31" s="88"/>
      <c r="B31" s="1111"/>
      <c r="C31" s="864"/>
      <c r="D31" s="862"/>
      <c r="E31" s="89">
        <v>0</v>
      </c>
      <c r="F31" s="89">
        <v>0</v>
      </c>
      <c r="G31" s="89">
        <v>0</v>
      </c>
      <c r="H31" s="91">
        <f t="shared" si="0"/>
        <v>-1.1368683772161603E-13</v>
      </c>
      <c r="I31" s="92"/>
    </row>
    <row r="32" spans="1:9" x14ac:dyDescent="0.2">
      <c r="A32" s="88"/>
      <c r="B32" s="1111"/>
      <c r="C32" s="864"/>
      <c r="D32" s="862"/>
      <c r="E32" s="89">
        <v>0</v>
      </c>
      <c r="F32" s="89">
        <v>0</v>
      </c>
      <c r="G32" s="89">
        <v>0</v>
      </c>
      <c r="H32" s="91">
        <f t="shared" si="0"/>
        <v>-1.1368683772161603E-13</v>
      </c>
      <c r="I32" s="92"/>
    </row>
    <row r="33" spans="1:9" x14ac:dyDescent="0.2">
      <c r="A33" s="88"/>
      <c r="B33" s="1111"/>
      <c r="C33" s="864"/>
      <c r="D33" s="862"/>
      <c r="E33" s="89">
        <v>0</v>
      </c>
      <c r="F33" s="89">
        <v>0</v>
      </c>
      <c r="G33" s="89">
        <v>0</v>
      </c>
      <c r="H33" s="91">
        <f t="shared" si="0"/>
        <v>-1.1368683772161603E-13</v>
      </c>
      <c r="I33" s="92"/>
    </row>
    <row r="34" spans="1:9" x14ac:dyDescent="0.2">
      <c r="A34" s="88"/>
      <c r="B34" s="1111"/>
      <c r="C34" s="864"/>
      <c r="D34" s="862"/>
      <c r="E34" s="89">
        <v>0</v>
      </c>
      <c r="F34" s="89">
        <v>0</v>
      </c>
      <c r="G34" s="89">
        <v>0</v>
      </c>
      <c r="H34" s="91">
        <f t="shared" si="0"/>
        <v>-1.1368683772161603E-13</v>
      </c>
      <c r="I34" s="92"/>
    </row>
    <row r="35" spans="1:9" x14ac:dyDescent="0.2">
      <c r="A35" s="88"/>
      <c r="B35" s="1111"/>
      <c r="C35" s="864"/>
      <c r="D35" s="862"/>
      <c r="E35" s="89">
        <v>0</v>
      </c>
      <c r="F35" s="89">
        <v>0</v>
      </c>
      <c r="G35" s="89">
        <v>0</v>
      </c>
      <c r="H35" s="91">
        <f t="shared" si="0"/>
        <v>-1.1368683772161603E-13</v>
      </c>
      <c r="I35" s="92"/>
    </row>
    <row r="36" spans="1:9" x14ac:dyDescent="0.2">
      <c r="A36" s="88"/>
      <c r="B36" s="1111"/>
      <c r="C36" s="864"/>
      <c r="D36" s="862"/>
      <c r="E36" s="89">
        <v>0</v>
      </c>
      <c r="F36" s="89">
        <v>0</v>
      </c>
      <c r="G36" s="89">
        <v>0</v>
      </c>
      <c r="H36" s="91">
        <f t="shared" si="0"/>
        <v>-1.1368683772161603E-13</v>
      </c>
      <c r="I36" s="92"/>
    </row>
    <row r="37" spans="1:9" x14ac:dyDescent="0.2">
      <c r="A37" s="88"/>
      <c r="B37" s="1111"/>
      <c r="C37" s="864"/>
      <c r="D37" s="862"/>
      <c r="E37" s="89">
        <v>0</v>
      </c>
      <c r="F37" s="89">
        <v>0</v>
      </c>
      <c r="G37" s="89">
        <v>0</v>
      </c>
      <c r="H37" s="91">
        <f t="shared" si="0"/>
        <v>-1.1368683772161603E-13</v>
      </c>
      <c r="I37" s="92"/>
    </row>
    <row r="38" spans="1:9" x14ac:dyDescent="0.2">
      <c r="A38" s="88"/>
      <c r="B38" s="1111"/>
      <c r="C38" s="864"/>
      <c r="D38" s="862"/>
      <c r="E38" s="89">
        <v>0</v>
      </c>
      <c r="F38" s="89">
        <v>0</v>
      </c>
      <c r="G38" s="89">
        <v>0</v>
      </c>
      <c r="H38" s="91">
        <f t="shared" si="0"/>
        <v>-1.1368683772161603E-13</v>
      </c>
      <c r="I38" s="92"/>
    </row>
    <row r="39" spans="1:9" x14ac:dyDescent="0.2">
      <c r="A39" s="88"/>
      <c r="B39" s="1111"/>
      <c r="C39" s="864"/>
      <c r="D39" s="862"/>
      <c r="E39" s="89">
        <v>0</v>
      </c>
      <c r="F39" s="89">
        <v>0</v>
      </c>
      <c r="G39" s="89">
        <v>0</v>
      </c>
      <c r="H39" s="91">
        <f t="shared" si="0"/>
        <v>-1.1368683772161603E-13</v>
      </c>
      <c r="I39" s="92"/>
    </row>
    <row r="40" spans="1:9" x14ac:dyDescent="0.2">
      <c r="A40" s="88"/>
      <c r="B40" s="1111"/>
      <c r="C40" s="864"/>
      <c r="D40" s="862"/>
      <c r="E40" s="89">
        <v>0</v>
      </c>
      <c r="F40" s="89">
        <v>0</v>
      </c>
      <c r="G40" s="89">
        <v>0</v>
      </c>
      <c r="H40" s="91">
        <f t="shared" si="0"/>
        <v>-1.1368683772161603E-13</v>
      </c>
      <c r="I40" s="92"/>
    </row>
    <row r="41" spans="1:9" x14ac:dyDescent="0.2">
      <c r="A41" s="88"/>
      <c r="B41" s="1111"/>
      <c r="C41" s="864"/>
      <c r="D41" s="862"/>
      <c r="E41" s="89">
        <v>0</v>
      </c>
      <c r="F41" s="89">
        <v>0</v>
      </c>
      <c r="G41" s="89">
        <v>0</v>
      </c>
      <c r="H41" s="91">
        <f t="shared" si="0"/>
        <v>-1.1368683772161603E-13</v>
      </c>
      <c r="I41" s="92"/>
    </row>
    <row r="42" spans="1:9" x14ac:dyDescent="0.2">
      <c r="A42" s="88"/>
      <c r="B42" s="1111"/>
      <c r="C42" s="864"/>
      <c r="D42" s="862"/>
      <c r="E42" s="89">
        <v>0</v>
      </c>
      <c r="F42" s="89">
        <v>0</v>
      </c>
      <c r="G42" s="89">
        <v>0</v>
      </c>
      <c r="H42" s="91">
        <f t="shared" si="0"/>
        <v>-1.1368683772161603E-13</v>
      </c>
      <c r="I42" s="92"/>
    </row>
    <row r="43" spans="1:9" x14ac:dyDescent="0.2">
      <c r="A43" s="88"/>
      <c r="B43" s="1111"/>
      <c r="C43" s="864"/>
      <c r="D43" s="862"/>
      <c r="E43" s="89">
        <v>0</v>
      </c>
      <c r="F43" s="89">
        <v>0</v>
      </c>
      <c r="G43" s="89">
        <v>0</v>
      </c>
      <c r="H43" s="91">
        <f t="shared" si="0"/>
        <v>-1.1368683772161603E-13</v>
      </c>
      <c r="I43" s="92"/>
    </row>
    <row r="44" spans="1:9" x14ac:dyDescent="0.2">
      <c r="A44" s="88"/>
      <c r="B44" s="1111"/>
      <c r="C44" s="864"/>
      <c r="D44" s="862"/>
      <c r="E44" s="89">
        <v>0</v>
      </c>
      <c r="F44" s="89">
        <v>0</v>
      </c>
      <c r="G44" s="89">
        <v>0</v>
      </c>
      <c r="H44" s="91">
        <f t="shared" si="0"/>
        <v>-1.1368683772161603E-13</v>
      </c>
      <c r="I44" s="92"/>
    </row>
    <row r="45" spans="1:9" x14ac:dyDescent="0.2">
      <c r="A45" s="88"/>
      <c r="B45" s="1111"/>
      <c r="C45" s="864"/>
      <c r="D45" s="862"/>
      <c r="E45" s="89">
        <v>0</v>
      </c>
      <c r="F45" s="89">
        <v>0</v>
      </c>
      <c r="G45" s="89">
        <v>0</v>
      </c>
      <c r="H45" s="91">
        <f t="shared" si="0"/>
        <v>-1.1368683772161603E-13</v>
      </c>
      <c r="I45" s="92"/>
    </row>
    <row r="46" spans="1:9" x14ac:dyDescent="0.2">
      <c r="A46" s="88"/>
      <c r="B46" s="1111"/>
      <c r="C46" s="864"/>
      <c r="D46" s="862"/>
      <c r="E46" s="89">
        <v>0</v>
      </c>
      <c r="F46" s="89">
        <v>0</v>
      </c>
      <c r="G46" s="89">
        <v>0</v>
      </c>
      <c r="H46" s="91">
        <f t="shared" si="0"/>
        <v>-1.1368683772161603E-13</v>
      </c>
      <c r="I46" s="92"/>
    </row>
    <row r="47" spans="1:9" x14ac:dyDescent="0.2">
      <c r="A47" s="88"/>
      <c r="B47" s="1111"/>
      <c r="C47" s="864"/>
      <c r="D47" s="862"/>
      <c r="E47" s="89">
        <v>0</v>
      </c>
      <c r="F47" s="89">
        <v>0</v>
      </c>
      <c r="G47" s="89">
        <v>0</v>
      </c>
      <c r="H47" s="91">
        <f t="shared" si="0"/>
        <v>-1.1368683772161603E-13</v>
      </c>
      <c r="I47" s="92"/>
    </row>
    <row r="48" spans="1:9" x14ac:dyDescent="0.2">
      <c r="A48" s="88"/>
      <c r="B48" s="1111"/>
      <c r="C48" s="864"/>
      <c r="D48" s="862"/>
      <c r="E48" s="89">
        <v>0</v>
      </c>
      <c r="F48" s="89">
        <v>0</v>
      </c>
      <c r="G48" s="89">
        <v>0</v>
      </c>
      <c r="H48" s="91">
        <f t="shared" si="0"/>
        <v>-1.1368683772161603E-13</v>
      </c>
      <c r="I48" s="92"/>
    </row>
    <row r="49" spans="1:9" x14ac:dyDescent="0.2">
      <c r="A49" s="88"/>
      <c r="B49" s="1111"/>
      <c r="C49" s="864"/>
      <c r="D49" s="862"/>
      <c r="E49" s="89">
        <v>0</v>
      </c>
      <c r="F49" s="89">
        <v>0</v>
      </c>
      <c r="G49" s="89">
        <v>0</v>
      </c>
      <c r="H49" s="91">
        <f t="shared" si="0"/>
        <v>-1.1368683772161603E-13</v>
      </c>
      <c r="I49" s="92"/>
    </row>
    <row r="50" spans="1:9" ht="13.5" thickBot="1" x14ac:dyDescent="0.25">
      <c r="A50" s="93"/>
      <c r="B50" s="1112"/>
      <c r="C50" s="1113"/>
      <c r="D50" s="1114"/>
      <c r="E50" s="94">
        <v>0</v>
      </c>
      <c r="F50" s="94">
        <v>0</v>
      </c>
      <c r="G50" s="94">
        <v>0</v>
      </c>
      <c r="H50" s="95">
        <f t="shared" si="0"/>
        <v>-1.1368683772161603E-13</v>
      </c>
      <c r="I50" s="96"/>
    </row>
    <row r="51" spans="1:9" x14ac:dyDescent="0.2">
      <c r="A51" s="64"/>
      <c r="B51" s="64"/>
      <c r="C51" s="64"/>
      <c r="D51" s="64"/>
      <c r="E51" s="97"/>
      <c r="F51" s="97"/>
      <c r="G51" s="97"/>
      <c r="H51" s="97"/>
      <c r="I51" s="64"/>
    </row>
    <row r="52" spans="1:9" ht="13.5" thickBot="1" x14ac:dyDescent="0.25">
      <c r="A52" s="98"/>
      <c r="B52" s="98"/>
      <c r="C52" s="98"/>
      <c r="D52" s="98"/>
      <c r="E52" s="99"/>
      <c r="F52" s="99"/>
      <c r="G52" s="99"/>
      <c r="H52" s="99"/>
      <c r="I52" s="98"/>
    </row>
    <row r="53" spans="1:9" x14ac:dyDescent="0.2">
      <c r="A53" s="76" t="s">
        <v>258</v>
      </c>
      <c r="B53" s="77"/>
      <c r="C53" s="77"/>
      <c r="D53" s="77"/>
      <c r="E53" s="100"/>
      <c r="F53" s="101" t="s">
        <v>259</v>
      </c>
      <c r="G53" s="102" t="s">
        <v>256</v>
      </c>
      <c r="H53" s="103"/>
      <c r="I53" s="104" t="s">
        <v>260</v>
      </c>
    </row>
    <row r="54" spans="1:9" x14ac:dyDescent="0.2">
      <c r="A54" s="67"/>
      <c r="B54" s="68"/>
      <c r="C54" s="68"/>
      <c r="D54" s="105"/>
      <c r="E54" s="106"/>
      <c r="F54" s="107"/>
      <c r="G54" s="108" t="s">
        <v>261</v>
      </c>
      <c r="H54" s="109"/>
      <c r="I54" s="1116"/>
    </row>
    <row r="55" spans="1:9" ht="13.5" thickBot="1" x14ac:dyDescent="0.25">
      <c r="A55" s="73"/>
      <c r="B55" s="74"/>
      <c r="C55" s="74"/>
      <c r="D55" s="110"/>
      <c r="E55" s="111"/>
      <c r="F55" s="112"/>
      <c r="G55" s="113" t="s">
        <v>262</v>
      </c>
      <c r="H55" s="114">
        <f>SUM(H50)</f>
        <v>-1.1368683772161603E-13</v>
      </c>
      <c r="I55" s="1117"/>
    </row>
    <row r="56" spans="1:9" ht="13.5" thickBot="1" x14ac:dyDescent="0.25">
      <c r="A56" s="115"/>
      <c r="B56" s="116"/>
      <c r="C56" s="116"/>
      <c r="D56" s="117"/>
      <c r="E56" s="118"/>
      <c r="F56" s="119"/>
      <c r="G56" s="120"/>
      <c r="H56" s="121"/>
      <c r="I56" s="122"/>
    </row>
    <row r="57" spans="1:9" ht="13.5" thickBot="1" x14ac:dyDescent="0.25">
      <c r="A57" s="123" t="s">
        <v>69</v>
      </c>
      <c r="B57" s="123" t="s">
        <v>252</v>
      </c>
      <c r="C57" s="123"/>
      <c r="D57" s="123"/>
      <c r="E57" s="124" t="s">
        <v>253</v>
      </c>
      <c r="F57" s="124" t="s">
        <v>254</v>
      </c>
      <c r="G57" s="124" t="s">
        <v>255</v>
      </c>
      <c r="H57" s="124" t="s">
        <v>256</v>
      </c>
      <c r="I57" s="123" t="s">
        <v>257</v>
      </c>
    </row>
    <row r="58" spans="1:9" x14ac:dyDescent="0.2">
      <c r="A58" s="84"/>
      <c r="B58" s="1108"/>
      <c r="C58" s="1109"/>
      <c r="D58" s="1110"/>
      <c r="E58" s="85">
        <v>0</v>
      </c>
      <c r="F58" s="85">
        <v>0</v>
      </c>
      <c r="G58" s="85">
        <v>0</v>
      </c>
      <c r="H58" s="86">
        <f>SUM(H50+F58-G58)</f>
        <v>-1.1368683772161603E-13</v>
      </c>
      <c r="I58" s="87"/>
    </row>
    <row r="59" spans="1:9" x14ac:dyDescent="0.2">
      <c r="A59" s="88"/>
      <c r="B59" s="1111"/>
      <c r="C59" s="864"/>
      <c r="D59" s="862"/>
      <c r="E59" s="89">
        <v>0</v>
      </c>
      <c r="F59" s="89">
        <v>0</v>
      </c>
      <c r="G59" s="90">
        <v>0</v>
      </c>
      <c r="H59" s="91">
        <f>SUM(H58+F59-G59)</f>
        <v>-1.1368683772161603E-13</v>
      </c>
      <c r="I59" s="92"/>
    </row>
    <row r="60" spans="1:9" x14ac:dyDescent="0.2">
      <c r="A60" s="88"/>
      <c r="B60" s="1111"/>
      <c r="C60" s="864"/>
      <c r="D60" s="862"/>
      <c r="E60" s="89">
        <v>0</v>
      </c>
      <c r="F60" s="89">
        <v>0</v>
      </c>
      <c r="G60" s="90">
        <v>0</v>
      </c>
      <c r="H60" s="91">
        <f t="shared" ref="H60:H103" si="1">SUM(H59+F60-G60)</f>
        <v>-1.1368683772161603E-13</v>
      </c>
      <c r="I60" s="92"/>
    </row>
    <row r="61" spans="1:9" x14ac:dyDescent="0.2">
      <c r="A61" s="88"/>
      <c r="B61" s="1111"/>
      <c r="C61" s="864"/>
      <c r="D61" s="862"/>
      <c r="E61" s="89">
        <v>0</v>
      </c>
      <c r="F61" s="89">
        <v>0</v>
      </c>
      <c r="G61" s="90">
        <v>0</v>
      </c>
      <c r="H61" s="91">
        <f t="shared" si="1"/>
        <v>-1.1368683772161603E-13</v>
      </c>
      <c r="I61" s="92"/>
    </row>
    <row r="62" spans="1:9" x14ac:dyDescent="0.2">
      <c r="A62" s="88"/>
      <c r="B62" s="1111"/>
      <c r="C62" s="864"/>
      <c r="D62" s="862"/>
      <c r="E62" s="89">
        <v>0</v>
      </c>
      <c r="F62" s="89">
        <v>0</v>
      </c>
      <c r="G62" s="90">
        <v>0</v>
      </c>
      <c r="H62" s="91">
        <f t="shared" si="1"/>
        <v>-1.1368683772161603E-13</v>
      </c>
      <c r="I62" s="92"/>
    </row>
    <row r="63" spans="1:9" x14ac:dyDescent="0.2">
      <c r="A63" s="88"/>
      <c r="B63" s="1111"/>
      <c r="C63" s="864"/>
      <c r="D63" s="862"/>
      <c r="E63" s="89">
        <v>0</v>
      </c>
      <c r="F63" s="89">
        <v>0</v>
      </c>
      <c r="G63" s="90">
        <v>0</v>
      </c>
      <c r="H63" s="91">
        <f t="shared" si="1"/>
        <v>-1.1368683772161603E-13</v>
      </c>
      <c r="I63" s="92"/>
    </row>
    <row r="64" spans="1:9" x14ac:dyDescent="0.2">
      <c r="A64" s="88"/>
      <c r="B64" s="1111"/>
      <c r="C64" s="864"/>
      <c r="D64" s="862"/>
      <c r="E64" s="89">
        <v>0</v>
      </c>
      <c r="F64" s="89">
        <v>0</v>
      </c>
      <c r="G64" s="90">
        <v>0</v>
      </c>
      <c r="H64" s="91">
        <f t="shared" si="1"/>
        <v>-1.1368683772161603E-13</v>
      </c>
      <c r="I64" s="92"/>
    </row>
    <row r="65" spans="1:9" x14ac:dyDescent="0.2">
      <c r="A65" s="88"/>
      <c r="B65" s="1111"/>
      <c r="C65" s="864"/>
      <c r="D65" s="862"/>
      <c r="E65" s="89">
        <v>0</v>
      </c>
      <c r="F65" s="89">
        <v>0</v>
      </c>
      <c r="G65" s="90">
        <v>0</v>
      </c>
      <c r="H65" s="91">
        <f t="shared" si="1"/>
        <v>-1.1368683772161603E-13</v>
      </c>
      <c r="I65" s="92"/>
    </row>
    <row r="66" spans="1:9" x14ac:dyDescent="0.2">
      <c r="A66" s="88"/>
      <c r="B66" s="1111"/>
      <c r="C66" s="864"/>
      <c r="D66" s="862"/>
      <c r="E66" s="89">
        <v>0</v>
      </c>
      <c r="F66" s="89">
        <v>0</v>
      </c>
      <c r="G66" s="90">
        <v>0</v>
      </c>
      <c r="H66" s="91">
        <f t="shared" si="1"/>
        <v>-1.1368683772161603E-13</v>
      </c>
      <c r="I66" s="92"/>
    </row>
    <row r="67" spans="1:9" x14ac:dyDescent="0.2">
      <c r="A67" s="88"/>
      <c r="B67" s="1111"/>
      <c r="C67" s="864"/>
      <c r="D67" s="862"/>
      <c r="E67" s="89">
        <v>0</v>
      </c>
      <c r="F67" s="89">
        <v>0</v>
      </c>
      <c r="G67" s="90">
        <v>0</v>
      </c>
      <c r="H67" s="91">
        <f t="shared" si="1"/>
        <v>-1.1368683772161603E-13</v>
      </c>
      <c r="I67" s="92"/>
    </row>
    <row r="68" spans="1:9" x14ac:dyDescent="0.2">
      <c r="A68" s="88"/>
      <c r="B68" s="1111"/>
      <c r="C68" s="864"/>
      <c r="D68" s="862"/>
      <c r="E68" s="89">
        <v>0</v>
      </c>
      <c r="F68" s="89">
        <v>0</v>
      </c>
      <c r="G68" s="90">
        <v>0</v>
      </c>
      <c r="H68" s="91">
        <f t="shared" si="1"/>
        <v>-1.1368683772161603E-13</v>
      </c>
      <c r="I68" s="92"/>
    </row>
    <row r="69" spans="1:9" x14ac:dyDescent="0.2">
      <c r="A69" s="88"/>
      <c r="B69" s="1111"/>
      <c r="C69" s="864"/>
      <c r="D69" s="862"/>
      <c r="E69" s="89">
        <v>0</v>
      </c>
      <c r="F69" s="89">
        <v>0</v>
      </c>
      <c r="G69" s="90">
        <v>0</v>
      </c>
      <c r="H69" s="91">
        <f t="shared" si="1"/>
        <v>-1.1368683772161603E-13</v>
      </c>
      <c r="I69" s="92"/>
    </row>
    <row r="70" spans="1:9" x14ac:dyDescent="0.2">
      <c r="A70" s="88"/>
      <c r="B70" s="1111"/>
      <c r="C70" s="864"/>
      <c r="D70" s="862"/>
      <c r="E70" s="89">
        <v>0</v>
      </c>
      <c r="F70" s="89">
        <v>0</v>
      </c>
      <c r="G70" s="90">
        <v>0</v>
      </c>
      <c r="H70" s="91">
        <f t="shared" si="1"/>
        <v>-1.1368683772161603E-13</v>
      </c>
      <c r="I70" s="92"/>
    </row>
    <row r="71" spans="1:9" x14ac:dyDescent="0.2">
      <c r="A71" s="88"/>
      <c r="B71" s="1111"/>
      <c r="C71" s="864"/>
      <c r="D71" s="862"/>
      <c r="E71" s="89">
        <v>0</v>
      </c>
      <c r="F71" s="89">
        <v>0</v>
      </c>
      <c r="G71" s="90">
        <v>0</v>
      </c>
      <c r="H71" s="91">
        <f t="shared" si="1"/>
        <v>-1.1368683772161603E-13</v>
      </c>
      <c r="I71" s="92"/>
    </row>
    <row r="72" spans="1:9" x14ac:dyDescent="0.2">
      <c r="A72" s="88"/>
      <c r="B72" s="1111"/>
      <c r="C72" s="864"/>
      <c r="D72" s="862"/>
      <c r="E72" s="89">
        <v>0</v>
      </c>
      <c r="F72" s="89">
        <v>0</v>
      </c>
      <c r="G72" s="90">
        <v>0</v>
      </c>
      <c r="H72" s="91">
        <f t="shared" si="1"/>
        <v>-1.1368683772161603E-13</v>
      </c>
      <c r="I72" s="92"/>
    </row>
    <row r="73" spans="1:9" x14ac:dyDescent="0.2">
      <c r="A73" s="88"/>
      <c r="B73" s="1111"/>
      <c r="C73" s="864"/>
      <c r="D73" s="862"/>
      <c r="E73" s="89">
        <v>0</v>
      </c>
      <c r="F73" s="89">
        <v>0</v>
      </c>
      <c r="G73" s="90">
        <v>0</v>
      </c>
      <c r="H73" s="91">
        <f t="shared" si="1"/>
        <v>-1.1368683772161603E-13</v>
      </c>
      <c r="I73" s="92"/>
    </row>
    <row r="74" spans="1:9" x14ac:dyDescent="0.2">
      <c r="A74" s="88"/>
      <c r="B74" s="1111"/>
      <c r="C74" s="864"/>
      <c r="D74" s="862"/>
      <c r="E74" s="89">
        <v>0</v>
      </c>
      <c r="F74" s="89">
        <v>0</v>
      </c>
      <c r="G74" s="90">
        <v>0</v>
      </c>
      <c r="H74" s="91">
        <f t="shared" si="1"/>
        <v>-1.1368683772161603E-13</v>
      </c>
      <c r="I74" s="92"/>
    </row>
    <row r="75" spans="1:9" x14ac:dyDescent="0.2">
      <c r="A75" s="88"/>
      <c r="B75" s="1111"/>
      <c r="C75" s="864"/>
      <c r="D75" s="862"/>
      <c r="E75" s="89">
        <v>0</v>
      </c>
      <c r="F75" s="89">
        <v>0</v>
      </c>
      <c r="G75" s="90">
        <v>0</v>
      </c>
      <c r="H75" s="91">
        <f t="shared" si="1"/>
        <v>-1.1368683772161603E-13</v>
      </c>
      <c r="I75" s="92"/>
    </row>
    <row r="76" spans="1:9" x14ac:dyDescent="0.2">
      <c r="A76" s="88"/>
      <c r="B76" s="1111"/>
      <c r="C76" s="864"/>
      <c r="D76" s="862"/>
      <c r="E76" s="89">
        <v>0</v>
      </c>
      <c r="F76" s="89">
        <v>0</v>
      </c>
      <c r="G76" s="90">
        <v>0</v>
      </c>
      <c r="H76" s="91">
        <f t="shared" si="1"/>
        <v>-1.1368683772161603E-13</v>
      </c>
      <c r="I76" s="92"/>
    </row>
    <row r="77" spans="1:9" x14ac:dyDescent="0.2">
      <c r="A77" s="88"/>
      <c r="B77" s="1111"/>
      <c r="C77" s="864"/>
      <c r="D77" s="862"/>
      <c r="E77" s="89">
        <v>0</v>
      </c>
      <c r="F77" s="89">
        <v>0</v>
      </c>
      <c r="G77" s="90">
        <v>0</v>
      </c>
      <c r="H77" s="91">
        <f t="shared" si="1"/>
        <v>-1.1368683772161603E-13</v>
      </c>
      <c r="I77" s="92"/>
    </row>
    <row r="78" spans="1:9" x14ac:dyDescent="0.2">
      <c r="A78" s="88"/>
      <c r="B78" s="1111"/>
      <c r="C78" s="864"/>
      <c r="D78" s="862"/>
      <c r="E78" s="89">
        <v>0</v>
      </c>
      <c r="F78" s="89">
        <v>0</v>
      </c>
      <c r="G78" s="90">
        <v>0</v>
      </c>
      <c r="H78" s="91">
        <f t="shared" si="1"/>
        <v>-1.1368683772161603E-13</v>
      </c>
      <c r="I78" s="92"/>
    </row>
    <row r="79" spans="1:9" x14ac:dyDescent="0.2">
      <c r="A79" s="88"/>
      <c r="B79" s="1111"/>
      <c r="C79" s="864"/>
      <c r="D79" s="862"/>
      <c r="E79" s="89">
        <v>0</v>
      </c>
      <c r="F79" s="89">
        <v>0</v>
      </c>
      <c r="G79" s="90">
        <v>0</v>
      </c>
      <c r="H79" s="91">
        <f t="shared" si="1"/>
        <v>-1.1368683772161603E-13</v>
      </c>
      <c r="I79" s="92"/>
    </row>
    <row r="80" spans="1:9" x14ac:dyDescent="0.2">
      <c r="A80" s="88"/>
      <c r="B80" s="1111"/>
      <c r="C80" s="864"/>
      <c r="D80" s="862"/>
      <c r="E80" s="89">
        <v>0</v>
      </c>
      <c r="F80" s="89">
        <v>0</v>
      </c>
      <c r="G80" s="90">
        <v>0</v>
      </c>
      <c r="H80" s="91">
        <f t="shared" si="1"/>
        <v>-1.1368683772161603E-13</v>
      </c>
      <c r="I80" s="92"/>
    </row>
    <row r="81" spans="1:9" x14ac:dyDescent="0.2">
      <c r="A81" s="88"/>
      <c r="B81" s="1111"/>
      <c r="C81" s="864"/>
      <c r="D81" s="862"/>
      <c r="E81" s="89">
        <v>0</v>
      </c>
      <c r="F81" s="89">
        <v>0</v>
      </c>
      <c r="G81" s="90">
        <v>0</v>
      </c>
      <c r="H81" s="91">
        <f t="shared" si="1"/>
        <v>-1.1368683772161603E-13</v>
      </c>
      <c r="I81" s="92"/>
    </row>
    <row r="82" spans="1:9" x14ac:dyDescent="0.2">
      <c r="A82" s="88"/>
      <c r="B82" s="1111"/>
      <c r="C82" s="864"/>
      <c r="D82" s="862"/>
      <c r="E82" s="89">
        <v>0</v>
      </c>
      <c r="F82" s="89">
        <v>0</v>
      </c>
      <c r="G82" s="90">
        <v>0</v>
      </c>
      <c r="H82" s="91">
        <f t="shared" si="1"/>
        <v>-1.1368683772161603E-13</v>
      </c>
      <c r="I82" s="92"/>
    </row>
    <row r="83" spans="1:9" x14ac:dyDescent="0.2">
      <c r="A83" s="88"/>
      <c r="B83" s="1111"/>
      <c r="C83" s="864"/>
      <c r="D83" s="862"/>
      <c r="E83" s="89">
        <v>0</v>
      </c>
      <c r="F83" s="89">
        <v>0</v>
      </c>
      <c r="G83" s="90">
        <v>0</v>
      </c>
      <c r="H83" s="91">
        <f t="shared" si="1"/>
        <v>-1.1368683772161603E-13</v>
      </c>
      <c r="I83" s="92"/>
    </row>
    <row r="84" spans="1:9" x14ac:dyDescent="0.2">
      <c r="A84" s="88"/>
      <c r="B84" s="1111"/>
      <c r="C84" s="864"/>
      <c r="D84" s="862"/>
      <c r="E84" s="89">
        <v>0</v>
      </c>
      <c r="F84" s="89">
        <v>0</v>
      </c>
      <c r="G84" s="90">
        <v>0</v>
      </c>
      <c r="H84" s="91">
        <f t="shared" si="1"/>
        <v>-1.1368683772161603E-13</v>
      </c>
      <c r="I84" s="92"/>
    </row>
    <row r="85" spans="1:9" x14ac:dyDescent="0.2">
      <c r="A85" s="88"/>
      <c r="B85" s="1111"/>
      <c r="C85" s="864"/>
      <c r="D85" s="862"/>
      <c r="E85" s="89">
        <v>0</v>
      </c>
      <c r="F85" s="89">
        <v>0</v>
      </c>
      <c r="G85" s="90">
        <v>0</v>
      </c>
      <c r="H85" s="91">
        <f t="shared" si="1"/>
        <v>-1.1368683772161603E-13</v>
      </c>
      <c r="I85" s="92"/>
    </row>
    <row r="86" spans="1:9" x14ac:dyDescent="0.2">
      <c r="A86" s="88"/>
      <c r="B86" s="1111"/>
      <c r="C86" s="864"/>
      <c r="D86" s="862"/>
      <c r="E86" s="89">
        <v>0</v>
      </c>
      <c r="F86" s="89">
        <v>0</v>
      </c>
      <c r="G86" s="90">
        <v>0</v>
      </c>
      <c r="H86" s="91">
        <f t="shared" si="1"/>
        <v>-1.1368683772161603E-13</v>
      </c>
      <c r="I86" s="92"/>
    </row>
    <row r="87" spans="1:9" x14ac:dyDescent="0.2">
      <c r="A87" s="88"/>
      <c r="B87" s="1111"/>
      <c r="C87" s="864"/>
      <c r="D87" s="862"/>
      <c r="E87" s="89">
        <v>0</v>
      </c>
      <c r="F87" s="89">
        <v>0</v>
      </c>
      <c r="G87" s="90">
        <v>0</v>
      </c>
      <c r="H87" s="91">
        <f t="shared" si="1"/>
        <v>-1.1368683772161603E-13</v>
      </c>
      <c r="I87" s="92"/>
    </row>
    <row r="88" spans="1:9" x14ac:dyDescent="0.2">
      <c r="A88" s="88"/>
      <c r="B88" s="1111"/>
      <c r="C88" s="864"/>
      <c r="D88" s="862"/>
      <c r="E88" s="89">
        <v>0</v>
      </c>
      <c r="F88" s="89">
        <v>0</v>
      </c>
      <c r="G88" s="90">
        <v>0</v>
      </c>
      <c r="H88" s="91">
        <f t="shared" si="1"/>
        <v>-1.1368683772161603E-13</v>
      </c>
      <c r="I88" s="92"/>
    </row>
    <row r="89" spans="1:9" x14ac:dyDescent="0.2">
      <c r="A89" s="88"/>
      <c r="B89" s="1111"/>
      <c r="C89" s="864"/>
      <c r="D89" s="862"/>
      <c r="E89" s="89">
        <v>0</v>
      </c>
      <c r="F89" s="89">
        <v>0</v>
      </c>
      <c r="G89" s="90">
        <v>0</v>
      </c>
      <c r="H89" s="91">
        <f t="shared" si="1"/>
        <v>-1.1368683772161603E-13</v>
      </c>
      <c r="I89" s="92"/>
    </row>
    <row r="90" spans="1:9" x14ac:dyDescent="0.2">
      <c r="A90" s="88"/>
      <c r="B90" s="1111"/>
      <c r="C90" s="864"/>
      <c r="D90" s="862"/>
      <c r="E90" s="89">
        <v>0</v>
      </c>
      <c r="F90" s="89">
        <v>0</v>
      </c>
      <c r="G90" s="90">
        <v>0</v>
      </c>
      <c r="H90" s="91">
        <f t="shared" si="1"/>
        <v>-1.1368683772161603E-13</v>
      </c>
      <c r="I90" s="92"/>
    </row>
    <row r="91" spans="1:9" x14ac:dyDescent="0.2">
      <c r="A91" s="88"/>
      <c r="B91" s="1111"/>
      <c r="C91" s="864"/>
      <c r="D91" s="862"/>
      <c r="E91" s="89">
        <v>0</v>
      </c>
      <c r="F91" s="89">
        <v>0</v>
      </c>
      <c r="G91" s="90">
        <v>0</v>
      </c>
      <c r="H91" s="91">
        <f t="shared" si="1"/>
        <v>-1.1368683772161603E-13</v>
      </c>
      <c r="I91" s="92"/>
    </row>
    <row r="92" spans="1:9" x14ac:dyDescent="0.2">
      <c r="A92" s="88"/>
      <c r="B92" s="1111"/>
      <c r="C92" s="864"/>
      <c r="D92" s="862"/>
      <c r="E92" s="89">
        <v>0</v>
      </c>
      <c r="F92" s="89">
        <v>0</v>
      </c>
      <c r="G92" s="90">
        <v>0</v>
      </c>
      <c r="H92" s="91">
        <f t="shared" si="1"/>
        <v>-1.1368683772161603E-13</v>
      </c>
      <c r="I92" s="92"/>
    </row>
    <row r="93" spans="1:9" x14ac:dyDescent="0.2">
      <c r="A93" s="88"/>
      <c r="B93" s="1111"/>
      <c r="C93" s="864"/>
      <c r="D93" s="862"/>
      <c r="E93" s="89">
        <v>0</v>
      </c>
      <c r="F93" s="89">
        <v>0</v>
      </c>
      <c r="G93" s="90">
        <v>0</v>
      </c>
      <c r="H93" s="91">
        <f t="shared" si="1"/>
        <v>-1.1368683772161603E-13</v>
      </c>
      <c r="I93" s="92"/>
    </row>
    <row r="94" spans="1:9" x14ac:dyDescent="0.2">
      <c r="A94" s="88"/>
      <c r="B94" s="1111"/>
      <c r="C94" s="864"/>
      <c r="D94" s="862"/>
      <c r="E94" s="89">
        <v>0</v>
      </c>
      <c r="F94" s="89">
        <v>0</v>
      </c>
      <c r="G94" s="90">
        <v>0</v>
      </c>
      <c r="H94" s="91">
        <f t="shared" si="1"/>
        <v>-1.1368683772161603E-13</v>
      </c>
      <c r="I94" s="92"/>
    </row>
    <row r="95" spans="1:9" x14ac:dyDescent="0.2">
      <c r="A95" s="88"/>
      <c r="B95" s="1111"/>
      <c r="C95" s="864"/>
      <c r="D95" s="862"/>
      <c r="E95" s="89">
        <v>0</v>
      </c>
      <c r="F95" s="89">
        <v>0</v>
      </c>
      <c r="G95" s="90">
        <v>0</v>
      </c>
      <c r="H95" s="91">
        <f t="shared" si="1"/>
        <v>-1.1368683772161603E-13</v>
      </c>
      <c r="I95" s="92"/>
    </row>
    <row r="96" spans="1:9" x14ac:dyDescent="0.2">
      <c r="A96" s="88"/>
      <c r="B96" s="1111"/>
      <c r="C96" s="864"/>
      <c r="D96" s="862"/>
      <c r="E96" s="89">
        <v>0</v>
      </c>
      <c r="F96" s="89">
        <v>0</v>
      </c>
      <c r="G96" s="90">
        <v>0</v>
      </c>
      <c r="H96" s="91">
        <f t="shared" si="1"/>
        <v>-1.1368683772161603E-13</v>
      </c>
      <c r="I96" s="92"/>
    </row>
    <row r="97" spans="1:9" x14ac:dyDescent="0.2">
      <c r="A97" s="88"/>
      <c r="B97" s="1111"/>
      <c r="C97" s="864"/>
      <c r="D97" s="862"/>
      <c r="E97" s="89">
        <v>0</v>
      </c>
      <c r="F97" s="89">
        <v>0</v>
      </c>
      <c r="G97" s="90">
        <v>0</v>
      </c>
      <c r="H97" s="91">
        <f t="shared" si="1"/>
        <v>-1.1368683772161603E-13</v>
      </c>
      <c r="I97" s="92"/>
    </row>
    <row r="98" spans="1:9" x14ac:dyDescent="0.2">
      <c r="A98" s="88"/>
      <c r="B98" s="1111"/>
      <c r="C98" s="864"/>
      <c r="D98" s="862"/>
      <c r="E98" s="89">
        <v>0</v>
      </c>
      <c r="F98" s="89">
        <v>0</v>
      </c>
      <c r="G98" s="90">
        <v>0</v>
      </c>
      <c r="H98" s="91">
        <f t="shared" si="1"/>
        <v>-1.1368683772161603E-13</v>
      </c>
      <c r="I98" s="92"/>
    </row>
    <row r="99" spans="1:9" x14ac:dyDescent="0.2">
      <c r="A99" s="88"/>
      <c r="B99" s="1111"/>
      <c r="C99" s="864"/>
      <c r="D99" s="862"/>
      <c r="E99" s="89">
        <v>0</v>
      </c>
      <c r="F99" s="89">
        <v>0</v>
      </c>
      <c r="G99" s="90">
        <v>0</v>
      </c>
      <c r="H99" s="91">
        <f t="shared" si="1"/>
        <v>-1.1368683772161603E-13</v>
      </c>
      <c r="I99" s="92"/>
    </row>
    <row r="100" spans="1:9" x14ac:dyDescent="0.2">
      <c r="A100" s="88"/>
      <c r="B100" s="1111"/>
      <c r="C100" s="864"/>
      <c r="D100" s="862"/>
      <c r="E100" s="89">
        <v>0</v>
      </c>
      <c r="F100" s="89">
        <v>0</v>
      </c>
      <c r="G100" s="90">
        <v>0</v>
      </c>
      <c r="H100" s="91">
        <f t="shared" si="1"/>
        <v>-1.1368683772161603E-13</v>
      </c>
      <c r="I100" s="92"/>
    </row>
    <row r="101" spans="1:9" x14ac:dyDescent="0.2">
      <c r="A101" s="88"/>
      <c r="B101" s="1111"/>
      <c r="C101" s="864"/>
      <c r="D101" s="862"/>
      <c r="E101" s="89">
        <v>0</v>
      </c>
      <c r="F101" s="89">
        <v>0</v>
      </c>
      <c r="G101" s="90">
        <v>0</v>
      </c>
      <c r="H101" s="91">
        <f t="shared" si="1"/>
        <v>-1.1368683772161603E-13</v>
      </c>
      <c r="I101" s="92"/>
    </row>
    <row r="102" spans="1:9" x14ac:dyDescent="0.2">
      <c r="A102" s="88"/>
      <c r="B102" s="1111"/>
      <c r="C102" s="864"/>
      <c r="D102" s="862"/>
      <c r="E102" s="89">
        <v>0</v>
      </c>
      <c r="F102" s="89">
        <v>0</v>
      </c>
      <c r="G102" s="90">
        <v>0</v>
      </c>
      <c r="H102" s="91">
        <f t="shared" si="1"/>
        <v>-1.1368683772161603E-13</v>
      </c>
      <c r="I102" s="92"/>
    </row>
    <row r="103" spans="1:9" ht="13.5" thickBot="1" x14ac:dyDescent="0.25">
      <c r="A103" s="93"/>
      <c r="B103" s="1115"/>
      <c r="C103" s="877"/>
      <c r="D103" s="878"/>
      <c r="E103" s="94">
        <v>0</v>
      </c>
      <c r="F103" s="94">
        <v>0</v>
      </c>
      <c r="G103" s="125">
        <v>0</v>
      </c>
      <c r="H103" s="126">
        <f t="shared" si="1"/>
        <v>-1.1368683772161603E-13</v>
      </c>
      <c r="I103" s="96"/>
    </row>
    <row r="104" spans="1:9" ht="13.5" thickBot="1" x14ac:dyDescent="0.25"/>
    <row r="105" spans="1:9" x14ac:dyDescent="0.2">
      <c r="A105" s="76" t="s">
        <v>258</v>
      </c>
      <c r="B105" s="77"/>
      <c r="C105" s="77"/>
      <c r="D105" s="77"/>
      <c r="E105" s="100"/>
      <c r="F105" s="101" t="s">
        <v>263</v>
      </c>
      <c r="G105" s="102" t="s">
        <v>256</v>
      </c>
      <c r="H105" s="103"/>
      <c r="I105" s="104" t="s">
        <v>260</v>
      </c>
    </row>
    <row r="106" spans="1:9" x14ac:dyDescent="0.2">
      <c r="A106" s="67"/>
      <c r="B106" s="68"/>
      <c r="C106" s="68"/>
      <c r="D106" s="105"/>
      <c r="E106" s="106"/>
      <c r="F106" s="107"/>
      <c r="G106" s="108" t="s">
        <v>261</v>
      </c>
      <c r="H106" s="109"/>
      <c r="I106" s="1116"/>
    </row>
    <row r="107" spans="1:9" ht="13.5" thickBot="1" x14ac:dyDescent="0.25">
      <c r="A107" s="73"/>
      <c r="B107" s="74"/>
      <c r="C107" s="74"/>
      <c r="D107" s="110"/>
      <c r="E107" s="111"/>
      <c r="F107" s="112"/>
      <c r="G107" s="113" t="s">
        <v>262</v>
      </c>
      <c r="H107" s="114">
        <f>SUM(H103)</f>
        <v>-1.1368683772161603E-13</v>
      </c>
      <c r="I107" s="1117"/>
    </row>
    <row r="108" spans="1:9" ht="13.5" thickBot="1" x14ac:dyDescent="0.25">
      <c r="A108" s="115"/>
      <c r="B108" s="116"/>
      <c r="C108" s="116"/>
      <c r="D108" s="117"/>
      <c r="E108" s="118"/>
      <c r="F108" s="119"/>
      <c r="G108" s="120"/>
      <c r="H108" s="121"/>
      <c r="I108" s="122"/>
    </row>
    <row r="109" spans="1:9" ht="13.5" thickBot="1" x14ac:dyDescent="0.25">
      <c r="A109" s="123" t="s">
        <v>69</v>
      </c>
      <c r="B109" s="123" t="s">
        <v>252</v>
      </c>
      <c r="C109" s="123"/>
      <c r="D109" s="123"/>
      <c r="E109" s="124" t="s">
        <v>253</v>
      </c>
      <c r="F109" s="124" t="s">
        <v>254</v>
      </c>
      <c r="G109" s="124" t="s">
        <v>255</v>
      </c>
      <c r="H109" s="124" t="s">
        <v>256</v>
      </c>
      <c r="I109" s="123" t="s">
        <v>257</v>
      </c>
    </row>
    <row r="110" spans="1:9" x14ac:dyDescent="0.2">
      <c r="A110" s="84"/>
      <c r="B110" s="1108"/>
      <c r="C110" s="1109"/>
      <c r="D110" s="1110"/>
      <c r="E110" s="85">
        <v>0</v>
      </c>
      <c r="F110" s="85">
        <v>0</v>
      </c>
      <c r="G110" s="85">
        <v>0</v>
      </c>
      <c r="H110" s="86">
        <f>SUM(H103+F110-G110)</f>
        <v>-1.1368683772161603E-13</v>
      </c>
      <c r="I110" s="87"/>
    </row>
    <row r="111" spans="1:9" x14ac:dyDescent="0.2">
      <c r="A111" s="88"/>
      <c r="B111" s="1111"/>
      <c r="C111" s="864"/>
      <c r="D111" s="862"/>
      <c r="E111" s="89">
        <v>0</v>
      </c>
      <c r="F111" s="89">
        <v>0</v>
      </c>
      <c r="G111" s="90">
        <v>0</v>
      </c>
      <c r="H111" s="91">
        <f>SUM(H110+F111-G111)</f>
        <v>-1.1368683772161603E-13</v>
      </c>
      <c r="I111" s="92"/>
    </row>
    <row r="112" spans="1:9" x14ac:dyDescent="0.2">
      <c r="A112" s="88"/>
      <c r="B112" s="1111"/>
      <c r="C112" s="864"/>
      <c r="D112" s="862"/>
      <c r="E112" s="89">
        <v>0</v>
      </c>
      <c r="F112" s="89">
        <v>0</v>
      </c>
      <c r="G112" s="90">
        <v>0</v>
      </c>
      <c r="H112" s="91">
        <f t="shared" ref="H112:H155" si="2">SUM(H111+F112-G112)</f>
        <v>-1.1368683772161603E-13</v>
      </c>
      <c r="I112" s="92"/>
    </row>
    <row r="113" spans="1:9" x14ac:dyDescent="0.2">
      <c r="A113" s="88"/>
      <c r="B113" s="1111"/>
      <c r="C113" s="864"/>
      <c r="D113" s="862"/>
      <c r="E113" s="89">
        <v>0</v>
      </c>
      <c r="F113" s="89">
        <v>0</v>
      </c>
      <c r="G113" s="90">
        <v>0</v>
      </c>
      <c r="H113" s="91">
        <f t="shared" si="2"/>
        <v>-1.1368683772161603E-13</v>
      </c>
      <c r="I113" s="92"/>
    </row>
    <row r="114" spans="1:9" x14ac:dyDescent="0.2">
      <c r="A114" s="88"/>
      <c r="B114" s="1111"/>
      <c r="C114" s="864"/>
      <c r="D114" s="862"/>
      <c r="E114" s="89">
        <v>0</v>
      </c>
      <c r="F114" s="89">
        <v>0</v>
      </c>
      <c r="G114" s="90">
        <v>0</v>
      </c>
      <c r="H114" s="91">
        <f t="shared" si="2"/>
        <v>-1.1368683772161603E-13</v>
      </c>
      <c r="I114" s="92"/>
    </row>
    <row r="115" spans="1:9" x14ac:dyDescent="0.2">
      <c r="A115" s="88"/>
      <c r="B115" s="1111"/>
      <c r="C115" s="864"/>
      <c r="D115" s="862"/>
      <c r="E115" s="89">
        <v>0</v>
      </c>
      <c r="F115" s="89">
        <v>0</v>
      </c>
      <c r="G115" s="90">
        <v>0</v>
      </c>
      <c r="H115" s="91">
        <f t="shared" si="2"/>
        <v>-1.1368683772161603E-13</v>
      </c>
      <c r="I115" s="92"/>
    </row>
    <row r="116" spans="1:9" x14ac:dyDescent="0.2">
      <c r="A116" s="88"/>
      <c r="B116" s="1111"/>
      <c r="C116" s="864"/>
      <c r="D116" s="862"/>
      <c r="E116" s="89">
        <v>0</v>
      </c>
      <c r="F116" s="89">
        <v>0</v>
      </c>
      <c r="G116" s="90">
        <v>0</v>
      </c>
      <c r="H116" s="91">
        <f t="shared" si="2"/>
        <v>-1.1368683772161603E-13</v>
      </c>
      <c r="I116" s="92"/>
    </row>
    <row r="117" spans="1:9" x14ac:dyDescent="0.2">
      <c r="A117" s="88"/>
      <c r="B117" s="1111"/>
      <c r="C117" s="864"/>
      <c r="D117" s="862"/>
      <c r="E117" s="89">
        <v>0</v>
      </c>
      <c r="F117" s="89">
        <v>0</v>
      </c>
      <c r="G117" s="90">
        <v>0</v>
      </c>
      <c r="H117" s="91">
        <f t="shared" si="2"/>
        <v>-1.1368683772161603E-13</v>
      </c>
      <c r="I117" s="92"/>
    </row>
    <row r="118" spans="1:9" x14ac:dyDescent="0.2">
      <c r="A118" s="88"/>
      <c r="B118" s="1111"/>
      <c r="C118" s="864"/>
      <c r="D118" s="862"/>
      <c r="E118" s="89">
        <v>0</v>
      </c>
      <c r="F118" s="89">
        <v>0</v>
      </c>
      <c r="G118" s="90">
        <v>0</v>
      </c>
      <c r="H118" s="91">
        <f t="shared" si="2"/>
        <v>-1.1368683772161603E-13</v>
      </c>
      <c r="I118" s="92"/>
    </row>
    <row r="119" spans="1:9" x14ac:dyDescent="0.2">
      <c r="A119" s="88"/>
      <c r="B119" s="1111"/>
      <c r="C119" s="864"/>
      <c r="D119" s="862"/>
      <c r="E119" s="89">
        <v>0</v>
      </c>
      <c r="F119" s="89">
        <v>0</v>
      </c>
      <c r="G119" s="90">
        <v>0</v>
      </c>
      <c r="H119" s="91">
        <f t="shared" si="2"/>
        <v>-1.1368683772161603E-13</v>
      </c>
      <c r="I119" s="92"/>
    </row>
    <row r="120" spans="1:9" x14ac:dyDescent="0.2">
      <c r="A120" s="88"/>
      <c r="B120" s="1111"/>
      <c r="C120" s="864"/>
      <c r="D120" s="862"/>
      <c r="E120" s="89">
        <v>0</v>
      </c>
      <c r="F120" s="89">
        <v>0</v>
      </c>
      <c r="G120" s="90">
        <v>0</v>
      </c>
      <c r="H120" s="91">
        <f t="shared" si="2"/>
        <v>-1.1368683772161603E-13</v>
      </c>
      <c r="I120" s="92"/>
    </row>
    <row r="121" spans="1:9" x14ac:dyDescent="0.2">
      <c r="A121" s="88"/>
      <c r="B121" s="1111"/>
      <c r="C121" s="864"/>
      <c r="D121" s="862"/>
      <c r="E121" s="89">
        <v>0</v>
      </c>
      <c r="F121" s="89">
        <v>0</v>
      </c>
      <c r="G121" s="90">
        <v>0</v>
      </c>
      <c r="H121" s="91">
        <f t="shared" si="2"/>
        <v>-1.1368683772161603E-13</v>
      </c>
      <c r="I121" s="92"/>
    </row>
    <row r="122" spans="1:9" x14ac:dyDescent="0.2">
      <c r="A122" s="88"/>
      <c r="B122" s="1111"/>
      <c r="C122" s="864"/>
      <c r="D122" s="862"/>
      <c r="E122" s="89">
        <v>0</v>
      </c>
      <c r="F122" s="89">
        <v>0</v>
      </c>
      <c r="G122" s="90">
        <v>0</v>
      </c>
      <c r="H122" s="91">
        <f t="shared" si="2"/>
        <v>-1.1368683772161603E-13</v>
      </c>
      <c r="I122" s="92"/>
    </row>
    <row r="123" spans="1:9" x14ac:dyDescent="0.2">
      <c r="A123" s="88"/>
      <c r="B123" s="1111"/>
      <c r="C123" s="864"/>
      <c r="D123" s="862"/>
      <c r="E123" s="89">
        <v>0</v>
      </c>
      <c r="F123" s="89">
        <v>0</v>
      </c>
      <c r="G123" s="90">
        <v>0</v>
      </c>
      <c r="H123" s="91">
        <f t="shared" si="2"/>
        <v>-1.1368683772161603E-13</v>
      </c>
      <c r="I123" s="92"/>
    </row>
    <row r="124" spans="1:9" x14ac:dyDescent="0.2">
      <c r="A124" s="88"/>
      <c r="B124" s="1111"/>
      <c r="C124" s="864"/>
      <c r="D124" s="862"/>
      <c r="E124" s="89">
        <v>0</v>
      </c>
      <c r="F124" s="89">
        <v>0</v>
      </c>
      <c r="G124" s="90">
        <v>0</v>
      </c>
      <c r="H124" s="91">
        <f t="shared" si="2"/>
        <v>-1.1368683772161603E-13</v>
      </c>
      <c r="I124" s="92"/>
    </row>
    <row r="125" spans="1:9" x14ac:dyDescent="0.2">
      <c r="A125" s="88"/>
      <c r="B125" s="1111"/>
      <c r="C125" s="864"/>
      <c r="D125" s="862"/>
      <c r="E125" s="89">
        <v>0</v>
      </c>
      <c r="F125" s="89">
        <v>0</v>
      </c>
      <c r="G125" s="90">
        <v>0</v>
      </c>
      <c r="H125" s="91">
        <f t="shared" si="2"/>
        <v>-1.1368683772161603E-13</v>
      </c>
      <c r="I125" s="92"/>
    </row>
    <row r="126" spans="1:9" x14ac:dyDescent="0.2">
      <c r="A126" s="88"/>
      <c r="B126" s="1111"/>
      <c r="C126" s="864"/>
      <c r="D126" s="862"/>
      <c r="E126" s="89">
        <v>0</v>
      </c>
      <c r="F126" s="89">
        <v>0</v>
      </c>
      <c r="G126" s="90">
        <v>0</v>
      </c>
      <c r="H126" s="91">
        <f t="shared" si="2"/>
        <v>-1.1368683772161603E-13</v>
      </c>
      <c r="I126" s="92"/>
    </row>
    <row r="127" spans="1:9" x14ac:dyDescent="0.2">
      <c r="A127" s="88"/>
      <c r="B127" s="1111"/>
      <c r="C127" s="864"/>
      <c r="D127" s="862"/>
      <c r="E127" s="89">
        <v>0</v>
      </c>
      <c r="F127" s="89">
        <v>0</v>
      </c>
      <c r="G127" s="90">
        <v>0</v>
      </c>
      <c r="H127" s="91">
        <f t="shared" si="2"/>
        <v>-1.1368683772161603E-13</v>
      </c>
      <c r="I127" s="92"/>
    </row>
    <row r="128" spans="1:9" x14ac:dyDescent="0.2">
      <c r="A128" s="88"/>
      <c r="B128" s="1111"/>
      <c r="C128" s="864"/>
      <c r="D128" s="862"/>
      <c r="E128" s="89">
        <v>0</v>
      </c>
      <c r="F128" s="89">
        <v>0</v>
      </c>
      <c r="G128" s="90">
        <v>0</v>
      </c>
      <c r="H128" s="91">
        <f t="shared" si="2"/>
        <v>-1.1368683772161603E-13</v>
      </c>
      <c r="I128" s="92"/>
    </row>
    <row r="129" spans="1:9" x14ac:dyDescent="0.2">
      <c r="A129" s="88"/>
      <c r="B129" s="1111"/>
      <c r="C129" s="864"/>
      <c r="D129" s="862"/>
      <c r="E129" s="89">
        <v>0</v>
      </c>
      <c r="F129" s="89">
        <v>0</v>
      </c>
      <c r="G129" s="90">
        <v>0</v>
      </c>
      <c r="H129" s="91">
        <f t="shared" si="2"/>
        <v>-1.1368683772161603E-13</v>
      </c>
      <c r="I129" s="92"/>
    </row>
    <row r="130" spans="1:9" x14ac:dyDescent="0.2">
      <c r="A130" s="88"/>
      <c r="B130" s="1111"/>
      <c r="C130" s="864"/>
      <c r="D130" s="862"/>
      <c r="E130" s="89">
        <v>0</v>
      </c>
      <c r="F130" s="89">
        <v>0</v>
      </c>
      <c r="G130" s="90">
        <v>0</v>
      </c>
      <c r="H130" s="91">
        <f t="shared" si="2"/>
        <v>-1.1368683772161603E-13</v>
      </c>
      <c r="I130" s="92"/>
    </row>
    <row r="131" spans="1:9" x14ac:dyDescent="0.2">
      <c r="A131" s="88"/>
      <c r="B131" s="1111"/>
      <c r="C131" s="864"/>
      <c r="D131" s="862"/>
      <c r="E131" s="89">
        <v>0</v>
      </c>
      <c r="F131" s="89">
        <v>0</v>
      </c>
      <c r="G131" s="90">
        <v>0</v>
      </c>
      <c r="H131" s="91">
        <f t="shared" si="2"/>
        <v>-1.1368683772161603E-13</v>
      </c>
      <c r="I131" s="92"/>
    </row>
    <row r="132" spans="1:9" x14ac:dyDescent="0.2">
      <c r="A132" s="88"/>
      <c r="B132" s="1111"/>
      <c r="C132" s="864"/>
      <c r="D132" s="862"/>
      <c r="E132" s="89">
        <v>0</v>
      </c>
      <c r="F132" s="89">
        <v>0</v>
      </c>
      <c r="G132" s="90">
        <v>0</v>
      </c>
      <c r="H132" s="91">
        <f t="shared" si="2"/>
        <v>-1.1368683772161603E-13</v>
      </c>
      <c r="I132" s="92"/>
    </row>
    <row r="133" spans="1:9" x14ac:dyDescent="0.2">
      <c r="A133" s="88"/>
      <c r="B133" s="1111"/>
      <c r="C133" s="864"/>
      <c r="D133" s="862"/>
      <c r="E133" s="89">
        <v>0</v>
      </c>
      <c r="F133" s="89">
        <v>0</v>
      </c>
      <c r="G133" s="90">
        <v>0</v>
      </c>
      <c r="H133" s="91">
        <f t="shared" si="2"/>
        <v>-1.1368683772161603E-13</v>
      </c>
      <c r="I133" s="92"/>
    </row>
    <row r="134" spans="1:9" x14ac:dyDescent="0.2">
      <c r="A134" s="88"/>
      <c r="B134" s="1111"/>
      <c r="C134" s="864"/>
      <c r="D134" s="862"/>
      <c r="E134" s="89">
        <v>0</v>
      </c>
      <c r="F134" s="89">
        <v>0</v>
      </c>
      <c r="G134" s="90">
        <v>0</v>
      </c>
      <c r="H134" s="91">
        <f t="shared" si="2"/>
        <v>-1.1368683772161603E-13</v>
      </c>
      <c r="I134" s="92"/>
    </row>
    <row r="135" spans="1:9" x14ac:dyDescent="0.2">
      <c r="A135" s="88"/>
      <c r="B135" s="1111"/>
      <c r="C135" s="864"/>
      <c r="D135" s="862"/>
      <c r="E135" s="89">
        <v>0</v>
      </c>
      <c r="F135" s="89">
        <v>0</v>
      </c>
      <c r="G135" s="90">
        <v>0</v>
      </c>
      <c r="H135" s="91">
        <f t="shared" si="2"/>
        <v>-1.1368683772161603E-13</v>
      </c>
      <c r="I135" s="92"/>
    </row>
    <row r="136" spans="1:9" x14ac:dyDescent="0.2">
      <c r="A136" s="88"/>
      <c r="B136" s="1111"/>
      <c r="C136" s="864"/>
      <c r="D136" s="862"/>
      <c r="E136" s="89">
        <v>0</v>
      </c>
      <c r="F136" s="89">
        <v>0</v>
      </c>
      <c r="G136" s="90">
        <v>0</v>
      </c>
      <c r="H136" s="91">
        <f t="shared" si="2"/>
        <v>-1.1368683772161603E-13</v>
      </c>
      <c r="I136" s="92"/>
    </row>
    <row r="137" spans="1:9" x14ac:dyDescent="0.2">
      <c r="A137" s="88"/>
      <c r="B137" s="1111"/>
      <c r="C137" s="864"/>
      <c r="D137" s="862"/>
      <c r="E137" s="89">
        <v>0</v>
      </c>
      <c r="F137" s="89">
        <v>0</v>
      </c>
      <c r="G137" s="90">
        <v>0</v>
      </c>
      <c r="H137" s="91">
        <f t="shared" si="2"/>
        <v>-1.1368683772161603E-13</v>
      </c>
      <c r="I137" s="92"/>
    </row>
    <row r="138" spans="1:9" x14ac:dyDescent="0.2">
      <c r="A138" s="88"/>
      <c r="B138" s="1111"/>
      <c r="C138" s="864"/>
      <c r="D138" s="862"/>
      <c r="E138" s="89">
        <v>0</v>
      </c>
      <c r="F138" s="89">
        <v>0</v>
      </c>
      <c r="G138" s="90">
        <v>0</v>
      </c>
      <c r="H138" s="91">
        <f t="shared" si="2"/>
        <v>-1.1368683772161603E-13</v>
      </c>
      <c r="I138" s="92"/>
    </row>
    <row r="139" spans="1:9" x14ac:dyDescent="0.2">
      <c r="A139" s="88"/>
      <c r="B139" s="1111"/>
      <c r="C139" s="864"/>
      <c r="D139" s="862"/>
      <c r="E139" s="89">
        <v>0</v>
      </c>
      <c r="F139" s="89">
        <v>0</v>
      </c>
      <c r="G139" s="90">
        <v>0</v>
      </c>
      <c r="H139" s="91">
        <f t="shared" si="2"/>
        <v>-1.1368683772161603E-13</v>
      </c>
      <c r="I139" s="92"/>
    </row>
    <row r="140" spans="1:9" x14ac:dyDescent="0.2">
      <c r="A140" s="88"/>
      <c r="B140" s="1111"/>
      <c r="C140" s="864"/>
      <c r="D140" s="862"/>
      <c r="E140" s="89">
        <v>0</v>
      </c>
      <c r="F140" s="89">
        <v>0</v>
      </c>
      <c r="G140" s="90">
        <v>0</v>
      </c>
      <c r="H140" s="91">
        <f t="shared" si="2"/>
        <v>-1.1368683772161603E-13</v>
      </c>
      <c r="I140" s="92"/>
    </row>
    <row r="141" spans="1:9" x14ac:dyDescent="0.2">
      <c r="A141" s="88"/>
      <c r="B141" s="1111"/>
      <c r="C141" s="864"/>
      <c r="D141" s="862"/>
      <c r="E141" s="89">
        <v>0</v>
      </c>
      <c r="F141" s="89">
        <v>0</v>
      </c>
      <c r="G141" s="90">
        <v>0</v>
      </c>
      <c r="H141" s="91">
        <f t="shared" si="2"/>
        <v>-1.1368683772161603E-13</v>
      </c>
      <c r="I141" s="92"/>
    </row>
    <row r="142" spans="1:9" x14ac:dyDescent="0.2">
      <c r="A142" s="88"/>
      <c r="B142" s="1111"/>
      <c r="C142" s="864"/>
      <c r="D142" s="862"/>
      <c r="E142" s="89">
        <v>0</v>
      </c>
      <c r="F142" s="89">
        <v>0</v>
      </c>
      <c r="G142" s="90">
        <v>0</v>
      </c>
      <c r="H142" s="91">
        <f t="shared" si="2"/>
        <v>-1.1368683772161603E-13</v>
      </c>
      <c r="I142" s="92"/>
    </row>
    <row r="143" spans="1:9" x14ac:dyDescent="0.2">
      <c r="A143" s="88"/>
      <c r="B143" s="1111"/>
      <c r="C143" s="864"/>
      <c r="D143" s="862"/>
      <c r="E143" s="89">
        <v>0</v>
      </c>
      <c r="F143" s="89">
        <v>0</v>
      </c>
      <c r="G143" s="90">
        <v>0</v>
      </c>
      <c r="H143" s="91">
        <f t="shared" si="2"/>
        <v>-1.1368683772161603E-13</v>
      </c>
      <c r="I143" s="92"/>
    </row>
    <row r="144" spans="1:9" x14ac:dyDescent="0.2">
      <c r="A144" s="88"/>
      <c r="B144" s="1111"/>
      <c r="C144" s="864"/>
      <c r="D144" s="862"/>
      <c r="E144" s="89">
        <v>0</v>
      </c>
      <c r="F144" s="89">
        <v>0</v>
      </c>
      <c r="G144" s="90">
        <v>0</v>
      </c>
      <c r="H144" s="91">
        <f t="shared" si="2"/>
        <v>-1.1368683772161603E-13</v>
      </c>
      <c r="I144" s="92"/>
    </row>
    <row r="145" spans="1:9" x14ac:dyDescent="0.2">
      <c r="A145" s="88"/>
      <c r="B145" s="1111"/>
      <c r="C145" s="864"/>
      <c r="D145" s="862"/>
      <c r="E145" s="89">
        <v>0</v>
      </c>
      <c r="F145" s="89">
        <v>0</v>
      </c>
      <c r="G145" s="90">
        <v>0</v>
      </c>
      <c r="H145" s="91">
        <f t="shared" si="2"/>
        <v>-1.1368683772161603E-13</v>
      </c>
      <c r="I145" s="92"/>
    </row>
    <row r="146" spans="1:9" x14ac:dyDescent="0.2">
      <c r="A146" s="88"/>
      <c r="B146" s="1111"/>
      <c r="C146" s="864"/>
      <c r="D146" s="862"/>
      <c r="E146" s="89">
        <v>0</v>
      </c>
      <c r="F146" s="89">
        <v>0</v>
      </c>
      <c r="G146" s="90">
        <v>0</v>
      </c>
      <c r="H146" s="91">
        <f t="shared" si="2"/>
        <v>-1.1368683772161603E-13</v>
      </c>
      <c r="I146" s="92"/>
    </row>
    <row r="147" spans="1:9" x14ac:dyDescent="0.2">
      <c r="A147" s="88"/>
      <c r="B147" s="1111"/>
      <c r="C147" s="864"/>
      <c r="D147" s="862"/>
      <c r="E147" s="89">
        <v>0</v>
      </c>
      <c r="F147" s="89">
        <v>0</v>
      </c>
      <c r="G147" s="90">
        <v>0</v>
      </c>
      <c r="H147" s="91">
        <f t="shared" si="2"/>
        <v>-1.1368683772161603E-13</v>
      </c>
      <c r="I147" s="92"/>
    </row>
    <row r="148" spans="1:9" x14ac:dyDescent="0.2">
      <c r="A148" s="88"/>
      <c r="B148" s="1111"/>
      <c r="C148" s="864"/>
      <c r="D148" s="862"/>
      <c r="E148" s="89">
        <v>0</v>
      </c>
      <c r="F148" s="89">
        <v>0</v>
      </c>
      <c r="G148" s="90">
        <v>0</v>
      </c>
      <c r="H148" s="91">
        <f t="shared" si="2"/>
        <v>-1.1368683772161603E-13</v>
      </c>
      <c r="I148" s="92"/>
    </row>
    <row r="149" spans="1:9" x14ac:dyDescent="0.2">
      <c r="A149" s="88"/>
      <c r="B149" s="1111"/>
      <c r="C149" s="864"/>
      <c r="D149" s="862"/>
      <c r="E149" s="89">
        <v>0</v>
      </c>
      <c r="F149" s="89">
        <v>0</v>
      </c>
      <c r="G149" s="90">
        <v>0</v>
      </c>
      <c r="H149" s="91">
        <f t="shared" si="2"/>
        <v>-1.1368683772161603E-13</v>
      </c>
      <c r="I149" s="92"/>
    </row>
    <row r="150" spans="1:9" x14ac:dyDescent="0.2">
      <c r="A150" s="88"/>
      <c r="B150" s="1111"/>
      <c r="C150" s="864"/>
      <c r="D150" s="862"/>
      <c r="E150" s="89">
        <v>0</v>
      </c>
      <c r="F150" s="89">
        <v>0</v>
      </c>
      <c r="G150" s="90">
        <v>0</v>
      </c>
      <c r="H150" s="91">
        <f t="shared" si="2"/>
        <v>-1.1368683772161603E-13</v>
      </c>
      <c r="I150" s="92"/>
    </row>
    <row r="151" spans="1:9" x14ac:dyDescent="0.2">
      <c r="A151" s="88"/>
      <c r="B151" s="1111"/>
      <c r="C151" s="864"/>
      <c r="D151" s="862"/>
      <c r="E151" s="89">
        <v>0</v>
      </c>
      <c r="F151" s="89">
        <v>0</v>
      </c>
      <c r="G151" s="90">
        <v>0</v>
      </c>
      <c r="H151" s="91">
        <f t="shared" si="2"/>
        <v>-1.1368683772161603E-13</v>
      </c>
      <c r="I151" s="92"/>
    </row>
    <row r="152" spans="1:9" x14ac:dyDescent="0.2">
      <c r="A152" s="88"/>
      <c r="B152" s="1111"/>
      <c r="C152" s="864"/>
      <c r="D152" s="862"/>
      <c r="E152" s="89">
        <v>0</v>
      </c>
      <c r="F152" s="89">
        <v>0</v>
      </c>
      <c r="G152" s="90">
        <v>0</v>
      </c>
      <c r="H152" s="91">
        <f t="shared" si="2"/>
        <v>-1.1368683772161603E-13</v>
      </c>
      <c r="I152" s="92"/>
    </row>
    <row r="153" spans="1:9" x14ac:dyDescent="0.2">
      <c r="A153" s="88"/>
      <c r="B153" s="1111"/>
      <c r="C153" s="864"/>
      <c r="D153" s="862"/>
      <c r="E153" s="89">
        <v>0</v>
      </c>
      <c r="F153" s="89">
        <v>0</v>
      </c>
      <c r="G153" s="90">
        <v>0</v>
      </c>
      <c r="H153" s="91">
        <f t="shared" si="2"/>
        <v>-1.1368683772161603E-13</v>
      </c>
      <c r="I153" s="92"/>
    </row>
    <row r="154" spans="1:9" x14ac:dyDescent="0.2">
      <c r="A154" s="88"/>
      <c r="B154" s="1111"/>
      <c r="C154" s="864"/>
      <c r="D154" s="862"/>
      <c r="E154" s="89">
        <v>0</v>
      </c>
      <c r="F154" s="89">
        <v>0</v>
      </c>
      <c r="G154" s="90">
        <v>0</v>
      </c>
      <c r="H154" s="91">
        <f t="shared" si="2"/>
        <v>-1.1368683772161603E-13</v>
      </c>
      <c r="I154" s="92"/>
    </row>
    <row r="155" spans="1:9" ht="13.5" thickBot="1" x14ac:dyDescent="0.25">
      <c r="A155" s="93"/>
      <c r="B155" s="1115"/>
      <c r="C155" s="877"/>
      <c r="D155" s="878"/>
      <c r="E155" s="94">
        <v>0</v>
      </c>
      <c r="F155" s="94">
        <v>0</v>
      </c>
      <c r="G155" s="125">
        <v>0</v>
      </c>
      <c r="H155" s="126">
        <f t="shared" si="2"/>
        <v>-1.1368683772161603E-13</v>
      </c>
      <c r="I155" s="96"/>
    </row>
    <row r="156" spans="1:9" ht="13.5" thickBot="1" x14ac:dyDescent="0.25"/>
    <row r="157" spans="1:9" x14ac:dyDescent="0.2">
      <c r="A157" s="76" t="s">
        <v>258</v>
      </c>
      <c r="B157" s="77"/>
      <c r="C157" s="77"/>
      <c r="D157" s="77"/>
      <c r="E157" s="100"/>
      <c r="F157" s="101" t="s">
        <v>264</v>
      </c>
      <c r="G157" s="102" t="s">
        <v>256</v>
      </c>
      <c r="H157" s="103"/>
      <c r="I157" s="104" t="s">
        <v>260</v>
      </c>
    </row>
    <row r="158" spans="1:9" x14ac:dyDescent="0.2">
      <c r="A158" s="67"/>
      <c r="B158" s="68"/>
      <c r="C158" s="68"/>
      <c r="D158" s="105"/>
      <c r="E158" s="106"/>
      <c r="F158" s="107"/>
      <c r="G158" s="108" t="s">
        <v>261</v>
      </c>
      <c r="H158" s="109"/>
      <c r="I158" s="1116"/>
    </row>
    <row r="159" spans="1:9" ht="13.5" thickBot="1" x14ac:dyDescent="0.25">
      <c r="A159" s="73"/>
      <c r="B159" s="74"/>
      <c r="C159" s="74"/>
      <c r="D159" s="110"/>
      <c r="E159" s="111"/>
      <c r="F159" s="112"/>
      <c r="G159" s="113" t="s">
        <v>262</v>
      </c>
      <c r="H159" s="114">
        <f>SUM(H155)</f>
        <v>-1.1368683772161603E-13</v>
      </c>
      <c r="I159" s="1117"/>
    </row>
    <row r="160" spans="1:9" ht="13.5" thickBot="1" x14ac:dyDescent="0.25">
      <c r="A160" s="115"/>
      <c r="B160" s="116"/>
      <c r="C160" s="116"/>
      <c r="D160" s="117"/>
      <c r="E160" s="118"/>
      <c r="F160" s="119"/>
      <c r="G160" s="120"/>
      <c r="H160" s="121"/>
      <c r="I160" s="122"/>
    </row>
    <row r="161" spans="1:9" ht="13.5" thickBot="1" x14ac:dyDescent="0.25">
      <c r="A161" s="123" t="s">
        <v>69</v>
      </c>
      <c r="B161" s="123" t="s">
        <v>252</v>
      </c>
      <c r="C161" s="123"/>
      <c r="D161" s="123"/>
      <c r="E161" s="124" t="s">
        <v>253</v>
      </c>
      <c r="F161" s="124" t="s">
        <v>254</v>
      </c>
      <c r="G161" s="124" t="s">
        <v>255</v>
      </c>
      <c r="H161" s="124" t="s">
        <v>256</v>
      </c>
      <c r="I161" s="123" t="s">
        <v>257</v>
      </c>
    </row>
    <row r="162" spans="1:9" x14ac:dyDescent="0.2">
      <c r="A162" s="84"/>
      <c r="B162" s="1108"/>
      <c r="C162" s="1109"/>
      <c r="D162" s="1110"/>
      <c r="E162" s="85">
        <v>0</v>
      </c>
      <c r="F162" s="85">
        <v>0</v>
      </c>
      <c r="G162" s="85">
        <v>0</v>
      </c>
      <c r="H162" s="86">
        <f>SUM(H155+F162-G162)</f>
        <v>-1.1368683772161603E-13</v>
      </c>
      <c r="I162" s="87"/>
    </row>
    <row r="163" spans="1:9" x14ac:dyDescent="0.2">
      <c r="A163" s="88"/>
      <c r="B163" s="1111"/>
      <c r="C163" s="864"/>
      <c r="D163" s="862"/>
      <c r="E163" s="89">
        <v>0</v>
      </c>
      <c r="F163" s="89">
        <v>0</v>
      </c>
      <c r="G163" s="90">
        <v>0</v>
      </c>
      <c r="H163" s="91">
        <f>SUM(H162+F163-G163)</f>
        <v>-1.1368683772161603E-13</v>
      </c>
      <c r="I163" s="92"/>
    </row>
    <row r="164" spans="1:9" x14ac:dyDescent="0.2">
      <c r="A164" s="88"/>
      <c r="B164" s="1111"/>
      <c r="C164" s="864"/>
      <c r="D164" s="862"/>
      <c r="E164" s="89">
        <v>0</v>
      </c>
      <c r="F164" s="89">
        <v>0</v>
      </c>
      <c r="G164" s="90">
        <v>0</v>
      </c>
      <c r="H164" s="91">
        <f t="shared" ref="H164:H207" si="3">SUM(H163+F164-G164)</f>
        <v>-1.1368683772161603E-13</v>
      </c>
      <c r="I164" s="92"/>
    </row>
    <row r="165" spans="1:9" x14ac:dyDescent="0.2">
      <c r="A165" s="88"/>
      <c r="B165" s="1111"/>
      <c r="C165" s="864"/>
      <c r="D165" s="862"/>
      <c r="E165" s="89">
        <v>0</v>
      </c>
      <c r="F165" s="89">
        <v>0</v>
      </c>
      <c r="G165" s="90">
        <v>0</v>
      </c>
      <c r="H165" s="91">
        <f t="shared" si="3"/>
        <v>-1.1368683772161603E-13</v>
      </c>
      <c r="I165" s="92"/>
    </row>
    <row r="166" spans="1:9" x14ac:dyDescent="0.2">
      <c r="A166" s="88"/>
      <c r="B166" s="1111"/>
      <c r="C166" s="864"/>
      <c r="D166" s="862"/>
      <c r="E166" s="89">
        <v>0</v>
      </c>
      <c r="F166" s="89">
        <v>0</v>
      </c>
      <c r="G166" s="90">
        <v>0</v>
      </c>
      <c r="H166" s="91">
        <f t="shared" si="3"/>
        <v>-1.1368683772161603E-13</v>
      </c>
      <c r="I166" s="92"/>
    </row>
    <row r="167" spans="1:9" x14ac:dyDescent="0.2">
      <c r="A167" s="88"/>
      <c r="B167" s="1111"/>
      <c r="C167" s="864"/>
      <c r="D167" s="862"/>
      <c r="E167" s="89">
        <v>0</v>
      </c>
      <c r="F167" s="89">
        <v>0</v>
      </c>
      <c r="G167" s="90">
        <v>0</v>
      </c>
      <c r="H167" s="91">
        <f t="shared" si="3"/>
        <v>-1.1368683772161603E-13</v>
      </c>
      <c r="I167" s="92"/>
    </row>
    <row r="168" spans="1:9" x14ac:dyDescent="0.2">
      <c r="A168" s="88"/>
      <c r="B168" s="1111"/>
      <c r="C168" s="864"/>
      <c r="D168" s="862"/>
      <c r="E168" s="89">
        <v>0</v>
      </c>
      <c r="F168" s="89">
        <v>0</v>
      </c>
      <c r="G168" s="90">
        <v>0</v>
      </c>
      <c r="H168" s="91">
        <f t="shared" si="3"/>
        <v>-1.1368683772161603E-13</v>
      </c>
      <c r="I168" s="92"/>
    </row>
    <row r="169" spans="1:9" x14ac:dyDescent="0.2">
      <c r="A169" s="88"/>
      <c r="B169" s="1111"/>
      <c r="C169" s="864"/>
      <c r="D169" s="862"/>
      <c r="E169" s="89">
        <v>0</v>
      </c>
      <c r="F169" s="89">
        <v>0</v>
      </c>
      <c r="G169" s="90">
        <v>0</v>
      </c>
      <c r="H169" s="91">
        <f t="shared" si="3"/>
        <v>-1.1368683772161603E-13</v>
      </c>
      <c r="I169" s="92"/>
    </row>
    <row r="170" spans="1:9" x14ac:dyDescent="0.2">
      <c r="A170" s="88"/>
      <c r="B170" s="1111"/>
      <c r="C170" s="864"/>
      <c r="D170" s="862"/>
      <c r="E170" s="89">
        <v>0</v>
      </c>
      <c r="F170" s="89">
        <v>0</v>
      </c>
      <c r="G170" s="90">
        <v>0</v>
      </c>
      <c r="H170" s="91">
        <f t="shared" si="3"/>
        <v>-1.1368683772161603E-13</v>
      </c>
      <c r="I170" s="92"/>
    </row>
    <row r="171" spans="1:9" x14ac:dyDescent="0.2">
      <c r="A171" s="88"/>
      <c r="B171" s="1111"/>
      <c r="C171" s="864"/>
      <c r="D171" s="862"/>
      <c r="E171" s="89">
        <v>0</v>
      </c>
      <c r="F171" s="89">
        <v>0</v>
      </c>
      <c r="G171" s="90">
        <v>0</v>
      </c>
      <c r="H171" s="91">
        <f t="shared" si="3"/>
        <v>-1.1368683772161603E-13</v>
      </c>
      <c r="I171" s="92"/>
    </row>
    <row r="172" spans="1:9" x14ac:dyDescent="0.2">
      <c r="A172" s="88"/>
      <c r="B172" s="1111"/>
      <c r="C172" s="864"/>
      <c r="D172" s="862"/>
      <c r="E172" s="89">
        <v>0</v>
      </c>
      <c r="F172" s="89">
        <v>0</v>
      </c>
      <c r="G172" s="90">
        <v>0</v>
      </c>
      <c r="H172" s="91">
        <f t="shared" si="3"/>
        <v>-1.1368683772161603E-13</v>
      </c>
      <c r="I172" s="92"/>
    </row>
    <row r="173" spans="1:9" x14ac:dyDescent="0.2">
      <c r="A173" s="88"/>
      <c r="B173" s="1111"/>
      <c r="C173" s="864"/>
      <c r="D173" s="862"/>
      <c r="E173" s="89">
        <v>0</v>
      </c>
      <c r="F173" s="89">
        <v>0</v>
      </c>
      <c r="G173" s="90">
        <v>0</v>
      </c>
      <c r="H173" s="91">
        <f t="shared" si="3"/>
        <v>-1.1368683772161603E-13</v>
      </c>
      <c r="I173" s="92"/>
    </row>
    <row r="174" spans="1:9" x14ac:dyDescent="0.2">
      <c r="A174" s="88"/>
      <c r="B174" s="1111"/>
      <c r="C174" s="864"/>
      <c r="D174" s="862"/>
      <c r="E174" s="89">
        <v>0</v>
      </c>
      <c r="F174" s="89">
        <v>0</v>
      </c>
      <c r="G174" s="90">
        <v>0</v>
      </c>
      <c r="H174" s="91">
        <f t="shared" si="3"/>
        <v>-1.1368683772161603E-13</v>
      </c>
      <c r="I174" s="92"/>
    </row>
    <row r="175" spans="1:9" x14ac:dyDescent="0.2">
      <c r="A175" s="88"/>
      <c r="B175" s="1111"/>
      <c r="C175" s="864"/>
      <c r="D175" s="862"/>
      <c r="E175" s="89">
        <v>0</v>
      </c>
      <c r="F175" s="89">
        <v>0</v>
      </c>
      <c r="G175" s="90">
        <v>0</v>
      </c>
      <c r="H175" s="91">
        <f t="shared" si="3"/>
        <v>-1.1368683772161603E-13</v>
      </c>
      <c r="I175" s="92"/>
    </row>
    <row r="176" spans="1:9" x14ac:dyDescent="0.2">
      <c r="A176" s="88"/>
      <c r="B176" s="1111"/>
      <c r="C176" s="864"/>
      <c r="D176" s="862"/>
      <c r="E176" s="89">
        <v>0</v>
      </c>
      <c r="F176" s="89">
        <v>0</v>
      </c>
      <c r="G176" s="90">
        <v>0</v>
      </c>
      <c r="H176" s="91">
        <f t="shared" si="3"/>
        <v>-1.1368683772161603E-13</v>
      </c>
      <c r="I176" s="92"/>
    </row>
    <row r="177" spans="1:9" x14ac:dyDescent="0.2">
      <c r="A177" s="88"/>
      <c r="B177" s="1111"/>
      <c r="C177" s="864"/>
      <c r="D177" s="862"/>
      <c r="E177" s="89">
        <v>0</v>
      </c>
      <c r="F177" s="89">
        <v>0</v>
      </c>
      <c r="G177" s="90">
        <v>0</v>
      </c>
      <c r="H177" s="91">
        <f t="shared" si="3"/>
        <v>-1.1368683772161603E-13</v>
      </c>
      <c r="I177" s="92"/>
    </row>
    <row r="178" spans="1:9" x14ac:dyDescent="0.2">
      <c r="A178" s="88"/>
      <c r="B178" s="1111"/>
      <c r="C178" s="864"/>
      <c r="D178" s="862"/>
      <c r="E178" s="89">
        <v>0</v>
      </c>
      <c r="F178" s="89">
        <v>0</v>
      </c>
      <c r="G178" s="90">
        <v>0</v>
      </c>
      <c r="H178" s="91">
        <f t="shared" si="3"/>
        <v>-1.1368683772161603E-13</v>
      </c>
      <c r="I178" s="92"/>
    </row>
    <row r="179" spans="1:9" x14ac:dyDescent="0.2">
      <c r="A179" s="88"/>
      <c r="B179" s="1111"/>
      <c r="C179" s="864"/>
      <c r="D179" s="862"/>
      <c r="E179" s="89">
        <v>0</v>
      </c>
      <c r="F179" s="89">
        <v>0</v>
      </c>
      <c r="G179" s="90">
        <v>0</v>
      </c>
      <c r="H179" s="91">
        <f t="shared" si="3"/>
        <v>-1.1368683772161603E-13</v>
      </c>
      <c r="I179" s="92"/>
    </row>
    <row r="180" spans="1:9" x14ac:dyDescent="0.2">
      <c r="A180" s="88"/>
      <c r="B180" s="1111"/>
      <c r="C180" s="864"/>
      <c r="D180" s="862"/>
      <c r="E180" s="89">
        <v>0</v>
      </c>
      <c r="F180" s="89">
        <v>0</v>
      </c>
      <c r="G180" s="90">
        <v>0</v>
      </c>
      <c r="H180" s="91">
        <f t="shared" si="3"/>
        <v>-1.1368683772161603E-13</v>
      </c>
      <c r="I180" s="92"/>
    </row>
    <row r="181" spans="1:9" x14ac:dyDescent="0.2">
      <c r="A181" s="88"/>
      <c r="B181" s="1111"/>
      <c r="C181" s="864"/>
      <c r="D181" s="862"/>
      <c r="E181" s="89">
        <v>0</v>
      </c>
      <c r="F181" s="89">
        <v>0</v>
      </c>
      <c r="G181" s="90">
        <v>0</v>
      </c>
      <c r="H181" s="91">
        <f t="shared" si="3"/>
        <v>-1.1368683772161603E-13</v>
      </c>
      <c r="I181" s="92"/>
    </row>
    <row r="182" spans="1:9" x14ac:dyDescent="0.2">
      <c r="A182" s="88"/>
      <c r="B182" s="1111"/>
      <c r="C182" s="864"/>
      <c r="D182" s="862"/>
      <c r="E182" s="89">
        <v>0</v>
      </c>
      <c r="F182" s="89">
        <v>0</v>
      </c>
      <c r="G182" s="90">
        <v>0</v>
      </c>
      <c r="H182" s="91">
        <f t="shared" si="3"/>
        <v>-1.1368683772161603E-13</v>
      </c>
      <c r="I182" s="92"/>
    </row>
    <row r="183" spans="1:9" x14ac:dyDescent="0.2">
      <c r="A183" s="88"/>
      <c r="B183" s="1111"/>
      <c r="C183" s="864"/>
      <c r="D183" s="862"/>
      <c r="E183" s="89">
        <v>0</v>
      </c>
      <c r="F183" s="89">
        <v>0</v>
      </c>
      <c r="G183" s="90">
        <v>0</v>
      </c>
      <c r="H183" s="91">
        <f t="shared" si="3"/>
        <v>-1.1368683772161603E-13</v>
      </c>
      <c r="I183" s="92"/>
    </row>
    <row r="184" spans="1:9" x14ac:dyDescent="0.2">
      <c r="A184" s="88"/>
      <c r="B184" s="1111"/>
      <c r="C184" s="864"/>
      <c r="D184" s="862"/>
      <c r="E184" s="89">
        <v>0</v>
      </c>
      <c r="F184" s="89">
        <v>0</v>
      </c>
      <c r="G184" s="90">
        <v>0</v>
      </c>
      <c r="H184" s="91">
        <f t="shared" si="3"/>
        <v>-1.1368683772161603E-13</v>
      </c>
      <c r="I184" s="92"/>
    </row>
    <row r="185" spans="1:9" x14ac:dyDescent="0.2">
      <c r="A185" s="88"/>
      <c r="B185" s="1111"/>
      <c r="C185" s="864"/>
      <c r="D185" s="862"/>
      <c r="E185" s="89">
        <v>0</v>
      </c>
      <c r="F185" s="89">
        <v>0</v>
      </c>
      <c r="G185" s="90">
        <v>0</v>
      </c>
      <c r="H185" s="91">
        <f t="shared" si="3"/>
        <v>-1.1368683772161603E-13</v>
      </c>
      <c r="I185" s="92"/>
    </row>
    <row r="186" spans="1:9" x14ac:dyDescent="0.2">
      <c r="A186" s="88"/>
      <c r="B186" s="1111"/>
      <c r="C186" s="864"/>
      <c r="D186" s="862"/>
      <c r="E186" s="89">
        <v>0</v>
      </c>
      <c r="F186" s="89">
        <v>0</v>
      </c>
      <c r="G186" s="90">
        <v>0</v>
      </c>
      <c r="H186" s="91">
        <f t="shared" si="3"/>
        <v>-1.1368683772161603E-13</v>
      </c>
      <c r="I186" s="92"/>
    </row>
    <row r="187" spans="1:9" x14ac:dyDescent="0.2">
      <c r="A187" s="88"/>
      <c r="B187" s="1111"/>
      <c r="C187" s="864"/>
      <c r="D187" s="862"/>
      <c r="E187" s="89">
        <v>0</v>
      </c>
      <c r="F187" s="89">
        <v>0</v>
      </c>
      <c r="G187" s="90">
        <v>0</v>
      </c>
      <c r="H187" s="91">
        <f t="shared" si="3"/>
        <v>-1.1368683772161603E-13</v>
      </c>
      <c r="I187" s="92"/>
    </row>
    <row r="188" spans="1:9" x14ac:dyDescent="0.2">
      <c r="A188" s="88"/>
      <c r="B188" s="1111"/>
      <c r="C188" s="864"/>
      <c r="D188" s="862"/>
      <c r="E188" s="89">
        <v>0</v>
      </c>
      <c r="F188" s="89">
        <v>0</v>
      </c>
      <c r="G188" s="90">
        <v>0</v>
      </c>
      <c r="H188" s="91">
        <f t="shared" si="3"/>
        <v>-1.1368683772161603E-13</v>
      </c>
      <c r="I188" s="92"/>
    </row>
    <row r="189" spans="1:9" x14ac:dyDescent="0.2">
      <c r="A189" s="88"/>
      <c r="B189" s="1111"/>
      <c r="C189" s="864"/>
      <c r="D189" s="862"/>
      <c r="E189" s="89">
        <v>0</v>
      </c>
      <c r="F189" s="89">
        <v>0</v>
      </c>
      <c r="G189" s="90">
        <v>0</v>
      </c>
      <c r="H189" s="91">
        <f t="shared" si="3"/>
        <v>-1.1368683772161603E-13</v>
      </c>
      <c r="I189" s="92"/>
    </row>
    <row r="190" spans="1:9" x14ac:dyDescent="0.2">
      <c r="A190" s="88"/>
      <c r="B190" s="1111"/>
      <c r="C190" s="864"/>
      <c r="D190" s="862"/>
      <c r="E190" s="89">
        <v>0</v>
      </c>
      <c r="F190" s="89">
        <v>0</v>
      </c>
      <c r="G190" s="90">
        <v>0</v>
      </c>
      <c r="H190" s="91">
        <f t="shared" si="3"/>
        <v>-1.1368683772161603E-13</v>
      </c>
      <c r="I190" s="92"/>
    </row>
    <row r="191" spans="1:9" x14ac:dyDescent="0.2">
      <c r="A191" s="88"/>
      <c r="B191" s="1111"/>
      <c r="C191" s="864"/>
      <c r="D191" s="862"/>
      <c r="E191" s="89">
        <v>0</v>
      </c>
      <c r="F191" s="89">
        <v>0</v>
      </c>
      <c r="G191" s="90">
        <v>0</v>
      </c>
      <c r="H191" s="91">
        <f t="shared" si="3"/>
        <v>-1.1368683772161603E-13</v>
      </c>
      <c r="I191" s="92"/>
    </row>
    <row r="192" spans="1:9" x14ac:dyDescent="0.2">
      <c r="A192" s="88"/>
      <c r="B192" s="1111"/>
      <c r="C192" s="864"/>
      <c r="D192" s="862"/>
      <c r="E192" s="89">
        <v>0</v>
      </c>
      <c r="F192" s="89">
        <v>0</v>
      </c>
      <c r="G192" s="90">
        <v>0</v>
      </c>
      <c r="H192" s="91">
        <f t="shared" si="3"/>
        <v>-1.1368683772161603E-13</v>
      </c>
      <c r="I192" s="92"/>
    </row>
    <row r="193" spans="1:9" x14ac:dyDescent="0.2">
      <c r="A193" s="88"/>
      <c r="B193" s="1111"/>
      <c r="C193" s="864"/>
      <c r="D193" s="862"/>
      <c r="E193" s="89">
        <v>0</v>
      </c>
      <c r="F193" s="89">
        <v>0</v>
      </c>
      <c r="G193" s="90">
        <v>0</v>
      </c>
      <c r="H193" s="91">
        <f t="shared" si="3"/>
        <v>-1.1368683772161603E-13</v>
      </c>
      <c r="I193" s="92"/>
    </row>
    <row r="194" spans="1:9" x14ac:dyDescent="0.2">
      <c r="A194" s="88"/>
      <c r="B194" s="1111"/>
      <c r="C194" s="864"/>
      <c r="D194" s="862"/>
      <c r="E194" s="89">
        <v>0</v>
      </c>
      <c r="F194" s="89">
        <v>0</v>
      </c>
      <c r="G194" s="90">
        <v>0</v>
      </c>
      <c r="H194" s="91">
        <f t="shared" si="3"/>
        <v>-1.1368683772161603E-13</v>
      </c>
      <c r="I194" s="92"/>
    </row>
    <row r="195" spans="1:9" x14ac:dyDescent="0.2">
      <c r="A195" s="88"/>
      <c r="B195" s="1111"/>
      <c r="C195" s="864"/>
      <c r="D195" s="862"/>
      <c r="E195" s="89">
        <v>0</v>
      </c>
      <c r="F195" s="89">
        <v>0</v>
      </c>
      <c r="G195" s="90">
        <v>0</v>
      </c>
      <c r="H195" s="91">
        <f t="shared" si="3"/>
        <v>-1.1368683772161603E-13</v>
      </c>
      <c r="I195" s="92"/>
    </row>
    <row r="196" spans="1:9" x14ac:dyDescent="0.2">
      <c r="A196" s="88"/>
      <c r="B196" s="1111"/>
      <c r="C196" s="864"/>
      <c r="D196" s="862"/>
      <c r="E196" s="89">
        <v>0</v>
      </c>
      <c r="F196" s="89">
        <v>0</v>
      </c>
      <c r="G196" s="90">
        <v>0</v>
      </c>
      <c r="H196" s="91">
        <f t="shared" si="3"/>
        <v>-1.1368683772161603E-13</v>
      </c>
      <c r="I196" s="92"/>
    </row>
    <row r="197" spans="1:9" x14ac:dyDescent="0.2">
      <c r="A197" s="88"/>
      <c r="B197" s="1111"/>
      <c r="C197" s="864"/>
      <c r="D197" s="862"/>
      <c r="E197" s="89">
        <v>0</v>
      </c>
      <c r="F197" s="89">
        <v>0</v>
      </c>
      <c r="G197" s="90">
        <v>0</v>
      </c>
      <c r="H197" s="91">
        <f t="shared" si="3"/>
        <v>-1.1368683772161603E-13</v>
      </c>
      <c r="I197" s="92"/>
    </row>
    <row r="198" spans="1:9" x14ac:dyDescent="0.2">
      <c r="A198" s="88"/>
      <c r="B198" s="1111"/>
      <c r="C198" s="864"/>
      <c r="D198" s="862"/>
      <c r="E198" s="89">
        <v>0</v>
      </c>
      <c r="F198" s="89">
        <v>0</v>
      </c>
      <c r="G198" s="90">
        <v>0</v>
      </c>
      <c r="H198" s="91">
        <f t="shared" si="3"/>
        <v>-1.1368683772161603E-13</v>
      </c>
      <c r="I198" s="92"/>
    </row>
    <row r="199" spans="1:9" x14ac:dyDescent="0.2">
      <c r="A199" s="88"/>
      <c r="B199" s="1111"/>
      <c r="C199" s="864"/>
      <c r="D199" s="862"/>
      <c r="E199" s="89">
        <v>0</v>
      </c>
      <c r="F199" s="89">
        <v>0</v>
      </c>
      <c r="G199" s="90">
        <v>0</v>
      </c>
      <c r="H199" s="91">
        <f t="shared" si="3"/>
        <v>-1.1368683772161603E-13</v>
      </c>
      <c r="I199" s="92"/>
    </row>
    <row r="200" spans="1:9" x14ac:dyDescent="0.2">
      <c r="A200" s="88"/>
      <c r="B200" s="1111"/>
      <c r="C200" s="864"/>
      <c r="D200" s="862"/>
      <c r="E200" s="89">
        <v>0</v>
      </c>
      <c r="F200" s="89">
        <v>0</v>
      </c>
      <c r="G200" s="90">
        <v>0</v>
      </c>
      <c r="H200" s="91">
        <f t="shared" si="3"/>
        <v>-1.1368683772161603E-13</v>
      </c>
      <c r="I200" s="92"/>
    </row>
    <row r="201" spans="1:9" x14ac:dyDescent="0.2">
      <c r="A201" s="88"/>
      <c r="B201" s="1111"/>
      <c r="C201" s="864"/>
      <c r="D201" s="862"/>
      <c r="E201" s="89">
        <v>0</v>
      </c>
      <c r="F201" s="89">
        <v>0</v>
      </c>
      <c r="G201" s="90">
        <v>0</v>
      </c>
      <c r="H201" s="91">
        <f t="shared" si="3"/>
        <v>-1.1368683772161603E-13</v>
      </c>
      <c r="I201" s="92"/>
    </row>
    <row r="202" spans="1:9" x14ac:dyDescent="0.2">
      <c r="A202" s="88"/>
      <c r="B202" s="1111"/>
      <c r="C202" s="864"/>
      <c r="D202" s="862"/>
      <c r="E202" s="89">
        <v>0</v>
      </c>
      <c r="F202" s="89">
        <v>0</v>
      </c>
      <c r="G202" s="90">
        <v>0</v>
      </c>
      <c r="H202" s="91">
        <f t="shared" si="3"/>
        <v>-1.1368683772161603E-13</v>
      </c>
      <c r="I202" s="92"/>
    </row>
    <row r="203" spans="1:9" x14ac:dyDescent="0.2">
      <c r="A203" s="88"/>
      <c r="B203" s="1111"/>
      <c r="C203" s="864"/>
      <c r="D203" s="862"/>
      <c r="E203" s="89">
        <v>0</v>
      </c>
      <c r="F203" s="89">
        <v>0</v>
      </c>
      <c r="G203" s="90">
        <v>0</v>
      </c>
      <c r="H203" s="91">
        <f t="shared" si="3"/>
        <v>-1.1368683772161603E-13</v>
      </c>
      <c r="I203" s="92"/>
    </row>
    <row r="204" spans="1:9" x14ac:dyDescent="0.2">
      <c r="A204" s="88"/>
      <c r="B204" s="1111"/>
      <c r="C204" s="864"/>
      <c r="D204" s="862"/>
      <c r="E204" s="89">
        <v>0</v>
      </c>
      <c r="F204" s="89">
        <v>0</v>
      </c>
      <c r="G204" s="90">
        <v>0</v>
      </c>
      <c r="H204" s="91">
        <f t="shared" si="3"/>
        <v>-1.1368683772161603E-13</v>
      </c>
      <c r="I204" s="92"/>
    </row>
    <row r="205" spans="1:9" x14ac:dyDescent="0.2">
      <c r="A205" s="88"/>
      <c r="B205" s="1111"/>
      <c r="C205" s="864"/>
      <c r="D205" s="862"/>
      <c r="E205" s="89">
        <v>0</v>
      </c>
      <c r="F205" s="89">
        <v>0</v>
      </c>
      <c r="G205" s="90">
        <v>0</v>
      </c>
      <c r="H205" s="91">
        <f t="shared" si="3"/>
        <v>-1.1368683772161603E-13</v>
      </c>
      <c r="I205" s="92"/>
    </row>
    <row r="206" spans="1:9" x14ac:dyDescent="0.2">
      <c r="A206" s="88"/>
      <c r="B206" s="1111"/>
      <c r="C206" s="864"/>
      <c r="D206" s="862"/>
      <c r="E206" s="89">
        <v>0</v>
      </c>
      <c r="F206" s="89">
        <v>0</v>
      </c>
      <c r="G206" s="90">
        <v>0</v>
      </c>
      <c r="H206" s="91">
        <f t="shared" si="3"/>
        <v>-1.1368683772161603E-13</v>
      </c>
      <c r="I206" s="92"/>
    </row>
    <row r="207" spans="1:9" ht="13.5" thickBot="1" x14ac:dyDescent="0.25">
      <c r="A207" s="93"/>
      <c r="B207" s="1115"/>
      <c r="C207" s="877"/>
      <c r="D207" s="878"/>
      <c r="E207" s="94">
        <v>0</v>
      </c>
      <c r="F207" s="94">
        <v>0</v>
      </c>
      <c r="G207" s="125">
        <v>0</v>
      </c>
      <c r="H207" s="126">
        <f t="shared" si="3"/>
        <v>-1.1368683772161603E-13</v>
      </c>
      <c r="I207" s="96"/>
    </row>
    <row r="208" spans="1:9" ht="13.5" thickBot="1" x14ac:dyDescent="0.25"/>
    <row r="209" spans="1:9" x14ac:dyDescent="0.2">
      <c r="A209" s="76" t="s">
        <v>258</v>
      </c>
      <c r="B209" s="77"/>
      <c r="C209" s="77"/>
      <c r="D209" s="77"/>
      <c r="E209" s="100"/>
      <c r="F209" s="101" t="s">
        <v>265</v>
      </c>
      <c r="G209" s="102" t="s">
        <v>256</v>
      </c>
      <c r="H209" s="103"/>
      <c r="I209" s="104" t="s">
        <v>260</v>
      </c>
    </row>
    <row r="210" spans="1:9" x14ac:dyDescent="0.2">
      <c r="A210" s="67"/>
      <c r="B210" s="68"/>
      <c r="C210" s="68"/>
      <c r="D210" s="105"/>
      <c r="E210" s="106"/>
      <c r="F210" s="107"/>
      <c r="G210" s="108" t="s">
        <v>261</v>
      </c>
      <c r="H210" s="109"/>
      <c r="I210" s="1116"/>
    </row>
    <row r="211" spans="1:9" ht="13.5" thickBot="1" x14ac:dyDescent="0.25">
      <c r="A211" s="73"/>
      <c r="B211" s="74"/>
      <c r="C211" s="74"/>
      <c r="D211" s="110"/>
      <c r="E211" s="111"/>
      <c r="F211" s="112"/>
      <c r="G211" s="113" t="s">
        <v>262</v>
      </c>
      <c r="H211" s="114">
        <f>SUM(H207)</f>
        <v>-1.1368683772161603E-13</v>
      </c>
      <c r="I211" s="1117"/>
    </row>
    <row r="212" spans="1:9" ht="13.5" thickBot="1" x14ac:dyDescent="0.25">
      <c r="A212" s="115"/>
      <c r="B212" s="116"/>
      <c r="C212" s="116"/>
      <c r="D212" s="117"/>
      <c r="E212" s="118"/>
      <c r="F212" s="119"/>
      <c r="G212" s="120"/>
      <c r="H212" s="121"/>
      <c r="I212" s="122"/>
    </row>
    <row r="213" spans="1:9" ht="13.5" thickBot="1" x14ac:dyDescent="0.25">
      <c r="A213" s="123" t="s">
        <v>69</v>
      </c>
      <c r="B213" s="123" t="s">
        <v>252</v>
      </c>
      <c r="C213" s="123"/>
      <c r="D213" s="123"/>
      <c r="E213" s="124" t="s">
        <v>253</v>
      </c>
      <c r="F213" s="124" t="s">
        <v>254</v>
      </c>
      <c r="G213" s="124" t="s">
        <v>255</v>
      </c>
      <c r="H213" s="124" t="s">
        <v>256</v>
      </c>
      <c r="I213" s="123" t="s">
        <v>257</v>
      </c>
    </row>
    <row r="214" spans="1:9" x14ac:dyDescent="0.2">
      <c r="A214" s="84"/>
      <c r="B214" s="1108"/>
      <c r="C214" s="1109"/>
      <c r="D214" s="1110"/>
      <c r="E214" s="85">
        <v>0</v>
      </c>
      <c r="F214" s="85">
        <v>0</v>
      </c>
      <c r="G214" s="85">
        <v>0</v>
      </c>
      <c r="H214" s="86">
        <f>SUM(H207+F214-G214)</f>
        <v>-1.1368683772161603E-13</v>
      </c>
      <c r="I214" s="87"/>
    </row>
    <row r="215" spans="1:9" x14ac:dyDescent="0.2">
      <c r="A215" s="88"/>
      <c r="B215" s="1111"/>
      <c r="C215" s="864"/>
      <c r="D215" s="862"/>
      <c r="E215" s="89">
        <v>0</v>
      </c>
      <c r="F215" s="89">
        <v>0</v>
      </c>
      <c r="G215" s="90">
        <v>0</v>
      </c>
      <c r="H215" s="91">
        <f>SUM(H214+F215-G215)</f>
        <v>-1.1368683772161603E-13</v>
      </c>
      <c r="I215" s="92"/>
    </row>
    <row r="216" spans="1:9" x14ac:dyDescent="0.2">
      <c r="A216" s="88"/>
      <c r="B216" s="1111"/>
      <c r="C216" s="864"/>
      <c r="D216" s="862"/>
      <c r="E216" s="89">
        <v>0</v>
      </c>
      <c r="F216" s="89">
        <v>0</v>
      </c>
      <c r="G216" s="90">
        <v>0</v>
      </c>
      <c r="H216" s="91">
        <f t="shared" ref="H216:H259" si="4">SUM(H215+F216-G216)</f>
        <v>-1.1368683772161603E-13</v>
      </c>
      <c r="I216" s="92"/>
    </row>
    <row r="217" spans="1:9" x14ac:dyDescent="0.2">
      <c r="A217" s="88"/>
      <c r="B217" s="1111"/>
      <c r="C217" s="864"/>
      <c r="D217" s="862"/>
      <c r="E217" s="89">
        <v>0</v>
      </c>
      <c r="F217" s="89">
        <v>0</v>
      </c>
      <c r="G217" s="90">
        <v>0</v>
      </c>
      <c r="H217" s="91">
        <f t="shared" si="4"/>
        <v>-1.1368683772161603E-13</v>
      </c>
      <c r="I217" s="92"/>
    </row>
    <row r="218" spans="1:9" x14ac:dyDescent="0.2">
      <c r="A218" s="88"/>
      <c r="B218" s="1111"/>
      <c r="C218" s="864"/>
      <c r="D218" s="862"/>
      <c r="E218" s="89">
        <v>0</v>
      </c>
      <c r="F218" s="89">
        <v>0</v>
      </c>
      <c r="G218" s="90">
        <v>0</v>
      </c>
      <c r="H218" s="91">
        <f t="shared" si="4"/>
        <v>-1.1368683772161603E-13</v>
      </c>
      <c r="I218" s="92"/>
    </row>
    <row r="219" spans="1:9" x14ac:dyDescent="0.2">
      <c r="A219" s="88"/>
      <c r="B219" s="1111"/>
      <c r="C219" s="864"/>
      <c r="D219" s="862"/>
      <c r="E219" s="89">
        <v>0</v>
      </c>
      <c r="F219" s="89">
        <v>0</v>
      </c>
      <c r="G219" s="90">
        <v>0</v>
      </c>
      <c r="H219" s="91">
        <f t="shared" si="4"/>
        <v>-1.1368683772161603E-13</v>
      </c>
      <c r="I219" s="92"/>
    </row>
    <row r="220" spans="1:9" x14ac:dyDescent="0.2">
      <c r="A220" s="88"/>
      <c r="B220" s="1111"/>
      <c r="C220" s="864"/>
      <c r="D220" s="862"/>
      <c r="E220" s="89">
        <v>0</v>
      </c>
      <c r="F220" s="89">
        <v>0</v>
      </c>
      <c r="G220" s="90">
        <v>0</v>
      </c>
      <c r="H220" s="91">
        <f t="shared" si="4"/>
        <v>-1.1368683772161603E-13</v>
      </c>
      <c r="I220" s="92"/>
    </row>
    <row r="221" spans="1:9" x14ac:dyDescent="0.2">
      <c r="A221" s="88"/>
      <c r="B221" s="1111"/>
      <c r="C221" s="864"/>
      <c r="D221" s="862"/>
      <c r="E221" s="89">
        <v>0</v>
      </c>
      <c r="F221" s="89">
        <v>0</v>
      </c>
      <c r="G221" s="90">
        <v>0</v>
      </c>
      <c r="H221" s="91">
        <f t="shared" si="4"/>
        <v>-1.1368683772161603E-13</v>
      </c>
      <c r="I221" s="92"/>
    </row>
    <row r="222" spans="1:9" x14ac:dyDescent="0.2">
      <c r="A222" s="88"/>
      <c r="B222" s="1111"/>
      <c r="C222" s="864"/>
      <c r="D222" s="862"/>
      <c r="E222" s="89">
        <v>0</v>
      </c>
      <c r="F222" s="89">
        <v>0</v>
      </c>
      <c r="G222" s="90">
        <v>0</v>
      </c>
      <c r="H222" s="91">
        <f t="shared" si="4"/>
        <v>-1.1368683772161603E-13</v>
      </c>
      <c r="I222" s="92"/>
    </row>
    <row r="223" spans="1:9" x14ac:dyDescent="0.2">
      <c r="A223" s="88"/>
      <c r="B223" s="1111"/>
      <c r="C223" s="864"/>
      <c r="D223" s="862"/>
      <c r="E223" s="89">
        <v>0</v>
      </c>
      <c r="F223" s="89">
        <v>0</v>
      </c>
      <c r="G223" s="90">
        <v>0</v>
      </c>
      <c r="H223" s="91">
        <f t="shared" si="4"/>
        <v>-1.1368683772161603E-13</v>
      </c>
      <c r="I223" s="92"/>
    </row>
    <row r="224" spans="1:9" x14ac:dyDescent="0.2">
      <c r="A224" s="88"/>
      <c r="B224" s="1111"/>
      <c r="C224" s="864"/>
      <c r="D224" s="862"/>
      <c r="E224" s="89">
        <v>0</v>
      </c>
      <c r="F224" s="89">
        <v>0</v>
      </c>
      <c r="G224" s="90">
        <v>0</v>
      </c>
      <c r="H224" s="91">
        <f t="shared" si="4"/>
        <v>-1.1368683772161603E-13</v>
      </c>
      <c r="I224" s="92"/>
    </row>
    <row r="225" spans="1:9" x14ac:dyDescent="0.2">
      <c r="A225" s="88"/>
      <c r="B225" s="1111"/>
      <c r="C225" s="864"/>
      <c r="D225" s="862"/>
      <c r="E225" s="89">
        <v>0</v>
      </c>
      <c r="F225" s="89">
        <v>0</v>
      </c>
      <c r="G225" s="90">
        <v>0</v>
      </c>
      <c r="H225" s="91">
        <f t="shared" si="4"/>
        <v>-1.1368683772161603E-13</v>
      </c>
      <c r="I225" s="92"/>
    </row>
    <row r="226" spans="1:9" x14ac:dyDescent="0.2">
      <c r="A226" s="88"/>
      <c r="B226" s="1111"/>
      <c r="C226" s="864"/>
      <c r="D226" s="862"/>
      <c r="E226" s="89">
        <v>0</v>
      </c>
      <c r="F226" s="89">
        <v>0</v>
      </c>
      <c r="G226" s="90">
        <v>0</v>
      </c>
      <c r="H226" s="91">
        <f t="shared" si="4"/>
        <v>-1.1368683772161603E-13</v>
      </c>
      <c r="I226" s="92"/>
    </row>
    <row r="227" spans="1:9" x14ac:dyDescent="0.2">
      <c r="A227" s="88"/>
      <c r="B227" s="1111"/>
      <c r="C227" s="864"/>
      <c r="D227" s="862"/>
      <c r="E227" s="89">
        <v>0</v>
      </c>
      <c r="F227" s="89">
        <v>0</v>
      </c>
      <c r="G227" s="90">
        <v>0</v>
      </c>
      <c r="H227" s="91">
        <f t="shared" si="4"/>
        <v>-1.1368683772161603E-13</v>
      </c>
      <c r="I227" s="92"/>
    </row>
    <row r="228" spans="1:9" x14ac:dyDescent="0.2">
      <c r="A228" s="88"/>
      <c r="B228" s="1111"/>
      <c r="C228" s="864"/>
      <c r="D228" s="862"/>
      <c r="E228" s="89">
        <v>0</v>
      </c>
      <c r="F228" s="89">
        <v>0</v>
      </c>
      <c r="G228" s="90">
        <v>0</v>
      </c>
      <c r="H228" s="91">
        <f t="shared" si="4"/>
        <v>-1.1368683772161603E-13</v>
      </c>
      <c r="I228" s="92"/>
    </row>
    <row r="229" spans="1:9" x14ac:dyDescent="0.2">
      <c r="A229" s="88"/>
      <c r="B229" s="1111"/>
      <c r="C229" s="864"/>
      <c r="D229" s="862"/>
      <c r="E229" s="89">
        <v>0</v>
      </c>
      <c r="F229" s="89">
        <v>0</v>
      </c>
      <c r="G229" s="90">
        <v>0</v>
      </c>
      <c r="H229" s="91">
        <f t="shared" si="4"/>
        <v>-1.1368683772161603E-13</v>
      </c>
      <c r="I229" s="92"/>
    </row>
    <row r="230" spans="1:9" x14ac:dyDescent="0.2">
      <c r="A230" s="88"/>
      <c r="B230" s="1111"/>
      <c r="C230" s="864"/>
      <c r="D230" s="862"/>
      <c r="E230" s="89">
        <v>0</v>
      </c>
      <c r="F230" s="89">
        <v>0</v>
      </c>
      <c r="G230" s="90">
        <v>0</v>
      </c>
      <c r="H230" s="91">
        <f t="shared" si="4"/>
        <v>-1.1368683772161603E-13</v>
      </c>
      <c r="I230" s="92"/>
    </row>
    <row r="231" spans="1:9" x14ac:dyDescent="0.2">
      <c r="A231" s="88"/>
      <c r="B231" s="1111"/>
      <c r="C231" s="864"/>
      <c r="D231" s="862"/>
      <c r="E231" s="89">
        <v>0</v>
      </c>
      <c r="F231" s="89">
        <v>0</v>
      </c>
      <c r="G231" s="90">
        <v>0</v>
      </c>
      <c r="H231" s="91">
        <f t="shared" si="4"/>
        <v>-1.1368683772161603E-13</v>
      </c>
      <c r="I231" s="92"/>
    </row>
    <row r="232" spans="1:9" x14ac:dyDescent="0.2">
      <c r="A232" s="88"/>
      <c r="B232" s="1111"/>
      <c r="C232" s="864"/>
      <c r="D232" s="862"/>
      <c r="E232" s="89">
        <v>0</v>
      </c>
      <c r="F232" s="89">
        <v>0</v>
      </c>
      <c r="G232" s="90">
        <v>0</v>
      </c>
      <c r="H232" s="91">
        <f t="shared" si="4"/>
        <v>-1.1368683772161603E-13</v>
      </c>
      <c r="I232" s="92"/>
    </row>
    <row r="233" spans="1:9" x14ac:dyDescent="0.2">
      <c r="A233" s="88"/>
      <c r="B233" s="1111"/>
      <c r="C233" s="864"/>
      <c r="D233" s="862"/>
      <c r="E233" s="89">
        <v>0</v>
      </c>
      <c r="F233" s="89">
        <v>0</v>
      </c>
      <c r="G233" s="90">
        <v>0</v>
      </c>
      <c r="H233" s="91">
        <f t="shared" si="4"/>
        <v>-1.1368683772161603E-13</v>
      </c>
      <c r="I233" s="92"/>
    </row>
    <row r="234" spans="1:9" x14ac:dyDescent="0.2">
      <c r="A234" s="88"/>
      <c r="B234" s="1111"/>
      <c r="C234" s="864"/>
      <c r="D234" s="862"/>
      <c r="E234" s="89">
        <v>0</v>
      </c>
      <c r="F234" s="89">
        <v>0</v>
      </c>
      <c r="G234" s="90">
        <v>0</v>
      </c>
      <c r="H234" s="91">
        <f t="shared" si="4"/>
        <v>-1.1368683772161603E-13</v>
      </c>
      <c r="I234" s="92"/>
    </row>
    <row r="235" spans="1:9" x14ac:dyDescent="0.2">
      <c r="A235" s="88"/>
      <c r="B235" s="1111"/>
      <c r="C235" s="864"/>
      <c r="D235" s="862"/>
      <c r="E235" s="89">
        <v>0</v>
      </c>
      <c r="F235" s="89">
        <v>0</v>
      </c>
      <c r="G235" s="90">
        <v>0</v>
      </c>
      <c r="H235" s="91">
        <f t="shared" si="4"/>
        <v>-1.1368683772161603E-13</v>
      </c>
      <c r="I235" s="92"/>
    </row>
    <row r="236" spans="1:9" x14ac:dyDescent="0.2">
      <c r="A236" s="88"/>
      <c r="B236" s="1111"/>
      <c r="C236" s="864"/>
      <c r="D236" s="862"/>
      <c r="E236" s="89">
        <v>0</v>
      </c>
      <c r="F236" s="89">
        <v>0</v>
      </c>
      <c r="G236" s="90">
        <v>0</v>
      </c>
      <c r="H236" s="91">
        <f t="shared" si="4"/>
        <v>-1.1368683772161603E-13</v>
      </c>
      <c r="I236" s="92"/>
    </row>
    <row r="237" spans="1:9" x14ac:dyDescent="0.2">
      <c r="A237" s="88"/>
      <c r="B237" s="1111"/>
      <c r="C237" s="864"/>
      <c r="D237" s="862"/>
      <c r="E237" s="89">
        <v>0</v>
      </c>
      <c r="F237" s="89">
        <v>0</v>
      </c>
      <c r="G237" s="90">
        <v>0</v>
      </c>
      <c r="H237" s="91">
        <f t="shared" si="4"/>
        <v>-1.1368683772161603E-13</v>
      </c>
      <c r="I237" s="92"/>
    </row>
    <row r="238" spans="1:9" x14ac:dyDescent="0.2">
      <c r="A238" s="88"/>
      <c r="B238" s="1111"/>
      <c r="C238" s="864"/>
      <c r="D238" s="862"/>
      <c r="E238" s="89">
        <v>0</v>
      </c>
      <c r="F238" s="89">
        <v>0</v>
      </c>
      <c r="G238" s="90">
        <v>0</v>
      </c>
      <c r="H238" s="91">
        <f t="shared" si="4"/>
        <v>-1.1368683772161603E-13</v>
      </c>
      <c r="I238" s="92"/>
    </row>
    <row r="239" spans="1:9" x14ac:dyDescent="0.2">
      <c r="A239" s="88"/>
      <c r="B239" s="1111"/>
      <c r="C239" s="864"/>
      <c r="D239" s="862"/>
      <c r="E239" s="89">
        <v>0</v>
      </c>
      <c r="F239" s="89">
        <v>0</v>
      </c>
      <c r="G239" s="90">
        <v>0</v>
      </c>
      <c r="H239" s="91">
        <f t="shared" si="4"/>
        <v>-1.1368683772161603E-13</v>
      </c>
      <c r="I239" s="92"/>
    </row>
    <row r="240" spans="1:9" x14ac:dyDescent="0.2">
      <c r="A240" s="88"/>
      <c r="B240" s="1111"/>
      <c r="C240" s="864"/>
      <c r="D240" s="862"/>
      <c r="E240" s="89">
        <v>0</v>
      </c>
      <c r="F240" s="89">
        <v>0</v>
      </c>
      <c r="G240" s="90">
        <v>0</v>
      </c>
      <c r="H240" s="91">
        <f t="shared" si="4"/>
        <v>-1.1368683772161603E-13</v>
      </c>
      <c r="I240" s="92"/>
    </row>
    <row r="241" spans="1:9" x14ac:dyDescent="0.2">
      <c r="A241" s="88"/>
      <c r="B241" s="1111"/>
      <c r="C241" s="864"/>
      <c r="D241" s="862"/>
      <c r="E241" s="89">
        <v>0</v>
      </c>
      <c r="F241" s="89">
        <v>0</v>
      </c>
      <c r="G241" s="90">
        <v>0</v>
      </c>
      <c r="H241" s="91">
        <f t="shared" si="4"/>
        <v>-1.1368683772161603E-13</v>
      </c>
      <c r="I241" s="92"/>
    </row>
    <row r="242" spans="1:9" x14ac:dyDescent="0.2">
      <c r="A242" s="88"/>
      <c r="B242" s="1111"/>
      <c r="C242" s="864"/>
      <c r="D242" s="862"/>
      <c r="E242" s="89">
        <v>0</v>
      </c>
      <c r="F242" s="89">
        <v>0</v>
      </c>
      <c r="G242" s="90">
        <v>0</v>
      </c>
      <c r="H242" s="91">
        <f t="shared" si="4"/>
        <v>-1.1368683772161603E-13</v>
      </c>
      <c r="I242" s="92"/>
    </row>
    <row r="243" spans="1:9" x14ac:dyDescent="0.2">
      <c r="A243" s="88"/>
      <c r="B243" s="1111"/>
      <c r="C243" s="864"/>
      <c r="D243" s="862"/>
      <c r="E243" s="89">
        <v>0</v>
      </c>
      <c r="F243" s="89">
        <v>0</v>
      </c>
      <c r="G243" s="90">
        <v>0</v>
      </c>
      <c r="H243" s="91">
        <f t="shared" si="4"/>
        <v>-1.1368683772161603E-13</v>
      </c>
      <c r="I243" s="92"/>
    </row>
    <row r="244" spans="1:9" x14ac:dyDescent="0.2">
      <c r="A244" s="88"/>
      <c r="B244" s="1111"/>
      <c r="C244" s="864"/>
      <c r="D244" s="862"/>
      <c r="E244" s="89">
        <v>0</v>
      </c>
      <c r="F244" s="89">
        <v>0</v>
      </c>
      <c r="G244" s="90">
        <v>0</v>
      </c>
      <c r="H244" s="91">
        <f t="shared" si="4"/>
        <v>-1.1368683772161603E-13</v>
      </c>
      <c r="I244" s="92"/>
    </row>
    <row r="245" spans="1:9" x14ac:dyDescent="0.2">
      <c r="A245" s="88"/>
      <c r="B245" s="1111"/>
      <c r="C245" s="864"/>
      <c r="D245" s="862"/>
      <c r="E245" s="89">
        <v>0</v>
      </c>
      <c r="F245" s="89">
        <v>0</v>
      </c>
      <c r="G245" s="90">
        <v>0</v>
      </c>
      <c r="H245" s="91">
        <f t="shared" si="4"/>
        <v>-1.1368683772161603E-13</v>
      </c>
      <c r="I245" s="92"/>
    </row>
    <row r="246" spans="1:9" x14ac:dyDescent="0.2">
      <c r="A246" s="88"/>
      <c r="B246" s="1111"/>
      <c r="C246" s="864"/>
      <c r="D246" s="862"/>
      <c r="E246" s="89">
        <v>0</v>
      </c>
      <c r="F246" s="89">
        <v>0</v>
      </c>
      <c r="G246" s="90">
        <v>0</v>
      </c>
      <c r="H246" s="91">
        <f t="shared" si="4"/>
        <v>-1.1368683772161603E-13</v>
      </c>
      <c r="I246" s="92"/>
    </row>
    <row r="247" spans="1:9" x14ac:dyDescent="0.2">
      <c r="A247" s="88"/>
      <c r="B247" s="1111"/>
      <c r="C247" s="864"/>
      <c r="D247" s="862"/>
      <c r="E247" s="89">
        <v>0</v>
      </c>
      <c r="F247" s="89">
        <v>0</v>
      </c>
      <c r="G247" s="90">
        <v>0</v>
      </c>
      <c r="H247" s="91">
        <f t="shared" si="4"/>
        <v>-1.1368683772161603E-13</v>
      </c>
      <c r="I247" s="92"/>
    </row>
    <row r="248" spans="1:9" x14ac:dyDescent="0.2">
      <c r="A248" s="88"/>
      <c r="B248" s="1111"/>
      <c r="C248" s="864"/>
      <c r="D248" s="862"/>
      <c r="E248" s="89">
        <v>0</v>
      </c>
      <c r="F248" s="89">
        <v>0</v>
      </c>
      <c r="G248" s="90">
        <v>0</v>
      </c>
      <c r="H248" s="91">
        <f t="shared" si="4"/>
        <v>-1.1368683772161603E-13</v>
      </c>
      <c r="I248" s="92"/>
    </row>
    <row r="249" spans="1:9" x14ac:dyDescent="0.2">
      <c r="A249" s="88"/>
      <c r="B249" s="1111"/>
      <c r="C249" s="864"/>
      <c r="D249" s="862"/>
      <c r="E249" s="89">
        <v>0</v>
      </c>
      <c r="F249" s="89">
        <v>0</v>
      </c>
      <c r="G249" s="90">
        <v>0</v>
      </c>
      <c r="H249" s="91">
        <f t="shared" si="4"/>
        <v>-1.1368683772161603E-13</v>
      </c>
      <c r="I249" s="92"/>
    </row>
    <row r="250" spans="1:9" x14ac:dyDescent="0.2">
      <c r="A250" s="88"/>
      <c r="B250" s="1111"/>
      <c r="C250" s="864"/>
      <c r="D250" s="862"/>
      <c r="E250" s="89">
        <v>0</v>
      </c>
      <c r="F250" s="89">
        <v>0</v>
      </c>
      <c r="G250" s="90">
        <v>0</v>
      </c>
      <c r="H250" s="91">
        <f t="shared" si="4"/>
        <v>-1.1368683772161603E-13</v>
      </c>
      <c r="I250" s="92"/>
    </row>
    <row r="251" spans="1:9" x14ac:dyDescent="0.2">
      <c r="A251" s="88"/>
      <c r="B251" s="1111"/>
      <c r="C251" s="864"/>
      <c r="D251" s="862"/>
      <c r="E251" s="89">
        <v>0</v>
      </c>
      <c r="F251" s="89">
        <v>0</v>
      </c>
      <c r="G251" s="90">
        <v>0</v>
      </c>
      <c r="H251" s="91">
        <f t="shared" si="4"/>
        <v>-1.1368683772161603E-13</v>
      </c>
      <c r="I251" s="92"/>
    </row>
    <row r="252" spans="1:9" x14ac:dyDescent="0.2">
      <c r="A252" s="88"/>
      <c r="B252" s="1111"/>
      <c r="C252" s="864"/>
      <c r="D252" s="862"/>
      <c r="E252" s="89">
        <v>0</v>
      </c>
      <c r="F252" s="89">
        <v>0</v>
      </c>
      <c r="G252" s="90">
        <v>0</v>
      </c>
      <c r="H252" s="91">
        <f t="shared" si="4"/>
        <v>-1.1368683772161603E-13</v>
      </c>
      <c r="I252" s="92"/>
    </row>
    <row r="253" spans="1:9" x14ac:dyDescent="0.2">
      <c r="A253" s="88"/>
      <c r="B253" s="1111"/>
      <c r="C253" s="864"/>
      <c r="D253" s="862"/>
      <c r="E253" s="89">
        <v>0</v>
      </c>
      <c r="F253" s="89">
        <v>0</v>
      </c>
      <c r="G253" s="90">
        <v>0</v>
      </c>
      <c r="H253" s="91">
        <f t="shared" si="4"/>
        <v>-1.1368683772161603E-13</v>
      </c>
      <c r="I253" s="92"/>
    </row>
    <row r="254" spans="1:9" x14ac:dyDescent="0.2">
      <c r="A254" s="88"/>
      <c r="B254" s="1111"/>
      <c r="C254" s="864"/>
      <c r="D254" s="862"/>
      <c r="E254" s="89">
        <v>0</v>
      </c>
      <c r="F254" s="89">
        <v>0</v>
      </c>
      <c r="G254" s="90">
        <v>0</v>
      </c>
      <c r="H254" s="91">
        <f t="shared" si="4"/>
        <v>-1.1368683772161603E-13</v>
      </c>
      <c r="I254" s="92"/>
    </row>
    <row r="255" spans="1:9" x14ac:dyDescent="0.2">
      <c r="A255" s="88"/>
      <c r="B255" s="1111"/>
      <c r="C255" s="864"/>
      <c r="D255" s="862"/>
      <c r="E255" s="89">
        <v>0</v>
      </c>
      <c r="F255" s="89">
        <v>0</v>
      </c>
      <c r="G255" s="90">
        <v>0</v>
      </c>
      <c r="H255" s="91">
        <f t="shared" si="4"/>
        <v>-1.1368683772161603E-13</v>
      </c>
      <c r="I255" s="92"/>
    </row>
    <row r="256" spans="1:9" x14ac:dyDescent="0.2">
      <c r="A256" s="88"/>
      <c r="B256" s="1111"/>
      <c r="C256" s="864"/>
      <c r="D256" s="862"/>
      <c r="E256" s="89">
        <v>0</v>
      </c>
      <c r="F256" s="89">
        <v>0</v>
      </c>
      <c r="G256" s="90">
        <v>0</v>
      </c>
      <c r="H256" s="91">
        <f t="shared" si="4"/>
        <v>-1.1368683772161603E-13</v>
      </c>
      <c r="I256" s="92"/>
    </row>
    <row r="257" spans="1:9" x14ac:dyDescent="0.2">
      <c r="A257" s="88"/>
      <c r="B257" s="1111"/>
      <c r="C257" s="864"/>
      <c r="D257" s="862"/>
      <c r="E257" s="89">
        <v>0</v>
      </c>
      <c r="F257" s="89">
        <v>0</v>
      </c>
      <c r="G257" s="90">
        <v>0</v>
      </c>
      <c r="H257" s="91">
        <f t="shared" si="4"/>
        <v>-1.1368683772161603E-13</v>
      </c>
      <c r="I257" s="92"/>
    </row>
    <row r="258" spans="1:9" x14ac:dyDescent="0.2">
      <c r="A258" s="88"/>
      <c r="B258" s="1111"/>
      <c r="C258" s="864"/>
      <c r="D258" s="862"/>
      <c r="E258" s="89">
        <v>0</v>
      </c>
      <c r="F258" s="89">
        <v>0</v>
      </c>
      <c r="G258" s="90">
        <v>0</v>
      </c>
      <c r="H258" s="91">
        <f t="shared" si="4"/>
        <v>-1.1368683772161603E-13</v>
      </c>
      <c r="I258" s="92"/>
    </row>
    <row r="259" spans="1:9" ht="13.5" thickBot="1" x14ac:dyDescent="0.25">
      <c r="A259" s="93"/>
      <c r="B259" s="1115"/>
      <c r="C259" s="877"/>
      <c r="D259" s="878"/>
      <c r="E259" s="94">
        <v>0</v>
      </c>
      <c r="F259" s="94">
        <v>0</v>
      </c>
      <c r="G259" s="125">
        <v>0</v>
      </c>
      <c r="H259" s="126">
        <f t="shared" si="4"/>
        <v>-1.1368683772161603E-13</v>
      </c>
      <c r="I259" s="96"/>
    </row>
    <row r="260" spans="1:9" ht="13.5" thickBot="1" x14ac:dyDescent="0.25"/>
    <row r="261" spans="1:9" x14ac:dyDescent="0.2">
      <c r="A261" s="76" t="s">
        <v>258</v>
      </c>
      <c r="B261" s="77"/>
      <c r="C261" s="77"/>
      <c r="D261" s="77"/>
      <c r="E261" s="100"/>
      <c r="F261" s="101" t="s">
        <v>266</v>
      </c>
      <c r="G261" s="102" t="s">
        <v>256</v>
      </c>
      <c r="H261" s="103"/>
      <c r="I261" s="104" t="s">
        <v>260</v>
      </c>
    </row>
    <row r="262" spans="1:9" x14ac:dyDescent="0.2">
      <c r="A262" s="67"/>
      <c r="B262" s="68"/>
      <c r="C262" s="68"/>
      <c r="D262" s="105"/>
      <c r="E262" s="106"/>
      <c r="F262" s="107"/>
      <c r="G262" s="108" t="s">
        <v>261</v>
      </c>
      <c r="H262" s="109"/>
      <c r="I262" s="1116"/>
    </row>
    <row r="263" spans="1:9" ht="13.5" thickBot="1" x14ac:dyDescent="0.25">
      <c r="A263" s="73"/>
      <c r="B263" s="74"/>
      <c r="C263" s="74"/>
      <c r="D263" s="110"/>
      <c r="E263" s="111"/>
      <c r="F263" s="112"/>
      <c r="G263" s="113" t="s">
        <v>262</v>
      </c>
      <c r="H263" s="114">
        <f>SUM(H259)</f>
        <v>-1.1368683772161603E-13</v>
      </c>
      <c r="I263" s="1117"/>
    </row>
    <row r="264" spans="1:9" ht="13.5" thickBot="1" x14ac:dyDescent="0.25">
      <c r="A264" s="115"/>
      <c r="B264" s="116"/>
      <c r="C264" s="116"/>
      <c r="D264" s="117"/>
      <c r="E264" s="118"/>
      <c r="F264" s="119"/>
      <c r="G264" s="120"/>
      <c r="H264" s="121"/>
      <c r="I264" s="122"/>
    </row>
    <row r="265" spans="1:9" ht="13.5" thickBot="1" x14ac:dyDescent="0.25">
      <c r="A265" s="123" t="s">
        <v>69</v>
      </c>
      <c r="B265" s="123" t="s">
        <v>252</v>
      </c>
      <c r="C265" s="123"/>
      <c r="D265" s="123"/>
      <c r="E265" s="124" t="s">
        <v>253</v>
      </c>
      <c r="F265" s="124" t="s">
        <v>254</v>
      </c>
      <c r="G265" s="124" t="s">
        <v>255</v>
      </c>
      <c r="H265" s="124" t="s">
        <v>256</v>
      </c>
      <c r="I265" s="123" t="s">
        <v>257</v>
      </c>
    </row>
    <row r="266" spans="1:9" x14ac:dyDescent="0.2">
      <c r="A266" s="84"/>
      <c r="B266" s="1108"/>
      <c r="C266" s="1109"/>
      <c r="D266" s="1110"/>
      <c r="E266" s="85">
        <v>0</v>
      </c>
      <c r="F266" s="85">
        <v>0</v>
      </c>
      <c r="G266" s="85">
        <v>0</v>
      </c>
      <c r="H266" s="86">
        <f>SUM(H259+F266-G266)</f>
        <v>-1.1368683772161603E-13</v>
      </c>
      <c r="I266" s="87"/>
    </row>
    <row r="267" spans="1:9" x14ac:dyDescent="0.2">
      <c r="A267" s="88"/>
      <c r="B267" s="1111"/>
      <c r="C267" s="864"/>
      <c r="D267" s="862"/>
      <c r="E267" s="89">
        <v>0</v>
      </c>
      <c r="F267" s="89">
        <v>0</v>
      </c>
      <c r="G267" s="90">
        <v>0</v>
      </c>
      <c r="H267" s="91">
        <f>SUM(H266+F267-G267)</f>
        <v>-1.1368683772161603E-13</v>
      </c>
      <c r="I267" s="92"/>
    </row>
    <row r="268" spans="1:9" x14ac:dyDescent="0.2">
      <c r="A268" s="88"/>
      <c r="B268" s="1111"/>
      <c r="C268" s="864"/>
      <c r="D268" s="862"/>
      <c r="E268" s="89">
        <v>0</v>
      </c>
      <c r="F268" s="89">
        <v>0</v>
      </c>
      <c r="G268" s="90">
        <v>0</v>
      </c>
      <c r="H268" s="91">
        <f t="shared" ref="H268:H311" si="5">SUM(H267+F268-G268)</f>
        <v>-1.1368683772161603E-13</v>
      </c>
      <c r="I268" s="92"/>
    </row>
    <row r="269" spans="1:9" x14ac:dyDescent="0.2">
      <c r="A269" s="88"/>
      <c r="B269" s="1111"/>
      <c r="C269" s="864"/>
      <c r="D269" s="862"/>
      <c r="E269" s="89">
        <v>0</v>
      </c>
      <c r="F269" s="89">
        <v>0</v>
      </c>
      <c r="G269" s="90">
        <v>0</v>
      </c>
      <c r="H269" s="91">
        <f t="shared" si="5"/>
        <v>-1.1368683772161603E-13</v>
      </c>
      <c r="I269" s="92"/>
    </row>
    <row r="270" spans="1:9" x14ac:dyDescent="0.2">
      <c r="A270" s="88"/>
      <c r="B270" s="1111"/>
      <c r="C270" s="864"/>
      <c r="D270" s="862"/>
      <c r="E270" s="89">
        <v>0</v>
      </c>
      <c r="F270" s="89">
        <v>0</v>
      </c>
      <c r="G270" s="90">
        <v>0</v>
      </c>
      <c r="H270" s="91">
        <f t="shared" si="5"/>
        <v>-1.1368683772161603E-13</v>
      </c>
      <c r="I270" s="92"/>
    </row>
    <row r="271" spans="1:9" x14ac:dyDescent="0.2">
      <c r="A271" s="88"/>
      <c r="B271" s="1111"/>
      <c r="C271" s="864"/>
      <c r="D271" s="862"/>
      <c r="E271" s="89">
        <v>0</v>
      </c>
      <c r="F271" s="89">
        <v>0</v>
      </c>
      <c r="G271" s="90">
        <v>0</v>
      </c>
      <c r="H271" s="91">
        <f t="shared" si="5"/>
        <v>-1.1368683772161603E-13</v>
      </c>
      <c r="I271" s="92"/>
    </row>
    <row r="272" spans="1:9" x14ac:dyDescent="0.2">
      <c r="A272" s="88"/>
      <c r="B272" s="1111"/>
      <c r="C272" s="864"/>
      <c r="D272" s="862"/>
      <c r="E272" s="89">
        <v>0</v>
      </c>
      <c r="F272" s="89">
        <v>0</v>
      </c>
      <c r="G272" s="90">
        <v>0</v>
      </c>
      <c r="H272" s="91">
        <f t="shared" si="5"/>
        <v>-1.1368683772161603E-13</v>
      </c>
      <c r="I272" s="92"/>
    </row>
    <row r="273" spans="1:9" x14ac:dyDescent="0.2">
      <c r="A273" s="88"/>
      <c r="B273" s="1111"/>
      <c r="C273" s="864"/>
      <c r="D273" s="862"/>
      <c r="E273" s="89">
        <v>0</v>
      </c>
      <c r="F273" s="89">
        <v>0</v>
      </c>
      <c r="G273" s="90">
        <v>0</v>
      </c>
      <c r="H273" s="91">
        <f t="shared" si="5"/>
        <v>-1.1368683772161603E-13</v>
      </c>
      <c r="I273" s="92"/>
    </row>
    <row r="274" spans="1:9" x14ac:dyDescent="0.2">
      <c r="A274" s="88"/>
      <c r="B274" s="1111"/>
      <c r="C274" s="864"/>
      <c r="D274" s="862"/>
      <c r="E274" s="89">
        <v>0</v>
      </c>
      <c r="F274" s="89">
        <v>0</v>
      </c>
      <c r="G274" s="90">
        <v>0</v>
      </c>
      <c r="H274" s="91">
        <f t="shared" si="5"/>
        <v>-1.1368683772161603E-13</v>
      </c>
      <c r="I274" s="92"/>
    </row>
    <row r="275" spans="1:9" x14ac:dyDescent="0.2">
      <c r="A275" s="88"/>
      <c r="B275" s="1111"/>
      <c r="C275" s="864"/>
      <c r="D275" s="862"/>
      <c r="E275" s="89">
        <v>0</v>
      </c>
      <c r="F275" s="89">
        <v>0</v>
      </c>
      <c r="G275" s="90">
        <v>0</v>
      </c>
      <c r="H275" s="91">
        <f t="shared" si="5"/>
        <v>-1.1368683772161603E-13</v>
      </c>
      <c r="I275" s="92"/>
    </row>
    <row r="276" spans="1:9" x14ac:dyDescent="0.2">
      <c r="A276" s="88"/>
      <c r="B276" s="1111"/>
      <c r="C276" s="864"/>
      <c r="D276" s="862"/>
      <c r="E276" s="89">
        <v>0</v>
      </c>
      <c r="F276" s="89">
        <v>0</v>
      </c>
      <c r="G276" s="90">
        <v>0</v>
      </c>
      <c r="H276" s="91">
        <f t="shared" si="5"/>
        <v>-1.1368683772161603E-13</v>
      </c>
      <c r="I276" s="92"/>
    </row>
    <row r="277" spans="1:9" x14ac:dyDescent="0.2">
      <c r="A277" s="88"/>
      <c r="B277" s="1111"/>
      <c r="C277" s="864"/>
      <c r="D277" s="862"/>
      <c r="E277" s="89">
        <v>0</v>
      </c>
      <c r="F277" s="89">
        <v>0</v>
      </c>
      <c r="G277" s="90">
        <v>0</v>
      </c>
      <c r="H277" s="91">
        <f t="shared" si="5"/>
        <v>-1.1368683772161603E-13</v>
      </c>
      <c r="I277" s="92"/>
    </row>
    <row r="278" spans="1:9" x14ac:dyDescent="0.2">
      <c r="A278" s="88"/>
      <c r="B278" s="1111"/>
      <c r="C278" s="864"/>
      <c r="D278" s="862"/>
      <c r="E278" s="89">
        <v>0</v>
      </c>
      <c r="F278" s="89">
        <v>0</v>
      </c>
      <c r="G278" s="90">
        <v>0</v>
      </c>
      <c r="H278" s="91">
        <f t="shared" si="5"/>
        <v>-1.1368683772161603E-13</v>
      </c>
      <c r="I278" s="92"/>
    </row>
    <row r="279" spans="1:9" x14ac:dyDescent="0.2">
      <c r="A279" s="88"/>
      <c r="B279" s="1111"/>
      <c r="C279" s="864"/>
      <c r="D279" s="862"/>
      <c r="E279" s="89">
        <v>0</v>
      </c>
      <c r="F279" s="89">
        <v>0</v>
      </c>
      <c r="G279" s="90">
        <v>0</v>
      </c>
      <c r="H279" s="91">
        <f t="shared" si="5"/>
        <v>-1.1368683772161603E-13</v>
      </c>
      <c r="I279" s="92"/>
    </row>
    <row r="280" spans="1:9" x14ac:dyDescent="0.2">
      <c r="A280" s="88"/>
      <c r="B280" s="1111"/>
      <c r="C280" s="864"/>
      <c r="D280" s="862"/>
      <c r="E280" s="89">
        <v>0</v>
      </c>
      <c r="F280" s="89">
        <v>0</v>
      </c>
      <c r="G280" s="90">
        <v>0</v>
      </c>
      <c r="H280" s="91">
        <f t="shared" si="5"/>
        <v>-1.1368683772161603E-13</v>
      </c>
      <c r="I280" s="92"/>
    </row>
    <row r="281" spans="1:9" x14ac:dyDescent="0.2">
      <c r="A281" s="88"/>
      <c r="B281" s="1111"/>
      <c r="C281" s="864"/>
      <c r="D281" s="862"/>
      <c r="E281" s="89">
        <v>0</v>
      </c>
      <c r="F281" s="89">
        <v>0</v>
      </c>
      <c r="G281" s="90">
        <v>0</v>
      </c>
      <c r="H281" s="91">
        <f t="shared" si="5"/>
        <v>-1.1368683772161603E-13</v>
      </c>
      <c r="I281" s="92"/>
    </row>
    <row r="282" spans="1:9" x14ac:dyDescent="0.2">
      <c r="A282" s="88"/>
      <c r="B282" s="1111"/>
      <c r="C282" s="864"/>
      <c r="D282" s="862"/>
      <c r="E282" s="89">
        <v>0</v>
      </c>
      <c r="F282" s="89">
        <v>0</v>
      </c>
      <c r="G282" s="90">
        <v>0</v>
      </c>
      <c r="H282" s="91">
        <f t="shared" si="5"/>
        <v>-1.1368683772161603E-13</v>
      </c>
      <c r="I282" s="92"/>
    </row>
    <row r="283" spans="1:9" x14ac:dyDescent="0.2">
      <c r="A283" s="88"/>
      <c r="B283" s="1111"/>
      <c r="C283" s="864"/>
      <c r="D283" s="862"/>
      <c r="E283" s="89">
        <v>0</v>
      </c>
      <c r="F283" s="89">
        <v>0</v>
      </c>
      <c r="G283" s="90">
        <v>0</v>
      </c>
      <c r="H283" s="91">
        <f t="shared" si="5"/>
        <v>-1.1368683772161603E-13</v>
      </c>
      <c r="I283" s="92"/>
    </row>
    <row r="284" spans="1:9" x14ac:dyDescent="0.2">
      <c r="A284" s="88"/>
      <c r="B284" s="1111"/>
      <c r="C284" s="864"/>
      <c r="D284" s="862"/>
      <c r="E284" s="89">
        <v>0</v>
      </c>
      <c r="F284" s="89">
        <v>0</v>
      </c>
      <c r="G284" s="90">
        <v>0</v>
      </c>
      <c r="H284" s="91">
        <f t="shared" si="5"/>
        <v>-1.1368683772161603E-13</v>
      </c>
      <c r="I284" s="92"/>
    </row>
    <row r="285" spans="1:9" x14ac:dyDescent="0.2">
      <c r="A285" s="88"/>
      <c r="B285" s="1111"/>
      <c r="C285" s="864"/>
      <c r="D285" s="862"/>
      <c r="E285" s="89">
        <v>0</v>
      </c>
      <c r="F285" s="89">
        <v>0</v>
      </c>
      <c r="G285" s="90">
        <v>0</v>
      </c>
      <c r="H285" s="91">
        <f t="shared" si="5"/>
        <v>-1.1368683772161603E-13</v>
      </c>
      <c r="I285" s="92"/>
    </row>
    <row r="286" spans="1:9" x14ac:dyDescent="0.2">
      <c r="A286" s="88"/>
      <c r="B286" s="1111"/>
      <c r="C286" s="864"/>
      <c r="D286" s="862"/>
      <c r="E286" s="89">
        <v>0</v>
      </c>
      <c r="F286" s="89">
        <v>0</v>
      </c>
      <c r="G286" s="90">
        <v>0</v>
      </c>
      <c r="H286" s="91">
        <f t="shared" si="5"/>
        <v>-1.1368683772161603E-13</v>
      </c>
      <c r="I286" s="92"/>
    </row>
    <row r="287" spans="1:9" x14ac:dyDescent="0.2">
      <c r="A287" s="88"/>
      <c r="B287" s="1111"/>
      <c r="C287" s="864"/>
      <c r="D287" s="862"/>
      <c r="E287" s="89">
        <v>0</v>
      </c>
      <c r="F287" s="89">
        <v>0</v>
      </c>
      <c r="G287" s="90">
        <v>0</v>
      </c>
      <c r="H287" s="91">
        <f t="shared" si="5"/>
        <v>-1.1368683772161603E-13</v>
      </c>
      <c r="I287" s="92"/>
    </row>
    <row r="288" spans="1:9" x14ac:dyDescent="0.2">
      <c r="A288" s="88"/>
      <c r="B288" s="1111"/>
      <c r="C288" s="864"/>
      <c r="D288" s="862"/>
      <c r="E288" s="89">
        <v>0</v>
      </c>
      <c r="F288" s="89">
        <v>0</v>
      </c>
      <c r="G288" s="90">
        <v>0</v>
      </c>
      <c r="H288" s="91">
        <f t="shared" si="5"/>
        <v>-1.1368683772161603E-13</v>
      </c>
      <c r="I288" s="92"/>
    </row>
    <row r="289" spans="1:9" x14ac:dyDescent="0.2">
      <c r="A289" s="88"/>
      <c r="B289" s="1111"/>
      <c r="C289" s="864"/>
      <c r="D289" s="862"/>
      <c r="E289" s="89">
        <v>0</v>
      </c>
      <c r="F289" s="89">
        <v>0</v>
      </c>
      <c r="G289" s="90">
        <v>0</v>
      </c>
      <c r="H289" s="91">
        <f t="shared" si="5"/>
        <v>-1.1368683772161603E-13</v>
      </c>
      <c r="I289" s="92"/>
    </row>
    <row r="290" spans="1:9" x14ac:dyDescent="0.2">
      <c r="A290" s="88"/>
      <c r="B290" s="1111"/>
      <c r="C290" s="864"/>
      <c r="D290" s="862"/>
      <c r="E290" s="89">
        <v>0</v>
      </c>
      <c r="F290" s="89">
        <v>0</v>
      </c>
      <c r="G290" s="90">
        <v>0</v>
      </c>
      <c r="H290" s="91">
        <f t="shared" si="5"/>
        <v>-1.1368683772161603E-13</v>
      </c>
      <c r="I290" s="92"/>
    </row>
    <row r="291" spans="1:9" x14ac:dyDescent="0.2">
      <c r="A291" s="88"/>
      <c r="B291" s="1111"/>
      <c r="C291" s="864"/>
      <c r="D291" s="862"/>
      <c r="E291" s="89">
        <v>0</v>
      </c>
      <c r="F291" s="89">
        <v>0</v>
      </c>
      <c r="G291" s="90">
        <v>0</v>
      </c>
      <c r="H291" s="91">
        <f t="shared" si="5"/>
        <v>-1.1368683772161603E-13</v>
      </c>
      <c r="I291" s="92"/>
    </row>
    <row r="292" spans="1:9" x14ac:dyDescent="0.2">
      <c r="A292" s="88"/>
      <c r="B292" s="1111"/>
      <c r="C292" s="864"/>
      <c r="D292" s="862"/>
      <c r="E292" s="89">
        <v>0</v>
      </c>
      <c r="F292" s="89">
        <v>0</v>
      </c>
      <c r="G292" s="90">
        <v>0</v>
      </c>
      <c r="H292" s="91">
        <f t="shared" si="5"/>
        <v>-1.1368683772161603E-13</v>
      </c>
      <c r="I292" s="92"/>
    </row>
    <row r="293" spans="1:9" x14ac:dyDescent="0.2">
      <c r="A293" s="88"/>
      <c r="B293" s="1111"/>
      <c r="C293" s="864"/>
      <c r="D293" s="862"/>
      <c r="E293" s="89">
        <v>0</v>
      </c>
      <c r="F293" s="89">
        <v>0</v>
      </c>
      <c r="G293" s="90">
        <v>0</v>
      </c>
      <c r="H293" s="91">
        <f t="shared" si="5"/>
        <v>-1.1368683772161603E-13</v>
      </c>
      <c r="I293" s="92"/>
    </row>
    <row r="294" spans="1:9" x14ac:dyDescent="0.2">
      <c r="A294" s="88"/>
      <c r="B294" s="1111"/>
      <c r="C294" s="864"/>
      <c r="D294" s="862"/>
      <c r="E294" s="89">
        <v>0</v>
      </c>
      <c r="F294" s="89">
        <v>0</v>
      </c>
      <c r="G294" s="90">
        <v>0</v>
      </c>
      <c r="H294" s="91">
        <f t="shared" si="5"/>
        <v>-1.1368683772161603E-13</v>
      </c>
      <c r="I294" s="92"/>
    </row>
    <row r="295" spans="1:9" x14ac:dyDescent="0.2">
      <c r="A295" s="88"/>
      <c r="B295" s="1111"/>
      <c r="C295" s="864"/>
      <c r="D295" s="862"/>
      <c r="E295" s="89">
        <v>0</v>
      </c>
      <c r="F295" s="89">
        <v>0</v>
      </c>
      <c r="G295" s="90">
        <v>0</v>
      </c>
      <c r="H295" s="91">
        <f t="shared" si="5"/>
        <v>-1.1368683772161603E-13</v>
      </c>
      <c r="I295" s="92"/>
    </row>
    <row r="296" spans="1:9" x14ac:dyDescent="0.2">
      <c r="A296" s="88"/>
      <c r="B296" s="1111"/>
      <c r="C296" s="864"/>
      <c r="D296" s="862"/>
      <c r="E296" s="89">
        <v>0</v>
      </c>
      <c r="F296" s="89">
        <v>0</v>
      </c>
      <c r="G296" s="90">
        <v>0</v>
      </c>
      <c r="H296" s="91">
        <f t="shared" si="5"/>
        <v>-1.1368683772161603E-13</v>
      </c>
      <c r="I296" s="92"/>
    </row>
    <row r="297" spans="1:9" x14ac:dyDescent="0.2">
      <c r="A297" s="88"/>
      <c r="B297" s="1111"/>
      <c r="C297" s="864"/>
      <c r="D297" s="862"/>
      <c r="E297" s="89">
        <v>0</v>
      </c>
      <c r="F297" s="89">
        <v>0</v>
      </c>
      <c r="G297" s="90">
        <v>0</v>
      </c>
      <c r="H297" s="91">
        <f t="shared" si="5"/>
        <v>-1.1368683772161603E-13</v>
      </c>
      <c r="I297" s="92"/>
    </row>
    <row r="298" spans="1:9" x14ac:dyDescent="0.2">
      <c r="A298" s="88"/>
      <c r="B298" s="1111"/>
      <c r="C298" s="864"/>
      <c r="D298" s="862"/>
      <c r="E298" s="89">
        <v>0</v>
      </c>
      <c r="F298" s="89">
        <v>0</v>
      </c>
      <c r="G298" s="90">
        <v>0</v>
      </c>
      <c r="H298" s="91">
        <f t="shared" si="5"/>
        <v>-1.1368683772161603E-13</v>
      </c>
      <c r="I298" s="92"/>
    </row>
    <row r="299" spans="1:9" x14ac:dyDescent="0.2">
      <c r="A299" s="88"/>
      <c r="B299" s="1111"/>
      <c r="C299" s="864"/>
      <c r="D299" s="862"/>
      <c r="E299" s="89">
        <v>0</v>
      </c>
      <c r="F299" s="89">
        <v>0</v>
      </c>
      <c r="G299" s="90">
        <v>0</v>
      </c>
      <c r="H299" s="91">
        <f t="shared" si="5"/>
        <v>-1.1368683772161603E-13</v>
      </c>
      <c r="I299" s="92"/>
    </row>
    <row r="300" spans="1:9" x14ac:dyDescent="0.2">
      <c r="A300" s="88"/>
      <c r="B300" s="1111"/>
      <c r="C300" s="864"/>
      <c r="D300" s="862"/>
      <c r="E300" s="89">
        <v>0</v>
      </c>
      <c r="F300" s="89">
        <v>0</v>
      </c>
      <c r="G300" s="90">
        <v>0</v>
      </c>
      <c r="H300" s="91">
        <f t="shared" si="5"/>
        <v>-1.1368683772161603E-13</v>
      </c>
      <c r="I300" s="92"/>
    </row>
    <row r="301" spans="1:9" x14ac:dyDescent="0.2">
      <c r="A301" s="88"/>
      <c r="B301" s="1111"/>
      <c r="C301" s="864"/>
      <c r="D301" s="862"/>
      <c r="E301" s="89">
        <v>0</v>
      </c>
      <c r="F301" s="89">
        <v>0</v>
      </c>
      <c r="G301" s="90">
        <v>0</v>
      </c>
      <c r="H301" s="91">
        <f t="shared" si="5"/>
        <v>-1.1368683772161603E-13</v>
      </c>
      <c r="I301" s="92"/>
    </row>
    <row r="302" spans="1:9" x14ac:dyDescent="0.2">
      <c r="A302" s="88"/>
      <c r="B302" s="1111"/>
      <c r="C302" s="864"/>
      <c r="D302" s="862"/>
      <c r="E302" s="89">
        <v>0</v>
      </c>
      <c r="F302" s="89">
        <v>0</v>
      </c>
      <c r="G302" s="90">
        <v>0</v>
      </c>
      <c r="H302" s="91">
        <f t="shared" si="5"/>
        <v>-1.1368683772161603E-13</v>
      </c>
      <c r="I302" s="92"/>
    </row>
    <row r="303" spans="1:9" x14ac:dyDescent="0.2">
      <c r="A303" s="88"/>
      <c r="B303" s="1111"/>
      <c r="C303" s="864"/>
      <c r="D303" s="862"/>
      <c r="E303" s="89">
        <v>0</v>
      </c>
      <c r="F303" s="89">
        <v>0</v>
      </c>
      <c r="G303" s="90">
        <v>0</v>
      </c>
      <c r="H303" s="91">
        <f t="shared" si="5"/>
        <v>-1.1368683772161603E-13</v>
      </c>
      <c r="I303" s="92"/>
    </row>
    <row r="304" spans="1:9" x14ac:dyDescent="0.2">
      <c r="A304" s="88"/>
      <c r="B304" s="1111"/>
      <c r="C304" s="864"/>
      <c r="D304" s="862"/>
      <c r="E304" s="89">
        <v>0</v>
      </c>
      <c r="F304" s="89">
        <v>0</v>
      </c>
      <c r="G304" s="90">
        <v>0</v>
      </c>
      <c r="H304" s="91">
        <f t="shared" si="5"/>
        <v>-1.1368683772161603E-13</v>
      </c>
      <c r="I304" s="92"/>
    </row>
    <row r="305" spans="1:9" x14ac:dyDescent="0.2">
      <c r="A305" s="88"/>
      <c r="B305" s="1111"/>
      <c r="C305" s="864"/>
      <c r="D305" s="862"/>
      <c r="E305" s="89">
        <v>0</v>
      </c>
      <c r="F305" s="89">
        <v>0</v>
      </c>
      <c r="G305" s="90">
        <v>0</v>
      </c>
      <c r="H305" s="91">
        <f t="shared" si="5"/>
        <v>-1.1368683772161603E-13</v>
      </c>
      <c r="I305" s="92"/>
    </row>
    <row r="306" spans="1:9" x14ac:dyDescent="0.2">
      <c r="A306" s="88"/>
      <c r="B306" s="1111"/>
      <c r="C306" s="864"/>
      <c r="D306" s="862"/>
      <c r="E306" s="89">
        <v>0</v>
      </c>
      <c r="F306" s="89">
        <v>0</v>
      </c>
      <c r="G306" s="90">
        <v>0</v>
      </c>
      <c r="H306" s="91">
        <f t="shared" si="5"/>
        <v>-1.1368683772161603E-13</v>
      </c>
      <c r="I306" s="92"/>
    </row>
    <row r="307" spans="1:9" x14ac:dyDescent="0.2">
      <c r="A307" s="88"/>
      <c r="B307" s="1111"/>
      <c r="C307" s="864"/>
      <c r="D307" s="862"/>
      <c r="E307" s="89">
        <v>0</v>
      </c>
      <c r="F307" s="89">
        <v>0</v>
      </c>
      <c r="G307" s="90">
        <v>0</v>
      </c>
      <c r="H307" s="91">
        <f t="shared" si="5"/>
        <v>-1.1368683772161603E-13</v>
      </c>
      <c r="I307" s="92"/>
    </row>
    <row r="308" spans="1:9" x14ac:dyDescent="0.2">
      <c r="A308" s="88"/>
      <c r="B308" s="1111"/>
      <c r="C308" s="864"/>
      <c r="D308" s="862"/>
      <c r="E308" s="89">
        <v>0</v>
      </c>
      <c r="F308" s="89">
        <v>0</v>
      </c>
      <c r="G308" s="90">
        <v>0</v>
      </c>
      <c r="H308" s="91">
        <f t="shared" si="5"/>
        <v>-1.1368683772161603E-13</v>
      </c>
      <c r="I308" s="92"/>
    </row>
    <row r="309" spans="1:9" x14ac:dyDescent="0.2">
      <c r="A309" s="88"/>
      <c r="B309" s="1111"/>
      <c r="C309" s="864"/>
      <c r="D309" s="862"/>
      <c r="E309" s="89">
        <v>0</v>
      </c>
      <c r="F309" s="89">
        <v>0</v>
      </c>
      <c r="G309" s="90">
        <v>0</v>
      </c>
      <c r="H309" s="91">
        <f t="shared" si="5"/>
        <v>-1.1368683772161603E-13</v>
      </c>
      <c r="I309" s="92"/>
    </row>
    <row r="310" spans="1:9" x14ac:dyDescent="0.2">
      <c r="A310" s="88"/>
      <c r="B310" s="1111"/>
      <c r="C310" s="864"/>
      <c r="D310" s="862"/>
      <c r="E310" s="89">
        <v>0</v>
      </c>
      <c r="F310" s="89">
        <v>0</v>
      </c>
      <c r="G310" s="90">
        <v>0</v>
      </c>
      <c r="H310" s="91">
        <f t="shared" si="5"/>
        <v>-1.1368683772161603E-13</v>
      </c>
      <c r="I310" s="92"/>
    </row>
    <row r="311" spans="1:9" ht="13.5" thickBot="1" x14ac:dyDescent="0.25">
      <c r="A311" s="93"/>
      <c r="B311" s="1115"/>
      <c r="C311" s="877"/>
      <c r="D311" s="878"/>
      <c r="E311" s="94">
        <v>0</v>
      </c>
      <c r="F311" s="94">
        <v>0</v>
      </c>
      <c r="G311" s="125">
        <v>0</v>
      </c>
      <c r="H311" s="126">
        <f t="shared" si="5"/>
        <v>-1.1368683772161603E-13</v>
      </c>
      <c r="I311" s="96"/>
    </row>
  </sheetData>
  <sheetProtection algorithmName="SHA-512" hashValue="YhC5zOwUBLDBZr/6exBJklek2k6GtFurFCwUtRHdSuC72PkU3Cg+xT+i9Y9Iqvyxb0ZqCmfpE/qpAUWTDW0dVg==" saltValue="z1cKaF9VIhV3Z64uj09URg==" spinCount="100000" sheet="1" objects="1" scenarios="1"/>
  <mergeCells count="280">
    <mergeCell ref="B308:D308"/>
    <mergeCell ref="B309:D309"/>
    <mergeCell ref="B310:D310"/>
    <mergeCell ref="B311:D311"/>
    <mergeCell ref="B302:D302"/>
    <mergeCell ref="B303:D303"/>
    <mergeCell ref="B304:D304"/>
    <mergeCell ref="B305:D305"/>
    <mergeCell ref="B306:D306"/>
    <mergeCell ref="B307:D307"/>
    <mergeCell ref="B296:D296"/>
    <mergeCell ref="B297:D297"/>
    <mergeCell ref="B298:D298"/>
    <mergeCell ref="B299:D299"/>
    <mergeCell ref="B300:D300"/>
    <mergeCell ref="B301:D301"/>
    <mergeCell ref="B290:D290"/>
    <mergeCell ref="B291:D291"/>
    <mergeCell ref="B292:D292"/>
    <mergeCell ref="B293:D293"/>
    <mergeCell ref="B294:D294"/>
    <mergeCell ref="B295:D295"/>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02:D202"/>
    <mergeCell ref="B203:D203"/>
    <mergeCell ref="B204:D204"/>
    <mergeCell ref="B205:D205"/>
    <mergeCell ref="B206:D206"/>
    <mergeCell ref="B207:D207"/>
    <mergeCell ref="B196:D196"/>
    <mergeCell ref="B197:D197"/>
    <mergeCell ref="B198:D198"/>
    <mergeCell ref="B199:D199"/>
    <mergeCell ref="B200:D200"/>
    <mergeCell ref="B201:D201"/>
    <mergeCell ref="B190:D190"/>
    <mergeCell ref="B191:D191"/>
    <mergeCell ref="B192:D192"/>
    <mergeCell ref="B193:D193"/>
    <mergeCell ref="B194:D194"/>
    <mergeCell ref="B195:D195"/>
    <mergeCell ref="B184:D184"/>
    <mergeCell ref="B185:D185"/>
    <mergeCell ref="B186:D186"/>
    <mergeCell ref="B187:D187"/>
    <mergeCell ref="B188:D188"/>
    <mergeCell ref="B189:D189"/>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85:D85"/>
    <mergeCell ref="B86:D86"/>
    <mergeCell ref="B87:D87"/>
    <mergeCell ref="B88:D88"/>
    <mergeCell ref="B89:D89"/>
    <mergeCell ref="B90:D90"/>
    <mergeCell ref="B79:D79"/>
    <mergeCell ref="B80:D80"/>
    <mergeCell ref="B81:D81"/>
    <mergeCell ref="B82:D82"/>
    <mergeCell ref="B83:D83"/>
    <mergeCell ref="B84:D84"/>
    <mergeCell ref="B73:D73"/>
    <mergeCell ref="B74:D74"/>
    <mergeCell ref="B75:D75"/>
    <mergeCell ref="B76:D76"/>
    <mergeCell ref="B77:D77"/>
    <mergeCell ref="B78:D78"/>
    <mergeCell ref="B67:D67"/>
    <mergeCell ref="B68:D68"/>
    <mergeCell ref="B69:D69"/>
    <mergeCell ref="B70:D70"/>
    <mergeCell ref="B71:D71"/>
    <mergeCell ref="B72:D72"/>
    <mergeCell ref="B61:D61"/>
    <mergeCell ref="B62:D62"/>
    <mergeCell ref="B63:D63"/>
    <mergeCell ref="B64:D64"/>
    <mergeCell ref="B65:D65"/>
    <mergeCell ref="B66:D66"/>
    <mergeCell ref="B48:D48"/>
    <mergeCell ref="B49:D49"/>
    <mergeCell ref="B50:D50"/>
    <mergeCell ref="B58:D58"/>
    <mergeCell ref="B59:D59"/>
    <mergeCell ref="B60:D60"/>
    <mergeCell ref="B42:D42"/>
    <mergeCell ref="B43:D43"/>
    <mergeCell ref="B44:D44"/>
    <mergeCell ref="B45:D45"/>
    <mergeCell ref="B46:D46"/>
    <mergeCell ref="B47:D47"/>
    <mergeCell ref="B36:D36"/>
    <mergeCell ref="B37:D37"/>
    <mergeCell ref="B38:D38"/>
    <mergeCell ref="B39:D39"/>
    <mergeCell ref="B40:D40"/>
    <mergeCell ref="B41:D41"/>
    <mergeCell ref="B30:D30"/>
    <mergeCell ref="B31:D31"/>
    <mergeCell ref="B32:D32"/>
    <mergeCell ref="B33:D33"/>
    <mergeCell ref="B34:D34"/>
    <mergeCell ref="B35:D35"/>
    <mergeCell ref="B24:D24"/>
    <mergeCell ref="B25:D25"/>
    <mergeCell ref="B26:D26"/>
    <mergeCell ref="B27:D27"/>
    <mergeCell ref="B28:D28"/>
    <mergeCell ref="B29:D29"/>
    <mergeCell ref="B21:D21"/>
    <mergeCell ref="B22:D22"/>
    <mergeCell ref="B23:D23"/>
    <mergeCell ref="B12:D12"/>
    <mergeCell ref="B13:D13"/>
    <mergeCell ref="B14:D14"/>
    <mergeCell ref="B15:D15"/>
    <mergeCell ref="B16:D16"/>
    <mergeCell ref="B17:D17"/>
    <mergeCell ref="A6:D6"/>
    <mergeCell ref="E6:F6"/>
    <mergeCell ref="G6:I6"/>
    <mergeCell ref="B9:D9"/>
    <mergeCell ref="B10:D10"/>
    <mergeCell ref="B11:D11"/>
    <mergeCell ref="B18:D18"/>
    <mergeCell ref="B19:D19"/>
    <mergeCell ref="B20:D20"/>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6"/>
    <col min="11" max="11" width="10.5703125" style="66" customWidth="1"/>
    <col min="12" max="16384" width="9.140625" style="66"/>
  </cols>
  <sheetData>
    <row r="1" spans="1:11" x14ac:dyDescent="0.2">
      <c r="A1" s="127" t="s">
        <v>267</v>
      </c>
      <c r="K1" s="66" t="s">
        <v>543</v>
      </c>
    </row>
    <row r="2" spans="1:11" x14ac:dyDescent="0.2">
      <c r="A2" s="66" t="s">
        <v>268</v>
      </c>
    </row>
    <row r="3" spans="1:11" x14ac:dyDescent="0.2">
      <c r="A3" s="66" t="s">
        <v>303</v>
      </c>
    </row>
    <row r="4" spans="1:11" x14ac:dyDescent="0.2">
      <c r="A4" s="66" t="s">
        <v>301</v>
      </c>
    </row>
    <row r="5" spans="1:11" x14ac:dyDescent="0.2">
      <c r="A5" s="66" t="s">
        <v>269</v>
      </c>
    </row>
    <row r="7" spans="1:11" x14ac:dyDescent="0.2">
      <c r="A7" s="66" t="s">
        <v>270</v>
      </c>
    </row>
    <row r="8" spans="1:11" x14ac:dyDescent="0.2">
      <c r="A8" s="66" t="s">
        <v>271</v>
      </c>
    </row>
    <row r="10" spans="1:11" x14ac:dyDescent="0.2">
      <c r="A10" s="66" t="s">
        <v>272</v>
      </c>
    </row>
    <row r="11" spans="1:11" x14ac:dyDescent="0.2">
      <c r="A11" s="66" t="s">
        <v>273</v>
      </c>
    </row>
    <row r="13" spans="1:11" x14ac:dyDescent="0.2">
      <c r="A13" s="66" t="s">
        <v>274</v>
      </c>
    </row>
    <row r="14" spans="1:11" x14ac:dyDescent="0.2">
      <c r="A14" s="66" t="s">
        <v>275</v>
      </c>
    </row>
    <row r="15" spans="1:11" x14ac:dyDescent="0.2">
      <c r="A15" s="66" t="s">
        <v>276</v>
      </c>
    </row>
    <row r="17" spans="1:1" x14ac:dyDescent="0.2">
      <c r="A17" s="66" t="s">
        <v>277</v>
      </c>
    </row>
    <row r="18" spans="1:1" x14ac:dyDescent="0.2">
      <c r="A18" s="66" t="s">
        <v>278</v>
      </c>
    </row>
    <row r="19" spans="1:1" x14ac:dyDescent="0.2">
      <c r="A19" s="66" t="s">
        <v>279</v>
      </c>
    </row>
    <row r="20" spans="1:1" x14ac:dyDescent="0.2">
      <c r="A20" s="66" t="s">
        <v>280</v>
      </c>
    </row>
    <row r="21" spans="1:1" x14ac:dyDescent="0.2">
      <c r="A21" s="66" t="s">
        <v>281</v>
      </c>
    </row>
    <row r="22" spans="1:1" x14ac:dyDescent="0.2">
      <c r="A22" s="66" t="s">
        <v>282</v>
      </c>
    </row>
    <row r="24" spans="1:1" x14ac:dyDescent="0.2">
      <c r="A24" s="66" t="s">
        <v>283</v>
      </c>
    </row>
    <row r="25" spans="1:1" x14ac:dyDescent="0.2">
      <c r="A25" s="66" t="s">
        <v>284</v>
      </c>
    </row>
    <row r="26" spans="1:1" x14ac:dyDescent="0.2">
      <c r="A26" s="66" t="s">
        <v>285</v>
      </c>
    </row>
    <row r="27" spans="1:1" x14ac:dyDescent="0.2">
      <c r="A27" s="66" t="s">
        <v>286</v>
      </c>
    </row>
    <row r="28" spans="1:1" x14ac:dyDescent="0.2">
      <c r="A28" s="128"/>
    </row>
    <row r="29" spans="1:1" x14ac:dyDescent="0.2">
      <c r="A29" s="128"/>
    </row>
    <row r="30" spans="1:1" x14ac:dyDescent="0.2">
      <c r="A30" s="66" t="s">
        <v>287</v>
      </c>
    </row>
    <row r="31" spans="1:1" x14ac:dyDescent="0.2">
      <c r="A31" s="66" t="s">
        <v>288</v>
      </c>
    </row>
    <row r="33" spans="1:1" x14ac:dyDescent="0.2">
      <c r="A33" s="66" t="s">
        <v>308</v>
      </c>
    </row>
  </sheetData>
  <sheetProtection algorithmName="SHA-512" hashValue="DeQ1LahswQOJdvDMMcvPH4jVlAyjDP773X+hQA+/yUr2TxFNDgXTmdQKOyc0QIzLldm54bNGugQHpUfoF6WPFw==" saltValue="GqVcguBOzLe8JVB2BOz0oA=="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abSelected="1" zoomScale="80" zoomScaleNormal="80" zoomScaleSheetLayoutView="85" workbookViewId="0">
      <selection activeCell="K91" sqref="K91"/>
    </sheetView>
  </sheetViews>
  <sheetFormatPr defaultRowHeight="12.75" x14ac:dyDescent="0.2"/>
  <cols>
    <col min="1" max="1" width="7.7109375" style="257" customWidth="1"/>
    <col min="2" max="2" width="25.7109375" style="257" customWidth="1"/>
    <col min="3" max="3" width="7.7109375" style="257" customWidth="1"/>
    <col min="4" max="4" width="11" style="257" customWidth="1"/>
    <col min="5" max="5" width="8.28515625" style="257" customWidth="1"/>
    <col min="6" max="6" width="24.5703125" style="257" customWidth="1"/>
    <col min="7" max="7" width="10.42578125" style="257" customWidth="1"/>
    <col min="8" max="8" width="19.7109375" style="257" customWidth="1"/>
    <col min="9" max="9" width="0.140625" style="257" customWidth="1"/>
    <col min="10" max="10" width="20.140625" style="257" customWidth="1"/>
    <col min="11" max="11" width="23.85546875" style="258" customWidth="1"/>
    <col min="12" max="12" width="9.140625" style="257" hidden="1" customWidth="1"/>
    <col min="13" max="16384" width="9.140625" style="257"/>
  </cols>
  <sheetData>
    <row r="1" spans="1:11" ht="15" x14ac:dyDescent="0.25">
      <c r="A1" s="271"/>
      <c r="B1" s="272"/>
      <c r="C1" s="272"/>
      <c r="D1" s="273"/>
      <c r="E1" s="273"/>
      <c r="F1" s="273"/>
      <c r="G1" s="1127" t="s">
        <v>369</v>
      </c>
      <c r="H1" s="1128"/>
      <c r="I1" s="238"/>
      <c r="J1" s="239"/>
      <c r="K1" s="252" t="s">
        <v>553</v>
      </c>
    </row>
    <row r="2" spans="1:11" ht="12" customHeight="1" x14ac:dyDescent="0.25">
      <c r="A2" s="274"/>
      <c r="B2" s="275"/>
      <c r="C2" s="275"/>
      <c r="D2" s="258"/>
      <c r="E2" s="258"/>
      <c r="F2" s="258"/>
      <c r="G2" s="1129" t="str">
        <f>Menu!F3</f>
        <v>USCGC BUSTED</v>
      </c>
      <c r="H2" s="1130"/>
      <c r="I2" s="240"/>
      <c r="J2" s="241"/>
      <c r="K2" s="251" t="s">
        <v>554</v>
      </c>
    </row>
    <row r="3" spans="1:11" ht="12" customHeight="1" x14ac:dyDescent="0.2">
      <c r="A3" s="276"/>
      <c r="B3" s="277"/>
      <c r="C3" s="277"/>
      <c r="D3" s="258"/>
      <c r="E3" s="258"/>
      <c r="F3" s="258"/>
      <c r="G3" s="258"/>
      <c r="H3" s="278"/>
      <c r="I3" s="279"/>
      <c r="J3" s="258"/>
      <c r="K3" s="251" t="s">
        <v>555</v>
      </c>
    </row>
    <row r="4" spans="1:11" ht="12" customHeight="1" x14ac:dyDescent="0.2">
      <c r="A4" s="276"/>
      <c r="B4" s="277"/>
      <c r="C4" s="277"/>
      <c r="D4" s="258"/>
      <c r="E4" s="258"/>
      <c r="F4" s="258"/>
      <c r="G4" s="258"/>
      <c r="H4" s="258"/>
      <c r="I4" s="258"/>
      <c r="J4" s="258"/>
      <c r="K4" s="253" t="s">
        <v>492</v>
      </c>
    </row>
    <row r="5" spans="1:11" ht="11.25" customHeight="1" x14ac:dyDescent="0.2">
      <c r="A5" s="280"/>
      <c r="B5" s="258"/>
      <c r="C5" s="258"/>
      <c r="D5" s="258"/>
      <c r="E5" s="258"/>
      <c r="F5" s="258"/>
      <c r="G5" s="258"/>
      <c r="H5" s="258"/>
      <c r="I5" s="258"/>
      <c r="J5" s="258"/>
      <c r="K5" s="250" t="s">
        <v>556</v>
      </c>
    </row>
    <row r="6" spans="1:11" ht="6" customHeight="1" x14ac:dyDescent="0.2">
      <c r="A6" s="276"/>
      <c r="B6" s="277"/>
      <c r="C6" s="277"/>
      <c r="D6" s="258"/>
      <c r="E6" s="258"/>
      <c r="F6" s="258"/>
      <c r="G6" s="258"/>
      <c r="H6" s="258"/>
      <c r="I6" s="258"/>
      <c r="J6" s="258"/>
      <c r="K6" s="1118" t="s">
        <v>543</v>
      </c>
    </row>
    <row r="7" spans="1:11" ht="5.25" customHeight="1" x14ac:dyDescent="0.25">
      <c r="A7" s="281"/>
      <c r="B7" s="282"/>
      <c r="C7" s="282"/>
      <c r="D7" s="259"/>
      <c r="E7" s="259"/>
      <c r="F7" s="259"/>
      <c r="G7" s="259"/>
      <c r="H7" s="259"/>
      <c r="I7" s="259"/>
      <c r="J7" s="283"/>
      <c r="K7" s="1119"/>
    </row>
    <row r="8" spans="1:11" ht="5.25" customHeight="1" x14ac:dyDescent="0.25">
      <c r="A8" s="281"/>
      <c r="B8" s="282"/>
      <c r="C8" s="282"/>
      <c r="D8" s="259"/>
      <c r="E8" s="259"/>
      <c r="F8" s="259"/>
      <c r="G8" s="259"/>
      <c r="H8" s="259"/>
      <c r="I8" s="259"/>
      <c r="J8" s="283"/>
      <c r="K8" s="1119"/>
    </row>
    <row r="9" spans="1:11" ht="5.25" customHeight="1" x14ac:dyDescent="0.25">
      <c r="A9" s="281"/>
      <c r="B9" s="282"/>
      <c r="C9" s="282"/>
      <c r="D9" s="259"/>
      <c r="E9" s="259"/>
      <c r="F9" s="259"/>
      <c r="G9" s="259"/>
      <c r="H9" s="259"/>
      <c r="I9" s="259"/>
      <c r="J9" s="283"/>
      <c r="K9" s="284"/>
    </row>
    <row r="10" spans="1:11" ht="20.100000000000001" customHeight="1" x14ac:dyDescent="0.3">
      <c r="A10" s="281"/>
      <c r="B10" s="282"/>
      <c r="C10" s="282"/>
      <c r="D10" s="259"/>
      <c r="E10" s="259"/>
      <c r="F10" s="259"/>
      <c r="G10" s="259"/>
      <c r="H10" s="259"/>
      <c r="I10" s="259"/>
      <c r="J10" s="258"/>
      <c r="K10" s="285">
        <v>4061</v>
      </c>
    </row>
    <row r="11" spans="1:11" ht="20.100000000000001" customHeight="1" x14ac:dyDescent="0.3">
      <c r="A11" s="281"/>
      <c r="B11" s="282"/>
      <c r="C11" s="282"/>
      <c r="D11" s="259"/>
      <c r="E11" s="259"/>
      <c r="F11" s="259"/>
      <c r="G11" s="259"/>
      <c r="H11" s="259"/>
      <c r="I11" s="259"/>
      <c r="J11" s="258"/>
      <c r="K11" s="249">
        <v>43586</v>
      </c>
    </row>
    <row r="12" spans="1:11" ht="5.25" customHeight="1" x14ac:dyDescent="0.25">
      <c r="A12" s="281"/>
      <c r="B12" s="282"/>
      <c r="C12" s="282"/>
      <c r="D12" s="259"/>
      <c r="E12" s="259"/>
      <c r="F12" s="259"/>
      <c r="G12" s="259"/>
      <c r="H12" s="259"/>
      <c r="I12" s="259"/>
      <c r="J12" s="283"/>
      <c r="K12" s="284"/>
    </row>
    <row r="13" spans="1:11" ht="5.25" customHeight="1" x14ac:dyDescent="0.25">
      <c r="A13" s="281"/>
      <c r="B13" s="282"/>
      <c r="C13" s="282"/>
      <c r="D13" s="259"/>
      <c r="E13" s="259"/>
      <c r="F13" s="259"/>
      <c r="G13" s="259"/>
      <c r="H13" s="259"/>
      <c r="I13" s="259"/>
      <c r="J13" s="283"/>
      <c r="K13" s="284"/>
    </row>
    <row r="14" spans="1:11" ht="20.100000000000001" customHeight="1" x14ac:dyDescent="0.35">
      <c r="A14" s="286" t="s">
        <v>370</v>
      </c>
      <c r="B14" s="287"/>
      <c r="C14" s="287"/>
      <c r="D14" s="259"/>
      <c r="E14" s="259"/>
      <c r="F14" s="259"/>
      <c r="G14" s="259"/>
      <c r="H14" s="259"/>
      <c r="I14" s="259"/>
      <c r="J14" s="283"/>
      <c r="K14" s="284"/>
    </row>
    <row r="15" spans="1:11" ht="12.75" customHeight="1" x14ac:dyDescent="0.25">
      <c r="A15" s="288"/>
      <c r="B15" s="259"/>
      <c r="C15" s="259"/>
      <c r="D15" s="259"/>
      <c r="E15" s="259"/>
      <c r="F15" s="259"/>
      <c r="G15" s="259"/>
      <c r="H15" s="259"/>
      <c r="I15" s="259"/>
      <c r="J15" s="289"/>
      <c r="K15" s="284"/>
    </row>
    <row r="16" spans="1:11" s="258" customFormat="1" ht="18.75" x14ac:dyDescent="0.3">
      <c r="A16" s="290" t="s">
        <v>371</v>
      </c>
      <c r="B16" s="242" t="s">
        <v>557</v>
      </c>
      <c r="C16" s="261"/>
      <c r="D16" s="260"/>
      <c r="E16" s="260"/>
      <c r="F16" s="260"/>
      <c r="G16" s="260"/>
      <c r="H16" s="260"/>
      <c r="I16" s="260"/>
      <c r="J16" s="262" t="s">
        <v>372</v>
      </c>
      <c r="K16" s="291"/>
    </row>
    <row r="17" spans="1:12" s="258" customFormat="1" ht="18.75" x14ac:dyDescent="0.3">
      <c r="A17" s="290"/>
      <c r="B17" s="243" t="s">
        <v>373</v>
      </c>
      <c r="C17" s="261"/>
      <c r="D17" s="260"/>
      <c r="E17" s="260"/>
      <c r="F17" s="260"/>
      <c r="G17" s="260"/>
      <c r="H17" s="260"/>
      <c r="I17" s="260"/>
      <c r="J17" s="263" t="str">
        <f>B16</f>
        <v>CS2 Gregory Logan</v>
      </c>
      <c r="K17" s="291"/>
    </row>
    <row r="18" spans="1:12" s="258" customFormat="1" ht="18.75" x14ac:dyDescent="0.3">
      <c r="A18" s="290"/>
      <c r="B18" s="261"/>
      <c r="C18" s="261"/>
      <c r="D18" s="260"/>
      <c r="E18" s="260"/>
      <c r="F18" s="260"/>
      <c r="G18" s="260"/>
      <c r="H18" s="260"/>
      <c r="I18" s="260"/>
      <c r="J18" s="260" t="str">
        <f>K3</f>
        <v>Phone: (707) 123-4567</v>
      </c>
      <c r="K18" s="291"/>
    </row>
    <row r="19" spans="1:12" ht="18.75" x14ac:dyDescent="0.3">
      <c r="A19" s="290" t="s">
        <v>374</v>
      </c>
      <c r="B19" s="260" t="s">
        <v>375</v>
      </c>
      <c r="C19" s="261"/>
      <c r="D19" s="260"/>
      <c r="E19" s="260"/>
      <c r="F19" s="260"/>
      <c r="G19" s="260"/>
      <c r="H19" s="260"/>
      <c r="I19" s="260"/>
      <c r="J19" s="258"/>
      <c r="K19" s="291"/>
    </row>
    <row r="20" spans="1:12" ht="18.75" x14ac:dyDescent="0.3">
      <c r="A20" s="290"/>
      <c r="B20" s="260"/>
      <c r="C20" s="260"/>
      <c r="D20" s="260"/>
      <c r="E20" s="260"/>
      <c r="F20" s="260"/>
      <c r="G20" s="260"/>
      <c r="H20" s="260"/>
      <c r="I20" s="260"/>
      <c r="J20" s="260"/>
      <c r="K20" s="291"/>
    </row>
    <row r="21" spans="1:12" ht="18.75" x14ac:dyDescent="0.3">
      <c r="A21" s="290" t="s">
        <v>376</v>
      </c>
      <c r="B21" s="260"/>
      <c r="C21" s="260"/>
      <c r="D21" s="260"/>
      <c r="E21" s="260"/>
      <c r="F21" s="260"/>
      <c r="G21" s="260"/>
      <c r="H21" s="260"/>
      <c r="I21" s="260"/>
      <c r="J21" s="260"/>
      <c r="K21" s="291"/>
    </row>
    <row r="22" spans="1:12" ht="18.75" x14ac:dyDescent="0.3">
      <c r="A22" s="290"/>
      <c r="B22" s="260"/>
      <c r="C22" s="260"/>
      <c r="D22" s="260"/>
      <c r="E22" s="260"/>
      <c r="F22" s="260"/>
      <c r="G22" s="260"/>
      <c r="H22" s="260"/>
      <c r="I22" s="260"/>
      <c r="J22" s="260"/>
      <c r="K22" s="291"/>
    </row>
    <row r="23" spans="1:12" ht="18.75" x14ac:dyDescent="0.3">
      <c r="A23" s="290" t="s">
        <v>377</v>
      </c>
      <c r="B23" s="260"/>
      <c r="C23" s="260"/>
      <c r="D23" s="260"/>
      <c r="E23" s="260"/>
      <c r="F23" s="260"/>
      <c r="G23" s="260"/>
      <c r="H23" s="260"/>
      <c r="I23" s="260"/>
      <c r="J23" s="260"/>
      <c r="K23" s="291"/>
    </row>
    <row r="24" spans="1:12" ht="18.75" x14ac:dyDescent="0.3">
      <c r="A24" s="290"/>
      <c r="B24" s="260"/>
      <c r="C24" s="260"/>
      <c r="D24" s="260"/>
      <c r="E24" s="260"/>
      <c r="F24" s="260"/>
      <c r="G24" s="260"/>
      <c r="H24" s="260"/>
      <c r="I24" s="260"/>
      <c r="J24" s="260"/>
      <c r="K24" s="291"/>
    </row>
    <row r="25" spans="1:12" ht="18.75" x14ac:dyDescent="0.3">
      <c r="A25" s="290"/>
      <c r="B25" s="260" t="s">
        <v>378</v>
      </c>
      <c r="C25" s="260"/>
      <c r="D25" s="260"/>
      <c r="E25" s="260"/>
      <c r="F25" s="260"/>
      <c r="G25" s="260"/>
      <c r="H25" s="260"/>
      <c r="I25" s="260"/>
      <c r="J25" s="260"/>
      <c r="K25" s="291"/>
    </row>
    <row r="26" spans="1:12" ht="18.75" x14ac:dyDescent="0.3">
      <c r="A26" s="290"/>
      <c r="B26" s="260" t="s">
        <v>379</v>
      </c>
      <c r="C26" s="260"/>
      <c r="D26" s="260"/>
      <c r="E26" s="260"/>
      <c r="F26" s="260"/>
      <c r="G26" s="260"/>
      <c r="H26" s="260"/>
      <c r="I26" s="260"/>
      <c r="J26" s="260"/>
      <c r="K26" s="291"/>
    </row>
    <row r="27" spans="1:12" ht="18.75" x14ac:dyDescent="0.3">
      <c r="A27" s="290"/>
      <c r="B27" s="260"/>
      <c r="C27" s="260"/>
      <c r="D27" s="260"/>
      <c r="E27" s="260"/>
      <c r="F27" s="260"/>
      <c r="G27" s="260"/>
      <c r="H27" s="260"/>
      <c r="I27" s="260"/>
      <c r="J27" s="260"/>
      <c r="K27" s="292"/>
    </row>
    <row r="28" spans="1:12" ht="18.75" x14ac:dyDescent="0.3">
      <c r="A28" s="290" t="s">
        <v>211</v>
      </c>
      <c r="B28" s="264"/>
      <c r="C28" s="264"/>
      <c r="D28" s="260"/>
      <c r="E28" s="1126">
        <f>K11</f>
        <v>43586</v>
      </c>
      <c r="F28" s="1126"/>
      <c r="G28" s="260"/>
      <c r="H28" s="260"/>
      <c r="I28" s="260"/>
      <c r="J28" s="260"/>
      <c r="K28" s="291"/>
    </row>
    <row r="29" spans="1:12" ht="18.75" x14ac:dyDescent="0.3">
      <c r="A29" s="290" t="s">
        <v>314</v>
      </c>
      <c r="B29" s="260"/>
      <c r="C29" s="260"/>
      <c r="D29" s="267"/>
      <c r="E29" s="1125" t="str">
        <f>G2</f>
        <v>USCGC BUSTED</v>
      </c>
      <c r="F29" s="1125"/>
      <c r="G29" s="260"/>
      <c r="H29" s="260"/>
      <c r="I29" s="260"/>
      <c r="J29" s="260"/>
      <c r="K29" s="291"/>
    </row>
    <row r="30" spans="1:12" ht="18.75" x14ac:dyDescent="0.3">
      <c r="A30" s="290" t="s">
        <v>380</v>
      </c>
      <c r="B30" s="260"/>
      <c r="C30" s="260"/>
      <c r="D30" s="260"/>
      <c r="E30" s="1125" t="str">
        <f>K1</f>
        <v>111 Coast Guard Way</v>
      </c>
      <c r="F30" s="1125"/>
      <c r="G30" s="260"/>
      <c r="H30" s="260"/>
      <c r="I30" s="260"/>
      <c r="J30" s="260"/>
      <c r="K30" s="291"/>
    </row>
    <row r="31" spans="1:12" ht="18.75" x14ac:dyDescent="0.3">
      <c r="A31" s="293" t="s">
        <v>381</v>
      </c>
      <c r="B31" s="265"/>
      <c r="C31" s="265"/>
      <c r="D31" s="260"/>
      <c r="E31" s="1125" t="str">
        <f>K2</f>
        <v>Petaluma, CA, 94952</v>
      </c>
      <c r="F31" s="1125"/>
      <c r="G31" s="260"/>
      <c r="H31" s="265"/>
      <c r="I31" s="260"/>
      <c r="J31" s="260"/>
      <c r="K31" s="291"/>
      <c r="L31" s="221"/>
    </row>
    <row r="32" spans="1:12" ht="18.75" x14ac:dyDescent="0.3">
      <c r="A32" s="294" t="s">
        <v>382</v>
      </c>
      <c r="B32" s="266"/>
      <c r="C32" s="266"/>
      <c r="D32" s="261"/>
      <c r="E32" s="1124" t="str">
        <f>TRIM(MID(K5,FIND(":",K5)+1,256))</f>
        <v>gregory.j.logan@uscg.mil</v>
      </c>
      <c r="F32" s="1124"/>
      <c r="G32" s="261"/>
      <c r="H32" s="295"/>
      <c r="I32" s="261"/>
      <c r="J32" s="296"/>
      <c r="K32" s="297"/>
      <c r="L32" s="226"/>
    </row>
    <row r="33" spans="1:12" ht="18.75" x14ac:dyDescent="0.3">
      <c r="A33" s="298" t="s">
        <v>424</v>
      </c>
      <c r="B33" s="261"/>
      <c r="C33" s="261"/>
      <c r="D33" s="261"/>
      <c r="E33" s="790" t="s">
        <v>542</v>
      </c>
      <c r="F33" s="306" t="str">
        <f>IF(E33="5SF","CONTRACTSOM",RIGHT(Menu!F4,5))</f>
        <v>13908</v>
      </c>
      <c r="G33" s="261"/>
      <c r="H33" s="295"/>
      <c r="I33" s="261"/>
      <c r="J33" s="296"/>
      <c r="K33" s="299"/>
      <c r="L33" s="221">
        <f>IF(J32=0,0,J32+L32)</f>
        <v>0</v>
      </c>
    </row>
    <row r="34" spans="1:12" ht="18.75" x14ac:dyDescent="0.3">
      <c r="A34" s="300"/>
      <c r="B34" s="261"/>
      <c r="C34" s="261"/>
      <c r="D34" s="261"/>
      <c r="E34" s="261"/>
      <c r="F34" s="301"/>
      <c r="G34" s="261"/>
      <c r="H34" s="295"/>
      <c r="I34" s="261"/>
      <c r="J34" s="296"/>
      <c r="K34" s="299"/>
      <c r="L34" s="221">
        <f>IF(J33=0,0,J33+L33)</f>
        <v>0</v>
      </c>
    </row>
    <row r="35" spans="1:12" ht="18.75" x14ac:dyDescent="0.3">
      <c r="A35" s="345" t="s">
        <v>383</v>
      </c>
      <c r="B35" s="345"/>
      <c r="C35" s="345"/>
      <c r="D35" s="1132" t="s">
        <v>384</v>
      </c>
      <c r="E35" s="1132"/>
      <c r="F35" s="1132"/>
      <c r="G35" s="1132"/>
      <c r="H35" s="1132"/>
      <c r="I35" s="343"/>
      <c r="J35" s="344" t="s">
        <v>385</v>
      </c>
      <c r="K35" s="299"/>
      <c r="L35" s="221">
        <f>IF(J34=0,0,J34+L34)</f>
        <v>0</v>
      </c>
    </row>
    <row r="36" spans="1:12" ht="18.75" x14ac:dyDescent="0.3">
      <c r="A36" s="1120" t="s">
        <v>562</v>
      </c>
      <c r="B36" s="1121"/>
      <c r="C36" s="346"/>
      <c r="D36" s="1122" t="s">
        <v>589</v>
      </c>
      <c r="E36" s="1123"/>
      <c r="F36" s="1123"/>
      <c r="G36" s="1123"/>
      <c r="H36" s="1123"/>
      <c r="I36" s="325"/>
      <c r="J36" s="326">
        <v>120.15</v>
      </c>
      <c r="K36" s="297"/>
      <c r="L36" s="221" t="e">
        <f>IF(#REF!=0,0,#REF!+#REF!)</f>
        <v>#REF!</v>
      </c>
    </row>
    <row r="37" spans="1:12" ht="18.75" x14ac:dyDescent="0.3">
      <c r="A37" s="1120" t="s">
        <v>563</v>
      </c>
      <c r="B37" s="1121"/>
      <c r="C37" s="347"/>
      <c r="D37" s="1122" t="s">
        <v>589</v>
      </c>
      <c r="E37" s="1123"/>
      <c r="F37" s="1123"/>
      <c r="G37" s="1123"/>
      <c r="H37" s="1123"/>
      <c r="I37" s="325"/>
      <c r="J37" s="326">
        <v>649.91999999999996</v>
      </c>
      <c r="K37" s="297"/>
      <c r="L37" s="221"/>
    </row>
    <row r="38" spans="1:12" ht="18.75" x14ac:dyDescent="0.3">
      <c r="A38" s="1120" t="s">
        <v>560</v>
      </c>
      <c r="B38" s="1121"/>
      <c r="C38" s="347"/>
      <c r="D38" s="1122" t="s">
        <v>559</v>
      </c>
      <c r="E38" s="1123"/>
      <c r="F38" s="1123"/>
      <c r="G38" s="1123"/>
      <c r="H38" s="1123"/>
      <c r="I38" s="325"/>
      <c r="J38" s="326">
        <v>4.6500000000000004</v>
      </c>
      <c r="K38" s="297"/>
      <c r="L38" s="221"/>
    </row>
    <row r="39" spans="1:12" ht="18.75" x14ac:dyDescent="0.3">
      <c r="A39" s="1120" t="s">
        <v>561</v>
      </c>
      <c r="B39" s="1121"/>
      <c r="C39" s="347"/>
      <c r="D39" s="1122" t="s">
        <v>590</v>
      </c>
      <c r="E39" s="1123"/>
      <c r="F39" s="1123"/>
      <c r="G39" s="1123"/>
      <c r="H39" s="1123"/>
      <c r="I39" s="325"/>
      <c r="J39" s="326">
        <v>121.8</v>
      </c>
      <c r="K39" s="297"/>
      <c r="L39" s="221"/>
    </row>
    <row r="40" spans="1:12" ht="18.75" x14ac:dyDescent="0.3">
      <c r="A40" s="1120"/>
      <c r="B40" s="1121"/>
      <c r="C40" s="347"/>
      <c r="D40" s="1122"/>
      <c r="E40" s="1123"/>
      <c r="F40" s="1123"/>
      <c r="G40" s="1123"/>
      <c r="H40" s="1123"/>
      <c r="I40" s="325"/>
      <c r="J40" s="326"/>
      <c r="K40" s="297"/>
      <c r="L40" s="221"/>
    </row>
    <row r="41" spans="1:12" ht="18.75" x14ac:dyDescent="0.3">
      <c r="A41" s="1120"/>
      <c r="B41" s="1121"/>
      <c r="C41" s="347"/>
      <c r="D41" s="1122"/>
      <c r="E41" s="1123"/>
      <c r="F41" s="1123"/>
      <c r="G41" s="1123"/>
      <c r="H41" s="1123"/>
      <c r="I41" s="325"/>
      <c r="J41" s="326"/>
      <c r="K41" s="297"/>
      <c r="L41" s="221"/>
    </row>
    <row r="42" spans="1:12" ht="18.75" x14ac:dyDescent="0.3">
      <c r="A42" s="1120"/>
      <c r="B42" s="1121"/>
      <c r="C42" s="347"/>
      <c r="D42" s="1122"/>
      <c r="E42" s="1123"/>
      <c r="F42" s="1123"/>
      <c r="G42" s="1123"/>
      <c r="H42" s="1123"/>
      <c r="I42" s="325"/>
      <c r="J42" s="326"/>
      <c r="K42" s="297"/>
      <c r="L42" s="221"/>
    </row>
    <row r="43" spans="1:12" ht="18.75" x14ac:dyDescent="0.3">
      <c r="A43" s="1120"/>
      <c r="B43" s="1121"/>
      <c r="C43" s="347"/>
      <c r="D43" s="1122"/>
      <c r="E43" s="1123"/>
      <c r="F43" s="1123"/>
      <c r="G43" s="1123"/>
      <c r="H43" s="1123"/>
      <c r="I43" s="325"/>
      <c r="J43" s="326"/>
      <c r="K43" s="297"/>
      <c r="L43" s="221"/>
    </row>
    <row r="44" spans="1:12" ht="18.75" x14ac:dyDescent="0.3">
      <c r="A44" s="1120"/>
      <c r="B44" s="1121"/>
      <c r="C44" s="347"/>
      <c r="D44" s="1122"/>
      <c r="E44" s="1123"/>
      <c r="F44" s="1123"/>
      <c r="G44" s="1123"/>
      <c r="H44" s="1123"/>
      <c r="I44" s="325"/>
      <c r="J44" s="326"/>
      <c r="K44" s="297"/>
      <c r="L44" s="221"/>
    </row>
    <row r="45" spans="1:12" ht="18.75" x14ac:dyDescent="0.3">
      <c r="A45" s="1120"/>
      <c r="B45" s="1121"/>
      <c r="C45" s="347"/>
      <c r="D45" s="1122"/>
      <c r="E45" s="1123"/>
      <c r="F45" s="1123"/>
      <c r="G45" s="1123"/>
      <c r="H45" s="1123"/>
      <c r="I45" s="325"/>
      <c r="J45" s="326"/>
      <c r="K45" s="297"/>
      <c r="L45" s="221"/>
    </row>
    <row r="46" spans="1:12" ht="18.75" x14ac:dyDescent="0.3">
      <c r="A46" s="1120"/>
      <c r="B46" s="1121"/>
      <c r="C46" s="347"/>
      <c r="D46" s="1122"/>
      <c r="E46" s="1123"/>
      <c r="F46" s="1123"/>
      <c r="G46" s="1123"/>
      <c r="H46" s="1123"/>
      <c r="I46" s="327"/>
      <c r="J46" s="326"/>
      <c r="K46" s="297"/>
      <c r="L46" s="221"/>
    </row>
    <row r="47" spans="1:12" ht="18.75" x14ac:dyDescent="0.3">
      <c r="A47" s="1120"/>
      <c r="B47" s="1121"/>
      <c r="C47" s="347"/>
      <c r="D47" s="1122"/>
      <c r="E47" s="1123"/>
      <c r="F47" s="1123"/>
      <c r="G47" s="1123"/>
      <c r="H47" s="1123"/>
      <c r="I47" s="327"/>
      <c r="J47" s="326"/>
      <c r="K47" s="297"/>
      <c r="L47" s="221"/>
    </row>
    <row r="48" spans="1:12" ht="18.75" x14ac:dyDescent="0.3">
      <c r="A48" s="1120"/>
      <c r="B48" s="1121"/>
      <c r="C48" s="347"/>
      <c r="D48" s="1122"/>
      <c r="E48" s="1123"/>
      <c r="F48" s="1123"/>
      <c r="G48" s="1123"/>
      <c r="H48" s="1123"/>
      <c r="I48" s="325"/>
      <c r="J48" s="326"/>
      <c r="K48" s="297"/>
      <c r="L48" s="221"/>
    </row>
    <row r="49" spans="1:12" ht="18.75" x14ac:dyDescent="0.3">
      <c r="A49" s="1120"/>
      <c r="B49" s="1121"/>
      <c r="C49" s="347"/>
      <c r="D49" s="1122"/>
      <c r="E49" s="1123"/>
      <c r="F49" s="1123"/>
      <c r="G49" s="1123"/>
      <c r="H49" s="1123"/>
      <c r="I49" s="325"/>
      <c r="J49" s="326"/>
      <c r="K49" s="297"/>
      <c r="L49" s="221"/>
    </row>
    <row r="50" spans="1:12" ht="18.75" x14ac:dyDescent="0.3">
      <c r="A50" s="1120"/>
      <c r="B50" s="1121"/>
      <c r="C50" s="347"/>
      <c r="D50" s="1122"/>
      <c r="E50" s="1123"/>
      <c r="F50" s="1123"/>
      <c r="G50" s="1123"/>
      <c r="H50" s="1123"/>
      <c r="I50" s="325"/>
      <c r="J50" s="326"/>
      <c r="K50" s="297"/>
      <c r="L50" s="221"/>
    </row>
    <row r="51" spans="1:12" ht="18.75" x14ac:dyDescent="0.3">
      <c r="A51" s="1120"/>
      <c r="B51" s="1121"/>
      <c r="C51" s="347"/>
      <c r="D51" s="1122"/>
      <c r="E51" s="1123"/>
      <c r="F51" s="1123"/>
      <c r="G51" s="1123"/>
      <c r="H51" s="1123"/>
      <c r="I51" s="325"/>
      <c r="J51" s="326"/>
      <c r="K51" s="297"/>
      <c r="L51" s="221"/>
    </row>
    <row r="52" spans="1:12" ht="18.75" x14ac:dyDescent="0.3">
      <c r="A52" s="1120"/>
      <c r="B52" s="1121"/>
      <c r="C52" s="347"/>
      <c r="D52" s="1122"/>
      <c r="E52" s="1123"/>
      <c r="F52" s="1123"/>
      <c r="G52" s="1123"/>
      <c r="H52" s="1123"/>
      <c r="I52" s="325"/>
      <c r="J52" s="326"/>
      <c r="K52" s="297"/>
      <c r="L52" s="221"/>
    </row>
    <row r="53" spans="1:12" ht="18.75" x14ac:dyDescent="0.3">
      <c r="A53" s="1120"/>
      <c r="B53" s="1121"/>
      <c r="C53" s="347"/>
      <c r="D53" s="1122"/>
      <c r="E53" s="1123"/>
      <c r="F53" s="1123"/>
      <c r="G53" s="1123"/>
      <c r="H53" s="1123"/>
      <c r="I53" s="325"/>
      <c r="J53" s="326"/>
      <c r="K53" s="297"/>
      <c r="L53" s="221"/>
    </row>
    <row r="54" spans="1:12" ht="18.75" x14ac:dyDescent="0.3">
      <c r="A54" s="1120"/>
      <c r="B54" s="1121"/>
      <c r="C54" s="347"/>
      <c r="D54" s="1122"/>
      <c r="E54" s="1123"/>
      <c r="F54" s="1123"/>
      <c r="G54" s="1123"/>
      <c r="H54" s="1123"/>
      <c r="I54" s="325"/>
      <c r="J54" s="326"/>
      <c r="K54" s="297"/>
      <c r="L54" s="221"/>
    </row>
    <row r="55" spans="1:12" ht="18.75" x14ac:dyDescent="0.3">
      <c r="A55" s="1120"/>
      <c r="B55" s="1121"/>
      <c r="C55" s="347"/>
      <c r="D55" s="1122"/>
      <c r="E55" s="1123"/>
      <c r="F55" s="1123"/>
      <c r="G55" s="1123"/>
      <c r="H55" s="1123"/>
      <c r="I55" s="327"/>
      <c r="J55" s="326"/>
      <c r="K55" s="297"/>
      <c r="L55" s="221"/>
    </row>
    <row r="56" spans="1:12" ht="18.75" x14ac:dyDescent="0.3">
      <c r="A56" s="1120"/>
      <c r="B56" s="1121"/>
      <c r="C56" s="347"/>
      <c r="D56" s="1122"/>
      <c r="E56" s="1123"/>
      <c r="F56" s="1123"/>
      <c r="G56" s="1123"/>
      <c r="H56" s="1123"/>
      <c r="I56" s="327"/>
      <c r="J56" s="326"/>
      <c r="K56" s="297"/>
      <c r="L56" s="221"/>
    </row>
    <row r="57" spans="1:12" ht="18.75" x14ac:dyDescent="0.3">
      <c r="A57" s="1120"/>
      <c r="B57" s="1121"/>
      <c r="C57" s="347"/>
      <c r="D57" s="1122"/>
      <c r="E57" s="1123"/>
      <c r="F57" s="1123"/>
      <c r="G57" s="1123"/>
      <c r="H57" s="1123"/>
      <c r="I57" s="327"/>
      <c r="J57" s="326"/>
      <c r="K57" s="297"/>
      <c r="L57" s="221"/>
    </row>
    <row r="58" spans="1:12" ht="18.75" x14ac:dyDescent="0.3">
      <c r="A58" s="1120"/>
      <c r="B58" s="1121"/>
      <c r="C58" s="347"/>
      <c r="D58" s="1122"/>
      <c r="E58" s="1123"/>
      <c r="F58" s="1123"/>
      <c r="G58" s="1123"/>
      <c r="H58" s="1123"/>
      <c r="I58" s="327"/>
      <c r="J58" s="326"/>
      <c r="K58" s="297"/>
      <c r="L58" s="221"/>
    </row>
    <row r="59" spans="1:12" ht="18.75" x14ac:dyDescent="0.3">
      <c r="A59" s="1120"/>
      <c r="B59" s="1121"/>
      <c r="C59" s="347"/>
      <c r="D59" s="1122"/>
      <c r="E59" s="1123"/>
      <c r="F59" s="1123"/>
      <c r="G59" s="1123"/>
      <c r="H59" s="1123"/>
      <c r="I59" s="327"/>
      <c r="J59" s="326"/>
      <c r="K59" s="297"/>
      <c r="L59" s="221"/>
    </row>
    <row r="60" spans="1:12" ht="18.75" x14ac:dyDescent="0.3">
      <c r="A60" s="1120"/>
      <c r="B60" s="1121"/>
      <c r="C60" s="347"/>
      <c r="D60" s="1122"/>
      <c r="E60" s="1123"/>
      <c r="F60" s="1123"/>
      <c r="G60" s="1123"/>
      <c r="H60" s="1123"/>
      <c r="I60" s="327"/>
      <c r="J60" s="326"/>
      <c r="K60" s="297"/>
      <c r="L60" s="221"/>
    </row>
    <row r="61" spans="1:12" ht="18.75" x14ac:dyDescent="0.3">
      <c r="A61" s="1120"/>
      <c r="B61" s="1121"/>
      <c r="C61" s="347"/>
      <c r="D61" s="1122"/>
      <c r="E61" s="1123"/>
      <c r="F61" s="1123"/>
      <c r="G61" s="1123"/>
      <c r="H61" s="1123"/>
      <c r="I61" s="327"/>
      <c r="J61" s="326"/>
      <c r="K61" s="297"/>
      <c r="L61" s="221"/>
    </row>
    <row r="62" spans="1:12" ht="18.75" x14ac:dyDescent="0.3">
      <c r="A62" s="1120"/>
      <c r="B62" s="1121"/>
      <c r="C62" s="347"/>
      <c r="D62" s="1122"/>
      <c r="E62" s="1123"/>
      <c r="F62" s="1123"/>
      <c r="G62" s="1123"/>
      <c r="H62" s="1123"/>
      <c r="I62" s="327"/>
      <c r="J62" s="326"/>
      <c r="K62" s="297"/>
      <c r="L62" s="221"/>
    </row>
    <row r="63" spans="1:12" ht="18.75" x14ac:dyDescent="0.3">
      <c r="A63" s="1120"/>
      <c r="B63" s="1121"/>
      <c r="C63" s="347"/>
      <c r="D63" s="1122"/>
      <c r="E63" s="1123"/>
      <c r="F63" s="1123"/>
      <c r="G63" s="1123"/>
      <c r="H63" s="1123"/>
      <c r="I63" s="327"/>
      <c r="J63" s="326"/>
      <c r="K63" s="297"/>
      <c r="L63" s="221"/>
    </row>
    <row r="64" spans="1:12" ht="18.75" x14ac:dyDescent="0.3">
      <c r="A64" s="1120"/>
      <c r="B64" s="1121"/>
      <c r="C64" s="347"/>
      <c r="D64" s="1122"/>
      <c r="E64" s="1123"/>
      <c r="F64" s="1123"/>
      <c r="G64" s="1123"/>
      <c r="H64" s="1123"/>
      <c r="I64" s="327"/>
      <c r="J64" s="326"/>
      <c r="K64" s="297"/>
      <c r="L64" s="221"/>
    </row>
    <row r="65" spans="1:12" ht="18.75" x14ac:dyDescent="0.3">
      <c r="A65" s="1120"/>
      <c r="B65" s="1121"/>
      <c r="C65" s="347"/>
      <c r="D65" s="1122"/>
      <c r="E65" s="1123"/>
      <c r="F65" s="1123"/>
      <c r="G65" s="1123"/>
      <c r="H65" s="1123"/>
      <c r="I65" s="327"/>
      <c r="J65" s="326"/>
      <c r="K65" s="297"/>
      <c r="L65" s="221"/>
    </row>
    <row r="66" spans="1:12" ht="18.75" x14ac:dyDescent="0.3">
      <c r="A66" s="1120"/>
      <c r="B66" s="1121"/>
      <c r="C66" s="347"/>
      <c r="D66" s="1122"/>
      <c r="E66" s="1123"/>
      <c r="F66" s="1123"/>
      <c r="G66" s="1123"/>
      <c r="H66" s="1123"/>
      <c r="I66" s="327"/>
      <c r="J66" s="326"/>
      <c r="K66" s="297"/>
      <c r="L66" s="221"/>
    </row>
    <row r="67" spans="1:12" ht="18.75" x14ac:dyDescent="0.3">
      <c r="A67" s="1120"/>
      <c r="B67" s="1121"/>
      <c r="C67" s="347"/>
      <c r="D67" s="1122"/>
      <c r="E67" s="1123"/>
      <c r="F67" s="1123"/>
      <c r="G67" s="1123"/>
      <c r="H67" s="1123"/>
      <c r="I67" s="327"/>
      <c r="J67" s="326"/>
      <c r="K67" s="297"/>
      <c r="L67" s="221"/>
    </row>
    <row r="68" spans="1:12" ht="18.75" x14ac:dyDescent="0.3">
      <c r="A68" s="1120"/>
      <c r="B68" s="1121"/>
      <c r="C68" s="347"/>
      <c r="D68" s="1122"/>
      <c r="E68" s="1123"/>
      <c r="F68" s="1123"/>
      <c r="G68" s="1123"/>
      <c r="H68" s="1123"/>
      <c r="I68" s="327"/>
      <c r="J68" s="326"/>
      <c r="K68" s="297"/>
      <c r="L68" s="221"/>
    </row>
    <row r="69" spans="1:12" ht="18.75" x14ac:dyDescent="0.3">
      <c r="A69" s="1120"/>
      <c r="B69" s="1121"/>
      <c r="C69" s="347"/>
      <c r="D69" s="1122"/>
      <c r="E69" s="1123"/>
      <c r="F69" s="1123"/>
      <c r="G69" s="1123"/>
      <c r="H69" s="1123"/>
      <c r="I69" s="327"/>
      <c r="J69" s="326"/>
      <c r="K69" s="297"/>
      <c r="L69" s="221"/>
    </row>
    <row r="70" spans="1:12" ht="18.75" x14ac:dyDescent="0.3">
      <c r="A70" s="1120"/>
      <c r="B70" s="1121"/>
      <c r="C70" s="347"/>
      <c r="D70" s="1122"/>
      <c r="E70" s="1123"/>
      <c r="F70" s="1123"/>
      <c r="G70" s="1123"/>
      <c r="H70" s="1123"/>
      <c r="I70" s="327"/>
      <c r="J70" s="326"/>
      <c r="K70" s="297"/>
      <c r="L70" s="221"/>
    </row>
    <row r="71" spans="1:12" ht="18.75" x14ac:dyDescent="0.3">
      <c r="A71" s="1120"/>
      <c r="B71" s="1121"/>
      <c r="C71" s="347"/>
      <c r="D71" s="1122"/>
      <c r="E71" s="1123"/>
      <c r="F71" s="1123"/>
      <c r="G71" s="1123"/>
      <c r="H71" s="1123"/>
      <c r="I71" s="327"/>
      <c r="J71" s="326"/>
      <c r="K71" s="297"/>
      <c r="L71" s="221"/>
    </row>
    <row r="72" spans="1:12" ht="18.75" x14ac:dyDescent="0.3">
      <c r="A72" s="1120"/>
      <c r="B72" s="1121"/>
      <c r="C72" s="347"/>
      <c r="D72" s="1122"/>
      <c r="E72" s="1123"/>
      <c r="F72" s="1123"/>
      <c r="G72" s="1123"/>
      <c r="H72" s="1123"/>
      <c r="I72" s="327"/>
      <c r="J72" s="326"/>
      <c r="K72" s="297"/>
      <c r="L72" s="221"/>
    </row>
    <row r="73" spans="1:12" ht="18.75" x14ac:dyDescent="0.3">
      <c r="A73" s="1120"/>
      <c r="B73" s="1121"/>
      <c r="C73" s="347"/>
      <c r="D73" s="1122"/>
      <c r="E73" s="1123"/>
      <c r="F73" s="1123"/>
      <c r="G73" s="1123"/>
      <c r="H73" s="1123"/>
      <c r="I73" s="327"/>
      <c r="J73" s="326"/>
      <c r="K73" s="297"/>
      <c r="L73" s="221"/>
    </row>
    <row r="74" spans="1:12" ht="18.75" x14ac:dyDescent="0.3">
      <c r="A74" s="1120"/>
      <c r="B74" s="1121"/>
      <c r="C74" s="347"/>
      <c r="D74" s="1122"/>
      <c r="E74" s="1123"/>
      <c r="F74" s="1123"/>
      <c r="G74" s="1123"/>
      <c r="H74" s="1123"/>
      <c r="I74" s="327"/>
      <c r="J74" s="326"/>
      <c r="K74" s="297"/>
      <c r="L74" s="221"/>
    </row>
    <row r="75" spans="1:12" ht="18.75" x14ac:dyDescent="0.3">
      <c r="A75" s="1120"/>
      <c r="B75" s="1121"/>
      <c r="C75" s="347"/>
      <c r="D75" s="1122"/>
      <c r="E75" s="1123"/>
      <c r="F75" s="1123"/>
      <c r="G75" s="1123"/>
      <c r="H75" s="1123"/>
      <c r="I75" s="327"/>
      <c r="J75" s="326"/>
      <c r="K75" s="297"/>
      <c r="L75" s="221"/>
    </row>
    <row r="76" spans="1:12" ht="18.75" x14ac:dyDescent="0.3">
      <c r="A76" s="1120"/>
      <c r="B76" s="1121"/>
      <c r="C76" s="347"/>
      <c r="D76" s="1122"/>
      <c r="E76" s="1123"/>
      <c r="F76" s="1123"/>
      <c r="G76" s="1123"/>
      <c r="H76" s="1123"/>
      <c r="I76" s="327"/>
      <c r="J76" s="326"/>
      <c r="K76" s="297"/>
      <c r="L76" s="221"/>
    </row>
    <row r="77" spans="1:12" ht="18.75" x14ac:dyDescent="0.3">
      <c r="A77" s="1120"/>
      <c r="B77" s="1121"/>
      <c r="C77" s="347"/>
      <c r="D77" s="1122"/>
      <c r="E77" s="1123"/>
      <c r="F77" s="1123"/>
      <c r="G77" s="1123"/>
      <c r="H77" s="1123"/>
      <c r="I77" s="327"/>
      <c r="J77" s="326"/>
      <c r="K77" s="297"/>
      <c r="L77" s="221"/>
    </row>
    <row r="78" spans="1:12" ht="18.75" x14ac:dyDescent="0.3">
      <c r="A78" s="1120"/>
      <c r="B78" s="1121"/>
      <c r="C78" s="347"/>
      <c r="D78" s="1122"/>
      <c r="E78" s="1123"/>
      <c r="F78" s="1123"/>
      <c r="G78" s="1123"/>
      <c r="H78" s="1123"/>
      <c r="I78" s="327"/>
      <c r="J78" s="326"/>
      <c r="K78" s="297"/>
      <c r="L78" s="221"/>
    </row>
    <row r="79" spans="1:12" ht="18.75" x14ac:dyDescent="0.3">
      <c r="A79" s="1120"/>
      <c r="B79" s="1121"/>
      <c r="C79" s="347"/>
      <c r="D79" s="1122"/>
      <c r="E79" s="1123"/>
      <c r="F79" s="1123"/>
      <c r="G79" s="1123"/>
      <c r="H79" s="1123"/>
      <c r="I79" s="327"/>
      <c r="J79" s="326"/>
      <c r="K79" s="297"/>
      <c r="L79" s="221"/>
    </row>
    <row r="80" spans="1:12" ht="18.75" x14ac:dyDescent="0.3">
      <c r="A80" s="1120"/>
      <c r="B80" s="1121"/>
      <c r="C80" s="347"/>
      <c r="D80" s="1122"/>
      <c r="E80" s="1123"/>
      <c r="F80" s="1123"/>
      <c r="G80" s="1123"/>
      <c r="H80" s="1123"/>
      <c r="I80" s="327"/>
      <c r="J80" s="326"/>
      <c r="K80" s="297"/>
      <c r="L80" s="221"/>
    </row>
    <row r="81" spans="1:12" ht="18.75" x14ac:dyDescent="0.3">
      <c r="A81" s="1120"/>
      <c r="B81" s="1121"/>
      <c r="C81" s="347"/>
      <c r="D81" s="1122"/>
      <c r="E81" s="1123"/>
      <c r="F81" s="1123"/>
      <c r="G81" s="1123"/>
      <c r="H81" s="1123"/>
      <c r="I81" s="327"/>
      <c r="J81" s="326"/>
      <c r="K81" s="297"/>
      <c r="L81" s="221"/>
    </row>
    <row r="82" spans="1:12" ht="18.75" x14ac:dyDescent="0.3">
      <c r="A82" s="1120"/>
      <c r="B82" s="1121"/>
      <c r="C82" s="347"/>
      <c r="D82" s="1122"/>
      <c r="E82" s="1123"/>
      <c r="F82" s="1123"/>
      <c r="G82" s="1123"/>
      <c r="H82" s="1123"/>
      <c r="I82" s="327"/>
      <c r="J82" s="326"/>
      <c r="K82" s="297"/>
      <c r="L82" s="221"/>
    </row>
    <row r="83" spans="1:12" ht="18.75" x14ac:dyDescent="0.3">
      <c r="A83" s="1120"/>
      <c r="B83" s="1121"/>
      <c r="C83" s="347"/>
      <c r="D83" s="1122"/>
      <c r="E83" s="1123"/>
      <c r="F83" s="1123"/>
      <c r="G83" s="1123"/>
      <c r="H83" s="1123"/>
      <c r="I83" s="327"/>
      <c r="J83" s="326"/>
      <c r="K83" s="297"/>
      <c r="L83" s="221"/>
    </row>
    <row r="84" spans="1:12" ht="18.75" x14ac:dyDescent="0.3">
      <c r="A84" s="1120"/>
      <c r="B84" s="1121"/>
      <c r="C84" s="347"/>
      <c r="D84" s="1122"/>
      <c r="E84" s="1123"/>
      <c r="F84" s="1123"/>
      <c r="G84" s="1123"/>
      <c r="H84" s="1123"/>
      <c r="I84" s="327"/>
      <c r="J84" s="326"/>
      <c r="K84" s="297"/>
      <c r="L84" s="221"/>
    </row>
    <row r="85" spans="1:12" ht="18.75" x14ac:dyDescent="0.3">
      <c r="A85" s="1120"/>
      <c r="B85" s="1121"/>
      <c r="C85" s="791"/>
      <c r="D85" s="1122"/>
      <c r="E85" s="1123"/>
      <c r="F85" s="1123"/>
      <c r="G85" s="1123"/>
      <c r="H85" s="1123"/>
      <c r="I85" s="327"/>
      <c r="J85" s="326"/>
      <c r="K85" s="297"/>
      <c r="L85" s="221"/>
    </row>
    <row r="86" spans="1:12" ht="18.75" x14ac:dyDescent="0.3">
      <c r="A86" s="302" t="s">
        <v>386</v>
      </c>
      <c r="B86" s="268"/>
      <c r="C86" s="268"/>
      <c r="D86" s="1131"/>
      <c r="E86" s="1131"/>
      <c r="F86" s="1131"/>
      <c r="G86" s="1131"/>
      <c r="H86" s="1131"/>
      <c r="I86" s="303"/>
      <c r="J86" s="304">
        <f>SUM(J36:J85)</f>
        <v>896.51999999999987</v>
      </c>
      <c r="K86" s="297"/>
      <c r="L86" s="221"/>
    </row>
    <row r="87" spans="1:12" ht="18.75" x14ac:dyDescent="0.3">
      <c r="A87" s="305"/>
      <c r="B87" s="261"/>
      <c r="C87" s="261"/>
      <c r="D87" s="261"/>
      <c r="E87" s="261"/>
      <c r="F87" s="306"/>
      <c r="G87" s="261"/>
      <c r="H87" s="295"/>
      <c r="I87" s="261"/>
      <c r="J87" s="307"/>
      <c r="K87" s="297"/>
      <c r="L87" s="221" t="e">
        <f>IF(#REF!=0,0,#REF!+#REF!)</f>
        <v>#REF!</v>
      </c>
    </row>
    <row r="88" spans="1:12" ht="18.75" x14ac:dyDescent="0.3">
      <c r="A88" s="308"/>
      <c r="B88" s="260"/>
      <c r="C88" s="260"/>
      <c r="D88" s="260"/>
      <c r="E88" s="260"/>
      <c r="F88" s="262" t="s">
        <v>387</v>
      </c>
      <c r="G88" s="260"/>
      <c r="H88" s="265"/>
      <c r="I88" s="260"/>
      <c r="J88" s="309"/>
      <c r="K88" s="297"/>
      <c r="L88" s="221" t="e">
        <f>IF(#REF!=0,0,#REF!+#REF!)</f>
        <v>#REF!</v>
      </c>
    </row>
    <row r="89" spans="1:12" ht="18.75" x14ac:dyDescent="0.3">
      <c r="A89" s="310"/>
      <c r="B89" s="269"/>
      <c r="C89" s="269"/>
      <c r="D89" s="260"/>
      <c r="E89" s="260"/>
      <c r="F89" s="262"/>
      <c r="G89" s="260"/>
      <c r="H89" s="265"/>
      <c r="I89" s="260"/>
      <c r="J89" s="309"/>
      <c r="K89" s="297"/>
      <c r="L89" s="221" t="e">
        <f>IF(#REF!=0,0,#REF!+L88)</f>
        <v>#REF!</v>
      </c>
    </row>
    <row r="90" spans="1:12" ht="18.75" x14ac:dyDescent="0.3">
      <c r="A90" s="308" t="s">
        <v>388</v>
      </c>
      <c r="B90" s="260"/>
      <c r="C90" s="260"/>
      <c r="D90" s="311" t="s">
        <v>389</v>
      </c>
      <c r="E90" s="312"/>
      <c r="F90" s="267"/>
      <c r="G90" s="313" t="s">
        <v>390</v>
      </c>
      <c r="H90" s="314"/>
      <c r="I90" s="260"/>
      <c r="J90" s="304"/>
      <c r="K90" s="297"/>
      <c r="L90" s="221">
        <f>IF(J87=0,0,J87+L89)</f>
        <v>0</v>
      </c>
    </row>
    <row r="91" spans="1:12" ht="18.75" x14ac:dyDescent="0.3">
      <c r="A91" s="315"/>
      <c r="B91" s="261"/>
      <c r="C91" s="261"/>
      <c r="D91" s="244">
        <v>19</v>
      </c>
      <c r="E91" s="332"/>
      <c r="F91" s="333"/>
      <c r="G91" s="712">
        <v>4</v>
      </c>
      <c r="H91" s="340"/>
      <c r="I91" s="329"/>
      <c r="J91" s="247">
        <v>896.52</v>
      </c>
      <c r="K91" s="297"/>
      <c r="L91" s="221"/>
    </row>
    <row r="92" spans="1:12" ht="18.75" x14ac:dyDescent="0.3">
      <c r="A92" s="280"/>
      <c r="B92" s="261"/>
      <c r="C92" s="261"/>
      <c r="D92" s="245"/>
      <c r="E92" s="334"/>
      <c r="F92" s="335"/>
      <c r="G92" s="713"/>
      <c r="H92" s="337"/>
      <c r="I92" s="261"/>
      <c r="J92" s="248"/>
      <c r="K92" s="297"/>
      <c r="L92" s="221"/>
    </row>
    <row r="93" spans="1:12" ht="18.75" x14ac:dyDescent="0.3">
      <c r="A93" s="305"/>
      <c r="B93" s="270"/>
      <c r="C93" s="270"/>
      <c r="D93" s="245"/>
      <c r="E93" s="334"/>
      <c r="F93" s="335"/>
      <c r="G93" s="713"/>
      <c r="H93" s="337"/>
      <c r="I93" s="261"/>
      <c r="J93" s="248"/>
      <c r="K93" s="297"/>
      <c r="L93" s="221"/>
    </row>
    <row r="94" spans="1:12" ht="18.75" x14ac:dyDescent="0.3">
      <c r="A94" s="305"/>
      <c r="B94" s="264"/>
      <c r="C94" s="264"/>
      <c r="D94" s="246"/>
      <c r="E94" s="336"/>
      <c r="F94" s="337"/>
      <c r="G94" s="713"/>
      <c r="H94" s="341"/>
      <c r="I94" s="261"/>
      <c r="J94" s="248"/>
      <c r="K94" s="297"/>
      <c r="L94" s="221"/>
    </row>
    <row r="95" spans="1:12" ht="19.5" thickBot="1" x14ac:dyDescent="0.35">
      <c r="A95" s="305"/>
      <c r="B95" s="264"/>
      <c r="C95" s="264"/>
      <c r="D95" s="330"/>
      <c r="E95" s="338"/>
      <c r="F95" s="339"/>
      <c r="G95" s="714"/>
      <c r="H95" s="342"/>
      <c r="I95" s="331"/>
      <c r="J95" s="328"/>
      <c r="K95" s="297"/>
      <c r="L95" s="221"/>
    </row>
    <row r="96" spans="1:12" ht="20.25" thickTop="1" thickBot="1" x14ac:dyDescent="0.35">
      <c r="A96" s="316"/>
      <c r="B96" s="317"/>
      <c r="C96" s="317"/>
      <c r="D96" s="318"/>
      <c r="E96" s="318"/>
      <c r="F96" s="319" t="s">
        <v>391</v>
      </c>
      <c r="G96" s="320"/>
      <c r="H96" s="321"/>
      <c r="I96" s="322"/>
      <c r="J96" s="323">
        <f>SUM(J91:J95)</f>
        <v>896.52</v>
      </c>
      <c r="K96" s="324"/>
      <c r="L96" s="221"/>
    </row>
    <row r="97" spans="1:12" ht="15" customHeight="1" x14ac:dyDescent="0.3">
      <c r="A97" s="227"/>
      <c r="B97" s="261"/>
      <c r="C97" s="261"/>
      <c r="D97" s="222"/>
      <c r="E97" s="222"/>
      <c r="K97" s="225"/>
      <c r="L97" s="221" t="e">
        <f>IF(#REF!=0,0,#REF!+#REF!)</f>
        <v>#REF!</v>
      </c>
    </row>
    <row r="98" spans="1:12" ht="18.75" x14ac:dyDescent="0.3">
      <c r="A98" s="227"/>
      <c r="B98" s="261"/>
      <c r="C98" s="261"/>
      <c r="D98" s="222"/>
      <c r="E98" s="222"/>
      <c r="L98" s="221" t="e">
        <f>IF(#REF!=0,0,#REF!+L97)</f>
        <v>#REF!</v>
      </c>
    </row>
    <row r="99" spans="1:12" ht="15.75" customHeight="1" x14ac:dyDescent="0.2">
      <c r="L99" s="221" t="e">
        <f>IF(#REF!=0,0,#REF!+L98)</f>
        <v>#REF!</v>
      </c>
    </row>
    <row r="100" spans="1:12" ht="17.25" customHeight="1" x14ac:dyDescent="0.2">
      <c r="K100" s="229"/>
      <c r="L100" s="221" t="e">
        <f>IF(#REF!=0,0,#REF!+L99)</f>
        <v>#REF!</v>
      </c>
    </row>
    <row r="101" spans="1:12" ht="18.75" x14ac:dyDescent="0.3">
      <c r="A101" s="230"/>
      <c r="B101" s="231"/>
      <c r="C101" s="231"/>
      <c r="D101" s="232"/>
      <c r="E101" s="232"/>
      <c r="F101" s="233"/>
      <c r="G101" s="232"/>
      <c r="H101" s="234"/>
      <c r="I101" s="232"/>
      <c r="J101" s="235"/>
      <c r="K101" s="225"/>
      <c r="L101" s="221"/>
    </row>
    <row r="102" spans="1:12" ht="18.75" x14ac:dyDescent="0.3">
      <c r="A102" s="227"/>
      <c r="B102" s="261"/>
      <c r="C102" s="261"/>
      <c r="D102" s="222"/>
      <c r="E102" s="222"/>
      <c r="F102" s="228"/>
      <c r="G102" s="222"/>
      <c r="H102" s="223"/>
      <c r="I102" s="222"/>
      <c r="J102" s="224"/>
      <c r="K102" s="225"/>
      <c r="L102" s="221"/>
    </row>
    <row r="103" spans="1:12" ht="18.75" x14ac:dyDescent="0.3">
      <c r="A103" s="227"/>
      <c r="B103" s="261"/>
      <c r="C103" s="261"/>
      <c r="D103" s="222"/>
      <c r="E103" s="222"/>
      <c r="F103" s="228"/>
      <c r="G103" s="222"/>
      <c r="H103" s="223"/>
      <c r="I103" s="222"/>
      <c r="J103" s="224"/>
      <c r="K103" s="229"/>
      <c r="L103" s="221"/>
    </row>
    <row r="104" spans="1:12" x14ac:dyDescent="0.2">
      <c r="A104" s="230"/>
      <c r="B104" s="231"/>
      <c r="C104" s="231"/>
      <c r="D104" s="232"/>
      <c r="E104" s="232"/>
      <c r="F104" s="233"/>
      <c r="G104" s="232"/>
      <c r="H104" s="234"/>
      <c r="I104" s="232"/>
      <c r="J104" s="235"/>
      <c r="K104" s="229"/>
      <c r="L104" s="221"/>
    </row>
    <row r="105" spans="1:12" x14ac:dyDescent="0.2">
      <c r="A105" s="230"/>
      <c r="B105" s="231"/>
      <c r="C105" s="231"/>
      <c r="D105" s="232"/>
      <c r="E105" s="232"/>
      <c r="F105" s="233"/>
      <c r="G105" s="232"/>
      <c r="H105" s="234"/>
      <c r="I105" s="232"/>
      <c r="J105" s="235"/>
      <c r="K105" s="229"/>
      <c r="L105" s="221"/>
    </row>
    <row r="106" spans="1:12" x14ac:dyDescent="0.2">
      <c r="A106" s="230"/>
      <c r="B106" s="231"/>
      <c r="C106" s="231"/>
      <c r="D106" s="232"/>
      <c r="E106" s="232"/>
      <c r="F106" s="233"/>
      <c r="G106" s="232"/>
      <c r="H106" s="234"/>
      <c r="I106" s="232"/>
      <c r="J106" s="235"/>
      <c r="K106" s="229"/>
      <c r="L106" s="221"/>
    </row>
    <row r="107" spans="1:12" x14ac:dyDescent="0.2">
      <c r="A107" s="230"/>
      <c r="B107" s="231"/>
      <c r="C107" s="231"/>
      <c r="D107" s="232"/>
      <c r="E107" s="232"/>
      <c r="F107" s="233"/>
      <c r="G107" s="232"/>
      <c r="H107" s="234"/>
      <c r="I107" s="232"/>
      <c r="J107" s="235"/>
      <c r="K107" s="229"/>
      <c r="L107" s="221"/>
    </row>
    <row r="108" spans="1:12" x14ac:dyDescent="0.2">
      <c r="A108" s="230"/>
      <c r="B108" s="231"/>
      <c r="C108" s="231"/>
      <c r="D108" s="232"/>
      <c r="E108" s="232"/>
      <c r="F108" s="233"/>
      <c r="G108" s="232"/>
      <c r="H108" s="234"/>
      <c r="I108" s="232"/>
      <c r="J108" s="235"/>
      <c r="K108" s="229"/>
      <c r="L108" s="221"/>
    </row>
    <row r="109" spans="1:12" x14ac:dyDescent="0.2">
      <c r="A109" s="230"/>
      <c r="B109" s="231"/>
      <c r="C109" s="231"/>
      <c r="D109" s="232"/>
      <c r="E109" s="232"/>
      <c r="F109" s="233"/>
      <c r="G109" s="232"/>
      <c r="H109" s="234"/>
      <c r="I109" s="232"/>
      <c r="J109" s="235"/>
      <c r="K109" s="229"/>
      <c r="L109" s="221"/>
    </row>
    <row r="110" spans="1:12" x14ac:dyDescent="0.2">
      <c r="A110" s="230"/>
      <c r="B110" s="231"/>
      <c r="C110" s="231"/>
      <c r="D110" s="232"/>
      <c r="E110" s="232"/>
      <c r="F110" s="233"/>
      <c r="G110" s="232"/>
      <c r="H110" s="234"/>
      <c r="I110" s="232"/>
      <c r="J110" s="235"/>
      <c r="K110" s="229"/>
      <c r="L110" s="221"/>
    </row>
    <row r="111" spans="1:12" x14ac:dyDescent="0.2">
      <c r="A111" s="230"/>
      <c r="B111" s="231"/>
      <c r="C111" s="231"/>
      <c r="D111" s="232"/>
      <c r="E111" s="232"/>
      <c r="F111" s="233"/>
      <c r="G111" s="232"/>
      <c r="H111" s="234"/>
      <c r="I111" s="232"/>
      <c r="J111" s="235"/>
      <c r="K111" s="229"/>
      <c r="L111" s="221"/>
    </row>
    <row r="112" spans="1:12" x14ac:dyDescent="0.2">
      <c r="A112" s="230"/>
      <c r="B112" s="231"/>
      <c r="C112" s="231"/>
      <c r="D112" s="232"/>
      <c r="E112" s="232"/>
      <c r="F112" s="233"/>
      <c r="G112" s="232"/>
      <c r="H112" s="234"/>
      <c r="I112" s="232"/>
      <c r="J112" s="235"/>
      <c r="K112" s="229"/>
      <c r="L112" s="221"/>
    </row>
    <row r="113" spans="1:12" x14ac:dyDescent="0.2">
      <c r="A113" s="230"/>
      <c r="B113" s="231"/>
      <c r="C113" s="231"/>
      <c r="D113" s="232"/>
      <c r="E113" s="232"/>
      <c r="F113" s="233"/>
      <c r="G113" s="232"/>
      <c r="H113" s="234"/>
      <c r="I113" s="232"/>
      <c r="J113" s="235"/>
      <c r="K113" s="229"/>
      <c r="L113" s="221"/>
    </row>
    <row r="114" spans="1:12" x14ac:dyDescent="0.2">
      <c r="A114" s="230"/>
      <c r="B114" s="231"/>
      <c r="C114" s="231"/>
      <c r="D114" s="232"/>
      <c r="E114" s="232"/>
      <c r="F114" s="233"/>
      <c r="G114" s="232"/>
      <c r="H114" s="234"/>
      <c r="I114" s="232"/>
      <c r="J114" s="235"/>
      <c r="K114" s="229"/>
      <c r="L114" s="221"/>
    </row>
    <row r="115" spans="1:12" x14ac:dyDescent="0.2">
      <c r="A115" s="230"/>
      <c r="B115" s="231"/>
      <c r="C115" s="231"/>
      <c r="D115" s="232"/>
      <c r="E115" s="232"/>
      <c r="F115" s="233"/>
      <c r="G115" s="232"/>
      <c r="H115" s="234"/>
      <c r="I115" s="232"/>
      <c r="J115" s="235"/>
      <c r="K115" s="229"/>
      <c r="L115" s="221"/>
    </row>
    <row r="116" spans="1:12" x14ac:dyDescent="0.2">
      <c r="A116" s="230"/>
      <c r="B116" s="231"/>
      <c r="C116" s="231"/>
      <c r="D116" s="232"/>
      <c r="E116" s="232"/>
      <c r="F116" s="233"/>
      <c r="G116" s="232"/>
      <c r="H116" s="234"/>
      <c r="I116" s="232"/>
      <c r="J116" s="235"/>
      <c r="K116" s="229"/>
      <c r="L116" s="221"/>
    </row>
    <row r="117" spans="1:12" x14ac:dyDescent="0.2">
      <c r="A117" s="230"/>
      <c r="B117" s="231"/>
      <c r="C117" s="231"/>
      <c r="D117" s="232"/>
      <c r="E117" s="232"/>
      <c r="F117" s="233"/>
      <c r="G117" s="232"/>
      <c r="H117" s="234"/>
      <c r="I117" s="232"/>
      <c r="J117" s="235"/>
      <c r="K117" s="229"/>
      <c r="L117" s="221"/>
    </row>
    <row r="118" spans="1:12" x14ac:dyDescent="0.2">
      <c r="A118" s="230"/>
      <c r="B118" s="231"/>
      <c r="C118" s="231"/>
      <c r="D118" s="232"/>
      <c r="E118" s="232"/>
      <c r="F118" s="233"/>
      <c r="G118" s="232"/>
      <c r="H118" s="234"/>
      <c r="I118" s="232"/>
      <c r="J118" s="235"/>
      <c r="K118" s="229"/>
      <c r="L118" s="221"/>
    </row>
    <row r="119" spans="1:12" x14ac:dyDescent="0.2">
      <c r="A119" s="230"/>
      <c r="B119" s="231"/>
      <c r="C119" s="231"/>
      <c r="D119" s="232"/>
      <c r="E119" s="232"/>
      <c r="F119" s="233"/>
      <c r="G119" s="232"/>
      <c r="H119" s="234"/>
      <c r="I119" s="232"/>
      <c r="J119" s="235"/>
      <c r="K119" s="229"/>
      <c r="L119" s="221"/>
    </row>
    <row r="120" spans="1:12" x14ac:dyDescent="0.2">
      <c r="A120" s="230"/>
      <c r="B120" s="231"/>
      <c r="C120" s="231"/>
      <c r="D120" s="232"/>
      <c r="E120" s="232"/>
      <c r="F120" s="233"/>
      <c r="G120" s="232"/>
      <c r="H120" s="234"/>
      <c r="I120" s="232"/>
      <c r="J120" s="235"/>
      <c r="K120" s="229"/>
      <c r="L120" s="221"/>
    </row>
    <row r="121" spans="1:12" x14ac:dyDescent="0.2">
      <c r="A121" s="230"/>
      <c r="B121" s="231"/>
      <c r="C121" s="231"/>
      <c r="D121" s="232"/>
      <c r="E121" s="232"/>
      <c r="F121" s="233"/>
      <c r="G121" s="232"/>
      <c r="H121" s="234"/>
      <c r="I121" s="232"/>
      <c r="J121" s="235"/>
      <c r="K121" s="229"/>
      <c r="L121" s="221"/>
    </row>
    <row r="122" spans="1:12" x14ac:dyDescent="0.2">
      <c r="A122" s="230"/>
      <c r="B122" s="231"/>
      <c r="C122" s="231"/>
      <c r="D122" s="232"/>
      <c r="E122" s="232"/>
      <c r="F122" s="233"/>
      <c r="G122" s="232"/>
      <c r="H122" s="234"/>
      <c r="I122" s="232"/>
      <c r="J122" s="235"/>
      <c r="K122" s="229"/>
      <c r="L122" s="221"/>
    </row>
    <row r="123" spans="1:12" x14ac:dyDescent="0.2">
      <c r="A123" s="230"/>
      <c r="B123" s="231"/>
      <c r="C123" s="231"/>
      <c r="D123" s="232"/>
      <c r="E123" s="232"/>
      <c r="F123" s="233"/>
      <c r="G123" s="232"/>
      <c r="H123" s="234"/>
      <c r="I123" s="232"/>
      <c r="J123" s="235"/>
      <c r="K123" s="229"/>
      <c r="L123" s="221"/>
    </row>
    <row r="124" spans="1:12" x14ac:dyDescent="0.2">
      <c r="A124" s="230"/>
      <c r="B124" s="231"/>
      <c r="C124" s="231"/>
      <c r="D124" s="232"/>
      <c r="E124" s="232"/>
      <c r="F124" s="233"/>
      <c r="G124" s="232"/>
      <c r="H124" s="234"/>
      <c r="I124" s="232"/>
      <c r="J124" s="235"/>
      <c r="K124" s="229"/>
      <c r="L124" s="221"/>
    </row>
    <row r="125" spans="1:12" x14ac:dyDescent="0.2">
      <c r="A125" s="230"/>
      <c r="B125" s="231"/>
      <c r="C125" s="231"/>
      <c r="D125" s="232"/>
      <c r="E125" s="232"/>
      <c r="F125" s="233"/>
      <c r="G125" s="232"/>
      <c r="H125" s="234"/>
      <c r="I125" s="232"/>
      <c r="J125" s="235"/>
      <c r="K125" s="229"/>
      <c r="L125" s="221"/>
    </row>
    <row r="126" spans="1:12" x14ac:dyDescent="0.2">
      <c r="A126" s="230"/>
      <c r="B126" s="231"/>
      <c r="C126" s="231"/>
      <c r="D126" s="232"/>
      <c r="E126" s="232"/>
      <c r="F126" s="233"/>
      <c r="G126" s="232"/>
      <c r="H126" s="234"/>
      <c r="I126" s="232"/>
      <c r="J126" s="235"/>
      <c r="K126" s="229"/>
      <c r="L126" s="221"/>
    </row>
    <row r="127" spans="1:12" x14ac:dyDescent="0.2">
      <c r="A127" s="230"/>
      <c r="B127" s="231"/>
      <c r="C127" s="231"/>
      <c r="D127" s="232"/>
      <c r="E127" s="232"/>
      <c r="F127" s="233"/>
      <c r="G127" s="232"/>
      <c r="H127" s="234"/>
      <c r="I127" s="232"/>
      <c r="J127" s="235"/>
      <c r="K127" s="229"/>
      <c r="L127" s="221"/>
    </row>
    <row r="128" spans="1:12" x14ac:dyDescent="0.2">
      <c r="A128" s="230"/>
      <c r="B128" s="231"/>
      <c r="C128" s="231"/>
      <c r="D128" s="232"/>
      <c r="E128" s="232"/>
      <c r="F128" s="233"/>
      <c r="G128" s="232"/>
      <c r="H128" s="234"/>
      <c r="I128" s="232"/>
      <c r="J128" s="235"/>
      <c r="K128" s="229"/>
      <c r="L128" s="221"/>
    </row>
    <row r="129" spans="1:12" x14ac:dyDescent="0.2">
      <c r="A129" s="230"/>
      <c r="B129" s="231"/>
      <c r="C129" s="231"/>
      <c r="D129" s="232"/>
      <c r="E129" s="232"/>
      <c r="F129" s="233"/>
      <c r="G129" s="232"/>
      <c r="H129" s="234"/>
      <c r="I129" s="232"/>
      <c r="J129" s="235"/>
      <c r="K129" s="229"/>
      <c r="L129" s="221"/>
    </row>
    <row r="130" spans="1:12" x14ac:dyDescent="0.2">
      <c r="A130" s="230"/>
      <c r="B130" s="231"/>
      <c r="C130" s="231"/>
      <c r="D130" s="232"/>
      <c r="E130" s="232"/>
      <c r="F130" s="233"/>
      <c r="G130" s="232"/>
      <c r="H130" s="234"/>
      <c r="I130" s="232"/>
      <c r="J130" s="235"/>
      <c r="K130" s="229"/>
      <c r="L130" s="221"/>
    </row>
    <row r="131" spans="1:12" x14ac:dyDescent="0.2">
      <c r="A131" s="230"/>
      <c r="B131" s="231"/>
      <c r="C131" s="231"/>
      <c r="D131" s="232"/>
      <c r="E131" s="232"/>
      <c r="F131" s="233"/>
      <c r="G131" s="232"/>
      <c r="H131" s="234"/>
      <c r="I131" s="232"/>
      <c r="J131" s="235"/>
      <c r="K131" s="229"/>
      <c r="L131" s="221"/>
    </row>
    <row r="132" spans="1:12" x14ac:dyDescent="0.2">
      <c r="A132" s="236"/>
      <c r="B132" s="231"/>
      <c r="C132" s="231"/>
      <c r="D132" s="232"/>
      <c r="E132" s="232"/>
      <c r="F132" s="232"/>
      <c r="G132" s="232"/>
      <c r="H132" s="234"/>
      <c r="I132" s="232"/>
      <c r="J132" s="235"/>
      <c r="K132" s="229"/>
      <c r="L132" s="221"/>
    </row>
    <row r="133" spans="1:12" x14ac:dyDescent="0.2">
      <c r="A133" s="236"/>
      <c r="B133" s="231"/>
      <c r="C133" s="231"/>
      <c r="D133" s="232"/>
      <c r="E133" s="232"/>
      <c r="F133" s="232"/>
      <c r="G133" s="232"/>
      <c r="H133" s="234"/>
      <c r="I133" s="232"/>
      <c r="J133" s="235"/>
      <c r="K133" s="229"/>
      <c r="L133" s="221"/>
    </row>
    <row r="134" spans="1:12" x14ac:dyDescent="0.2">
      <c r="A134" s="236"/>
      <c r="B134" s="231"/>
      <c r="C134" s="231"/>
      <c r="D134" s="232"/>
      <c r="E134" s="232"/>
      <c r="F134" s="232"/>
      <c r="G134" s="232"/>
      <c r="H134" s="234"/>
      <c r="I134" s="232"/>
      <c r="J134" s="235"/>
      <c r="K134" s="229"/>
      <c r="L134" s="221"/>
    </row>
    <row r="135" spans="1:12" x14ac:dyDescent="0.2">
      <c r="A135" s="236"/>
      <c r="B135" s="231"/>
      <c r="C135" s="231"/>
      <c r="D135" s="232"/>
      <c r="E135" s="232"/>
      <c r="F135" s="232"/>
      <c r="G135" s="232"/>
      <c r="H135" s="234"/>
      <c r="I135" s="232"/>
      <c r="J135" s="235"/>
      <c r="K135" s="229"/>
      <c r="L135" s="221"/>
    </row>
    <row r="136" spans="1:12" x14ac:dyDescent="0.2">
      <c r="A136" s="236"/>
      <c r="B136" s="231"/>
      <c r="C136" s="231"/>
      <c r="D136" s="232"/>
      <c r="E136" s="232"/>
      <c r="F136" s="232"/>
      <c r="G136" s="232"/>
      <c r="H136" s="234"/>
      <c r="I136" s="232"/>
      <c r="J136" s="235"/>
      <c r="K136" s="229"/>
      <c r="L136" s="221"/>
    </row>
    <row r="137" spans="1:12" x14ac:dyDescent="0.2">
      <c r="A137" s="236"/>
      <c r="B137" s="231"/>
      <c r="C137" s="231"/>
      <c r="D137" s="232"/>
      <c r="E137" s="232"/>
      <c r="F137" s="232"/>
      <c r="G137" s="232"/>
      <c r="H137" s="234"/>
      <c r="I137" s="232"/>
      <c r="J137" s="235"/>
      <c r="K137" s="229"/>
      <c r="L137" s="221"/>
    </row>
    <row r="138" spans="1:12" x14ac:dyDescent="0.2">
      <c r="A138" s="236"/>
      <c r="B138" s="231"/>
      <c r="C138" s="231"/>
      <c r="D138" s="232"/>
      <c r="E138" s="232"/>
      <c r="F138" s="232"/>
      <c r="G138" s="232"/>
      <c r="H138" s="234"/>
      <c r="I138" s="232"/>
      <c r="J138" s="235"/>
      <c r="K138" s="229"/>
      <c r="L138" s="221"/>
    </row>
    <row r="139" spans="1:12" x14ac:dyDescent="0.2">
      <c r="A139" s="236"/>
      <c r="B139" s="231"/>
      <c r="C139" s="231"/>
      <c r="D139" s="232"/>
      <c r="E139" s="232"/>
      <c r="F139" s="232"/>
      <c r="G139" s="232"/>
      <c r="H139" s="234"/>
      <c r="I139" s="232"/>
      <c r="J139" s="235"/>
      <c r="K139" s="229"/>
      <c r="L139" s="221"/>
    </row>
    <row r="140" spans="1:12" x14ac:dyDescent="0.2">
      <c r="A140" s="236"/>
      <c r="B140" s="231"/>
      <c r="C140" s="231"/>
      <c r="D140" s="232"/>
      <c r="E140" s="232"/>
      <c r="F140" s="232"/>
      <c r="G140" s="232"/>
      <c r="H140" s="234"/>
      <c r="I140" s="232"/>
      <c r="J140" s="235"/>
      <c r="K140" s="229"/>
      <c r="L140" s="221"/>
    </row>
    <row r="141" spans="1:12" x14ac:dyDescent="0.2">
      <c r="A141" s="236"/>
      <c r="B141" s="231"/>
      <c r="C141" s="231"/>
      <c r="D141" s="232"/>
      <c r="E141" s="232"/>
      <c r="F141" s="232"/>
      <c r="G141" s="232"/>
      <c r="H141" s="234"/>
      <c r="I141" s="232"/>
      <c r="J141" s="235"/>
      <c r="K141" s="229"/>
      <c r="L141" s="221"/>
    </row>
    <row r="142" spans="1:12" x14ac:dyDescent="0.2">
      <c r="A142" s="236"/>
      <c r="B142" s="231"/>
      <c r="C142" s="231"/>
      <c r="D142" s="232"/>
      <c r="E142" s="232"/>
      <c r="F142" s="232"/>
      <c r="G142" s="232"/>
      <c r="H142" s="234"/>
      <c r="I142" s="232"/>
      <c r="J142" s="235"/>
      <c r="K142" s="229"/>
      <c r="L142" s="221"/>
    </row>
    <row r="143" spans="1:12" x14ac:dyDescent="0.2">
      <c r="A143" s="236"/>
      <c r="B143" s="231"/>
      <c r="C143" s="231"/>
      <c r="D143" s="232"/>
      <c r="E143" s="232"/>
      <c r="F143" s="232"/>
      <c r="G143" s="232"/>
      <c r="H143" s="234"/>
      <c r="I143" s="232"/>
      <c r="J143" s="235"/>
      <c r="K143" s="229"/>
      <c r="L143" s="221"/>
    </row>
    <row r="144" spans="1:12" x14ac:dyDescent="0.2">
      <c r="A144" s="236"/>
      <c r="B144" s="231"/>
      <c r="C144" s="231"/>
      <c r="D144" s="232"/>
      <c r="E144" s="232"/>
      <c r="F144" s="232"/>
      <c r="G144" s="232"/>
      <c r="H144" s="234"/>
      <c r="I144" s="232"/>
      <c r="J144" s="235"/>
      <c r="K144" s="229"/>
      <c r="L144" s="221"/>
    </row>
    <row r="145" spans="1:12" x14ac:dyDescent="0.2">
      <c r="A145" s="236"/>
      <c r="B145" s="231"/>
      <c r="C145" s="231"/>
      <c r="D145" s="232"/>
      <c r="E145" s="232"/>
      <c r="F145" s="232"/>
      <c r="G145" s="232"/>
      <c r="H145" s="234"/>
      <c r="I145" s="232"/>
      <c r="J145" s="235"/>
      <c r="K145" s="229"/>
      <c r="L145" s="221"/>
    </row>
    <row r="146" spans="1:12" x14ac:dyDescent="0.2">
      <c r="A146" s="236"/>
      <c r="B146" s="231"/>
      <c r="C146" s="231"/>
      <c r="D146" s="232"/>
      <c r="E146" s="232"/>
      <c r="F146" s="232"/>
      <c r="G146" s="232"/>
      <c r="H146" s="234"/>
      <c r="I146" s="232"/>
      <c r="J146" s="235"/>
      <c r="K146" s="229"/>
      <c r="L146" s="221"/>
    </row>
    <row r="147" spans="1:12" x14ac:dyDescent="0.2">
      <c r="A147" s="236"/>
      <c r="B147" s="231"/>
      <c r="C147" s="231"/>
      <c r="D147" s="232"/>
      <c r="E147" s="232"/>
      <c r="F147" s="232"/>
      <c r="G147" s="232"/>
      <c r="H147" s="234"/>
      <c r="I147" s="232"/>
      <c r="J147" s="235"/>
      <c r="K147" s="229"/>
      <c r="L147" s="221"/>
    </row>
    <row r="148" spans="1:12" x14ac:dyDescent="0.2">
      <c r="A148" s="236"/>
      <c r="B148" s="231"/>
      <c r="C148" s="231"/>
      <c r="D148" s="232"/>
      <c r="E148" s="232"/>
      <c r="F148" s="232"/>
      <c r="G148" s="232"/>
      <c r="H148" s="234"/>
      <c r="I148" s="232"/>
      <c r="J148" s="235"/>
      <c r="K148" s="229"/>
      <c r="L148" s="221"/>
    </row>
    <row r="149" spans="1:12" x14ac:dyDescent="0.2">
      <c r="A149" s="236"/>
      <c r="B149" s="231"/>
      <c r="C149" s="231"/>
      <c r="D149" s="232"/>
      <c r="E149" s="232"/>
      <c r="F149" s="232"/>
      <c r="G149" s="232"/>
      <c r="H149" s="234"/>
      <c r="I149" s="232"/>
      <c r="J149" s="235"/>
      <c r="K149" s="229"/>
      <c r="L149" s="221"/>
    </row>
    <row r="150" spans="1:12" x14ac:dyDescent="0.2">
      <c r="A150" s="236"/>
      <c r="B150" s="231"/>
      <c r="C150" s="231"/>
      <c r="D150" s="232"/>
      <c r="E150" s="232"/>
      <c r="F150" s="232"/>
      <c r="G150" s="232"/>
      <c r="H150" s="234"/>
      <c r="I150" s="232"/>
      <c r="J150" s="235"/>
      <c r="K150" s="229"/>
      <c r="L150" s="221"/>
    </row>
    <row r="151" spans="1:12" x14ac:dyDescent="0.2">
      <c r="A151" s="236"/>
      <c r="B151" s="231"/>
      <c r="C151" s="231"/>
      <c r="D151" s="232"/>
      <c r="E151" s="232"/>
      <c r="F151" s="232"/>
      <c r="G151" s="232"/>
      <c r="H151" s="234"/>
      <c r="I151" s="232"/>
      <c r="J151" s="235"/>
      <c r="K151" s="229"/>
      <c r="L151" s="221"/>
    </row>
    <row r="152" spans="1:12" x14ac:dyDescent="0.2">
      <c r="A152" s="236"/>
      <c r="B152" s="231"/>
      <c r="C152" s="231"/>
      <c r="D152" s="232"/>
      <c r="E152" s="232"/>
      <c r="F152" s="232"/>
      <c r="G152" s="232"/>
      <c r="H152" s="234"/>
      <c r="I152" s="232"/>
      <c r="J152" s="235"/>
      <c r="K152" s="229"/>
      <c r="L152" s="221"/>
    </row>
    <row r="153" spans="1:12" x14ac:dyDescent="0.2">
      <c r="A153" s="236"/>
      <c r="B153" s="231"/>
      <c r="C153" s="231"/>
      <c r="D153" s="232"/>
      <c r="E153" s="232"/>
      <c r="F153" s="232"/>
      <c r="G153" s="232"/>
      <c r="H153" s="234"/>
      <c r="I153" s="232"/>
      <c r="J153" s="235"/>
      <c r="K153" s="229"/>
      <c r="L153" s="221"/>
    </row>
    <row r="154" spans="1:12" x14ac:dyDescent="0.2">
      <c r="A154" s="236"/>
      <c r="B154" s="231"/>
      <c r="C154" s="231"/>
      <c r="D154" s="232"/>
      <c r="E154" s="232"/>
      <c r="F154" s="232"/>
      <c r="G154" s="232"/>
      <c r="H154" s="234"/>
      <c r="I154" s="232"/>
      <c r="J154" s="235"/>
      <c r="K154" s="229"/>
      <c r="L154" s="221"/>
    </row>
    <row r="155" spans="1:12" x14ac:dyDescent="0.2">
      <c r="A155" s="236"/>
      <c r="B155" s="231"/>
      <c r="C155" s="231"/>
      <c r="D155" s="232"/>
      <c r="E155" s="232"/>
      <c r="F155" s="232"/>
      <c r="G155" s="232"/>
      <c r="H155" s="234"/>
      <c r="I155" s="232"/>
      <c r="J155" s="235"/>
      <c r="K155" s="229"/>
      <c r="L155" s="221"/>
    </row>
    <row r="156" spans="1:12" x14ac:dyDescent="0.2">
      <c r="A156" s="236"/>
      <c r="B156" s="231"/>
      <c r="C156" s="231"/>
      <c r="D156" s="232"/>
      <c r="E156" s="232"/>
      <c r="F156" s="232"/>
      <c r="G156" s="232"/>
      <c r="H156" s="234"/>
      <c r="I156" s="232"/>
      <c r="J156" s="235"/>
      <c r="K156" s="229"/>
      <c r="L156" s="221"/>
    </row>
    <row r="157" spans="1:12" x14ac:dyDescent="0.2">
      <c r="A157" s="236"/>
      <c r="B157" s="231"/>
      <c r="C157" s="231"/>
      <c r="D157" s="232"/>
      <c r="E157" s="232"/>
      <c r="F157" s="232"/>
      <c r="G157" s="232"/>
      <c r="H157" s="234"/>
      <c r="I157" s="232"/>
      <c r="J157" s="235"/>
      <c r="K157" s="229"/>
      <c r="L157" s="221"/>
    </row>
    <row r="158" spans="1:12" x14ac:dyDescent="0.2">
      <c r="A158" s="236"/>
      <c r="B158" s="231"/>
      <c r="C158" s="231"/>
      <c r="D158" s="232"/>
      <c r="E158" s="232"/>
      <c r="F158" s="232"/>
      <c r="G158" s="232"/>
      <c r="H158" s="234"/>
      <c r="I158" s="232"/>
      <c r="J158" s="235"/>
      <c r="K158" s="229"/>
      <c r="L158" s="221"/>
    </row>
    <row r="159" spans="1:12" x14ac:dyDescent="0.2">
      <c r="A159" s="236"/>
      <c r="B159" s="231"/>
      <c r="C159" s="231"/>
      <c r="D159" s="232"/>
      <c r="E159" s="232"/>
      <c r="F159" s="232"/>
      <c r="G159" s="232"/>
      <c r="H159" s="234"/>
      <c r="I159" s="232"/>
      <c r="J159" s="235"/>
      <c r="K159" s="229"/>
      <c r="L159" s="221"/>
    </row>
    <row r="160" spans="1:12" x14ac:dyDescent="0.2">
      <c r="A160" s="236"/>
      <c r="B160" s="231"/>
      <c r="C160" s="231"/>
      <c r="D160" s="232"/>
      <c r="E160" s="232"/>
      <c r="F160" s="232"/>
      <c r="G160" s="232"/>
      <c r="H160" s="234"/>
      <c r="I160" s="232"/>
      <c r="J160" s="235"/>
      <c r="K160" s="229"/>
      <c r="L160" s="221"/>
    </row>
    <row r="161" spans="1:12" x14ac:dyDescent="0.2">
      <c r="A161" s="236"/>
      <c r="B161" s="231"/>
      <c r="C161" s="231"/>
      <c r="D161" s="232"/>
      <c r="E161" s="232"/>
      <c r="F161" s="232"/>
      <c r="G161" s="232"/>
      <c r="H161" s="234"/>
      <c r="I161" s="232"/>
      <c r="J161" s="235"/>
      <c r="K161" s="229"/>
      <c r="L161" s="221"/>
    </row>
    <row r="162" spans="1:12" x14ac:dyDescent="0.2">
      <c r="A162" s="236"/>
      <c r="B162" s="231"/>
      <c r="C162" s="231"/>
      <c r="D162" s="232"/>
      <c r="E162" s="232"/>
      <c r="F162" s="232"/>
      <c r="G162" s="232"/>
      <c r="H162" s="234"/>
      <c r="I162" s="232"/>
      <c r="J162" s="235"/>
      <c r="K162" s="229"/>
      <c r="L162" s="221"/>
    </row>
    <row r="163" spans="1:12" x14ac:dyDescent="0.2">
      <c r="A163" s="236"/>
      <c r="B163" s="231"/>
      <c r="C163" s="231"/>
      <c r="D163" s="232"/>
      <c r="E163" s="232"/>
      <c r="F163" s="232"/>
      <c r="G163" s="232"/>
      <c r="H163" s="234"/>
      <c r="I163" s="232"/>
      <c r="J163" s="235"/>
      <c r="K163" s="229"/>
      <c r="L163" s="221"/>
    </row>
    <row r="164" spans="1:12" x14ac:dyDescent="0.2">
      <c r="A164" s="236"/>
      <c r="B164" s="231"/>
      <c r="C164" s="231"/>
      <c r="D164" s="232"/>
      <c r="E164" s="232"/>
      <c r="F164" s="232"/>
      <c r="G164" s="232"/>
      <c r="H164" s="234"/>
      <c r="I164" s="232"/>
      <c r="J164" s="235"/>
      <c r="K164" s="229"/>
      <c r="L164" s="221"/>
    </row>
    <row r="165" spans="1:12" x14ac:dyDescent="0.2">
      <c r="A165" s="236"/>
      <c r="B165" s="231"/>
      <c r="C165" s="231"/>
      <c r="D165" s="232"/>
      <c r="E165" s="232"/>
      <c r="F165" s="232"/>
      <c r="G165" s="232"/>
      <c r="H165" s="234"/>
      <c r="I165" s="232"/>
      <c r="J165" s="235"/>
      <c r="K165" s="229"/>
      <c r="L165" s="221"/>
    </row>
    <row r="166" spans="1:12" x14ac:dyDescent="0.2">
      <c r="A166" s="236"/>
      <c r="B166" s="231"/>
      <c r="C166" s="231"/>
      <c r="D166" s="232"/>
      <c r="E166" s="232"/>
      <c r="F166" s="232"/>
      <c r="G166" s="232"/>
      <c r="H166" s="234"/>
      <c r="I166" s="232"/>
      <c r="J166" s="235"/>
      <c r="K166" s="229"/>
      <c r="L166" s="221"/>
    </row>
    <row r="167" spans="1:12" x14ac:dyDescent="0.2">
      <c r="A167" s="236"/>
      <c r="B167" s="231"/>
      <c r="C167" s="231"/>
      <c r="D167" s="232"/>
      <c r="E167" s="232"/>
      <c r="F167" s="232"/>
      <c r="G167" s="232"/>
      <c r="H167" s="234"/>
      <c r="I167" s="232"/>
      <c r="J167" s="235"/>
      <c r="K167" s="229"/>
      <c r="L167" s="221"/>
    </row>
    <row r="168" spans="1:12" x14ac:dyDescent="0.2">
      <c r="A168" s="236"/>
      <c r="B168" s="231"/>
      <c r="C168" s="231"/>
      <c r="D168" s="232"/>
      <c r="E168" s="232"/>
      <c r="F168" s="232"/>
      <c r="G168" s="232"/>
      <c r="H168" s="234"/>
      <c r="I168" s="232"/>
      <c r="J168" s="235"/>
      <c r="K168" s="229"/>
      <c r="L168" s="221"/>
    </row>
    <row r="169" spans="1:12" x14ac:dyDescent="0.2">
      <c r="A169" s="236"/>
      <c r="B169" s="231"/>
      <c r="C169" s="231"/>
      <c r="D169" s="232"/>
      <c r="E169" s="232"/>
      <c r="F169" s="232"/>
      <c r="G169" s="232"/>
      <c r="H169" s="234"/>
      <c r="I169" s="232"/>
      <c r="J169" s="235"/>
      <c r="K169" s="229"/>
      <c r="L169" s="221"/>
    </row>
    <row r="170" spans="1:12" x14ac:dyDescent="0.2">
      <c r="A170" s="237"/>
      <c r="B170" s="232"/>
      <c r="C170" s="232"/>
      <c r="D170" s="232"/>
      <c r="E170" s="232"/>
      <c r="F170" s="232"/>
      <c r="G170" s="232"/>
      <c r="H170" s="232"/>
      <c r="I170" s="232"/>
      <c r="J170" s="232"/>
      <c r="K170" s="229"/>
      <c r="L170" s="221"/>
    </row>
    <row r="171" spans="1:12" x14ac:dyDescent="0.2">
      <c r="A171" s="237"/>
      <c r="B171" s="232"/>
      <c r="C171" s="232"/>
      <c r="D171" s="232"/>
      <c r="E171" s="232"/>
      <c r="F171" s="232"/>
      <c r="G171" s="232"/>
      <c r="H171" s="232"/>
      <c r="I171" s="232"/>
      <c r="J171" s="232"/>
      <c r="K171" s="229"/>
      <c r="L171" s="221"/>
    </row>
    <row r="172" spans="1:12" x14ac:dyDescent="0.2">
      <c r="A172" s="237"/>
      <c r="B172" s="232"/>
      <c r="C172" s="232"/>
      <c r="D172" s="232"/>
      <c r="E172" s="232"/>
      <c r="F172" s="232"/>
      <c r="G172" s="232"/>
      <c r="H172" s="232"/>
      <c r="I172" s="232"/>
      <c r="J172" s="232"/>
      <c r="K172" s="229"/>
      <c r="L172" s="221"/>
    </row>
    <row r="173" spans="1:12" x14ac:dyDescent="0.2">
      <c r="A173" s="237"/>
      <c r="B173" s="232"/>
      <c r="C173" s="232"/>
      <c r="D173" s="232"/>
      <c r="E173" s="232"/>
      <c r="F173" s="232"/>
      <c r="G173" s="232"/>
      <c r="H173" s="232"/>
      <c r="I173" s="232"/>
      <c r="J173" s="232"/>
      <c r="K173" s="229"/>
      <c r="L173" s="221"/>
    </row>
    <row r="174" spans="1:12" x14ac:dyDescent="0.2">
      <c r="A174" s="237"/>
      <c r="B174" s="232"/>
      <c r="C174" s="232"/>
      <c r="D174" s="232"/>
      <c r="E174" s="232"/>
      <c r="F174" s="232"/>
      <c r="G174" s="232"/>
      <c r="H174" s="232"/>
      <c r="I174" s="232"/>
      <c r="J174" s="232"/>
      <c r="K174" s="229"/>
      <c r="L174" s="221"/>
    </row>
    <row r="175" spans="1:12" x14ac:dyDescent="0.2">
      <c r="A175" s="237"/>
      <c r="B175" s="232"/>
      <c r="C175" s="232"/>
      <c r="D175" s="232"/>
      <c r="E175" s="232"/>
      <c r="F175" s="232"/>
      <c r="G175" s="232"/>
      <c r="H175" s="232"/>
      <c r="I175" s="232"/>
      <c r="J175" s="232"/>
      <c r="K175" s="229"/>
      <c r="L175" s="221"/>
    </row>
    <row r="176" spans="1:12" x14ac:dyDescent="0.2">
      <c r="A176" s="237"/>
      <c r="B176" s="232"/>
      <c r="C176" s="232"/>
      <c r="D176" s="232"/>
      <c r="E176" s="232"/>
      <c r="F176" s="232"/>
      <c r="G176" s="232"/>
      <c r="H176" s="232"/>
      <c r="I176" s="232"/>
      <c r="J176" s="232"/>
      <c r="K176" s="229"/>
      <c r="L176" s="221"/>
    </row>
    <row r="177" spans="1:12" x14ac:dyDescent="0.2">
      <c r="A177" s="237"/>
      <c r="B177" s="232"/>
      <c r="C177" s="232"/>
      <c r="D177" s="232"/>
      <c r="E177" s="232"/>
      <c r="F177" s="232"/>
      <c r="G177" s="232"/>
      <c r="H177" s="232"/>
      <c r="I177" s="232"/>
      <c r="J177" s="232"/>
      <c r="K177" s="229"/>
      <c r="L177" s="221"/>
    </row>
    <row r="178" spans="1:12" x14ac:dyDescent="0.2">
      <c r="A178" s="237"/>
      <c r="B178" s="232"/>
      <c r="C178" s="232"/>
      <c r="D178" s="232"/>
      <c r="E178" s="232"/>
      <c r="F178" s="232"/>
      <c r="G178" s="232"/>
      <c r="H178" s="232"/>
      <c r="I178" s="232"/>
      <c r="J178" s="232"/>
      <c r="K178" s="229"/>
      <c r="L178" s="221"/>
    </row>
    <row r="179" spans="1:12" x14ac:dyDescent="0.2">
      <c r="A179" s="237"/>
      <c r="B179" s="232"/>
      <c r="C179" s="232"/>
      <c r="D179" s="232"/>
      <c r="E179" s="232"/>
      <c r="F179" s="232"/>
      <c r="G179" s="232"/>
      <c r="H179" s="232"/>
      <c r="I179" s="232"/>
      <c r="J179" s="232"/>
      <c r="K179" s="229"/>
      <c r="L179" s="221"/>
    </row>
    <row r="180" spans="1:12" x14ac:dyDescent="0.2">
      <c r="A180" s="237"/>
      <c r="B180" s="232"/>
      <c r="C180" s="232"/>
      <c r="D180" s="232"/>
      <c r="E180" s="232"/>
      <c r="F180" s="232"/>
      <c r="G180" s="232"/>
      <c r="H180" s="232"/>
      <c r="I180" s="232"/>
      <c r="J180" s="232"/>
      <c r="K180" s="229"/>
      <c r="L180" s="221"/>
    </row>
    <row r="181" spans="1:12" x14ac:dyDescent="0.2">
      <c r="A181" s="237"/>
      <c r="B181" s="232"/>
      <c r="C181" s="232"/>
      <c r="D181" s="232"/>
      <c r="E181" s="232"/>
      <c r="F181" s="232"/>
      <c r="G181" s="232"/>
      <c r="H181" s="232"/>
      <c r="I181" s="232"/>
      <c r="J181" s="232"/>
      <c r="K181" s="229"/>
      <c r="L181" s="221"/>
    </row>
    <row r="182" spans="1:12" x14ac:dyDescent="0.2">
      <c r="A182" s="237"/>
      <c r="B182" s="232"/>
      <c r="C182" s="232"/>
      <c r="D182" s="232"/>
      <c r="E182" s="232"/>
      <c r="F182" s="232"/>
      <c r="G182" s="232"/>
      <c r="H182" s="232"/>
      <c r="I182" s="232"/>
      <c r="J182" s="232"/>
      <c r="K182" s="229"/>
      <c r="L182" s="221"/>
    </row>
    <row r="183" spans="1:12" x14ac:dyDescent="0.2">
      <c r="A183" s="237"/>
      <c r="B183" s="232"/>
      <c r="C183" s="232"/>
      <c r="D183" s="232"/>
      <c r="E183" s="232"/>
      <c r="F183" s="232"/>
      <c r="G183" s="232"/>
      <c r="H183" s="232"/>
      <c r="I183" s="232"/>
      <c r="J183" s="232"/>
      <c r="K183" s="229"/>
      <c r="L183" s="221"/>
    </row>
    <row r="184" spans="1:12" x14ac:dyDescent="0.2">
      <c r="A184" s="237"/>
      <c r="B184" s="232"/>
      <c r="C184" s="232"/>
      <c r="D184" s="232"/>
      <c r="E184" s="232"/>
      <c r="F184" s="232"/>
      <c r="G184" s="232"/>
      <c r="H184" s="232"/>
      <c r="I184" s="232"/>
      <c r="J184" s="232"/>
      <c r="K184" s="229"/>
      <c r="L184" s="221"/>
    </row>
    <row r="185" spans="1:12" x14ac:dyDescent="0.2">
      <c r="A185" s="237"/>
      <c r="B185" s="232"/>
      <c r="C185" s="232"/>
      <c r="D185" s="232"/>
      <c r="E185" s="232"/>
      <c r="F185" s="232"/>
      <c r="G185" s="232"/>
      <c r="H185" s="232"/>
      <c r="I185" s="232"/>
      <c r="J185" s="232"/>
      <c r="K185" s="229"/>
      <c r="L185" s="221"/>
    </row>
    <row r="186" spans="1:12" x14ac:dyDescent="0.2">
      <c r="A186" s="237"/>
      <c r="B186" s="232"/>
      <c r="C186" s="232"/>
      <c r="D186" s="232"/>
      <c r="E186" s="232"/>
      <c r="F186" s="232"/>
      <c r="G186" s="232"/>
      <c r="H186" s="232"/>
      <c r="I186" s="232"/>
      <c r="J186" s="232"/>
      <c r="K186" s="229"/>
      <c r="L186" s="221"/>
    </row>
    <row r="187" spans="1:12" x14ac:dyDescent="0.2">
      <c r="A187" s="237"/>
      <c r="B187" s="232"/>
      <c r="C187" s="232"/>
      <c r="D187" s="232"/>
      <c r="E187" s="232"/>
      <c r="F187" s="232"/>
      <c r="G187" s="232"/>
      <c r="H187" s="232"/>
      <c r="I187" s="232"/>
      <c r="J187" s="232"/>
      <c r="K187" s="229"/>
      <c r="L187" s="221"/>
    </row>
    <row r="188" spans="1:12" x14ac:dyDescent="0.2">
      <c r="A188" s="237"/>
      <c r="B188" s="232"/>
      <c r="C188" s="232"/>
      <c r="D188" s="232"/>
      <c r="E188" s="232"/>
      <c r="F188" s="232"/>
      <c r="G188" s="232"/>
      <c r="H188" s="232"/>
      <c r="I188" s="232"/>
      <c r="J188" s="232"/>
      <c r="K188" s="229"/>
      <c r="L188" s="221"/>
    </row>
    <row r="189" spans="1:12" x14ac:dyDescent="0.2">
      <c r="A189" s="237"/>
      <c r="B189" s="232"/>
      <c r="C189" s="232"/>
      <c r="D189" s="232"/>
      <c r="E189" s="232"/>
      <c r="F189" s="232"/>
      <c r="G189" s="232"/>
      <c r="H189" s="232"/>
      <c r="I189" s="232"/>
      <c r="J189" s="232"/>
      <c r="K189" s="229"/>
      <c r="L189" s="221"/>
    </row>
    <row r="190" spans="1:12" x14ac:dyDescent="0.2">
      <c r="A190" s="237"/>
      <c r="B190" s="232"/>
      <c r="C190" s="232"/>
      <c r="D190" s="232"/>
      <c r="E190" s="232"/>
      <c r="F190" s="232"/>
      <c r="G190" s="232"/>
      <c r="H190" s="232"/>
      <c r="I190" s="232"/>
      <c r="J190" s="232"/>
      <c r="K190" s="229"/>
      <c r="L190" s="221"/>
    </row>
    <row r="191" spans="1:12" x14ac:dyDescent="0.2">
      <c r="A191" s="237"/>
      <c r="B191" s="232"/>
      <c r="C191" s="232"/>
      <c r="D191" s="232"/>
      <c r="E191" s="232"/>
      <c r="F191" s="232"/>
      <c r="G191" s="232"/>
      <c r="H191" s="232"/>
      <c r="I191" s="232"/>
      <c r="J191" s="232"/>
      <c r="K191" s="229"/>
      <c r="L191" s="221"/>
    </row>
    <row r="192" spans="1:12" x14ac:dyDescent="0.2">
      <c r="A192" s="237"/>
      <c r="B192" s="232"/>
      <c r="C192" s="232"/>
      <c r="D192" s="232"/>
      <c r="E192" s="232"/>
      <c r="F192" s="232"/>
      <c r="G192" s="232"/>
      <c r="H192" s="232"/>
      <c r="I192" s="232"/>
      <c r="J192" s="232"/>
      <c r="K192" s="229"/>
      <c r="L192" s="221"/>
    </row>
    <row r="193" spans="1:12" x14ac:dyDescent="0.2">
      <c r="A193" s="237"/>
      <c r="B193" s="232"/>
      <c r="C193" s="232"/>
      <c r="D193" s="232"/>
      <c r="E193" s="232"/>
      <c r="F193" s="232"/>
      <c r="G193" s="232"/>
      <c r="H193" s="232"/>
      <c r="I193" s="232"/>
      <c r="J193" s="232"/>
      <c r="K193" s="229"/>
      <c r="L193" s="221"/>
    </row>
    <row r="194" spans="1:12" x14ac:dyDescent="0.2">
      <c r="A194" s="237"/>
      <c r="B194" s="232"/>
      <c r="C194" s="232"/>
      <c r="D194" s="232"/>
      <c r="E194" s="232"/>
      <c r="F194" s="232"/>
      <c r="G194" s="232"/>
      <c r="H194" s="232"/>
      <c r="I194" s="232"/>
      <c r="J194" s="232"/>
      <c r="L194" s="221"/>
    </row>
    <row r="195" spans="1:12" x14ac:dyDescent="0.2">
      <c r="A195" s="237"/>
      <c r="B195" s="232"/>
      <c r="C195" s="232"/>
      <c r="D195" s="232"/>
      <c r="E195" s="232"/>
      <c r="F195" s="232"/>
      <c r="G195" s="232"/>
      <c r="H195" s="232"/>
      <c r="I195" s="232"/>
      <c r="J195" s="232"/>
      <c r="L195" s="221"/>
    </row>
    <row r="196" spans="1:12" x14ac:dyDescent="0.2">
      <c r="A196" s="237"/>
      <c r="B196" s="232"/>
      <c r="C196" s="232"/>
      <c r="D196" s="232"/>
      <c r="E196" s="232"/>
      <c r="F196" s="232"/>
      <c r="G196" s="232"/>
      <c r="H196" s="232"/>
      <c r="I196" s="232"/>
      <c r="J196" s="232"/>
    </row>
    <row r="197" spans="1:12" x14ac:dyDescent="0.2">
      <c r="A197" s="237"/>
      <c r="B197" s="232"/>
      <c r="C197" s="232"/>
      <c r="D197" s="232"/>
      <c r="E197" s="232"/>
      <c r="F197" s="232"/>
      <c r="G197" s="232"/>
      <c r="H197" s="232"/>
      <c r="I197" s="232"/>
      <c r="J197" s="232"/>
    </row>
    <row r="198" spans="1:12" x14ac:dyDescent="0.2">
      <c r="A198" s="237"/>
      <c r="B198" s="232"/>
      <c r="C198" s="232"/>
      <c r="D198" s="232"/>
      <c r="E198" s="232"/>
      <c r="F198" s="232"/>
      <c r="G198" s="232"/>
      <c r="H198" s="232"/>
      <c r="I198" s="232"/>
      <c r="J198" s="232"/>
    </row>
    <row r="199" spans="1:12" x14ac:dyDescent="0.2">
      <c r="A199" s="237"/>
      <c r="B199" s="232"/>
      <c r="C199" s="232"/>
      <c r="D199" s="232"/>
      <c r="E199" s="232"/>
      <c r="F199" s="232"/>
      <c r="G199" s="232"/>
      <c r="H199" s="232"/>
      <c r="I199" s="232"/>
      <c r="J199" s="232"/>
    </row>
    <row r="200" spans="1:12" x14ac:dyDescent="0.2">
      <c r="A200" s="237"/>
      <c r="B200" s="232"/>
      <c r="C200" s="232"/>
      <c r="D200" s="232"/>
      <c r="E200" s="232"/>
      <c r="F200" s="232"/>
      <c r="G200" s="232"/>
      <c r="H200" s="232"/>
      <c r="I200" s="232"/>
      <c r="J200" s="232"/>
    </row>
    <row r="201" spans="1:12" x14ac:dyDescent="0.2">
      <c r="A201" s="237"/>
      <c r="B201" s="232"/>
      <c r="C201" s="232"/>
      <c r="D201" s="232"/>
      <c r="E201" s="232"/>
      <c r="F201" s="232"/>
      <c r="G201" s="232"/>
      <c r="H201" s="232"/>
      <c r="I201" s="232"/>
      <c r="J201" s="232"/>
    </row>
    <row r="202" spans="1:12" x14ac:dyDescent="0.2">
      <c r="A202" s="237"/>
      <c r="B202" s="232"/>
      <c r="C202" s="232"/>
      <c r="D202" s="232"/>
      <c r="E202" s="232"/>
      <c r="F202" s="232"/>
      <c r="G202" s="232"/>
      <c r="H202" s="232"/>
      <c r="I202" s="232"/>
      <c r="J202" s="232"/>
    </row>
    <row r="203" spans="1:12" x14ac:dyDescent="0.2">
      <c r="A203" s="237"/>
      <c r="B203" s="232"/>
      <c r="C203" s="232"/>
      <c r="D203" s="232"/>
      <c r="E203" s="232"/>
      <c r="F203" s="232"/>
      <c r="G203" s="232"/>
      <c r="H203" s="232"/>
      <c r="I203" s="232"/>
      <c r="J203" s="232"/>
    </row>
    <row r="204" spans="1:12" x14ac:dyDescent="0.2">
      <c r="A204" s="237"/>
      <c r="B204" s="232"/>
      <c r="C204" s="232"/>
      <c r="D204" s="232"/>
      <c r="E204" s="232"/>
      <c r="F204" s="232"/>
      <c r="G204" s="232"/>
      <c r="H204" s="232"/>
      <c r="I204" s="232"/>
      <c r="J204" s="232"/>
    </row>
    <row r="205" spans="1:12" x14ac:dyDescent="0.2">
      <c r="A205" s="237"/>
      <c r="B205" s="232"/>
      <c r="C205" s="232"/>
      <c r="D205" s="232"/>
      <c r="E205" s="232"/>
      <c r="F205" s="232"/>
      <c r="G205" s="232"/>
      <c r="H205" s="232"/>
      <c r="I205" s="232"/>
      <c r="J205" s="232"/>
    </row>
    <row r="206" spans="1:12" x14ac:dyDescent="0.2">
      <c r="A206" s="237"/>
      <c r="B206" s="232"/>
      <c r="C206" s="232"/>
      <c r="D206" s="232"/>
      <c r="E206" s="232"/>
      <c r="F206" s="232"/>
      <c r="G206" s="232"/>
      <c r="H206" s="232"/>
      <c r="I206" s="232"/>
      <c r="J206" s="232"/>
    </row>
    <row r="207" spans="1:12" x14ac:dyDescent="0.2">
      <c r="A207" s="237"/>
      <c r="B207" s="232"/>
      <c r="C207" s="232"/>
      <c r="D207" s="232"/>
      <c r="E207" s="232"/>
      <c r="F207" s="232"/>
      <c r="G207" s="232"/>
      <c r="H207" s="232"/>
      <c r="I207" s="232"/>
      <c r="J207" s="232"/>
    </row>
    <row r="208" spans="1:12" x14ac:dyDescent="0.2">
      <c r="A208" s="237"/>
      <c r="B208" s="232"/>
      <c r="C208" s="232"/>
      <c r="D208" s="232"/>
      <c r="E208" s="232"/>
      <c r="F208" s="232"/>
      <c r="G208" s="232"/>
      <c r="H208" s="232"/>
      <c r="I208" s="232"/>
      <c r="J208" s="232"/>
    </row>
    <row r="209" spans="1:10" x14ac:dyDescent="0.2">
      <c r="A209" s="237"/>
      <c r="B209" s="232"/>
      <c r="C209" s="232"/>
      <c r="D209" s="232"/>
      <c r="E209" s="232"/>
      <c r="F209" s="232"/>
      <c r="G209" s="232"/>
      <c r="H209" s="232"/>
      <c r="I209" s="232"/>
      <c r="J209" s="232"/>
    </row>
    <row r="210" spans="1:10" x14ac:dyDescent="0.2">
      <c r="A210" s="237"/>
      <c r="B210" s="232"/>
      <c r="C210" s="232"/>
      <c r="D210" s="232"/>
      <c r="E210" s="232"/>
      <c r="F210" s="232"/>
      <c r="G210" s="232"/>
      <c r="H210" s="232"/>
      <c r="I210" s="232"/>
      <c r="J210" s="232"/>
    </row>
    <row r="211" spans="1:10" x14ac:dyDescent="0.2">
      <c r="A211" s="237"/>
      <c r="B211" s="232"/>
      <c r="C211" s="232"/>
      <c r="D211" s="232"/>
      <c r="E211" s="232"/>
      <c r="F211" s="232"/>
      <c r="G211" s="232"/>
      <c r="H211" s="232"/>
      <c r="I211" s="232"/>
      <c r="J211" s="232"/>
    </row>
    <row r="212" spans="1:10" x14ac:dyDescent="0.2">
      <c r="A212" s="237"/>
      <c r="B212" s="232"/>
      <c r="C212" s="232"/>
      <c r="D212" s="232"/>
      <c r="E212" s="232"/>
      <c r="F212" s="232"/>
      <c r="G212" s="232"/>
      <c r="H212" s="232"/>
      <c r="I212" s="232"/>
      <c r="J212" s="232"/>
    </row>
    <row r="213" spans="1:10" x14ac:dyDescent="0.2">
      <c r="A213" s="237"/>
      <c r="B213" s="232"/>
      <c r="C213" s="232"/>
      <c r="D213" s="232"/>
      <c r="E213" s="232"/>
      <c r="F213" s="232"/>
      <c r="G213" s="232"/>
      <c r="H213" s="232"/>
      <c r="I213" s="232"/>
      <c r="J213" s="232"/>
    </row>
    <row r="214" spans="1:10" x14ac:dyDescent="0.2">
      <c r="A214" s="237"/>
      <c r="B214" s="232"/>
      <c r="C214" s="232"/>
      <c r="D214" s="232"/>
      <c r="E214" s="232"/>
      <c r="F214" s="232"/>
      <c r="G214" s="232"/>
      <c r="H214" s="232"/>
      <c r="I214" s="232"/>
      <c r="J214" s="232"/>
    </row>
    <row r="215" spans="1:10" x14ac:dyDescent="0.2">
      <c r="A215" s="237"/>
      <c r="B215" s="232"/>
      <c r="C215" s="232"/>
      <c r="D215" s="232"/>
      <c r="E215" s="232"/>
      <c r="F215" s="232"/>
      <c r="G215" s="232"/>
      <c r="H215" s="232"/>
      <c r="I215" s="232"/>
      <c r="J215" s="232"/>
    </row>
    <row r="216" spans="1:10" x14ac:dyDescent="0.2">
      <c r="A216" s="237"/>
      <c r="B216" s="232"/>
      <c r="C216" s="232"/>
      <c r="D216" s="232"/>
      <c r="E216" s="232"/>
      <c r="F216" s="232"/>
      <c r="G216" s="232"/>
      <c r="H216" s="232"/>
      <c r="I216" s="232"/>
      <c r="J216" s="232"/>
    </row>
    <row r="217" spans="1:10" x14ac:dyDescent="0.2">
      <c r="A217" s="237"/>
      <c r="B217" s="232"/>
      <c r="C217" s="232"/>
      <c r="D217" s="232"/>
      <c r="E217" s="232"/>
      <c r="F217" s="232"/>
      <c r="G217" s="232"/>
      <c r="H217" s="232"/>
      <c r="I217" s="232"/>
      <c r="J217" s="232"/>
    </row>
    <row r="218" spans="1:10" x14ac:dyDescent="0.2">
      <c r="A218" s="237"/>
      <c r="B218" s="232"/>
      <c r="C218" s="232"/>
      <c r="D218" s="232"/>
      <c r="E218" s="232"/>
      <c r="F218" s="232"/>
      <c r="G218" s="232"/>
      <c r="H218" s="232"/>
      <c r="I218" s="232"/>
      <c r="J218" s="232"/>
    </row>
    <row r="219" spans="1:10" x14ac:dyDescent="0.2">
      <c r="A219" s="237"/>
      <c r="B219" s="232"/>
      <c r="C219" s="232"/>
      <c r="D219" s="232"/>
      <c r="E219" s="232"/>
      <c r="F219" s="232"/>
      <c r="G219" s="232"/>
      <c r="H219" s="232"/>
      <c r="I219" s="232"/>
      <c r="J219" s="232"/>
    </row>
    <row r="220" spans="1:10" x14ac:dyDescent="0.2">
      <c r="A220" s="237"/>
      <c r="B220" s="232"/>
      <c r="C220" s="232"/>
      <c r="D220" s="232"/>
      <c r="E220" s="232"/>
      <c r="F220" s="232"/>
      <c r="G220" s="232"/>
      <c r="H220" s="232"/>
      <c r="I220" s="232"/>
      <c r="J220" s="232"/>
    </row>
    <row r="221" spans="1:10" x14ac:dyDescent="0.2">
      <c r="A221" s="237"/>
      <c r="B221" s="232"/>
      <c r="C221" s="232"/>
      <c r="D221" s="232"/>
      <c r="E221" s="232"/>
      <c r="F221" s="232"/>
      <c r="G221" s="232"/>
      <c r="H221" s="232"/>
      <c r="I221" s="232"/>
      <c r="J221" s="232"/>
    </row>
    <row r="222" spans="1:10" x14ac:dyDescent="0.2">
      <c r="A222" s="237"/>
      <c r="B222" s="232"/>
      <c r="C222" s="232"/>
      <c r="D222" s="232"/>
      <c r="E222" s="232"/>
      <c r="F222" s="232"/>
      <c r="G222" s="232"/>
      <c r="H222" s="232"/>
      <c r="I222" s="232"/>
      <c r="J222" s="232"/>
    </row>
    <row r="223" spans="1:10" x14ac:dyDescent="0.2">
      <c r="A223" s="237"/>
      <c r="B223" s="232"/>
      <c r="C223" s="232"/>
      <c r="D223" s="232"/>
      <c r="E223" s="232"/>
      <c r="F223" s="232"/>
      <c r="G223" s="232"/>
      <c r="H223" s="232"/>
      <c r="I223" s="232"/>
      <c r="J223" s="232"/>
    </row>
    <row r="224" spans="1:10" x14ac:dyDescent="0.2">
      <c r="A224" s="237"/>
      <c r="B224" s="232"/>
      <c r="C224" s="232"/>
      <c r="D224" s="232"/>
      <c r="E224" s="232"/>
      <c r="F224" s="232"/>
      <c r="G224" s="232"/>
      <c r="H224" s="232"/>
      <c r="I224" s="232"/>
      <c r="J224" s="232"/>
    </row>
    <row r="225" spans="1:10" x14ac:dyDescent="0.2">
      <c r="A225" s="237"/>
      <c r="B225" s="232"/>
      <c r="C225" s="232"/>
      <c r="D225" s="232"/>
      <c r="E225" s="232"/>
      <c r="F225" s="232"/>
      <c r="G225" s="232"/>
      <c r="H225" s="232"/>
      <c r="I225" s="232"/>
      <c r="J225" s="232"/>
    </row>
    <row r="226" spans="1:10" x14ac:dyDescent="0.2">
      <c r="A226" s="237"/>
      <c r="B226" s="232"/>
      <c r="C226" s="232"/>
      <c r="D226" s="232"/>
      <c r="E226" s="232"/>
      <c r="F226" s="232"/>
      <c r="G226" s="232"/>
      <c r="H226" s="232"/>
      <c r="I226" s="232"/>
      <c r="J226" s="232"/>
    </row>
    <row r="227" spans="1:10" x14ac:dyDescent="0.2">
      <c r="A227" s="237"/>
      <c r="B227" s="232"/>
      <c r="C227" s="232"/>
      <c r="D227" s="232"/>
      <c r="E227" s="232"/>
      <c r="F227" s="232"/>
      <c r="G227" s="232"/>
      <c r="H227" s="232"/>
      <c r="I227" s="232"/>
      <c r="J227" s="232"/>
    </row>
    <row r="228" spans="1:10" x14ac:dyDescent="0.2">
      <c r="A228" s="237"/>
      <c r="B228" s="232"/>
      <c r="C228" s="232"/>
      <c r="D228" s="232"/>
      <c r="E228" s="232"/>
      <c r="F228" s="232"/>
      <c r="G228" s="232"/>
      <c r="H228" s="232"/>
      <c r="I228" s="232"/>
      <c r="J228" s="232"/>
    </row>
    <row r="229" spans="1:10" x14ac:dyDescent="0.2">
      <c r="A229" s="237"/>
      <c r="B229" s="232"/>
      <c r="C229" s="232"/>
      <c r="D229" s="232"/>
      <c r="E229" s="232"/>
      <c r="F229" s="232"/>
      <c r="G229" s="232"/>
      <c r="H229" s="232"/>
      <c r="I229" s="232"/>
      <c r="J229" s="232"/>
    </row>
    <row r="230" spans="1:10" x14ac:dyDescent="0.2">
      <c r="A230" s="237"/>
      <c r="B230" s="232"/>
      <c r="C230" s="232"/>
      <c r="D230" s="232"/>
      <c r="E230" s="232"/>
      <c r="F230" s="232"/>
      <c r="G230" s="232"/>
      <c r="H230" s="232"/>
      <c r="I230" s="232"/>
      <c r="J230" s="232"/>
    </row>
    <row r="231" spans="1:10" x14ac:dyDescent="0.2">
      <c r="A231" s="237"/>
      <c r="B231" s="232"/>
      <c r="C231" s="232"/>
      <c r="D231" s="232"/>
      <c r="E231" s="232"/>
      <c r="F231" s="232"/>
      <c r="G231" s="232"/>
      <c r="H231" s="232"/>
      <c r="I231" s="232"/>
      <c r="J231" s="232"/>
    </row>
    <row r="232" spans="1:10" x14ac:dyDescent="0.2">
      <c r="A232" s="237"/>
      <c r="B232" s="232"/>
      <c r="C232" s="232"/>
      <c r="D232" s="232"/>
      <c r="E232" s="232"/>
      <c r="F232" s="232"/>
      <c r="G232" s="232"/>
      <c r="H232" s="232"/>
      <c r="I232" s="232"/>
      <c r="J232" s="232"/>
    </row>
    <row r="233" spans="1:10" x14ac:dyDescent="0.2">
      <c r="A233" s="237"/>
      <c r="B233" s="232"/>
      <c r="C233" s="232"/>
      <c r="D233" s="232"/>
      <c r="E233" s="232"/>
      <c r="F233" s="232"/>
      <c r="G233" s="232"/>
      <c r="H233" s="232"/>
      <c r="I233" s="232"/>
      <c r="J233" s="232"/>
    </row>
    <row r="234" spans="1:10" x14ac:dyDescent="0.2">
      <c r="A234" s="237"/>
      <c r="B234" s="232"/>
      <c r="C234" s="232"/>
      <c r="D234" s="232"/>
      <c r="E234" s="232"/>
      <c r="F234" s="232"/>
      <c r="G234" s="232"/>
      <c r="H234" s="232"/>
      <c r="I234" s="232"/>
      <c r="J234" s="232"/>
    </row>
    <row r="235" spans="1:10" x14ac:dyDescent="0.2">
      <c r="A235" s="237"/>
      <c r="B235" s="232"/>
      <c r="C235" s="232"/>
      <c r="D235" s="232"/>
      <c r="E235" s="232"/>
      <c r="F235" s="232"/>
      <c r="G235" s="232"/>
      <c r="H235" s="232"/>
      <c r="I235" s="232"/>
      <c r="J235" s="232"/>
    </row>
    <row r="236" spans="1:10" x14ac:dyDescent="0.2">
      <c r="A236" s="237"/>
      <c r="B236" s="232"/>
      <c r="C236" s="232"/>
      <c r="D236" s="232"/>
      <c r="E236" s="232"/>
      <c r="F236" s="232"/>
      <c r="G236" s="232"/>
      <c r="H236" s="232"/>
      <c r="I236" s="232"/>
      <c r="J236" s="232"/>
    </row>
    <row r="237" spans="1:10" x14ac:dyDescent="0.2">
      <c r="A237" s="237"/>
      <c r="B237" s="232"/>
      <c r="C237" s="232"/>
      <c r="D237" s="232"/>
      <c r="E237" s="232"/>
      <c r="F237" s="232"/>
      <c r="G237" s="232"/>
      <c r="H237" s="232"/>
      <c r="I237" s="232"/>
      <c r="J237" s="232"/>
    </row>
    <row r="238" spans="1:10" x14ac:dyDescent="0.2">
      <c r="A238" s="237"/>
      <c r="B238" s="232"/>
      <c r="C238" s="232"/>
      <c r="D238" s="232"/>
      <c r="E238" s="232"/>
      <c r="F238" s="232"/>
      <c r="G238" s="232"/>
      <c r="H238" s="232"/>
      <c r="I238" s="232"/>
      <c r="J238" s="232"/>
    </row>
    <row r="239" spans="1:10" x14ac:dyDescent="0.2">
      <c r="A239" s="237"/>
      <c r="B239" s="232"/>
      <c r="C239" s="232"/>
      <c r="D239" s="232"/>
      <c r="E239" s="232"/>
      <c r="F239" s="232"/>
      <c r="G239" s="232"/>
      <c r="H239" s="232"/>
      <c r="I239" s="232"/>
      <c r="J239" s="232"/>
    </row>
    <row r="240" spans="1:10" x14ac:dyDescent="0.2">
      <c r="A240" s="237"/>
      <c r="B240" s="232"/>
      <c r="C240" s="232"/>
      <c r="D240" s="232"/>
      <c r="E240" s="232"/>
      <c r="F240" s="232"/>
      <c r="G240" s="232"/>
      <c r="H240" s="232"/>
      <c r="I240" s="232"/>
      <c r="J240" s="232"/>
    </row>
    <row r="241" spans="1:1" x14ac:dyDescent="0.2">
      <c r="A241" s="221"/>
    </row>
    <row r="242" spans="1:1" x14ac:dyDescent="0.2">
      <c r="A242" s="221"/>
    </row>
    <row r="243" spans="1:1" x14ac:dyDescent="0.2">
      <c r="A243" s="221"/>
    </row>
    <row r="244" spans="1:1" x14ac:dyDescent="0.2">
      <c r="A244" s="221"/>
    </row>
    <row r="245" spans="1:1" x14ac:dyDescent="0.2">
      <c r="A245" s="221"/>
    </row>
    <row r="246" spans="1:1" x14ac:dyDescent="0.2">
      <c r="A246" s="221"/>
    </row>
    <row r="247" spans="1:1" x14ac:dyDescent="0.2">
      <c r="A247" s="221"/>
    </row>
    <row r="248" spans="1:1" x14ac:dyDescent="0.2">
      <c r="A248" s="221"/>
    </row>
    <row r="249" spans="1:1" x14ac:dyDescent="0.2">
      <c r="A249" s="221"/>
    </row>
    <row r="250" spans="1:1" x14ac:dyDescent="0.2">
      <c r="A250" s="221"/>
    </row>
    <row r="251" spans="1:1" x14ac:dyDescent="0.2">
      <c r="A251" s="221"/>
    </row>
    <row r="252" spans="1:1" x14ac:dyDescent="0.2">
      <c r="A252" s="221"/>
    </row>
    <row r="253" spans="1:1" x14ac:dyDescent="0.2">
      <c r="A253" s="221"/>
    </row>
    <row r="254" spans="1:1" x14ac:dyDescent="0.2">
      <c r="A254" s="221"/>
    </row>
    <row r="255" spans="1:1" x14ac:dyDescent="0.2">
      <c r="A255" s="221"/>
    </row>
    <row r="256" spans="1:1" x14ac:dyDescent="0.2">
      <c r="A256" s="221"/>
    </row>
    <row r="257" spans="1:1" x14ac:dyDescent="0.2">
      <c r="A257" s="221"/>
    </row>
    <row r="258" spans="1:1" x14ac:dyDescent="0.2">
      <c r="A258" s="221"/>
    </row>
    <row r="259" spans="1:1" x14ac:dyDescent="0.2">
      <c r="A259" s="221"/>
    </row>
    <row r="260" spans="1:1" x14ac:dyDescent="0.2">
      <c r="A260" s="221"/>
    </row>
    <row r="261" spans="1:1" x14ac:dyDescent="0.2">
      <c r="A261" s="221"/>
    </row>
    <row r="262" spans="1:1" x14ac:dyDescent="0.2">
      <c r="A262" s="221"/>
    </row>
    <row r="263" spans="1:1" x14ac:dyDescent="0.2">
      <c r="A263" s="221"/>
    </row>
    <row r="264" spans="1:1" x14ac:dyDescent="0.2">
      <c r="A264" s="221"/>
    </row>
    <row r="265" spans="1:1" x14ac:dyDescent="0.2">
      <c r="A265" s="221"/>
    </row>
    <row r="266" spans="1:1" x14ac:dyDescent="0.2">
      <c r="A266" s="221"/>
    </row>
    <row r="267" spans="1:1" x14ac:dyDescent="0.2">
      <c r="A267" s="221"/>
    </row>
    <row r="268" spans="1:1" x14ac:dyDescent="0.2">
      <c r="A268" s="221"/>
    </row>
    <row r="269" spans="1:1" x14ac:dyDescent="0.2">
      <c r="A269" s="221"/>
    </row>
    <row r="270" spans="1:1" x14ac:dyDescent="0.2">
      <c r="A270" s="221"/>
    </row>
    <row r="271" spans="1:1" x14ac:dyDescent="0.2">
      <c r="A271" s="221"/>
    </row>
    <row r="272" spans="1:1" x14ac:dyDescent="0.2">
      <c r="A272" s="221"/>
    </row>
    <row r="273" spans="1:1" x14ac:dyDescent="0.2">
      <c r="A273" s="221"/>
    </row>
    <row r="274" spans="1:1" x14ac:dyDescent="0.2">
      <c r="A274" s="221"/>
    </row>
    <row r="275" spans="1:1" x14ac:dyDescent="0.2">
      <c r="A275" s="221"/>
    </row>
    <row r="276" spans="1:1" x14ac:dyDescent="0.2">
      <c r="A276" s="221"/>
    </row>
    <row r="277" spans="1:1" x14ac:dyDescent="0.2">
      <c r="A277" s="221"/>
    </row>
    <row r="278" spans="1:1" x14ac:dyDescent="0.2">
      <c r="A278" s="221"/>
    </row>
    <row r="279" spans="1:1" x14ac:dyDescent="0.2">
      <c r="A279" s="221"/>
    </row>
    <row r="280" spans="1:1" x14ac:dyDescent="0.2">
      <c r="A280" s="221"/>
    </row>
    <row r="281" spans="1:1" x14ac:dyDescent="0.2">
      <c r="A281" s="221"/>
    </row>
    <row r="282" spans="1:1" x14ac:dyDescent="0.2">
      <c r="A282" s="221"/>
    </row>
    <row r="283" spans="1:1" x14ac:dyDescent="0.2">
      <c r="A283" s="221"/>
    </row>
    <row r="284" spans="1:1" x14ac:dyDescent="0.2">
      <c r="A284" s="221"/>
    </row>
    <row r="285" spans="1:1" x14ac:dyDescent="0.2">
      <c r="A285" s="221"/>
    </row>
    <row r="286" spans="1:1" x14ac:dyDescent="0.2">
      <c r="A286" s="221"/>
    </row>
    <row r="287" spans="1:1" x14ac:dyDescent="0.2">
      <c r="A287" s="221"/>
    </row>
    <row r="288" spans="1:1" x14ac:dyDescent="0.2">
      <c r="A288" s="221"/>
    </row>
    <row r="289" spans="1:1" x14ac:dyDescent="0.2">
      <c r="A289" s="221"/>
    </row>
    <row r="290" spans="1:1" x14ac:dyDescent="0.2">
      <c r="A290" s="221"/>
    </row>
    <row r="291" spans="1:1" x14ac:dyDescent="0.2">
      <c r="A291" s="221"/>
    </row>
    <row r="292" spans="1:1" x14ac:dyDescent="0.2">
      <c r="A292" s="221"/>
    </row>
    <row r="293" spans="1:1" x14ac:dyDescent="0.2">
      <c r="A293" s="221"/>
    </row>
    <row r="294" spans="1:1" x14ac:dyDescent="0.2">
      <c r="A294" s="221"/>
    </row>
    <row r="295" spans="1:1" x14ac:dyDescent="0.2">
      <c r="A295" s="221"/>
    </row>
    <row r="296" spans="1:1" x14ac:dyDescent="0.2">
      <c r="A296" s="221"/>
    </row>
    <row r="297" spans="1:1" x14ac:dyDescent="0.2">
      <c r="A297" s="221"/>
    </row>
    <row r="298" spans="1:1" x14ac:dyDescent="0.2">
      <c r="A298" s="221"/>
    </row>
    <row r="299" spans="1:1" x14ac:dyDescent="0.2">
      <c r="A299" s="221"/>
    </row>
    <row r="300" spans="1:1" x14ac:dyDescent="0.2">
      <c r="A300" s="221"/>
    </row>
    <row r="301" spans="1:1" x14ac:dyDescent="0.2">
      <c r="A301" s="221"/>
    </row>
    <row r="302" spans="1:1" x14ac:dyDescent="0.2">
      <c r="A302" s="221"/>
    </row>
    <row r="303" spans="1:1" x14ac:dyDescent="0.2">
      <c r="A303" s="221"/>
    </row>
    <row r="304" spans="1:1" x14ac:dyDescent="0.2">
      <c r="A304" s="221"/>
    </row>
    <row r="305" spans="1:1" x14ac:dyDescent="0.2">
      <c r="A305" s="221"/>
    </row>
    <row r="306" spans="1:1" x14ac:dyDescent="0.2">
      <c r="A306" s="221"/>
    </row>
    <row r="307" spans="1:1" x14ac:dyDescent="0.2">
      <c r="A307" s="221"/>
    </row>
    <row r="308" spans="1:1" x14ac:dyDescent="0.2">
      <c r="A308" s="221"/>
    </row>
    <row r="309" spans="1:1" x14ac:dyDescent="0.2">
      <c r="A309" s="221"/>
    </row>
    <row r="310" spans="1:1" x14ac:dyDescent="0.2">
      <c r="A310" s="221"/>
    </row>
    <row r="311" spans="1:1" x14ac:dyDescent="0.2">
      <c r="A311" s="221"/>
    </row>
    <row r="312" spans="1:1" x14ac:dyDescent="0.2">
      <c r="A312" s="221"/>
    </row>
    <row r="313" spans="1:1" x14ac:dyDescent="0.2">
      <c r="A313" s="221"/>
    </row>
    <row r="314" spans="1:1" x14ac:dyDescent="0.2">
      <c r="A314" s="221"/>
    </row>
    <row r="315" spans="1:1" x14ac:dyDescent="0.2">
      <c r="A315" s="221"/>
    </row>
    <row r="316" spans="1:1" x14ac:dyDescent="0.2">
      <c r="A316" s="221"/>
    </row>
    <row r="317" spans="1:1" x14ac:dyDescent="0.2">
      <c r="A317" s="221"/>
    </row>
    <row r="318" spans="1:1" x14ac:dyDescent="0.2">
      <c r="A318" s="221"/>
    </row>
    <row r="319" spans="1:1" x14ac:dyDescent="0.2">
      <c r="A319" s="221"/>
    </row>
    <row r="320" spans="1:1" x14ac:dyDescent="0.2">
      <c r="A320" s="221"/>
    </row>
    <row r="321" spans="1:1" x14ac:dyDescent="0.2">
      <c r="A321" s="221"/>
    </row>
    <row r="322" spans="1:1" x14ac:dyDescent="0.2">
      <c r="A322" s="221"/>
    </row>
    <row r="323" spans="1:1" x14ac:dyDescent="0.2">
      <c r="A323" s="221"/>
    </row>
    <row r="324" spans="1:1" x14ac:dyDescent="0.2">
      <c r="A324" s="221"/>
    </row>
    <row r="325" spans="1:1" x14ac:dyDescent="0.2">
      <c r="A325" s="221"/>
    </row>
    <row r="326" spans="1:1" x14ac:dyDescent="0.2">
      <c r="A326" s="221"/>
    </row>
    <row r="327" spans="1:1" x14ac:dyDescent="0.2">
      <c r="A327" s="221"/>
    </row>
    <row r="328" spans="1:1" x14ac:dyDescent="0.2">
      <c r="A328" s="221"/>
    </row>
    <row r="329" spans="1:1" x14ac:dyDescent="0.2">
      <c r="A329" s="221"/>
    </row>
    <row r="330" spans="1:1" x14ac:dyDescent="0.2">
      <c r="A330" s="221"/>
    </row>
    <row r="331" spans="1:1" x14ac:dyDescent="0.2">
      <c r="A331" s="221"/>
    </row>
    <row r="332" spans="1:1" x14ac:dyDescent="0.2">
      <c r="A332" s="221"/>
    </row>
    <row r="333" spans="1:1" x14ac:dyDescent="0.2">
      <c r="A333" s="221"/>
    </row>
    <row r="334" spans="1:1" x14ac:dyDescent="0.2">
      <c r="A334" s="221"/>
    </row>
    <row r="335" spans="1:1" x14ac:dyDescent="0.2">
      <c r="A335" s="221"/>
    </row>
    <row r="336" spans="1:1" x14ac:dyDescent="0.2">
      <c r="A336" s="221"/>
    </row>
    <row r="337" spans="1:1" x14ac:dyDescent="0.2">
      <c r="A337" s="221"/>
    </row>
    <row r="338" spans="1:1" x14ac:dyDescent="0.2">
      <c r="A338" s="221"/>
    </row>
    <row r="339" spans="1:1" x14ac:dyDescent="0.2">
      <c r="A339" s="221"/>
    </row>
    <row r="340" spans="1:1" x14ac:dyDescent="0.2">
      <c r="A340" s="221"/>
    </row>
    <row r="341" spans="1:1" x14ac:dyDescent="0.2">
      <c r="A341" s="221"/>
    </row>
    <row r="342" spans="1:1" x14ac:dyDescent="0.2">
      <c r="A342" s="221"/>
    </row>
    <row r="343" spans="1:1" x14ac:dyDescent="0.2">
      <c r="A343" s="221"/>
    </row>
    <row r="344" spans="1:1" x14ac:dyDescent="0.2">
      <c r="A344" s="221"/>
    </row>
    <row r="345" spans="1:1" x14ac:dyDescent="0.2">
      <c r="A345" s="221"/>
    </row>
    <row r="346" spans="1:1" x14ac:dyDescent="0.2">
      <c r="A346" s="221"/>
    </row>
    <row r="347" spans="1:1" x14ac:dyDescent="0.2">
      <c r="A347" s="221"/>
    </row>
    <row r="348" spans="1:1" x14ac:dyDescent="0.2">
      <c r="A348" s="221"/>
    </row>
    <row r="349" spans="1:1" x14ac:dyDescent="0.2">
      <c r="A349" s="221"/>
    </row>
    <row r="350" spans="1:1" x14ac:dyDescent="0.2">
      <c r="A350" s="221"/>
    </row>
    <row r="351" spans="1:1" x14ac:dyDescent="0.2">
      <c r="A351" s="221"/>
    </row>
    <row r="352" spans="1:1" x14ac:dyDescent="0.2">
      <c r="A352" s="221"/>
    </row>
    <row r="353" spans="1:1" x14ac:dyDescent="0.2">
      <c r="A353" s="221"/>
    </row>
    <row r="354" spans="1:1" x14ac:dyDescent="0.2">
      <c r="A354" s="221"/>
    </row>
    <row r="355" spans="1:1" x14ac:dyDescent="0.2">
      <c r="A355" s="221"/>
    </row>
    <row r="356" spans="1:1" x14ac:dyDescent="0.2">
      <c r="A356" s="221"/>
    </row>
    <row r="357" spans="1:1" x14ac:dyDescent="0.2">
      <c r="A357" s="221"/>
    </row>
    <row r="358" spans="1:1" x14ac:dyDescent="0.2">
      <c r="A358" s="221"/>
    </row>
    <row r="359" spans="1:1" x14ac:dyDescent="0.2">
      <c r="A359" s="221"/>
    </row>
    <row r="360" spans="1:1" x14ac:dyDescent="0.2">
      <c r="A360" s="221"/>
    </row>
    <row r="361" spans="1:1" x14ac:dyDescent="0.2">
      <c r="A361" s="221"/>
    </row>
    <row r="362" spans="1:1" x14ac:dyDescent="0.2">
      <c r="A362" s="221"/>
    </row>
    <row r="363" spans="1:1" x14ac:dyDescent="0.2">
      <c r="A363" s="221"/>
    </row>
    <row r="364" spans="1:1" x14ac:dyDescent="0.2">
      <c r="A364" s="221"/>
    </row>
    <row r="365" spans="1:1" x14ac:dyDescent="0.2">
      <c r="A365" s="221"/>
    </row>
    <row r="366" spans="1:1" x14ac:dyDescent="0.2">
      <c r="A366" s="221"/>
    </row>
    <row r="367" spans="1:1" x14ac:dyDescent="0.2">
      <c r="A367" s="221"/>
    </row>
    <row r="368" spans="1:1" x14ac:dyDescent="0.2">
      <c r="A368" s="221"/>
    </row>
    <row r="369" spans="1:1" x14ac:dyDescent="0.2">
      <c r="A369" s="221"/>
    </row>
    <row r="370" spans="1:1" x14ac:dyDescent="0.2">
      <c r="A370" s="221"/>
    </row>
    <row r="371" spans="1:1" x14ac:dyDescent="0.2">
      <c r="A371" s="221"/>
    </row>
    <row r="372" spans="1:1" x14ac:dyDescent="0.2">
      <c r="A372" s="221"/>
    </row>
    <row r="373" spans="1:1" x14ac:dyDescent="0.2">
      <c r="A373" s="221"/>
    </row>
    <row r="374" spans="1:1" x14ac:dyDescent="0.2">
      <c r="A374" s="221"/>
    </row>
    <row r="375" spans="1:1" x14ac:dyDescent="0.2">
      <c r="A375" s="221"/>
    </row>
    <row r="376" spans="1:1" x14ac:dyDescent="0.2">
      <c r="A376" s="221"/>
    </row>
    <row r="377" spans="1:1" x14ac:dyDescent="0.2">
      <c r="A377" s="221"/>
    </row>
    <row r="378" spans="1:1" x14ac:dyDescent="0.2">
      <c r="A378" s="221"/>
    </row>
    <row r="379" spans="1:1" x14ac:dyDescent="0.2">
      <c r="A379" s="221"/>
    </row>
    <row r="380" spans="1:1" x14ac:dyDescent="0.2">
      <c r="A380" s="221"/>
    </row>
    <row r="381" spans="1:1" x14ac:dyDescent="0.2">
      <c r="A381" s="221"/>
    </row>
  </sheetData>
  <sheetProtection algorithmName="SHA-512" hashValue="uw5HtDQfKOnmr6Et3IlbmMIH+Jht4KuvGsBovMN2GlmaW4I4eAxrPikLFYoZ7s7EHtHUJWBYiPrru3g4Ito0eQ==" saltValue="dp/Np562DTNuBnyzY0eBCg==" spinCount="100000" sheet="1" objects="1" scenarios="1"/>
  <dataConsolidate/>
  <mergeCells count="110">
    <mergeCell ref="A84:B84"/>
    <mergeCell ref="D84:H84"/>
    <mergeCell ref="A85:B85"/>
    <mergeCell ref="D85:H85"/>
    <mergeCell ref="A81:B81"/>
    <mergeCell ref="D81:H81"/>
    <mergeCell ref="A82:B82"/>
    <mergeCell ref="D82:H82"/>
    <mergeCell ref="A83:B83"/>
    <mergeCell ref="D83:H83"/>
    <mergeCell ref="A78:B78"/>
    <mergeCell ref="D78:H78"/>
    <mergeCell ref="A79:B79"/>
    <mergeCell ref="D79:H79"/>
    <mergeCell ref="A80:B80"/>
    <mergeCell ref="D80:H80"/>
    <mergeCell ref="A75:B75"/>
    <mergeCell ref="D75:H75"/>
    <mergeCell ref="A76:B76"/>
    <mergeCell ref="D76:H76"/>
    <mergeCell ref="A77:B77"/>
    <mergeCell ref="D77:H77"/>
    <mergeCell ref="A72:B72"/>
    <mergeCell ref="D72:H72"/>
    <mergeCell ref="A73:B73"/>
    <mergeCell ref="D73:H73"/>
    <mergeCell ref="A74:B74"/>
    <mergeCell ref="D74:H74"/>
    <mergeCell ref="A69:B69"/>
    <mergeCell ref="D69:H69"/>
    <mergeCell ref="A70:B70"/>
    <mergeCell ref="D70:H70"/>
    <mergeCell ref="A71:B71"/>
    <mergeCell ref="D71:H71"/>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sqref="A1:C1"/>
    </sheetView>
  </sheetViews>
  <sheetFormatPr defaultRowHeight="24.6" customHeight="1" x14ac:dyDescent="0.2"/>
  <cols>
    <col min="1" max="23" width="9.7109375" style="631" customWidth="1"/>
    <col min="24" max="16384" width="9.140625" style="631"/>
  </cols>
  <sheetData>
    <row r="1" spans="1:28" ht="24.95" customHeight="1" x14ac:dyDescent="0.2">
      <c r="A1" s="1149" t="s">
        <v>394</v>
      </c>
      <c r="B1" s="1150"/>
      <c r="C1" s="1151"/>
      <c r="D1" s="1152" t="s">
        <v>395</v>
      </c>
      <c r="E1" s="1153"/>
      <c r="F1" s="1153"/>
      <c r="G1" s="1153"/>
      <c r="H1" s="1153"/>
      <c r="I1" s="1153"/>
      <c r="J1" s="1153"/>
      <c r="K1" s="1153"/>
      <c r="L1" s="1153"/>
      <c r="M1" s="1153"/>
      <c r="N1" s="1153"/>
      <c r="O1" s="1153"/>
      <c r="P1" s="1153"/>
      <c r="Q1" s="1153"/>
      <c r="R1" s="1153"/>
      <c r="S1" s="1153"/>
      <c r="T1" s="1153"/>
      <c r="U1" s="1156" t="s">
        <v>69</v>
      </c>
      <c r="V1" s="1158">
        <v>42095</v>
      </c>
      <c r="W1" s="1159"/>
    </row>
    <row r="2" spans="1:28" ht="24.95" customHeight="1" thickBot="1" x14ac:dyDescent="0.25">
      <c r="A2" s="1162" t="s">
        <v>549</v>
      </c>
      <c r="B2" s="1163"/>
      <c r="C2" s="1164"/>
      <c r="D2" s="1154"/>
      <c r="E2" s="1155"/>
      <c r="F2" s="1155"/>
      <c r="G2" s="1155"/>
      <c r="H2" s="1155"/>
      <c r="I2" s="1155"/>
      <c r="J2" s="1155"/>
      <c r="K2" s="1155"/>
      <c r="L2" s="1155"/>
      <c r="M2" s="1155"/>
      <c r="N2" s="1155"/>
      <c r="O2" s="1155"/>
      <c r="P2" s="1155"/>
      <c r="Q2" s="1155"/>
      <c r="R2" s="1155"/>
      <c r="S2" s="1155"/>
      <c r="T2" s="1155"/>
      <c r="U2" s="1157"/>
      <c r="V2" s="1160"/>
      <c r="W2" s="1161"/>
    </row>
    <row r="3" spans="1:28" ht="18.75" customHeight="1" thickBot="1" x14ac:dyDescent="0.25">
      <c r="A3" s="1165" t="s">
        <v>396</v>
      </c>
      <c r="B3" s="1166"/>
      <c r="C3" s="1167" t="str">
        <f>Menu!F3</f>
        <v>USCGC BUSTED</v>
      </c>
      <c r="D3" s="1167"/>
      <c r="E3" s="1167"/>
      <c r="F3" s="1167"/>
      <c r="G3" s="1167"/>
      <c r="H3" s="1167"/>
      <c r="I3" s="1167"/>
      <c r="J3" s="1167"/>
      <c r="K3" s="1167"/>
      <c r="L3" s="1167"/>
      <c r="M3" s="1167"/>
      <c r="N3" s="1167"/>
      <c r="O3" s="1167"/>
      <c r="P3" s="1167"/>
      <c r="Q3" s="1167"/>
      <c r="R3" s="1167"/>
      <c r="S3" s="1167"/>
      <c r="T3" s="1167"/>
      <c r="U3" s="1167"/>
      <c r="V3" s="1167"/>
      <c r="W3" s="1168"/>
    </row>
    <row r="4" spans="1:28" ht="24.95" customHeight="1" thickBot="1" x14ac:dyDescent="0.25">
      <c r="A4" s="1133" t="s">
        <v>397</v>
      </c>
      <c r="B4" s="1134"/>
      <c r="C4" s="1135" t="s">
        <v>398</v>
      </c>
      <c r="D4" s="1135"/>
      <c r="E4" s="1135"/>
      <c r="F4" s="1135"/>
      <c r="G4" s="1135"/>
      <c r="H4" s="1135"/>
      <c r="I4" s="1135"/>
      <c r="J4" s="1136"/>
      <c r="K4" s="744" t="s">
        <v>399</v>
      </c>
      <c r="L4" s="1137" t="s">
        <v>230</v>
      </c>
      <c r="M4" s="1137"/>
      <c r="N4" s="1137"/>
      <c r="O4" s="1137"/>
      <c r="P4" s="1137"/>
      <c r="Q4" s="1137"/>
      <c r="R4" s="1137"/>
      <c r="S4" s="1137"/>
      <c r="T4" s="1137"/>
      <c r="U4" s="1137"/>
      <c r="V4" s="1137"/>
      <c r="W4" s="1138"/>
      <c r="X4" s="1139" t="s">
        <v>400</v>
      </c>
      <c r="Y4" s="1140"/>
      <c r="Z4" s="1140"/>
      <c r="AA4" s="632" t="s">
        <v>406</v>
      </c>
      <c r="AB4" s="633"/>
    </row>
    <row r="5" spans="1:28" ht="32.25" customHeight="1" thickBot="1" x14ac:dyDescent="0.25">
      <c r="A5" s="1141" t="s">
        <v>401</v>
      </c>
      <c r="B5" s="1142"/>
      <c r="C5" s="1142"/>
      <c r="D5" s="1143" t="s">
        <v>402</v>
      </c>
      <c r="E5" s="1143"/>
      <c r="F5" s="1143"/>
      <c r="G5" s="1143"/>
      <c r="H5" s="1143"/>
      <c r="I5" s="1143"/>
      <c r="J5" s="1144"/>
      <c r="K5" s="1145" t="s">
        <v>409</v>
      </c>
      <c r="L5" s="1146"/>
      <c r="M5" s="1146"/>
      <c r="N5" s="1146"/>
      <c r="O5" s="634">
        <f>IF(L4="Breakfast",'CG-3123'!AM3,IF(L4="Lunch",'CG-3123'!AN3,IF(L4="Dinner",'CG-3123'!AO3,0)))</f>
        <v>4.6500000000000004</v>
      </c>
      <c r="P5" s="1147" t="s">
        <v>444</v>
      </c>
      <c r="Q5" s="1148"/>
      <c r="R5" s="1148"/>
      <c r="S5" s="1148"/>
      <c r="T5" s="1148"/>
      <c r="U5" s="1148"/>
      <c r="V5" s="1148"/>
      <c r="W5" s="634">
        <f>IF(L4="Breakfast",'CG-3123'!AM41,IF(L4="Lunch",'CG-3123'!AN41,IF(L4="Dinner",'CG-3123'!AO41,0)))</f>
        <v>7.7</v>
      </c>
    </row>
    <row r="6" spans="1:28" ht="27.75" customHeight="1" thickBot="1" x14ac:dyDescent="0.25">
      <c r="A6" s="1173" t="s">
        <v>403</v>
      </c>
      <c r="B6" s="1174"/>
      <c r="C6" s="1174"/>
      <c r="D6" s="1174"/>
      <c r="E6" s="1175"/>
      <c r="F6" s="637" t="s">
        <v>476</v>
      </c>
      <c r="G6" s="748" t="s">
        <v>477</v>
      </c>
      <c r="H6" s="1176" t="s">
        <v>487</v>
      </c>
      <c r="I6" s="1177"/>
      <c r="J6" s="1177"/>
      <c r="K6" s="674" t="s">
        <v>461</v>
      </c>
      <c r="L6" s="636" t="s">
        <v>432</v>
      </c>
      <c r="M6" s="635" t="s">
        <v>431</v>
      </c>
      <c r="N6" s="635" t="s">
        <v>462</v>
      </c>
      <c r="O6" s="718" t="s">
        <v>433</v>
      </c>
      <c r="P6" s="635" t="s">
        <v>430</v>
      </c>
      <c r="Q6" s="636" t="s">
        <v>429</v>
      </c>
      <c r="R6" s="637" t="s">
        <v>428</v>
      </c>
      <c r="S6" s="637" t="s">
        <v>463</v>
      </c>
      <c r="T6" s="637" t="s">
        <v>464</v>
      </c>
      <c r="U6" s="637" t="s">
        <v>427</v>
      </c>
      <c r="V6" s="637" t="s">
        <v>426</v>
      </c>
      <c r="W6" s="719" t="s">
        <v>425</v>
      </c>
    </row>
    <row r="7" spans="1:28" ht="24.95" customHeight="1" x14ac:dyDescent="0.2">
      <c r="A7" s="1178"/>
      <c r="B7" s="1179"/>
      <c r="C7" s="1179"/>
      <c r="D7" s="1179"/>
      <c r="E7" s="1180"/>
      <c r="F7" s="747"/>
      <c r="G7" s="749"/>
      <c r="H7" s="1181"/>
      <c r="I7" s="1179"/>
      <c r="J7" s="1179"/>
      <c r="K7" s="750"/>
      <c r="L7" s="639"/>
      <c r="M7" s="638"/>
      <c r="N7" s="639"/>
      <c r="O7" s="640"/>
      <c r="P7" s="639"/>
      <c r="Q7" s="638"/>
      <c r="R7" s="641"/>
      <c r="S7" s="641"/>
      <c r="T7" s="641"/>
      <c r="U7" s="641"/>
      <c r="V7" s="641"/>
      <c r="W7" s="642"/>
    </row>
    <row r="8" spans="1:28" ht="24.95" customHeight="1" x14ac:dyDescent="0.2">
      <c r="A8" s="1169"/>
      <c r="B8" s="1170"/>
      <c r="C8" s="1170"/>
      <c r="D8" s="1170"/>
      <c r="E8" s="1171"/>
      <c r="F8" s="746"/>
      <c r="G8" s="644"/>
      <c r="H8" s="1172"/>
      <c r="I8" s="1170"/>
      <c r="J8" s="1170"/>
      <c r="K8" s="643"/>
      <c r="L8" s="645"/>
      <c r="M8" s="644"/>
      <c r="N8" s="645"/>
      <c r="O8" s="646"/>
      <c r="P8" s="645"/>
      <c r="Q8" s="644"/>
      <c r="R8" s="647"/>
      <c r="S8" s="647"/>
      <c r="T8" s="647"/>
      <c r="U8" s="647"/>
      <c r="V8" s="647"/>
      <c r="W8" s="648"/>
    </row>
    <row r="9" spans="1:28" ht="24.95" customHeight="1" x14ac:dyDescent="0.2">
      <c r="A9" s="1169"/>
      <c r="B9" s="1170"/>
      <c r="C9" s="1170"/>
      <c r="D9" s="1170"/>
      <c r="E9" s="1171"/>
      <c r="F9" s="746"/>
      <c r="G9" s="644"/>
      <c r="H9" s="1172"/>
      <c r="I9" s="1170"/>
      <c r="J9" s="1170"/>
      <c r="K9" s="643"/>
      <c r="L9" s="645"/>
      <c r="M9" s="644"/>
      <c r="N9" s="645"/>
      <c r="O9" s="646"/>
      <c r="P9" s="645"/>
      <c r="Q9" s="644"/>
      <c r="R9" s="647"/>
      <c r="S9" s="647"/>
      <c r="T9" s="647"/>
      <c r="U9" s="647"/>
      <c r="V9" s="647"/>
      <c r="W9" s="648"/>
    </row>
    <row r="10" spans="1:28" ht="24.95" customHeight="1" x14ac:dyDescent="0.2">
      <c r="A10" s="1169"/>
      <c r="B10" s="1170"/>
      <c r="C10" s="1170"/>
      <c r="D10" s="1170"/>
      <c r="E10" s="1171"/>
      <c r="F10" s="746"/>
      <c r="G10" s="644"/>
      <c r="H10" s="1172"/>
      <c r="I10" s="1170"/>
      <c r="J10" s="1170"/>
      <c r="K10" s="643"/>
      <c r="L10" s="645"/>
      <c r="M10" s="644"/>
      <c r="N10" s="645"/>
      <c r="O10" s="646"/>
      <c r="P10" s="645"/>
      <c r="Q10" s="644"/>
      <c r="R10" s="647"/>
      <c r="S10" s="647"/>
      <c r="T10" s="647"/>
      <c r="U10" s="647"/>
      <c r="V10" s="647"/>
      <c r="W10" s="648"/>
    </row>
    <row r="11" spans="1:28" ht="24.95" customHeight="1" x14ac:dyDescent="0.2">
      <c r="A11" s="1169"/>
      <c r="B11" s="1170"/>
      <c r="C11" s="1170"/>
      <c r="D11" s="1170"/>
      <c r="E11" s="1171"/>
      <c r="F11" s="746"/>
      <c r="G11" s="644"/>
      <c r="H11" s="1172"/>
      <c r="I11" s="1170"/>
      <c r="J11" s="1170"/>
      <c r="K11" s="643"/>
      <c r="L11" s="645"/>
      <c r="M11" s="644"/>
      <c r="N11" s="645"/>
      <c r="O11" s="646"/>
      <c r="P11" s="645"/>
      <c r="Q11" s="644"/>
      <c r="R11" s="647"/>
      <c r="S11" s="647"/>
      <c r="T11" s="647"/>
      <c r="U11" s="647"/>
      <c r="V11" s="647"/>
      <c r="W11" s="648"/>
    </row>
    <row r="12" spans="1:28" ht="24.95" customHeight="1" x14ac:dyDescent="0.2">
      <c r="A12" s="1169"/>
      <c r="B12" s="1170"/>
      <c r="C12" s="1170"/>
      <c r="D12" s="1170"/>
      <c r="E12" s="1171"/>
      <c r="F12" s="746"/>
      <c r="G12" s="644"/>
      <c r="H12" s="1172"/>
      <c r="I12" s="1170"/>
      <c r="J12" s="1170"/>
      <c r="K12" s="643"/>
      <c r="L12" s="645"/>
      <c r="M12" s="644"/>
      <c r="N12" s="645"/>
      <c r="O12" s="646"/>
      <c r="P12" s="645"/>
      <c r="Q12" s="644"/>
      <c r="R12" s="647"/>
      <c r="S12" s="647"/>
      <c r="T12" s="647"/>
      <c r="U12" s="647"/>
      <c r="V12" s="647"/>
      <c r="W12" s="648"/>
    </row>
    <row r="13" spans="1:28" ht="24.95" customHeight="1" x14ac:dyDescent="0.2">
      <c r="A13" s="1169"/>
      <c r="B13" s="1170"/>
      <c r="C13" s="1170"/>
      <c r="D13" s="1170"/>
      <c r="E13" s="1171"/>
      <c r="F13" s="746"/>
      <c r="G13" s="644"/>
      <c r="H13" s="1172"/>
      <c r="I13" s="1170"/>
      <c r="J13" s="1170"/>
      <c r="K13" s="643"/>
      <c r="L13" s="645"/>
      <c r="M13" s="644"/>
      <c r="N13" s="645"/>
      <c r="O13" s="646"/>
      <c r="P13" s="645"/>
      <c r="Q13" s="644"/>
      <c r="R13" s="647"/>
      <c r="S13" s="647"/>
      <c r="T13" s="647"/>
      <c r="U13" s="647"/>
      <c r="V13" s="647"/>
      <c r="W13" s="648"/>
    </row>
    <row r="14" spans="1:28" ht="24.95" customHeight="1" x14ac:dyDescent="0.2">
      <c r="A14" s="1169"/>
      <c r="B14" s="1170"/>
      <c r="C14" s="1170"/>
      <c r="D14" s="1170"/>
      <c r="E14" s="1171"/>
      <c r="F14" s="746"/>
      <c r="G14" s="644"/>
      <c r="H14" s="1172"/>
      <c r="I14" s="1170"/>
      <c r="J14" s="1170"/>
      <c r="K14" s="643"/>
      <c r="L14" s="645"/>
      <c r="M14" s="644"/>
      <c r="N14" s="645"/>
      <c r="O14" s="646"/>
      <c r="P14" s="645"/>
      <c r="Q14" s="644"/>
      <c r="R14" s="647"/>
      <c r="S14" s="647"/>
      <c r="T14" s="647"/>
      <c r="U14" s="647"/>
      <c r="V14" s="647"/>
      <c r="W14" s="648"/>
    </row>
    <row r="15" spans="1:28" ht="24.95" customHeight="1" x14ac:dyDescent="0.2">
      <c r="A15" s="1169"/>
      <c r="B15" s="1170"/>
      <c r="C15" s="1170"/>
      <c r="D15" s="1170"/>
      <c r="E15" s="1171"/>
      <c r="F15" s="746"/>
      <c r="G15" s="644"/>
      <c r="H15" s="1172"/>
      <c r="I15" s="1170"/>
      <c r="J15" s="1170"/>
      <c r="K15" s="643"/>
      <c r="L15" s="645"/>
      <c r="M15" s="644"/>
      <c r="N15" s="645"/>
      <c r="O15" s="646"/>
      <c r="P15" s="645"/>
      <c r="Q15" s="644"/>
      <c r="R15" s="647"/>
      <c r="S15" s="647"/>
      <c r="T15" s="647"/>
      <c r="U15" s="647"/>
      <c r="V15" s="647"/>
      <c r="W15" s="648"/>
    </row>
    <row r="16" spans="1:28" ht="24.95" customHeight="1" x14ac:dyDescent="0.2">
      <c r="A16" s="1169"/>
      <c r="B16" s="1170"/>
      <c r="C16" s="1170"/>
      <c r="D16" s="1170"/>
      <c r="E16" s="1171"/>
      <c r="F16" s="746"/>
      <c r="G16" s="644"/>
      <c r="H16" s="1172"/>
      <c r="I16" s="1170"/>
      <c r="J16" s="1170"/>
      <c r="K16" s="643"/>
      <c r="L16" s="645"/>
      <c r="M16" s="644"/>
      <c r="N16" s="645"/>
      <c r="O16" s="646"/>
      <c r="P16" s="645"/>
      <c r="Q16" s="644"/>
      <c r="R16" s="647"/>
      <c r="S16" s="647"/>
      <c r="T16" s="647"/>
      <c r="U16" s="647"/>
      <c r="V16" s="647"/>
      <c r="W16" s="648"/>
    </row>
    <row r="17" spans="1:23" ht="24.95" customHeight="1" x14ac:dyDescent="0.2">
      <c r="A17" s="1169"/>
      <c r="B17" s="1170"/>
      <c r="C17" s="1170"/>
      <c r="D17" s="1170"/>
      <c r="E17" s="1171"/>
      <c r="F17" s="746"/>
      <c r="G17" s="644"/>
      <c r="H17" s="1172"/>
      <c r="I17" s="1170"/>
      <c r="J17" s="1170"/>
      <c r="K17" s="643"/>
      <c r="L17" s="645"/>
      <c r="M17" s="644"/>
      <c r="N17" s="645"/>
      <c r="O17" s="646"/>
      <c r="P17" s="645"/>
      <c r="Q17" s="644"/>
      <c r="R17" s="647"/>
      <c r="S17" s="647"/>
      <c r="T17" s="647"/>
      <c r="U17" s="647"/>
      <c r="V17" s="647"/>
      <c r="W17" s="648"/>
    </row>
    <row r="18" spans="1:23" ht="24.95" customHeight="1" x14ac:dyDescent="0.2">
      <c r="A18" s="1169"/>
      <c r="B18" s="1170"/>
      <c r="C18" s="1170"/>
      <c r="D18" s="1170"/>
      <c r="E18" s="1171"/>
      <c r="F18" s="746"/>
      <c r="G18" s="644"/>
      <c r="H18" s="1172"/>
      <c r="I18" s="1170"/>
      <c r="J18" s="1170"/>
      <c r="K18" s="643"/>
      <c r="L18" s="645"/>
      <c r="M18" s="644"/>
      <c r="N18" s="645"/>
      <c r="O18" s="646"/>
      <c r="P18" s="645"/>
      <c r="Q18" s="644"/>
      <c r="R18" s="647"/>
      <c r="S18" s="647"/>
      <c r="T18" s="647"/>
      <c r="U18" s="647"/>
      <c r="V18" s="647"/>
      <c r="W18" s="648"/>
    </row>
    <row r="19" spans="1:23" ht="24.95" customHeight="1" x14ac:dyDescent="0.2">
      <c r="A19" s="1169"/>
      <c r="B19" s="1170"/>
      <c r="C19" s="1170"/>
      <c r="D19" s="1170"/>
      <c r="E19" s="1171"/>
      <c r="F19" s="746"/>
      <c r="G19" s="644"/>
      <c r="H19" s="1172"/>
      <c r="I19" s="1170"/>
      <c r="J19" s="1170"/>
      <c r="K19" s="643"/>
      <c r="L19" s="645"/>
      <c r="M19" s="644"/>
      <c r="N19" s="645"/>
      <c r="O19" s="646"/>
      <c r="P19" s="645"/>
      <c r="Q19" s="644"/>
      <c r="R19" s="647"/>
      <c r="S19" s="647"/>
      <c r="T19" s="647"/>
      <c r="U19" s="647"/>
      <c r="V19" s="647"/>
      <c r="W19" s="648"/>
    </row>
    <row r="20" spans="1:23" ht="24.95" customHeight="1" x14ac:dyDescent="0.2">
      <c r="A20" s="1169"/>
      <c r="B20" s="1170"/>
      <c r="C20" s="1170"/>
      <c r="D20" s="1170"/>
      <c r="E20" s="1171"/>
      <c r="F20" s="746"/>
      <c r="G20" s="644"/>
      <c r="H20" s="1172"/>
      <c r="I20" s="1170"/>
      <c r="J20" s="1170"/>
      <c r="K20" s="643"/>
      <c r="L20" s="645"/>
      <c r="M20" s="644"/>
      <c r="N20" s="645"/>
      <c r="O20" s="646"/>
      <c r="P20" s="645"/>
      <c r="Q20" s="644"/>
      <c r="R20" s="647"/>
      <c r="S20" s="647"/>
      <c r="T20" s="647"/>
      <c r="U20" s="647"/>
      <c r="V20" s="647"/>
      <c r="W20" s="648"/>
    </row>
    <row r="21" spans="1:23" ht="24.95" customHeight="1" x14ac:dyDescent="0.2">
      <c r="A21" s="1169"/>
      <c r="B21" s="1170"/>
      <c r="C21" s="1170"/>
      <c r="D21" s="1170"/>
      <c r="E21" s="1171"/>
      <c r="F21" s="746"/>
      <c r="G21" s="644"/>
      <c r="H21" s="1172"/>
      <c r="I21" s="1170"/>
      <c r="J21" s="1170"/>
      <c r="K21" s="643"/>
      <c r="L21" s="645"/>
      <c r="M21" s="644"/>
      <c r="N21" s="645"/>
      <c r="O21" s="646"/>
      <c r="P21" s="645"/>
      <c r="Q21" s="644"/>
      <c r="R21" s="647"/>
      <c r="S21" s="647"/>
      <c r="T21" s="647"/>
      <c r="U21" s="647"/>
      <c r="V21" s="647"/>
      <c r="W21" s="648"/>
    </row>
    <row r="22" spans="1:23" ht="24.95" customHeight="1" x14ac:dyDescent="0.2">
      <c r="A22" s="1169"/>
      <c r="B22" s="1170"/>
      <c r="C22" s="1170"/>
      <c r="D22" s="1170"/>
      <c r="E22" s="1171"/>
      <c r="F22" s="746"/>
      <c r="G22" s="644"/>
      <c r="H22" s="1172"/>
      <c r="I22" s="1170"/>
      <c r="J22" s="1170"/>
      <c r="K22" s="643"/>
      <c r="L22" s="645"/>
      <c r="M22" s="644"/>
      <c r="N22" s="645"/>
      <c r="O22" s="646"/>
      <c r="P22" s="645"/>
      <c r="Q22" s="644"/>
      <c r="R22" s="647"/>
      <c r="S22" s="647"/>
      <c r="T22" s="647"/>
      <c r="U22" s="647"/>
      <c r="V22" s="647"/>
      <c r="W22" s="648"/>
    </row>
    <row r="23" spans="1:23" ht="24.95" customHeight="1" x14ac:dyDescent="0.2">
      <c r="A23" s="1169"/>
      <c r="B23" s="1170"/>
      <c r="C23" s="1170"/>
      <c r="D23" s="1170"/>
      <c r="E23" s="1171"/>
      <c r="F23" s="746"/>
      <c r="G23" s="644"/>
      <c r="H23" s="1172"/>
      <c r="I23" s="1170"/>
      <c r="J23" s="1170"/>
      <c r="K23" s="643"/>
      <c r="L23" s="645"/>
      <c r="M23" s="644"/>
      <c r="N23" s="645"/>
      <c r="O23" s="646"/>
      <c r="P23" s="645"/>
      <c r="Q23" s="644"/>
      <c r="R23" s="647"/>
      <c r="S23" s="647"/>
      <c r="T23" s="647"/>
      <c r="U23" s="647"/>
      <c r="V23" s="647"/>
      <c r="W23" s="648"/>
    </row>
    <row r="24" spans="1:23" ht="24.95" customHeight="1" x14ac:dyDescent="0.2">
      <c r="A24" s="1169"/>
      <c r="B24" s="1170"/>
      <c r="C24" s="1170"/>
      <c r="D24" s="1170"/>
      <c r="E24" s="1171"/>
      <c r="F24" s="746"/>
      <c r="G24" s="644"/>
      <c r="H24" s="1172"/>
      <c r="I24" s="1170"/>
      <c r="J24" s="1170"/>
      <c r="K24" s="643"/>
      <c r="L24" s="645"/>
      <c r="M24" s="644"/>
      <c r="N24" s="645"/>
      <c r="O24" s="646"/>
      <c r="P24" s="645"/>
      <c r="Q24" s="644"/>
      <c r="R24" s="647"/>
      <c r="S24" s="647"/>
      <c r="T24" s="647"/>
      <c r="U24" s="647"/>
      <c r="V24" s="647"/>
      <c r="W24" s="648"/>
    </row>
    <row r="25" spans="1:23" ht="24.95" customHeight="1" x14ac:dyDescent="0.2">
      <c r="A25" s="1169"/>
      <c r="B25" s="1170"/>
      <c r="C25" s="1170"/>
      <c r="D25" s="1170"/>
      <c r="E25" s="1171"/>
      <c r="F25" s="746"/>
      <c r="G25" s="644"/>
      <c r="H25" s="1172"/>
      <c r="I25" s="1170"/>
      <c r="J25" s="1170"/>
      <c r="K25" s="643"/>
      <c r="L25" s="645"/>
      <c r="M25" s="644"/>
      <c r="N25" s="645"/>
      <c r="O25" s="646"/>
      <c r="P25" s="645"/>
      <c r="Q25" s="644"/>
      <c r="R25" s="647"/>
      <c r="S25" s="647"/>
      <c r="T25" s="647"/>
      <c r="U25" s="647"/>
      <c r="V25" s="647"/>
      <c r="W25" s="648"/>
    </row>
    <row r="26" spans="1:23" ht="24.95" customHeight="1" x14ac:dyDescent="0.2">
      <c r="A26" s="1169"/>
      <c r="B26" s="1170"/>
      <c r="C26" s="1170"/>
      <c r="D26" s="1170"/>
      <c r="E26" s="1171"/>
      <c r="F26" s="746"/>
      <c r="G26" s="644"/>
      <c r="H26" s="1172"/>
      <c r="I26" s="1170"/>
      <c r="J26" s="1170"/>
      <c r="K26" s="643"/>
      <c r="L26" s="645"/>
      <c r="M26" s="644"/>
      <c r="N26" s="645"/>
      <c r="O26" s="646"/>
      <c r="P26" s="645"/>
      <c r="Q26" s="644"/>
      <c r="R26" s="647"/>
      <c r="S26" s="647"/>
      <c r="T26" s="647"/>
      <c r="U26" s="647"/>
      <c r="V26" s="647"/>
      <c r="W26" s="648"/>
    </row>
    <row r="27" spans="1:23" ht="24.95" customHeight="1" x14ac:dyDescent="0.2">
      <c r="A27" s="1169"/>
      <c r="B27" s="1170"/>
      <c r="C27" s="1170"/>
      <c r="D27" s="1170"/>
      <c r="E27" s="1171"/>
      <c r="F27" s="746"/>
      <c r="G27" s="644"/>
      <c r="H27" s="1172"/>
      <c r="I27" s="1170"/>
      <c r="J27" s="1170"/>
      <c r="K27" s="643"/>
      <c r="L27" s="645"/>
      <c r="M27" s="644"/>
      <c r="N27" s="645"/>
      <c r="O27" s="646"/>
      <c r="P27" s="645"/>
      <c r="Q27" s="644"/>
      <c r="R27" s="647"/>
      <c r="S27" s="647"/>
      <c r="T27" s="647"/>
      <c r="U27" s="647"/>
      <c r="V27" s="647"/>
      <c r="W27" s="648"/>
    </row>
    <row r="28" spans="1:23" ht="24.95" customHeight="1" x14ac:dyDescent="0.2">
      <c r="A28" s="1169"/>
      <c r="B28" s="1170"/>
      <c r="C28" s="1170"/>
      <c r="D28" s="1170"/>
      <c r="E28" s="1171"/>
      <c r="F28" s="746"/>
      <c r="G28" s="644"/>
      <c r="H28" s="1172"/>
      <c r="I28" s="1170"/>
      <c r="J28" s="1170"/>
      <c r="K28" s="643"/>
      <c r="L28" s="645"/>
      <c r="M28" s="644"/>
      <c r="N28" s="645"/>
      <c r="O28" s="646"/>
      <c r="P28" s="645"/>
      <c r="Q28" s="644"/>
      <c r="R28" s="647"/>
      <c r="S28" s="647"/>
      <c r="T28" s="647"/>
      <c r="U28" s="647"/>
      <c r="V28" s="647"/>
      <c r="W28" s="648"/>
    </row>
    <row r="29" spans="1:23" ht="24.95" customHeight="1" x14ac:dyDescent="0.2">
      <c r="A29" s="1169"/>
      <c r="B29" s="1170"/>
      <c r="C29" s="1170"/>
      <c r="D29" s="1170"/>
      <c r="E29" s="1171"/>
      <c r="F29" s="746"/>
      <c r="G29" s="644"/>
      <c r="H29" s="1172"/>
      <c r="I29" s="1170"/>
      <c r="J29" s="1170"/>
      <c r="K29" s="643"/>
      <c r="L29" s="645"/>
      <c r="M29" s="644"/>
      <c r="N29" s="645"/>
      <c r="O29" s="646"/>
      <c r="P29" s="645"/>
      <c r="Q29" s="644"/>
      <c r="R29" s="647"/>
      <c r="S29" s="647"/>
      <c r="T29" s="647"/>
      <c r="U29" s="647"/>
      <c r="V29" s="647"/>
      <c r="W29" s="648"/>
    </row>
    <row r="30" spans="1:23" ht="24.95" customHeight="1" x14ac:dyDescent="0.2">
      <c r="A30" s="1169"/>
      <c r="B30" s="1170"/>
      <c r="C30" s="1170"/>
      <c r="D30" s="1170"/>
      <c r="E30" s="1171"/>
      <c r="F30" s="746"/>
      <c r="G30" s="644"/>
      <c r="H30" s="1172"/>
      <c r="I30" s="1170"/>
      <c r="J30" s="1170"/>
      <c r="K30" s="643"/>
      <c r="L30" s="645"/>
      <c r="M30" s="644"/>
      <c r="N30" s="645"/>
      <c r="O30" s="646"/>
      <c r="P30" s="645"/>
      <c r="Q30" s="644"/>
      <c r="R30" s="647"/>
      <c r="S30" s="647"/>
      <c r="T30" s="647"/>
      <c r="U30" s="647"/>
      <c r="V30" s="647"/>
      <c r="W30" s="648"/>
    </row>
    <row r="31" spans="1:23" ht="24.95" customHeight="1" x14ac:dyDescent="0.2">
      <c r="A31" s="1169"/>
      <c r="B31" s="1170"/>
      <c r="C31" s="1170"/>
      <c r="D31" s="1170"/>
      <c r="E31" s="1171"/>
      <c r="F31" s="746"/>
      <c r="G31" s="644"/>
      <c r="H31" s="1172"/>
      <c r="I31" s="1170"/>
      <c r="J31" s="1170"/>
      <c r="K31" s="643"/>
      <c r="L31" s="645"/>
      <c r="M31" s="644"/>
      <c r="N31" s="645"/>
      <c r="O31" s="646"/>
      <c r="P31" s="645"/>
      <c r="Q31" s="644"/>
      <c r="R31" s="647"/>
      <c r="S31" s="647"/>
      <c r="T31" s="647"/>
      <c r="U31" s="647"/>
      <c r="V31" s="647"/>
      <c r="W31" s="648"/>
    </row>
    <row r="32" spans="1:23" ht="24.95" customHeight="1" x14ac:dyDescent="0.2">
      <c r="A32" s="723"/>
      <c r="B32" s="722"/>
      <c r="C32" s="722"/>
      <c r="D32" s="722"/>
      <c r="E32" s="721"/>
      <c r="F32" s="722"/>
      <c r="G32" s="644"/>
      <c r="H32" s="745"/>
      <c r="I32" s="746"/>
      <c r="J32" s="746"/>
      <c r="K32" s="643"/>
      <c r="L32" s="645"/>
      <c r="M32" s="644"/>
      <c r="N32" s="645"/>
      <c r="O32" s="646"/>
      <c r="P32" s="645"/>
      <c r="Q32" s="644"/>
      <c r="R32" s="647"/>
      <c r="S32" s="647"/>
      <c r="T32" s="647"/>
      <c r="U32" s="647"/>
      <c r="V32" s="647"/>
      <c r="W32" s="648"/>
    </row>
    <row r="33" spans="1:23" ht="24.95" customHeight="1" x14ac:dyDescent="0.2">
      <c r="A33" s="1169"/>
      <c r="B33" s="1170"/>
      <c r="C33" s="1170"/>
      <c r="D33" s="1170"/>
      <c r="E33" s="1171"/>
      <c r="F33" s="746"/>
      <c r="G33" s="644"/>
      <c r="H33" s="1172"/>
      <c r="I33" s="1170"/>
      <c r="J33" s="1170"/>
      <c r="K33" s="643"/>
      <c r="L33" s="645"/>
      <c r="M33" s="644"/>
      <c r="N33" s="645"/>
      <c r="O33" s="646"/>
      <c r="P33" s="645"/>
      <c r="Q33" s="644"/>
      <c r="R33" s="647"/>
      <c r="S33" s="647"/>
      <c r="T33" s="647"/>
      <c r="U33" s="647"/>
      <c r="V33" s="647"/>
      <c r="W33" s="648"/>
    </row>
    <row r="34" spans="1:23" ht="24.95" customHeight="1" x14ac:dyDescent="0.2">
      <c r="A34" s="723"/>
      <c r="B34" s="722"/>
      <c r="C34" s="722"/>
      <c r="D34" s="722"/>
      <c r="E34" s="721"/>
      <c r="F34" s="722"/>
      <c r="G34" s="644"/>
      <c r="H34" s="1172"/>
      <c r="I34" s="1170"/>
      <c r="J34" s="1170"/>
      <c r="K34" s="643"/>
      <c r="L34" s="645"/>
      <c r="M34" s="644"/>
      <c r="N34" s="645"/>
      <c r="O34" s="646"/>
      <c r="P34" s="645"/>
      <c r="Q34" s="644"/>
      <c r="R34" s="647"/>
      <c r="S34" s="647"/>
      <c r="T34" s="647"/>
      <c r="U34" s="647"/>
      <c r="V34" s="647"/>
      <c r="W34" s="648"/>
    </row>
    <row r="35" spans="1:23" ht="24.95" customHeight="1" x14ac:dyDescent="0.2">
      <c r="A35" s="1169"/>
      <c r="B35" s="1170"/>
      <c r="C35" s="1170"/>
      <c r="D35" s="1170"/>
      <c r="E35" s="1171"/>
      <c r="F35" s="746"/>
      <c r="G35" s="644"/>
      <c r="H35" s="1172"/>
      <c r="I35" s="1170"/>
      <c r="J35" s="1170"/>
      <c r="K35" s="643"/>
      <c r="L35" s="645"/>
      <c r="M35" s="644"/>
      <c r="N35" s="645"/>
      <c r="O35" s="646"/>
      <c r="P35" s="645"/>
      <c r="Q35" s="644"/>
      <c r="R35" s="647"/>
      <c r="S35" s="647"/>
      <c r="T35" s="647"/>
      <c r="U35" s="647"/>
      <c r="V35" s="647"/>
      <c r="W35" s="648"/>
    </row>
    <row r="36" spans="1:23" ht="24.95" customHeight="1" thickBot="1" x14ac:dyDescent="0.25">
      <c r="A36" s="1169"/>
      <c r="B36" s="1170"/>
      <c r="C36" s="1170"/>
      <c r="D36" s="1170"/>
      <c r="E36" s="1171"/>
      <c r="F36" s="746"/>
      <c r="G36" s="644"/>
      <c r="H36" s="1172"/>
      <c r="I36" s="1170"/>
      <c r="J36" s="1170"/>
      <c r="K36" s="751"/>
      <c r="L36" s="650"/>
      <c r="M36" s="649"/>
      <c r="N36" s="650"/>
      <c r="O36" s="651"/>
      <c r="P36" s="650"/>
      <c r="Q36" s="649"/>
      <c r="R36" s="652"/>
      <c r="S36" s="652"/>
      <c r="T36" s="652"/>
      <c r="U36" s="652"/>
      <c r="V36" s="652"/>
      <c r="W36" s="653"/>
    </row>
    <row r="37" spans="1:23" ht="24.95" customHeight="1" x14ac:dyDescent="0.2">
      <c r="A37" s="654"/>
      <c r="B37" s="655"/>
      <c r="C37" s="655"/>
      <c r="D37" s="655"/>
      <c r="E37" s="1182" t="s">
        <v>404</v>
      </c>
      <c r="F37" s="1182"/>
      <c r="G37" s="1182"/>
      <c r="H37" s="1182"/>
      <c r="I37" s="1182"/>
      <c r="J37" s="1182"/>
      <c r="K37" s="656"/>
      <c r="L37" s="658"/>
      <c r="M37" s="657"/>
      <c r="N37" s="658"/>
      <c r="O37" s="659"/>
      <c r="P37" s="658"/>
      <c r="Q37" s="657"/>
      <c r="R37" s="641"/>
      <c r="S37" s="641"/>
      <c r="T37" s="641"/>
      <c r="U37" s="641"/>
      <c r="V37" s="641"/>
      <c r="W37" s="642"/>
    </row>
    <row r="38" spans="1:23" ht="24.95" customHeight="1" thickBot="1" x14ac:dyDescent="0.25">
      <c r="A38" s="660" t="s">
        <v>405</v>
      </c>
      <c r="B38" s="661" t="s">
        <v>406</v>
      </c>
      <c r="C38" s="661" t="s">
        <v>407</v>
      </c>
      <c r="D38" s="662" t="str">
        <f>AA4</f>
        <v>X</v>
      </c>
      <c r="E38" s="1182" t="s">
        <v>408</v>
      </c>
      <c r="F38" s="1182"/>
      <c r="G38" s="1182"/>
      <c r="H38" s="1182"/>
      <c r="I38" s="1182"/>
      <c r="J38" s="1182"/>
      <c r="K38" s="663"/>
      <c r="L38" s="665"/>
      <c r="M38" s="664"/>
      <c r="N38" s="665"/>
      <c r="O38" s="666"/>
      <c r="P38" s="665"/>
      <c r="Q38" s="664"/>
      <c r="R38" s="667"/>
      <c r="S38" s="667"/>
      <c r="T38" s="667"/>
      <c r="U38" s="667"/>
      <c r="V38" s="667"/>
      <c r="W38" s="668"/>
    </row>
    <row r="40" spans="1:23" ht="24.6" customHeight="1" thickBot="1" x14ac:dyDescent="0.25"/>
    <row r="41" spans="1:23" ht="24.6" customHeight="1" thickBot="1" x14ac:dyDescent="0.4">
      <c r="A41" s="1183" t="s">
        <v>447</v>
      </c>
      <c r="B41" s="1184"/>
      <c r="C41" s="1184"/>
      <c r="D41" s="1184"/>
      <c r="E41" s="1184"/>
      <c r="F41" s="1184"/>
      <c r="G41" s="1184"/>
      <c r="H41" s="1184"/>
      <c r="I41" s="1184"/>
      <c r="J41" s="1184"/>
      <c r="K41" s="1184"/>
      <c r="L41" s="1184"/>
      <c r="M41" s="1184"/>
      <c r="N41" s="1184"/>
      <c r="O41" s="1184"/>
      <c r="P41" s="1184"/>
      <c r="Q41" s="1185"/>
    </row>
    <row r="42" spans="1:23" ht="24.6" customHeight="1" x14ac:dyDescent="0.2">
      <c r="A42" s="1186" t="s">
        <v>448</v>
      </c>
      <c r="B42" s="1187"/>
      <c r="C42" s="1190" t="s">
        <v>460</v>
      </c>
      <c r="D42" s="1190"/>
      <c r="E42" s="1191" t="s">
        <v>478</v>
      </c>
      <c r="F42" s="1191"/>
      <c r="G42" s="1191"/>
      <c r="H42" s="1191"/>
      <c r="I42" s="1191"/>
      <c r="J42" s="1191"/>
      <c r="K42" s="1191"/>
      <c r="L42" s="1191"/>
      <c r="M42" s="1191"/>
      <c r="N42" s="1191"/>
      <c r="O42" s="1191"/>
      <c r="P42" s="1191"/>
      <c r="Q42" s="1192"/>
    </row>
    <row r="43" spans="1:23" ht="24.6" customHeight="1" x14ac:dyDescent="0.2">
      <c r="A43" s="1188"/>
      <c r="B43" s="1189"/>
      <c r="C43" s="1193" t="s">
        <v>451</v>
      </c>
      <c r="D43" s="1194"/>
      <c r="E43" s="1195" t="s">
        <v>475</v>
      </c>
      <c r="F43" s="1196"/>
      <c r="G43" s="1196"/>
      <c r="H43" s="1196"/>
      <c r="I43" s="1196"/>
      <c r="J43" s="1196"/>
      <c r="K43" s="1196"/>
      <c r="L43" s="1196"/>
      <c r="M43" s="1196"/>
      <c r="N43" s="1196"/>
      <c r="O43" s="1196"/>
      <c r="P43" s="1196"/>
      <c r="Q43" s="1197"/>
    </row>
    <row r="44" spans="1:23" ht="24.6" customHeight="1" x14ac:dyDescent="0.2">
      <c r="A44" s="1188"/>
      <c r="B44" s="1189"/>
      <c r="C44" s="1198" t="s">
        <v>452</v>
      </c>
      <c r="D44" s="1198"/>
      <c r="E44" s="1199" t="s">
        <v>474</v>
      </c>
      <c r="F44" s="1199"/>
      <c r="G44" s="1199"/>
      <c r="H44" s="1199"/>
      <c r="I44" s="1199"/>
      <c r="J44" s="1199"/>
      <c r="K44" s="1199"/>
      <c r="L44" s="1199"/>
      <c r="M44" s="1199"/>
      <c r="N44" s="1199"/>
      <c r="O44" s="1199"/>
      <c r="P44" s="1199"/>
      <c r="Q44" s="1200"/>
    </row>
    <row r="45" spans="1:23" ht="24.6" customHeight="1" x14ac:dyDescent="0.2">
      <c r="A45" s="1188"/>
      <c r="B45" s="1189"/>
      <c r="C45" s="1198" t="s">
        <v>472</v>
      </c>
      <c r="D45" s="1198"/>
      <c r="E45" s="1199" t="s">
        <v>473</v>
      </c>
      <c r="F45" s="1199"/>
      <c r="G45" s="1199"/>
      <c r="H45" s="1199"/>
      <c r="I45" s="1199"/>
      <c r="J45" s="1199"/>
      <c r="K45" s="1199"/>
      <c r="L45" s="1199"/>
      <c r="M45" s="1199"/>
      <c r="N45" s="1199"/>
      <c r="O45" s="1199"/>
      <c r="P45" s="1199"/>
      <c r="Q45" s="1200"/>
    </row>
    <row r="46" spans="1:23" ht="24.6" customHeight="1" thickBot="1" x14ac:dyDescent="0.25">
      <c r="A46" s="1188"/>
      <c r="B46" s="1189"/>
      <c r="C46" s="1201" t="s">
        <v>449</v>
      </c>
      <c r="D46" s="1201"/>
      <c r="E46" s="1202" t="s">
        <v>450</v>
      </c>
      <c r="F46" s="1202"/>
      <c r="G46" s="1202"/>
      <c r="H46" s="1202"/>
      <c r="I46" s="1202"/>
      <c r="J46" s="1202"/>
      <c r="K46" s="1202"/>
      <c r="L46" s="1202"/>
      <c r="M46" s="1202"/>
      <c r="N46" s="1202"/>
      <c r="O46" s="1202"/>
      <c r="P46" s="1202"/>
      <c r="Q46" s="1203"/>
    </row>
    <row r="47" spans="1:23" ht="24.6" customHeight="1" thickBot="1" x14ac:dyDescent="0.25">
      <c r="A47" s="1204"/>
      <c r="B47" s="1205"/>
      <c r="C47" s="1205"/>
      <c r="D47" s="1205"/>
      <c r="E47" s="1205"/>
      <c r="F47" s="1205"/>
      <c r="G47" s="1205"/>
      <c r="H47" s="1205"/>
      <c r="I47" s="1205"/>
      <c r="J47" s="1205"/>
      <c r="K47" s="1205"/>
      <c r="L47" s="1205"/>
      <c r="M47" s="1205"/>
      <c r="N47" s="1205"/>
      <c r="O47" s="1205"/>
      <c r="P47" s="1205"/>
      <c r="Q47" s="1206"/>
    </row>
    <row r="48" spans="1:23" ht="24.6" customHeight="1" x14ac:dyDescent="0.2">
      <c r="A48" s="1188" t="s">
        <v>479</v>
      </c>
      <c r="B48" s="1189"/>
      <c r="C48" s="1209" t="s">
        <v>453</v>
      </c>
      <c r="D48" s="1209"/>
      <c r="E48" s="1210" t="s">
        <v>465</v>
      </c>
      <c r="F48" s="1210"/>
      <c r="G48" s="1210"/>
      <c r="H48" s="1210"/>
      <c r="I48" s="1210"/>
      <c r="J48" s="1210"/>
      <c r="K48" s="1210"/>
      <c r="L48" s="1210"/>
      <c r="M48" s="1210"/>
      <c r="N48" s="1210"/>
      <c r="O48" s="1210"/>
      <c r="P48" s="1210"/>
      <c r="Q48" s="1211"/>
    </row>
    <row r="49" spans="1:17" ht="24.6" customHeight="1" x14ac:dyDescent="0.2">
      <c r="A49" s="1188"/>
      <c r="B49" s="1189"/>
      <c r="C49" s="1198" t="s">
        <v>454</v>
      </c>
      <c r="D49" s="1198"/>
      <c r="E49" s="1199" t="s">
        <v>471</v>
      </c>
      <c r="F49" s="1199"/>
      <c r="G49" s="1199"/>
      <c r="H49" s="1199"/>
      <c r="I49" s="1199"/>
      <c r="J49" s="1199"/>
      <c r="K49" s="1199"/>
      <c r="L49" s="1199"/>
      <c r="M49" s="1199"/>
      <c r="N49" s="1199"/>
      <c r="O49" s="1199"/>
      <c r="P49" s="1199"/>
      <c r="Q49" s="1200"/>
    </row>
    <row r="50" spans="1:17" ht="24.6" customHeight="1" x14ac:dyDescent="0.2">
      <c r="A50" s="1188"/>
      <c r="B50" s="1189"/>
      <c r="C50" s="1198" t="s">
        <v>455</v>
      </c>
      <c r="D50" s="1198"/>
      <c r="E50" s="1199" t="s">
        <v>470</v>
      </c>
      <c r="F50" s="1199"/>
      <c r="G50" s="1199"/>
      <c r="H50" s="1199"/>
      <c r="I50" s="1199"/>
      <c r="J50" s="1199"/>
      <c r="K50" s="1199"/>
      <c r="L50" s="1199"/>
      <c r="M50" s="1199"/>
      <c r="N50" s="1199"/>
      <c r="O50" s="1199"/>
      <c r="P50" s="1199"/>
      <c r="Q50" s="1200"/>
    </row>
    <row r="51" spans="1:17" ht="24.6" customHeight="1" x14ac:dyDescent="0.2">
      <c r="A51" s="1188"/>
      <c r="B51" s="1189"/>
      <c r="C51" s="1193" t="s">
        <v>480</v>
      </c>
      <c r="D51" s="1215"/>
      <c r="E51" s="1195" t="s">
        <v>466</v>
      </c>
      <c r="F51" s="1196"/>
      <c r="G51" s="1196"/>
      <c r="H51" s="1196"/>
      <c r="I51" s="1196"/>
      <c r="J51" s="1196"/>
      <c r="K51" s="1196"/>
      <c r="L51" s="1196"/>
      <c r="M51" s="1196"/>
      <c r="N51" s="1196"/>
      <c r="O51" s="1196"/>
      <c r="P51" s="1196"/>
      <c r="Q51" s="1197"/>
    </row>
    <row r="52" spans="1:17" ht="24.6" customHeight="1" x14ac:dyDescent="0.2">
      <c r="A52" s="1188"/>
      <c r="B52" s="1189"/>
      <c r="C52" s="1198" t="s">
        <v>469</v>
      </c>
      <c r="D52" s="1198"/>
      <c r="E52" s="1199" t="s">
        <v>468</v>
      </c>
      <c r="F52" s="1199"/>
      <c r="G52" s="1199"/>
      <c r="H52" s="1199"/>
      <c r="I52" s="1199"/>
      <c r="J52" s="1199"/>
      <c r="K52" s="1199"/>
      <c r="L52" s="1199"/>
      <c r="M52" s="1199"/>
      <c r="N52" s="1199"/>
      <c r="O52" s="1199"/>
      <c r="P52" s="1199"/>
      <c r="Q52" s="1200"/>
    </row>
    <row r="53" spans="1:17" ht="24.6" customHeight="1" x14ac:dyDescent="0.2">
      <c r="A53" s="1188"/>
      <c r="B53" s="1189"/>
      <c r="C53" s="1198" t="s">
        <v>456</v>
      </c>
      <c r="D53" s="1198"/>
      <c r="E53" s="1199" t="s">
        <v>467</v>
      </c>
      <c r="F53" s="1199"/>
      <c r="G53" s="1199"/>
      <c r="H53" s="1199"/>
      <c r="I53" s="1199"/>
      <c r="J53" s="1199"/>
      <c r="K53" s="1199"/>
      <c r="L53" s="1199"/>
      <c r="M53" s="1199"/>
      <c r="N53" s="1199"/>
      <c r="O53" s="1199"/>
      <c r="P53" s="1199"/>
      <c r="Q53" s="1200"/>
    </row>
    <row r="54" spans="1:17" ht="24.6" customHeight="1" x14ac:dyDescent="0.2">
      <c r="A54" s="1188"/>
      <c r="B54" s="1189"/>
      <c r="C54" s="1198" t="s">
        <v>457</v>
      </c>
      <c r="D54" s="1198"/>
      <c r="E54" s="1199" t="s">
        <v>458</v>
      </c>
      <c r="F54" s="1199"/>
      <c r="G54" s="1199"/>
      <c r="H54" s="1199"/>
      <c r="I54" s="1199"/>
      <c r="J54" s="1199"/>
      <c r="K54" s="1199"/>
      <c r="L54" s="1199"/>
      <c r="M54" s="1199"/>
      <c r="N54" s="1199"/>
      <c r="O54" s="1199"/>
      <c r="P54" s="1199"/>
      <c r="Q54" s="1200"/>
    </row>
    <row r="55" spans="1:17" ht="24.6" customHeight="1" thickBot="1" x14ac:dyDescent="0.25">
      <c r="A55" s="1207"/>
      <c r="B55" s="1208"/>
      <c r="C55" s="1212" t="s">
        <v>459</v>
      </c>
      <c r="D55" s="1212"/>
      <c r="E55" s="1213" t="s">
        <v>481</v>
      </c>
      <c r="F55" s="1213"/>
      <c r="G55" s="1213"/>
      <c r="H55" s="1213"/>
      <c r="I55" s="1213"/>
      <c r="J55" s="1213"/>
      <c r="K55" s="1213"/>
      <c r="L55" s="1213"/>
      <c r="M55" s="1213"/>
      <c r="N55" s="1213"/>
      <c r="O55" s="1213"/>
      <c r="P55" s="1213"/>
      <c r="Q55" s="1214"/>
    </row>
  </sheetData>
  <sheetProtection algorithmName="SHA-512" hashValue="hU/w9eZlzs7Z4S41Fcect3Q7uCSnTVWGWg40W/WQcaWqDarpMVzCanzSMbZDgFkRCKbZbRBpucT4E7GRrkU7kA==" saltValue="eUirLnDCmqkyzcwM3T1Vzg==" spinCount="100000" sheet="1" objects="1" scenarios="1"/>
  <mergeCells count="10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 ref="E38:J38"/>
    <mergeCell ref="A41:Q41"/>
    <mergeCell ref="A42:B46"/>
    <mergeCell ref="C42:D42"/>
    <mergeCell ref="E42:Q42"/>
    <mergeCell ref="C43:D43"/>
    <mergeCell ref="E43:Q43"/>
    <mergeCell ref="C44:D44"/>
    <mergeCell ref="E44:Q44"/>
    <mergeCell ref="C45:D45"/>
    <mergeCell ref="E45:Q45"/>
    <mergeCell ref="C46:D46"/>
    <mergeCell ref="E46:Q46"/>
    <mergeCell ref="H34:J34"/>
    <mergeCell ref="A35:E35"/>
    <mergeCell ref="H35:J35"/>
    <mergeCell ref="A36:E36"/>
    <mergeCell ref="H36:J36"/>
    <mergeCell ref="E37:J37"/>
    <mergeCell ref="A30:E30"/>
    <mergeCell ref="H30:J30"/>
    <mergeCell ref="A31:E31"/>
    <mergeCell ref="H31:J31"/>
    <mergeCell ref="A33:E33"/>
    <mergeCell ref="H33:J33"/>
    <mergeCell ref="A27:E27"/>
    <mergeCell ref="H27:J27"/>
    <mergeCell ref="A28:E28"/>
    <mergeCell ref="H28:J28"/>
    <mergeCell ref="A29:E29"/>
    <mergeCell ref="H29:J29"/>
    <mergeCell ref="A24:E24"/>
    <mergeCell ref="H24:J24"/>
    <mergeCell ref="A25:E25"/>
    <mergeCell ref="H25:J25"/>
    <mergeCell ref="A26:E26"/>
    <mergeCell ref="H26:J26"/>
    <mergeCell ref="A21:E21"/>
    <mergeCell ref="H21:J21"/>
    <mergeCell ref="A22:E22"/>
    <mergeCell ref="H22:J22"/>
    <mergeCell ref="A23:E23"/>
    <mergeCell ref="H23:J23"/>
    <mergeCell ref="A18:E18"/>
    <mergeCell ref="H18:J18"/>
    <mergeCell ref="A19:E19"/>
    <mergeCell ref="H19:J19"/>
    <mergeCell ref="A20:E20"/>
    <mergeCell ref="H20:J20"/>
    <mergeCell ref="A15:E15"/>
    <mergeCell ref="H15:J15"/>
    <mergeCell ref="A16:E16"/>
    <mergeCell ref="H16:J16"/>
    <mergeCell ref="A17:E17"/>
    <mergeCell ref="H17:J17"/>
    <mergeCell ref="A12:E12"/>
    <mergeCell ref="H12:J12"/>
    <mergeCell ref="A13:E13"/>
    <mergeCell ref="H13:J13"/>
    <mergeCell ref="A14:E14"/>
    <mergeCell ref="H14:J14"/>
    <mergeCell ref="A9:E9"/>
    <mergeCell ref="H9:J9"/>
    <mergeCell ref="A10:E10"/>
    <mergeCell ref="H10:J10"/>
    <mergeCell ref="A11:E11"/>
    <mergeCell ref="H11:J11"/>
    <mergeCell ref="A6:E6"/>
    <mergeCell ref="H6:J6"/>
    <mergeCell ref="A7:E7"/>
    <mergeCell ref="H7:J7"/>
    <mergeCell ref="A8:E8"/>
    <mergeCell ref="H8:J8"/>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topLeftCell="A28" zoomScale="80" zoomScaleNormal="80" workbookViewId="0">
      <selection activeCell="D94" sqref="D94"/>
    </sheetView>
  </sheetViews>
  <sheetFormatPr defaultRowHeight="12.75" x14ac:dyDescent="0.2"/>
  <cols>
    <col min="1" max="1" width="10.7109375" style="670" customWidth="1"/>
    <col min="2" max="2" width="14.42578125" style="669" customWidth="1"/>
    <col min="3" max="19" width="10.7109375" style="669" customWidth="1"/>
    <col min="20" max="16384" width="9.140625" style="669"/>
  </cols>
  <sheetData>
    <row r="1" spans="1:19" ht="24.95" customHeight="1" x14ac:dyDescent="0.2">
      <c r="A1" s="1225" t="s">
        <v>394</v>
      </c>
      <c r="B1" s="1226"/>
      <c r="C1" s="1227"/>
      <c r="D1" s="1220" t="s">
        <v>410</v>
      </c>
      <c r="E1" s="1221"/>
      <c r="F1" s="1221"/>
      <c r="G1" s="1221"/>
      <c r="H1" s="1221"/>
      <c r="I1" s="1221"/>
      <c r="J1" s="1221"/>
      <c r="K1" s="1221"/>
      <c r="L1" s="1221"/>
      <c r="M1" s="1221"/>
      <c r="N1" s="1221"/>
      <c r="O1" s="1221"/>
      <c r="P1" s="1221"/>
      <c r="Q1" s="1216"/>
      <c r="R1" s="1216"/>
      <c r="S1" s="1217"/>
    </row>
    <row r="2" spans="1:19" ht="24.95" customHeight="1" thickBot="1" x14ac:dyDescent="0.25">
      <c r="A2" s="1228" t="s">
        <v>550</v>
      </c>
      <c r="B2" s="1229"/>
      <c r="C2" s="1229"/>
      <c r="D2" s="1222"/>
      <c r="E2" s="1223"/>
      <c r="F2" s="1223"/>
      <c r="G2" s="1223"/>
      <c r="H2" s="1223"/>
      <c r="I2" s="1223"/>
      <c r="J2" s="1223"/>
      <c r="K2" s="1223"/>
      <c r="L2" s="1223"/>
      <c r="M2" s="1223"/>
      <c r="N2" s="1223"/>
      <c r="O2" s="1223"/>
      <c r="P2" s="1223"/>
      <c r="Q2" s="1218"/>
      <c r="R2" s="1218"/>
      <c r="S2" s="1219"/>
    </row>
    <row r="3" spans="1:19" ht="15.75" thickBot="1" x14ac:dyDescent="0.25">
      <c r="C3" s="1235" t="s">
        <v>409</v>
      </c>
      <c r="D3" s="1236"/>
      <c r="E3" s="1236"/>
      <c r="F3" s="1236"/>
      <c r="G3" s="1237"/>
      <c r="H3" s="1232" t="s">
        <v>444</v>
      </c>
      <c r="I3" s="1233"/>
      <c r="J3" s="1233"/>
      <c r="K3" s="1233"/>
      <c r="L3" s="1233"/>
      <c r="M3" s="1233"/>
      <c r="N3" s="1233"/>
      <c r="O3" s="1234"/>
      <c r="P3" s="1239" t="s">
        <v>411</v>
      </c>
      <c r="Q3" s="1240"/>
      <c r="R3" s="1241"/>
      <c r="S3" s="671"/>
    </row>
    <row r="4" spans="1:19" ht="39" thickBot="1" x14ac:dyDescent="0.25">
      <c r="A4" s="672" t="s">
        <v>412</v>
      </c>
      <c r="B4" s="673" t="s">
        <v>413</v>
      </c>
      <c r="C4" s="674" t="s">
        <v>461</v>
      </c>
      <c r="D4" s="743" t="s">
        <v>432</v>
      </c>
      <c r="E4" s="636" t="s">
        <v>431</v>
      </c>
      <c r="F4" s="635" t="s">
        <v>462</v>
      </c>
      <c r="G4" s="718" t="s">
        <v>433</v>
      </c>
      <c r="H4" s="636" t="s">
        <v>430</v>
      </c>
      <c r="I4" s="637" t="s">
        <v>429</v>
      </c>
      <c r="J4" s="637" t="s">
        <v>428</v>
      </c>
      <c r="K4" s="637" t="s">
        <v>463</v>
      </c>
      <c r="L4" s="637" t="s">
        <v>464</v>
      </c>
      <c r="M4" s="637" t="s">
        <v>427</v>
      </c>
      <c r="N4" s="637" t="s">
        <v>426</v>
      </c>
      <c r="O4" s="720" t="s">
        <v>425</v>
      </c>
      <c r="P4" s="675" t="s">
        <v>414</v>
      </c>
      <c r="Q4" s="637" t="s">
        <v>445</v>
      </c>
      <c r="R4" s="676" t="s">
        <v>415</v>
      </c>
      <c r="S4" s="677" t="s">
        <v>416</v>
      </c>
    </row>
    <row r="5" spans="1:19" x14ac:dyDescent="0.2">
      <c r="A5" s="1230">
        <f>Menu!F5</f>
        <v>43586</v>
      </c>
      <c r="B5" s="678" t="s">
        <v>155</v>
      </c>
      <c r="C5" s="689"/>
      <c r="D5" s="690"/>
      <c r="E5" s="690"/>
      <c r="F5" s="690"/>
      <c r="G5" s="691"/>
      <c r="H5" s="690"/>
      <c r="I5" s="690"/>
      <c r="J5" s="690"/>
      <c r="K5" s="690"/>
      <c r="L5" s="690"/>
      <c r="M5" s="690"/>
      <c r="N5" s="690"/>
      <c r="O5" s="692"/>
      <c r="P5" s="693">
        <f>SUM(C5:G5)</f>
        <v>0</v>
      </c>
      <c r="Q5" s="694">
        <f t="shared" ref="Q5:Q36" si="0">SUM(H5:O5)</f>
        <v>0</v>
      </c>
      <c r="R5" s="695">
        <f t="shared" ref="R5:R36" si="1">P5+Q5</f>
        <v>0</v>
      </c>
      <c r="S5" s="679" t="str">
        <f>IF(AND('Meal Sign In-Data Entry'!P5='CG-3123'!AR192,'Meal Sign In-Data Entry'!Q5='CG-3123'!AS192,'Meal Sign In-Data Entry'!A5='CG-3123'!AL192),IF(AND(P5=0,Q5=0),"","Y"),"N")</f>
        <v/>
      </c>
    </row>
    <row r="6" spans="1:19" x14ac:dyDescent="0.2">
      <c r="A6" s="1231"/>
      <c r="B6" s="680" t="s">
        <v>157</v>
      </c>
      <c r="C6" s="696">
        <v>2</v>
      </c>
      <c r="D6" s="697"/>
      <c r="E6" s="697"/>
      <c r="F6" s="697"/>
      <c r="G6" s="698"/>
      <c r="H6" s="697"/>
      <c r="I6" s="697"/>
      <c r="J6" s="697"/>
      <c r="K6" s="697"/>
      <c r="L6" s="697"/>
      <c r="M6" s="697"/>
      <c r="N6" s="697"/>
      <c r="O6" s="699"/>
      <c r="P6" s="700">
        <f>SUM(C6:G6)</f>
        <v>2</v>
      </c>
      <c r="Q6" s="701">
        <f t="shared" si="0"/>
        <v>0</v>
      </c>
      <c r="R6" s="702">
        <f t="shared" si="1"/>
        <v>2</v>
      </c>
      <c r="S6" s="679" t="str">
        <f>IF(AND('Meal Sign In-Data Entry'!P6='CG-3123'!AR193,'Meal Sign In-Data Entry'!Q6='CG-3123'!AS193,'Meal Sign In-Data Entry'!A6='CG-3123'!AL193),IF(AND(P6=0,Q6=0),"","Y"),"N")</f>
        <v>Y</v>
      </c>
    </row>
    <row r="7" spans="1:19" x14ac:dyDescent="0.2">
      <c r="A7" s="1231"/>
      <c r="B7" s="680" t="s">
        <v>230</v>
      </c>
      <c r="C7" s="696"/>
      <c r="D7" s="697"/>
      <c r="E7" s="697"/>
      <c r="F7" s="697"/>
      <c r="G7" s="698"/>
      <c r="H7" s="697"/>
      <c r="I7" s="697"/>
      <c r="J7" s="697"/>
      <c r="K7" s="697"/>
      <c r="L7" s="697"/>
      <c r="M7" s="697"/>
      <c r="N7" s="697"/>
      <c r="O7" s="699"/>
      <c r="P7" s="700">
        <f t="shared" ref="P7:P70" si="2">SUM(C7:G7)</f>
        <v>0</v>
      </c>
      <c r="Q7" s="701">
        <f t="shared" si="0"/>
        <v>0</v>
      </c>
      <c r="R7" s="702">
        <f t="shared" si="1"/>
        <v>0</v>
      </c>
      <c r="S7" s="679" t="str">
        <f>IF(AND('Meal Sign In-Data Entry'!P7='CG-3123'!AR194,'Meal Sign In-Data Entry'!Q7='CG-3123'!AS194,'Meal Sign In-Data Entry'!A7='CG-3123'!AL194),IF(AND(P7=0,Q7=0),"","Y"),"N")</f>
        <v/>
      </c>
    </row>
    <row r="8" spans="1:19" x14ac:dyDescent="0.2">
      <c r="A8" s="1224">
        <f>A5+1</f>
        <v>43587</v>
      </c>
      <c r="B8" s="680" t="s">
        <v>155</v>
      </c>
      <c r="C8" s="696"/>
      <c r="D8" s="697"/>
      <c r="E8" s="697"/>
      <c r="F8" s="697"/>
      <c r="G8" s="698"/>
      <c r="H8" s="697"/>
      <c r="I8" s="697"/>
      <c r="J8" s="697"/>
      <c r="K8" s="697"/>
      <c r="L8" s="697"/>
      <c r="M8" s="697"/>
      <c r="N8" s="697"/>
      <c r="O8" s="699"/>
      <c r="P8" s="700">
        <f t="shared" si="2"/>
        <v>0</v>
      </c>
      <c r="Q8" s="701">
        <f t="shared" si="0"/>
        <v>0</v>
      </c>
      <c r="R8" s="702">
        <f t="shared" si="1"/>
        <v>0</v>
      </c>
      <c r="S8" s="679" t="str">
        <f>IF(AND('Meal Sign In-Data Entry'!P8='CG-3123'!AR195,'Meal Sign In-Data Entry'!Q8='CG-3123'!AS195,'Meal Sign In-Data Entry'!A8='CG-3123'!AL195),IF(AND(P8=0,Q8=0),"","Y"),"N")</f>
        <v/>
      </c>
    </row>
    <row r="9" spans="1:19" x14ac:dyDescent="0.2">
      <c r="A9" s="1224"/>
      <c r="B9" s="680" t="s">
        <v>157</v>
      </c>
      <c r="C9" s="696"/>
      <c r="D9" s="697"/>
      <c r="E9" s="697"/>
      <c r="F9" s="697"/>
      <c r="G9" s="698"/>
      <c r="H9" s="697"/>
      <c r="I9" s="697"/>
      <c r="J9" s="697"/>
      <c r="K9" s="697"/>
      <c r="L9" s="697"/>
      <c r="M9" s="697"/>
      <c r="N9" s="697"/>
      <c r="O9" s="699"/>
      <c r="P9" s="700">
        <f t="shared" si="2"/>
        <v>0</v>
      </c>
      <c r="Q9" s="701">
        <f t="shared" si="0"/>
        <v>0</v>
      </c>
      <c r="R9" s="702">
        <f t="shared" si="1"/>
        <v>0</v>
      </c>
      <c r="S9" s="679" t="str">
        <f>IF(AND('Meal Sign In-Data Entry'!P9='CG-3123'!AR196,'Meal Sign In-Data Entry'!Q9='CG-3123'!AS196,'Meal Sign In-Data Entry'!A9='CG-3123'!AL196),IF(AND(P9=0,Q9=0),"","Y"),"N")</f>
        <v/>
      </c>
    </row>
    <row r="10" spans="1:19" x14ac:dyDescent="0.2">
      <c r="A10" s="1224"/>
      <c r="B10" s="680" t="s">
        <v>230</v>
      </c>
      <c r="C10" s="696"/>
      <c r="D10" s="697"/>
      <c r="E10" s="697"/>
      <c r="F10" s="697"/>
      <c r="G10" s="698"/>
      <c r="H10" s="697"/>
      <c r="I10" s="697"/>
      <c r="J10" s="697"/>
      <c r="K10" s="697"/>
      <c r="L10" s="697"/>
      <c r="M10" s="697"/>
      <c r="N10" s="697"/>
      <c r="O10" s="699"/>
      <c r="P10" s="700">
        <f t="shared" si="2"/>
        <v>0</v>
      </c>
      <c r="Q10" s="701">
        <f t="shared" si="0"/>
        <v>0</v>
      </c>
      <c r="R10" s="702">
        <f t="shared" si="1"/>
        <v>0</v>
      </c>
      <c r="S10" s="679" t="str">
        <f>IF(AND('Meal Sign In-Data Entry'!P10='CG-3123'!AR197,'Meal Sign In-Data Entry'!Q10='CG-3123'!AS197,'Meal Sign In-Data Entry'!A10='CG-3123'!AL197),IF(AND(P10=0,Q10=0),"","Y"),"N")</f>
        <v/>
      </c>
    </row>
    <row r="11" spans="1:19" x14ac:dyDescent="0.2">
      <c r="A11" s="1224">
        <f>A8+1</f>
        <v>43588</v>
      </c>
      <c r="B11" s="680" t="s">
        <v>155</v>
      </c>
      <c r="C11" s="696"/>
      <c r="D11" s="697"/>
      <c r="E11" s="697"/>
      <c r="F11" s="697"/>
      <c r="G11" s="698"/>
      <c r="H11" s="697"/>
      <c r="I11" s="697"/>
      <c r="J11" s="697"/>
      <c r="K11" s="697"/>
      <c r="L11" s="697"/>
      <c r="M11" s="697"/>
      <c r="N11" s="697"/>
      <c r="O11" s="699"/>
      <c r="P11" s="700">
        <f t="shared" si="2"/>
        <v>0</v>
      </c>
      <c r="Q11" s="701">
        <f t="shared" si="0"/>
        <v>0</v>
      </c>
      <c r="R11" s="702">
        <f t="shared" si="1"/>
        <v>0</v>
      </c>
      <c r="S11" s="679" t="str">
        <f>IF(AND('Meal Sign In-Data Entry'!P11='CG-3123'!AR198,'Meal Sign In-Data Entry'!Q11='CG-3123'!AS198,'Meal Sign In-Data Entry'!A11='CG-3123'!AL198),IF(AND(P11=0,Q11=0),"","Y"),"N")</f>
        <v/>
      </c>
    </row>
    <row r="12" spans="1:19" x14ac:dyDescent="0.2">
      <c r="A12" s="1224"/>
      <c r="B12" s="680" t="s">
        <v>157</v>
      </c>
      <c r="C12" s="696"/>
      <c r="D12" s="697"/>
      <c r="E12" s="697"/>
      <c r="F12" s="697"/>
      <c r="G12" s="698"/>
      <c r="H12" s="697"/>
      <c r="I12" s="697"/>
      <c r="J12" s="697"/>
      <c r="K12" s="697"/>
      <c r="L12" s="697"/>
      <c r="M12" s="697"/>
      <c r="N12" s="697"/>
      <c r="O12" s="699"/>
      <c r="P12" s="700">
        <f t="shared" si="2"/>
        <v>0</v>
      </c>
      <c r="Q12" s="701">
        <f t="shared" si="0"/>
        <v>0</v>
      </c>
      <c r="R12" s="702">
        <f t="shared" si="1"/>
        <v>0</v>
      </c>
      <c r="S12" s="679" t="str">
        <f>IF(AND('Meal Sign In-Data Entry'!P12='CG-3123'!AR199,'Meal Sign In-Data Entry'!Q12='CG-3123'!AS199,'Meal Sign In-Data Entry'!A12='CG-3123'!AL199),IF(AND(P12=0,Q12=0),"","Y"),"N")</f>
        <v/>
      </c>
    </row>
    <row r="13" spans="1:19" x14ac:dyDescent="0.2">
      <c r="A13" s="1224"/>
      <c r="B13" s="680" t="s">
        <v>230</v>
      </c>
      <c r="C13" s="696"/>
      <c r="D13" s="697"/>
      <c r="E13" s="697"/>
      <c r="F13" s="697"/>
      <c r="G13" s="698"/>
      <c r="H13" s="697"/>
      <c r="I13" s="697"/>
      <c r="J13" s="697"/>
      <c r="K13" s="697"/>
      <c r="L13" s="697"/>
      <c r="M13" s="697"/>
      <c r="N13" s="697"/>
      <c r="O13" s="699"/>
      <c r="P13" s="700">
        <f t="shared" si="2"/>
        <v>0</v>
      </c>
      <c r="Q13" s="701">
        <f t="shared" si="0"/>
        <v>0</v>
      </c>
      <c r="R13" s="702">
        <f t="shared" si="1"/>
        <v>0</v>
      </c>
      <c r="S13" s="679" t="str">
        <f>IF(AND('Meal Sign In-Data Entry'!P13='CG-3123'!AR200,'Meal Sign In-Data Entry'!Q13='CG-3123'!AS200,'Meal Sign In-Data Entry'!A13='CG-3123'!AL200),IF(AND(P13=0,Q13=0),"","Y"),"N")</f>
        <v/>
      </c>
    </row>
    <row r="14" spans="1:19" x14ac:dyDescent="0.2">
      <c r="A14" s="1224">
        <f>A11+1</f>
        <v>43589</v>
      </c>
      <c r="B14" s="680" t="s">
        <v>155</v>
      </c>
      <c r="C14" s="696"/>
      <c r="D14" s="697"/>
      <c r="E14" s="697"/>
      <c r="F14" s="697"/>
      <c r="G14" s="698"/>
      <c r="H14" s="697"/>
      <c r="I14" s="697"/>
      <c r="J14" s="697"/>
      <c r="K14" s="697"/>
      <c r="L14" s="697"/>
      <c r="M14" s="697"/>
      <c r="N14" s="697"/>
      <c r="O14" s="699"/>
      <c r="P14" s="700">
        <f t="shared" si="2"/>
        <v>0</v>
      </c>
      <c r="Q14" s="701">
        <f t="shared" si="0"/>
        <v>0</v>
      </c>
      <c r="R14" s="702">
        <f t="shared" si="1"/>
        <v>0</v>
      </c>
      <c r="S14" s="679" t="str">
        <f>IF(AND('Meal Sign In-Data Entry'!P14='CG-3123'!AR201,'Meal Sign In-Data Entry'!Q14='CG-3123'!AS201,'Meal Sign In-Data Entry'!A14='CG-3123'!AL201),IF(AND(P14=0,Q14=0),"","Y"),"N")</f>
        <v/>
      </c>
    </row>
    <row r="15" spans="1:19" x14ac:dyDescent="0.2">
      <c r="A15" s="1224"/>
      <c r="B15" s="680" t="s">
        <v>157</v>
      </c>
      <c r="C15" s="696"/>
      <c r="D15" s="697"/>
      <c r="E15" s="697"/>
      <c r="F15" s="697"/>
      <c r="G15" s="698"/>
      <c r="H15" s="697"/>
      <c r="I15" s="697"/>
      <c r="J15" s="697"/>
      <c r="K15" s="697"/>
      <c r="L15" s="697"/>
      <c r="M15" s="697"/>
      <c r="N15" s="697"/>
      <c r="O15" s="699"/>
      <c r="P15" s="700">
        <f t="shared" si="2"/>
        <v>0</v>
      </c>
      <c r="Q15" s="701">
        <f t="shared" si="0"/>
        <v>0</v>
      </c>
      <c r="R15" s="702">
        <f t="shared" si="1"/>
        <v>0</v>
      </c>
      <c r="S15" s="679" t="str">
        <f>IF(AND('Meal Sign In-Data Entry'!P15='CG-3123'!AR202,'Meal Sign In-Data Entry'!Q15='CG-3123'!AS202,'Meal Sign In-Data Entry'!A15='CG-3123'!AL202),IF(AND(P15=0,Q15=0),"","Y"),"N")</f>
        <v/>
      </c>
    </row>
    <row r="16" spans="1:19" x14ac:dyDescent="0.2">
      <c r="A16" s="1224"/>
      <c r="B16" s="680" t="s">
        <v>230</v>
      </c>
      <c r="C16" s="696"/>
      <c r="D16" s="697"/>
      <c r="E16" s="697"/>
      <c r="F16" s="697"/>
      <c r="G16" s="698"/>
      <c r="H16" s="697"/>
      <c r="I16" s="697"/>
      <c r="J16" s="697"/>
      <c r="K16" s="697"/>
      <c r="L16" s="697"/>
      <c r="M16" s="697"/>
      <c r="N16" s="697"/>
      <c r="O16" s="699"/>
      <c r="P16" s="700">
        <f t="shared" si="2"/>
        <v>0</v>
      </c>
      <c r="Q16" s="701">
        <f t="shared" si="0"/>
        <v>0</v>
      </c>
      <c r="R16" s="702">
        <f t="shared" si="1"/>
        <v>0</v>
      </c>
      <c r="S16" s="679" t="str">
        <f>IF(AND('Meal Sign In-Data Entry'!P16='CG-3123'!AR203,'Meal Sign In-Data Entry'!Q16='CG-3123'!AS203,'Meal Sign In-Data Entry'!A16='CG-3123'!AL203),IF(AND(P16=0,Q16=0),"","Y"),"N")</f>
        <v/>
      </c>
    </row>
    <row r="17" spans="1:19" x14ac:dyDescent="0.2">
      <c r="A17" s="1224">
        <f>A14+1</f>
        <v>43590</v>
      </c>
      <c r="B17" s="680" t="s">
        <v>155</v>
      </c>
      <c r="C17" s="696"/>
      <c r="D17" s="697"/>
      <c r="E17" s="697"/>
      <c r="F17" s="697"/>
      <c r="G17" s="698"/>
      <c r="H17" s="697"/>
      <c r="I17" s="697"/>
      <c r="J17" s="697"/>
      <c r="K17" s="697"/>
      <c r="L17" s="697"/>
      <c r="M17" s="697"/>
      <c r="N17" s="697"/>
      <c r="O17" s="699"/>
      <c r="P17" s="700">
        <f t="shared" si="2"/>
        <v>0</v>
      </c>
      <c r="Q17" s="701">
        <f t="shared" si="0"/>
        <v>0</v>
      </c>
      <c r="R17" s="702">
        <f t="shared" si="1"/>
        <v>0</v>
      </c>
      <c r="S17" s="679" t="str">
        <f>IF(AND('Meal Sign In-Data Entry'!P17='CG-3123'!AR204,'Meal Sign In-Data Entry'!Q17='CG-3123'!AS204,'Meal Sign In-Data Entry'!A17='CG-3123'!AL204),IF(AND(P17=0,Q17=0),"","Y"),"N")</f>
        <v/>
      </c>
    </row>
    <row r="18" spans="1:19" x14ac:dyDescent="0.2">
      <c r="A18" s="1224"/>
      <c r="B18" s="680" t="s">
        <v>157</v>
      </c>
      <c r="C18" s="696">
        <v>2</v>
      </c>
      <c r="D18" s="697"/>
      <c r="E18" s="697"/>
      <c r="F18" s="697"/>
      <c r="G18" s="698"/>
      <c r="H18" s="697"/>
      <c r="I18" s="697"/>
      <c r="J18" s="697"/>
      <c r="K18" s="697"/>
      <c r="L18" s="697"/>
      <c r="M18" s="697"/>
      <c r="N18" s="697"/>
      <c r="O18" s="699"/>
      <c r="P18" s="700">
        <f t="shared" si="2"/>
        <v>2</v>
      </c>
      <c r="Q18" s="701">
        <f t="shared" si="0"/>
        <v>0</v>
      </c>
      <c r="R18" s="702">
        <f t="shared" si="1"/>
        <v>2</v>
      </c>
      <c r="S18" s="679" t="str">
        <f>IF(AND('Meal Sign In-Data Entry'!P18='CG-3123'!AR205,'Meal Sign In-Data Entry'!Q18='CG-3123'!AS205,'Meal Sign In-Data Entry'!A18='CG-3123'!AL205),IF(AND(P18=0,Q18=0),"","Y"),"N")</f>
        <v>Y</v>
      </c>
    </row>
    <row r="19" spans="1:19" x14ac:dyDescent="0.2">
      <c r="A19" s="1224"/>
      <c r="B19" s="680" t="s">
        <v>230</v>
      </c>
      <c r="C19" s="696">
        <v>2</v>
      </c>
      <c r="D19" s="697"/>
      <c r="E19" s="697"/>
      <c r="F19" s="697"/>
      <c r="G19" s="698"/>
      <c r="H19" s="697"/>
      <c r="I19" s="697"/>
      <c r="J19" s="697"/>
      <c r="K19" s="697"/>
      <c r="L19" s="697"/>
      <c r="M19" s="697"/>
      <c r="N19" s="697"/>
      <c r="O19" s="699"/>
      <c r="P19" s="700">
        <f t="shared" si="2"/>
        <v>2</v>
      </c>
      <c r="Q19" s="701">
        <f t="shared" si="0"/>
        <v>0</v>
      </c>
      <c r="R19" s="702">
        <f t="shared" si="1"/>
        <v>2</v>
      </c>
      <c r="S19" s="679" t="str">
        <f>IF(AND('Meal Sign In-Data Entry'!P19='CG-3123'!AR206,'Meal Sign In-Data Entry'!Q19='CG-3123'!AS206,'Meal Sign In-Data Entry'!A19='CG-3123'!AL206),IF(AND(P19=0,Q19=0),"","Y"),"N")</f>
        <v>Y</v>
      </c>
    </row>
    <row r="20" spans="1:19" x14ac:dyDescent="0.2">
      <c r="A20" s="1224">
        <f>A17+1</f>
        <v>43591</v>
      </c>
      <c r="B20" s="680" t="s">
        <v>155</v>
      </c>
      <c r="C20" s="696"/>
      <c r="D20" s="697"/>
      <c r="E20" s="697"/>
      <c r="F20" s="697"/>
      <c r="G20" s="698"/>
      <c r="H20" s="697"/>
      <c r="I20" s="697"/>
      <c r="J20" s="697"/>
      <c r="K20" s="697"/>
      <c r="L20" s="697"/>
      <c r="M20" s="697"/>
      <c r="N20" s="697"/>
      <c r="O20" s="699"/>
      <c r="P20" s="700">
        <f t="shared" si="2"/>
        <v>0</v>
      </c>
      <c r="Q20" s="701">
        <f t="shared" si="0"/>
        <v>0</v>
      </c>
      <c r="R20" s="702">
        <f t="shared" si="1"/>
        <v>0</v>
      </c>
      <c r="S20" s="679" t="str">
        <f>IF(AND('Meal Sign In-Data Entry'!P20='CG-3123'!AR207,'Meal Sign In-Data Entry'!Q20='CG-3123'!AS207,'Meal Sign In-Data Entry'!A20='CG-3123'!AL207),IF(AND(P20=0,Q20=0),"","Y"),"N")</f>
        <v/>
      </c>
    </row>
    <row r="21" spans="1:19" x14ac:dyDescent="0.2">
      <c r="A21" s="1224"/>
      <c r="B21" s="680" t="s">
        <v>157</v>
      </c>
      <c r="C21" s="696">
        <v>2</v>
      </c>
      <c r="D21" s="697"/>
      <c r="E21" s="697"/>
      <c r="F21" s="697"/>
      <c r="G21" s="698"/>
      <c r="H21" s="697"/>
      <c r="I21" s="697"/>
      <c r="J21" s="697"/>
      <c r="K21" s="697"/>
      <c r="L21" s="697"/>
      <c r="M21" s="697"/>
      <c r="N21" s="697"/>
      <c r="O21" s="699"/>
      <c r="P21" s="700">
        <f t="shared" si="2"/>
        <v>2</v>
      </c>
      <c r="Q21" s="701">
        <f t="shared" si="0"/>
        <v>0</v>
      </c>
      <c r="R21" s="702">
        <f t="shared" si="1"/>
        <v>2</v>
      </c>
      <c r="S21" s="679" t="str">
        <f>IF(AND('Meal Sign In-Data Entry'!P21='CG-3123'!AR208,'Meal Sign In-Data Entry'!Q21='CG-3123'!AS208,'Meal Sign In-Data Entry'!A21='CG-3123'!AL208),IF(AND(P21=0,Q21=0),"","Y"),"N")</f>
        <v>Y</v>
      </c>
    </row>
    <row r="22" spans="1:19" x14ac:dyDescent="0.2">
      <c r="A22" s="1224"/>
      <c r="B22" s="680" t="s">
        <v>230</v>
      </c>
      <c r="C22" s="696">
        <v>2</v>
      </c>
      <c r="D22" s="697"/>
      <c r="E22" s="697"/>
      <c r="F22" s="697"/>
      <c r="G22" s="698"/>
      <c r="H22" s="697"/>
      <c r="I22" s="697"/>
      <c r="J22" s="697"/>
      <c r="K22" s="697"/>
      <c r="L22" s="697"/>
      <c r="M22" s="697"/>
      <c r="N22" s="697"/>
      <c r="O22" s="699"/>
      <c r="P22" s="700">
        <f t="shared" si="2"/>
        <v>2</v>
      </c>
      <c r="Q22" s="701">
        <f t="shared" si="0"/>
        <v>0</v>
      </c>
      <c r="R22" s="702">
        <f t="shared" si="1"/>
        <v>2</v>
      </c>
      <c r="S22" s="679" t="str">
        <f>IF(AND('Meal Sign In-Data Entry'!P22='CG-3123'!AR209,'Meal Sign In-Data Entry'!Q22='CG-3123'!AS209,'Meal Sign In-Data Entry'!A22='CG-3123'!AL209),IF(AND(P22=0,Q22=0),"","Y"),"N")</f>
        <v>Y</v>
      </c>
    </row>
    <row r="23" spans="1:19" x14ac:dyDescent="0.2">
      <c r="A23" s="1224">
        <f>A20+1</f>
        <v>43592</v>
      </c>
      <c r="B23" s="680" t="s">
        <v>155</v>
      </c>
      <c r="C23" s="696"/>
      <c r="D23" s="697"/>
      <c r="E23" s="697"/>
      <c r="F23" s="697"/>
      <c r="G23" s="698"/>
      <c r="H23" s="697"/>
      <c r="I23" s="697"/>
      <c r="J23" s="697"/>
      <c r="K23" s="697"/>
      <c r="L23" s="697"/>
      <c r="M23" s="697"/>
      <c r="N23" s="697"/>
      <c r="O23" s="699"/>
      <c r="P23" s="700">
        <f t="shared" si="2"/>
        <v>0</v>
      </c>
      <c r="Q23" s="701">
        <f t="shared" si="0"/>
        <v>0</v>
      </c>
      <c r="R23" s="702">
        <f t="shared" si="1"/>
        <v>0</v>
      </c>
      <c r="S23" s="679" t="str">
        <f>IF(AND('Meal Sign In-Data Entry'!P23='CG-3123'!AR210,'Meal Sign In-Data Entry'!Q23='CG-3123'!AS210,'Meal Sign In-Data Entry'!A23='CG-3123'!AL210),IF(AND(P23=0,Q23=0),"","Y"),"N")</f>
        <v/>
      </c>
    </row>
    <row r="24" spans="1:19" x14ac:dyDescent="0.2">
      <c r="A24" s="1224"/>
      <c r="B24" s="680" t="s">
        <v>157</v>
      </c>
      <c r="C24" s="696">
        <v>2</v>
      </c>
      <c r="D24" s="697"/>
      <c r="E24" s="697"/>
      <c r="F24" s="697"/>
      <c r="G24" s="698"/>
      <c r="H24" s="697"/>
      <c r="I24" s="697"/>
      <c r="J24" s="697"/>
      <c r="K24" s="697"/>
      <c r="L24" s="697"/>
      <c r="M24" s="697"/>
      <c r="N24" s="697"/>
      <c r="O24" s="699"/>
      <c r="P24" s="700">
        <f t="shared" si="2"/>
        <v>2</v>
      </c>
      <c r="Q24" s="701">
        <f t="shared" si="0"/>
        <v>0</v>
      </c>
      <c r="R24" s="702">
        <f t="shared" si="1"/>
        <v>2</v>
      </c>
      <c r="S24" s="679" t="str">
        <f>IF(AND('Meal Sign In-Data Entry'!P24='CG-3123'!AR211,'Meal Sign In-Data Entry'!Q24='CG-3123'!AS211,'Meal Sign In-Data Entry'!A24='CG-3123'!AL211),IF(AND(P24=0,Q24=0),"","Y"),"N")</f>
        <v>Y</v>
      </c>
    </row>
    <row r="25" spans="1:19" x14ac:dyDescent="0.2">
      <c r="A25" s="1224"/>
      <c r="B25" s="680" t="s">
        <v>230</v>
      </c>
      <c r="C25" s="696">
        <v>2</v>
      </c>
      <c r="D25" s="697"/>
      <c r="E25" s="697"/>
      <c r="F25" s="697"/>
      <c r="G25" s="698"/>
      <c r="H25" s="697"/>
      <c r="I25" s="697"/>
      <c r="J25" s="697"/>
      <c r="K25" s="697"/>
      <c r="L25" s="697"/>
      <c r="M25" s="697"/>
      <c r="N25" s="697"/>
      <c r="O25" s="699"/>
      <c r="P25" s="700">
        <f t="shared" si="2"/>
        <v>2</v>
      </c>
      <c r="Q25" s="701">
        <f t="shared" si="0"/>
        <v>0</v>
      </c>
      <c r="R25" s="702">
        <f t="shared" si="1"/>
        <v>2</v>
      </c>
      <c r="S25" s="679" t="str">
        <f>IF(AND('Meal Sign In-Data Entry'!P25='CG-3123'!AR212,'Meal Sign In-Data Entry'!Q25='CG-3123'!AS212,'Meal Sign In-Data Entry'!A25='CG-3123'!AL212),IF(AND(P25=0,Q25=0),"","Y"),"N")</f>
        <v>Y</v>
      </c>
    </row>
    <row r="26" spans="1:19" x14ac:dyDescent="0.2">
      <c r="A26" s="1224">
        <f>A23+1</f>
        <v>43593</v>
      </c>
      <c r="B26" s="680" t="s">
        <v>155</v>
      </c>
      <c r="C26" s="696">
        <v>2</v>
      </c>
      <c r="D26" s="697"/>
      <c r="E26" s="697"/>
      <c r="F26" s="697"/>
      <c r="G26" s="698"/>
      <c r="H26" s="697"/>
      <c r="I26" s="697"/>
      <c r="J26" s="697"/>
      <c r="K26" s="697"/>
      <c r="L26" s="697"/>
      <c r="M26" s="697"/>
      <c r="N26" s="697"/>
      <c r="O26" s="699"/>
      <c r="P26" s="700">
        <f t="shared" si="2"/>
        <v>2</v>
      </c>
      <c r="Q26" s="701">
        <f t="shared" si="0"/>
        <v>0</v>
      </c>
      <c r="R26" s="702">
        <f t="shared" si="1"/>
        <v>2</v>
      </c>
      <c r="S26" s="679" t="str">
        <f>IF(AND('Meal Sign In-Data Entry'!P26='CG-3123'!AR213,'Meal Sign In-Data Entry'!Q26='CG-3123'!AS213,'Meal Sign In-Data Entry'!A26='CG-3123'!AL213),IF(AND(P26=0,Q26=0),"","Y"),"N")</f>
        <v>Y</v>
      </c>
    </row>
    <row r="27" spans="1:19" x14ac:dyDescent="0.2">
      <c r="A27" s="1224"/>
      <c r="B27" s="680" t="s">
        <v>157</v>
      </c>
      <c r="C27" s="696"/>
      <c r="D27" s="697"/>
      <c r="E27" s="697"/>
      <c r="F27" s="697"/>
      <c r="G27" s="698"/>
      <c r="H27" s="697"/>
      <c r="I27" s="697"/>
      <c r="J27" s="697"/>
      <c r="K27" s="697"/>
      <c r="L27" s="697"/>
      <c r="M27" s="697"/>
      <c r="N27" s="697"/>
      <c r="O27" s="699"/>
      <c r="P27" s="700">
        <f t="shared" si="2"/>
        <v>0</v>
      </c>
      <c r="Q27" s="701">
        <f t="shared" si="0"/>
        <v>0</v>
      </c>
      <c r="R27" s="702">
        <f t="shared" si="1"/>
        <v>0</v>
      </c>
      <c r="S27" s="679" t="str">
        <f>IF(AND('Meal Sign In-Data Entry'!P27='CG-3123'!AR214,'Meal Sign In-Data Entry'!Q27='CG-3123'!AS214,'Meal Sign In-Data Entry'!A27='CG-3123'!AL214),IF(AND(P27=0,Q27=0),"","Y"),"N")</f>
        <v/>
      </c>
    </row>
    <row r="28" spans="1:19" x14ac:dyDescent="0.2">
      <c r="A28" s="1224"/>
      <c r="B28" s="680" t="s">
        <v>230</v>
      </c>
      <c r="C28" s="696"/>
      <c r="D28" s="697"/>
      <c r="E28" s="697"/>
      <c r="F28" s="697"/>
      <c r="G28" s="698"/>
      <c r="H28" s="697"/>
      <c r="I28" s="697"/>
      <c r="J28" s="697"/>
      <c r="K28" s="697"/>
      <c r="L28" s="697"/>
      <c r="M28" s="697"/>
      <c r="N28" s="697"/>
      <c r="O28" s="699"/>
      <c r="P28" s="700">
        <f t="shared" si="2"/>
        <v>0</v>
      </c>
      <c r="Q28" s="701">
        <f t="shared" si="0"/>
        <v>0</v>
      </c>
      <c r="R28" s="702">
        <f t="shared" si="1"/>
        <v>0</v>
      </c>
      <c r="S28" s="679" t="str">
        <f>IF(AND('Meal Sign In-Data Entry'!P28='CG-3123'!AR215,'Meal Sign In-Data Entry'!Q28='CG-3123'!AS215,'Meal Sign In-Data Entry'!A28='CG-3123'!AL215),IF(AND(P28=0,Q28=0),"","Y"),"N")</f>
        <v/>
      </c>
    </row>
    <row r="29" spans="1:19" x14ac:dyDescent="0.2">
      <c r="A29" s="1224">
        <f>A26+1</f>
        <v>43594</v>
      </c>
      <c r="B29" s="680" t="s">
        <v>155</v>
      </c>
      <c r="C29" s="696"/>
      <c r="D29" s="697"/>
      <c r="E29" s="697"/>
      <c r="F29" s="697"/>
      <c r="G29" s="698"/>
      <c r="H29" s="697"/>
      <c r="I29" s="697"/>
      <c r="J29" s="697"/>
      <c r="K29" s="697"/>
      <c r="L29" s="697"/>
      <c r="M29" s="697"/>
      <c r="N29" s="697"/>
      <c r="O29" s="699"/>
      <c r="P29" s="700">
        <f t="shared" si="2"/>
        <v>0</v>
      </c>
      <c r="Q29" s="701">
        <f t="shared" si="0"/>
        <v>0</v>
      </c>
      <c r="R29" s="702">
        <f t="shared" si="1"/>
        <v>0</v>
      </c>
      <c r="S29" s="679" t="str">
        <f>IF(AND('Meal Sign In-Data Entry'!P29='CG-3123'!AR216,'Meal Sign In-Data Entry'!Q29='CG-3123'!AS216,'Meal Sign In-Data Entry'!A29='CG-3123'!AL216),IF(AND(P29=0,Q29=0),"","Y"),"N")</f>
        <v/>
      </c>
    </row>
    <row r="30" spans="1:19" x14ac:dyDescent="0.2">
      <c r="A30" s="1224"/>
      <c r="B30" s="680" t="s">
        <v>157</v>
      </c>
      <c r="C30" s="696"/>
      <c r="D30" s="697"/>
      <c r="E30" s="697"/>
      <c r="F30" s="697"/>
      <c r="G30" s="698"/>
      <c r="H30" s="697"/>
      <c r="I30" s="697"/>
      <c r="J30" s="697"/>
      <c r="K30" s="697"/>
      <c r="L30" s="697"/>
      <c r="M30" s="697"/>
      <c r="N30" s="697"/>
      <c r="O30" s="699"/>
      <c r="P30" s="700">
        <f t="shared" si="2"/>
        <v>0</v>
      </c>
      <c r="Q30" s="701">
        <f t="shared" si="0"/>
        <v>0</v>
      </c>
      <c r="R30" s="702">
        <f t="shared" si="1"/>
        <v>0</v>
      </c>
      <c r="S30" s="679" t="str">
        <f>IF(AND('Meal Sign In-Data Entry'!P30='CG-3123'!AR217,'Meal Sign In-Data Entry'!Q30='CG-3123'!AS217,'Meal Sign In-Data Entry'!A30='CG-3123'!AL217),IF(AND(P30=0,Q30=0),"","Y"),"N")</f>
        <v/>
      </c>
    </row>
    <row r="31" spans="1:19" x14ac:dyDescent="0.2">
      <c r="A31" s="1224"/>
      <c r="B31" s="680" t="s">
        <v>230</v>
      </c>
      <c r="C31" s="696"/>
      <c r="D31" s="697"/>
      <c r="E31" s="697"/>
      <c r="F31" s="697"/>
      <c r="G31" s="698"/>
      <c r="H31" s="697"/>
      <c r="I31" s="697"/>
      <c r="J31" s="697"/>
      <c r="K31" s="697"/>
      <c r="L31" s="697"/>
      <c r="M31" s="697"/>
      <c r="N31" s="697"/>
      <c r="O31" s="699"/>
      <c r="P31" s="700">
        <f t="shared" si="2"/>
        <v>0</v>
      </c>
      <c r="Q31" s="701">
        <f t="shared" si="0"/>
        <v>0</v>
      </c>
      <c r="R31" s="702">
        <f t="shared" si="1"/>
        <v>0</v>
      </c>
      <c r="S31" s="679" t="str">
        <f>IF(AND('Meal Sign In-Data Entry'!P31='CG-3123'!AR218,'Meal Sign In-Data Entry'!Q31='CG-3123'!AS218,'Meal Sign In-Data Entry'!A31='CG-3123'!AL218),IF(AND(P31=0,Q31=0),"","Y"),"N")</f>
        <v/>
      </c>
    </row>
    <row r="32" spans="1:19" x14ac:dyDescent="0.2">
      <c r="A32" s="1224">
        <f>A29+1</f>
        <v>43595</v>
      </c>
      <c r="B32" s="680" t="s">
        <v>155</v>
      </c>
      <c r="C32" s="696"/>
      <c r="D32" s="697"/>
      <c r="E32" s="697"/>
      <c r="F32" s="697"/>
      <c r="G32" s="698"/>
      <c r="H32" s="697"/>
      <c r="I32" s="697"/>
      <c r="J32" s="697"/>
      <c r="K32" s="697"/>
      <c r="L32" s="697"/>
      <c r="M32" s="697"/>
      <c r="N32" s="697"/>
      <c r="O32" s="699"/>
      <c r="P32" s="700">
        <f t="shared" si="2"/>
        <v>0</v>
      </c>
      <c r="Q32" s="701">
        <f t="shared" si="0"/>
        <v>0</v>
      </c>
      <c r="R32" s="702">
        <f t="shared" si="1"/>
        <v>0</v>
      </c>
      <c r="S32" s="679" t="str">
        <f>IF(AND('Meal Sign In-Data Entry'!P32='CG-3123'!AR219,'Meal Sign In-Data Entry'!Q32='CG-3123'!AS219,'Meal Sign In-Data Entry'!A32='CG-3123'!AL219),IF(AND(P32=0,Q32=0),"","Y"),"N")</f>
        <v/>
      </c>
    </row>
    <row r="33" spans="1:19" x14ac:dyDescent="0.2">
      <c r="A33" s="1224"/>
      <c r="B33" s="680" t="s">
        <v>157</v>
      </c>
      <c r="C33" s="696"/>
      <c r="D33" s="697"/>
      <c r="E33" s="697"/>
      <c r="F33" s="697"/>
      <c r="G33" s="698"/>
      <c r="H33" s="697"/>
      <c r="I33" s="697"/>
      <c r="J33" s="697"/>
      <c r="K33" s="697"/>
      <c r="L33" s="697"/>
      <c r="M33" s="697"/>
      <c r="N33" s="697"/>
      <c r="O33" s="699"/>
      <c r="P33" s="700">
        <f t="shared" si="2"/>
        <v>0</v>
      </c>
      <c r="Q33" s="701">
        <f t="shared" si="0"/>
        <v>0</v>
      </c>
      <c r="R33" s="702">
        <f t="shared" si="1"/>
        <v>0</v>
      </c>
      <c r="S33" s="679" t="str">
        <f>IF(AND('Meal Sign In-Data Entry'!P33='CG-3123'!AR220,'Meal Sign In-Data Entry'!Q33='CG-3123'!AS220,'Meal Sign In-Data Entry'!A33='CG-3123'!AL220),IF(AND(P33=0,Q33=0),"","Y"),"N")</f>
        <v/>
      </c>
    </row>
    <row r="34" spans="1:19" x14ac:dyDescent="0.2">
      <c r="A34" s="1224"/>
      <c r="B34" s="680" t="s">
        <v>230</v>
      </c>
      <c r="C34" s="696"/>
      <c r="D34" s="697"/>
      <c r="E34" s="697"/>
      <c r="F34" s="697"/>
      <c r="G34" s="698"/>
      <c r="H34" s="697"/>
      <c r="I34" s="697"/>
      <c r="J34" s="697"/>
      <c r="K34" s="697"/>
      <c r="L34" s="697"/>
      <c r="M34" s="697"/>
      <c r="N34" s="697"/>
      <c r="O34" s="699"/>
      <c r="P34" s="700">
        <f t="shared" si="2"/>
        <v>0</v>
      </c>
      <c r="Q34" s="701">
        <f t="shared" si="0"/>
        <v>0</v>
      </c>
      <c r="R34" s="702">
        <f t="shared" si="1"/>
        <v>0</v>
      </c>
      <c r="S34" s="679" t="str">
        <f>IF(AND('Meal Sign In-Data Entry'!P34='CG-3123'!AR221,'Meal Sign In-Data Entry'!Q34='CG-3123'!AS221,'Meal Sign In-Data Entry'!A34='CG-3123'!AL221),IF(AND(P34=0,Q34=0),"","Y"),"N")</f>
        <v/>
      </c>
    </row>
    <row r="35" spans="1:19" x14ac:dyDescent="0.2">
      <c r="A35" s="1224">
        <f>A32+1</f>
        <v>43596</v>
      </c>
      <c r="B35" s="680" t="s">
        <v>155</v>
      </c>
      <c r="C35" s="696"/>
      <c r="D35" s="697"/>
      <c r="E35" s="697"/>
      <c r="F35" s="697"/>
      <c r="G35" s="698"/>
      <c r="H35" s="697"/>
      <c r="I35" s="697"/>
      <c r="J35" s="697"/>
      <c r="K35" s="697"/>
      <c r="L35" s="697"/>
      <c r="M35" s="697"/>
      <c r="N35" s="697"/>
      <c r="O35" s="699"/>
      <c r="P35" s="700">
        <f t="shared" si="2"/>
        <v>0</v>
      </c>
      <c r="Q35" s="701">
        <f t="shared" si="0"/>
        <v>0</v>
      </c>
      <c r="R35" s="702">
        <f t="shared" si="1"/>
        <v>0</v>
      </c>
      <c r="S35" s="679" t="str">
        <f>IF(AND('Meal Sign In-Data Entry'!P35='CG-3123'!AR222,'Meal Sign In-Data Entry'!Q35='CG-3123'!AS222,'Meal Sign In-Data Entry'!A35='CG-3123'!AL222),IF(AND(P35=0,Q35=0),"","Y"),"N")</f>
        <v/>
      </c>
    </row>
    <row r="36" spans="1:19" x14ac:dyDescent="0.2">
      <c r="A36" s="1224"/>
      <c r="B36" s="680" t="s">
        <v>157</v>
      </c>
      <c r="C36" s="696">
        <v>2</v>
      </c>
      <c r="D36" s="697"/>
      <c r="E36" s="697"/>
      <c r="F36" s="697"/>
      <c r="G36" s="698"/>
      <c r="H36" s="697"/>
      <c r="I36" s="697"/>
      <c r="J36" s="697"/>
      <c r="K36" s="697"/>
      <c r="L36" s="697"/>
      <c r="M36" s="697"/>
      <c r="N36" s="697"/>
      <c r="O36" s="699"/>
      <c r="P36" s="700">
        <f t="shared" si="2"/>
        <v>2</v>
      </c>
      <c r="Q36" s="701">
        <f t="shared" si="0"/>
        <v>0</v>
      </c>
      <c r="R36" s="702">
        <f t="shared" si="1"/>
        <v>2</v>
      </c>
      <c r="S36" s="679" t="str">
        <f>IF(AND('Meal Sign In-Data Entry'!P36='CG-3123'!AR223,'Meal Sign In-Data Entry'!Q36='CG-3123'!AS223,'Meal Sign In-Data Entry'!A36='CG-3123'!AL223),IF(AND(P36=0,Q36=0),"","Y"),"N")</f>
        <v>Y</v>
      </c>
    </row>
    <row r="37" spans="1:19" x14ac:dyDescent="0.2">
      <c r="A37" s="1224"/>
      <c r="B37" s="680" t="s">
        <v>230</v>
      </c>
      <c r="C37" s="696"/>
      <c r="D37" s="697"/>
      <c r="E37" s="697"/>
      <c r="F37" s="697"/>
      <c r="G37" s="698"/>
      <c r="H37" s="697"/>
      <c r="I37" s="697"/>
      <c r="J37" s="697"/>
      <c r="K37" s="697"/>
      <c r="L37" s="697"/>
      <c r="M37" s="697"/>
      <c r="N37" s="697"/>
      <c r="O37" s="699"/>
      <c r="P37" s="700">
        <f t="shared" si="2"/>
        <v>0</v>
      </c>
      <c r="Q37" s="701">
        <f t="shared" ref="Q37:Q68" si="3">SUM(H37:O37)</f>
        <v>0</v>
      </c>
      <c r="R37" s="702">
        <f t="shared" ref="R37:R68" si="4">P37+Q37</f>
        <v>0</v>
      </c>
      <c r="S37" s="679" t="str">
        <f>IF(AND('Meal Sign In-Data Entry'!P37='CG-3123'!AR224,'Meal Sign In-Data Entry'!Q37='CG-3123'!AS224,'Meal Sign In-Data Entry'!A37='CG-3123'!AL224),IF(AND(P37=0,Q37=0),"","Y"),"N")</f>
        <v/>
      </c>
    </row>
    <row r="38" spans="1:19" x14ac:dyDescent="0.2">
      <c r="A38" s="1224">
        <f>A35+1</f>
        <v>43597</v>
      </c>
      <c r="B38" s="680" t="s">
        <v>155</v>
      </c>
      <c r="C38" s="696"/>
      <c r="D38" s="697"/>
      <c r="E38" s="697"/>
      <c r="F38" s="697"/>
      <c r="G38" s="698"/>
      <c r="H38" s="697"/>
      <c r="I38" s="697"/>
      <c r="J38" s="697"/>
      <c r="K38" s="697"/>
      <c r="L38" s="697"/>
      <c r="M38" s="697"/>
      <c r="N38" s="697"/>
      <c r="O38" s="699"/>
      <c r="P38" s="700">
        <f t="shared" si="2"/>
        <v>0</v>
      </c>
      <c r="Q38" s="701">
        <f t="shared" si="3"/>
        <v>0</v>
      </c>
      <c r="R38" s="702">
        <f t="shared" si="4"/>
        <v>0</v>
      </c>
      <c r="S38" s="679" t="str">
        <f>IF(AND('Meal Sign In-Data Entry'!P38='CG-3123'!AR225,'Meal Sign In-Data Entry'!Q38='CG-3123'!AS225,'Meal Sign In-Data Entry'!A38='CG-3123'!AL225),IF(AND(P38=0,Q38=0),"","Y"),"N")</f>
        <v/>
      </c>
    </row>
    <row r="39" spans="1:19" x14ac:dyDescent="0.2">
      <c r="A39" s="1224"/>
      <c r="B39" s="680" t="s">
        <v>157</v>
      </c>
      <c r="C39" s="696">
        <v>2</v>
      </c>
      <c r="D39" s="697"/>
      <c r="E39" s="697"/>
      <c r="F39" s="697"/>
      <c r="G39" s="698"/>
      <c r="H39" s="697"/>
      <c r="I39" s="697"/>
      <c r="J39" s="697"/>
      <c r="K39" s="697"/>
      <c r="L39" s="697"/>
      <c r="M39" s="697"/>
      <c r="N39" s="697"/>
      <c r="O39" s="699"/>
      <c r="P39" s="700">
        <f t="shared" si="2"/>
        <v>2</v>
      </c>
      <c r="Q39" s="701">
        <f t="shared" si="3"/>
        <v>0</v>
      </c>
      <c r="R39" s="702">
        <f t="shared" si="4"/>
        <v>2</v>
      </c>
      <c r="S39" s="679" t="str">
        <f>IF(AND('Meal Sign In-Data Entry'!P39='CG-3123'!AR226,'Meal Sign In-Data Entry'!Q39='CG-3123'!AS226,'Meal Sign In-Data Entry'!A39='CG-3123'!AL226),IF(AND(P39=0,Q39=0),"","Y"),"N")</f>
        <v>Y</v>
      </c>
    </row>
    <row r="40" spans="1:19" x14ac:dyDescent="0.2">
      <c r="A40" s="1224"/>
      <c r="B40" s="680" t="s">
        <v>230</v>
      </c>
      <c r="C40" s="696">
        <v>2</v>
      </c>
      <c r="D40" s="697"/>
      <c r="E40" s="697"/>
      <c r="F40" s="697"/>
      <c r="G40" s="698"/>
      <c r="H40" s="697"/>
      <c r="I40" s="697"/>
      <c r="J40" s="697"/>
      <c r="K40" s="697"/>
      <c r="L40" s="697"/>
      <c r="M40" s="697"/>
      <c r="N40" s="697"/>
      <c r="O40" s="699"/>
      <c r="P40" s="700">
        <f t="shared" si="2"/>
        <v>2</v>
      </c>
      <c r="Q40" s="701">
        <f t="shared" si="3"/>
        <v>0</v>
      </c>
      <c r="R40" s="702">
        <f t="shared" si="4"/>
        <v>2</v>
      </c>
      <c r="S40" s="679" t="str">
        <f>IF(AND('Meal Sign In-Data Entry'!P40='CG-3123'!AR227,'Meal Sign In-Data Entry'!Q40='CG-3123'!AS227,'Meal Sign In-Data Entry'!A40='CG-3123'!AL227),IF(AND(P40=0,Q40=0),"","Y"),"N")</f>
        <v>Y</v>
      </c>
    </row>
    <row r="41" spans="1:19" x14ac:dyDescent="0.2">
      <c r="A41" s="1224">
        <f>A38+1</f>
        <v>43598</v>
      </c>
      <c r="B41" s="680" t="s">
        <v>155</v>
      </c>
      <c r="C41" s="696">
        <v>2</v>
      </c>
      <c r="D41" s="697"/>
      <c r="E41" s="697"/>
      <c r="F41" s="697"/>
      <c r="G41" s="698"/>
      <c r="H41" s="697"/>
      <c r="I41" s="697"/>
      <c r="J41" s="697"/>
      <c r="K41" s="697"/>
      <c r="L41" s="697"/>
      <c r="M41" s="697"/>
      <c r="N41" s="697"/>
      <c r="O41" s="699"/>
      <c r="P41" s="700">
        <f t="shared" si="2"/>
        <v>2</v>
      </c>
      <c r="Q41" s="701">
        <f t="shared" si="3"/>
        <v>0</v>
      </c>
      <c r="R41" s="702">
        <f t="shared" si="4"/>
        <v>2</v>
      </c>
      <c r="S41" s="679" t="str">
        <f>IF(AND('Meal Sign In-Data Entry'!P41='CG-3123'!AR228,'Meal Sign In-Data Entry'!Q41='CG-3123'!AS228,'Meal Sign In-Data Entry'!A41='CG-3123'!AL228),IF(AND(P41=0,Q41=0),"","Y"),"N")</f>
        <v>Y</v>
      </c>
    </row>
    <row r="42" spans="1:19" x14ac:dyDescent="0.2">
      <c r="A42" s="1224"/>
      <c r="B42" s="680" t="s">
        <v>157</v>
      </c>
      <c r="C42" s="696">
        <v>2</v>
      </c>
      <c r="D42" s="697"/>
      <c r="E42" s="697"/>
      <c r="F42" s="697"/>
      <c r="G42" s="698"/>
      <c r="H42" s="697"/>
      <c r="I42" s="697"/>
      <c r="J42" s="697"/>
      <c r="K42" s="697"/>
      <c r="L42" s="697"/>
      <c r="M42" s="697"/>
      <c r="N42" s="697"/>
      <c r="O42" s="699"/>
      <c r="P42" s="700">
        <f t="shared" si="2"/>
        <v>2</v>
      </c>
      <c r="Q42" s="701">
        <f t="shared" si="3"/>
        <v>0</v>
      </c>
      <c r="R42" s="702">
        <f t="shared" si="4"/>
        <v>2</v>
      </c>
      <c r="S42" s="679" t="str">
        <f>IF(AND('Meal Sign In-Data Entry'!P42='CG-3123'!AR229,'Meal Sign In-Data Entry'!Q42='CG-3123'!AS229,'Meal Sign In-Data Entry'!A42='CG-3123'!AL229),IF(AND(P42=0,Q42=0),"","Y"),"N")</f>
        <v>Y</v>
      </c>
    </row>
    <row r="43" spans="1:19" x14ac:dyDescent="0.2">
      <c r="A43" s="1224"/>
      <c r="B43" s="680" t="s">
        <v>230</v>
      </c>
      <c r="C43" s="696">
        <v>2</v>
      </c>
      <c r="D43" s="697"/>
      <c r="E43" s="697"/>
      <c r="F43" s="697"/>
      <c r="G43" s="698"/>
      <c r="H43" s="697"/>
      <c r="I43" s="697"/>
      <c r="J43" s="697"/>
      <c r="K43" s="697"/>
      <c r="L43" s="697"/>
      <c r="M43" s="697"/>
      <c r="N43" s="697"/>
      <c r="O43" s="699"/>
      <c r="P43" s="700">
        <f t="shared" si="2"/>
        <v>2</v>
      </c>
      <c r="Q43" s="701">
        <f t="shared" si="3"/>
        <v>0</v>
      </c>
      <c r="R43" s="702">
        <f t="shared" si="4"/>
        <v>2</v>
      </c>
      <c r="S43" s="679" t="str">
        <f>IF(AND('Meal Sign In-Data Entry'!P43='CG-3123'!AR230,'Meal Sign In-Data Entry'!Q43='CG-3123'!AS230,'Meal Sign In-Data Entry'!A43='CG-3123'!AL230),IF(AND(P43=0,Q43=0),"","Y"),"N")</f>
        <v>Y</v>
      </c>
    </row>
    <row r="44" spans="1:19" x14ac:dyDescent="0.2">
      <c r="A44" s="1224">
        <f>A41+1</f>
        <v>43599</v>
      </c>
      <c r="B44" s="680" t="s">
        <v>155</v>
      </c>
      <c r="C44" s="696">
        <v>1</v>
      </c>
      <c r="D44" s="697"/>
      <c r="E44" s="697"/>
      <c r="F44" s="697"/>
      <c r="G44" s="698"/>
      <c r="H44" s="697"/>
      <c r="I44" s="697"/>
      <c r="J44" s="697"/>
      <c r="K44" s="697"/>
      <c r="L44" s="697"/>
      <c r="M44" s="697"/>
      <c r="N44" s="697"/>
      <c r="O44" s="699"/>
      <c r="P44" s="700">
        <f t="shared" si="2"/>
        <v>1</v>
      </c>
      <c r="Q44" s="701">
        <f t="shared" si="3"/>
        <v>0</v>
      </c>
      <c r="R44" s="702">
        <f t="shared" si="4"/>
        <v>1</v>
      </c>
      <c r="S44" s="679" t="str">
        <f>IF(AND('Meal Sign In-Data Entry'!P44='CG-3123'!AR231,'Meal Sign In-Data Entry'!Q44='CG-3123'!AS231,'Meal Sign In-Data Entry'!A44='CG-3123'!AL231),IF(AND(P44=0,Q44=0),"","Y"),"N")</f>
        <v>Y</v>
      </c>
    </row>
    <row r="45" spans="1:19" x14ac:dyDescent="0.2">
      <c r="A45" s="1224"/>
      <c r="B45" s="680" t="s">
        <v>157</v>
      </c>
      <c r="C45" s="696">
        <v>2</v>
      </c>
      <c r="D45" s="697"/>
      <c r="E45" s="697"/>
      <c r="F45" s="697"/>
      <c r="G45" s="698"/>
      <c r="H45" s="697"/>
      <c r="I45" s="697"/>
      <c r="J45" s="697"/>
      <c r="K45" s="697"/>
      <c r="L45" s="697"/>
      <c r="M45" s="697"/>
      <c r="N45" s="697"/>
      <c r="O45" s="699"/>
      <c r="P45" s="700">
        <f t="shared" si="2"/>
        <v>2</v>
      </c>
      <c r="Q45" s="701">
        <f t="shared" si="3"/>
        <v>0</v>
      </c>
      <c r="R45" s="702">
        <f t="shared" si="4"/>
        <v>2</v>
      </c>
      <c r="S45" s="679" t="str">
        <f>IF(AND('Meal Sign In-Data Entry'!P45='CG-3123'!AR232,'Meal Sign In-Data Entry'!Q45='CG-3123'!AS232,'Meal Sign In-Data Entry'!A45='CG-3123'!AL232),IF(AND(P45=0,Q45=0),"","Y"),"N")</f>
        <v>Y</v>
      </c>
    </row>
    <row r="46" spans="1:19" x14ac:dyDescent="0.2">
      <c r="A46" s="1224"/>
      <c r="B46" s="680" t="s">
        <v>230</v>
      </c>
      <c r="C46" s="696">
        <v>1</v>
      </c>
      <c r="D46" s="697"/>
      <c r="E46" s="697"/>
      <c r="F46" s="697"/>
      <c r="G46" s="698"/>
      <c r="H46" s="697"/>
      <c r="I46" s="697"/>
      <c r="J46" s="697"/>
      <c r="K46" s="697"/>
      <c r="L46" s="697"/>
      <c r="M46" s="697"/>
      <c r="N46" s="697"/>
      <c r="O46" s="699"/>
      <c r="P46" s="700">
        <f t="shared" si="2"/>
        <v>1</v>
      </c>
      <c r="Q46" s="701">
        <f t="shared" si="3"/>
        <v>0</v>
      </c>
      <c r="R46" s="702">
        <f t="shared" si="4"/>
        <v>1</v>
      </c>
      <c r="S46" s="679" t="str">
        <f>IF(AND('Meal Sign In-Data Entry'!P46='CG-3123'!AR233,'Meal Sign In-Data Entry'!Q46='CG-3123'!AS233,'Meal Sign In-Data Entry'!A46='CG-3123'!AL233),IF(AND(P46=0,Q46=0),"","Y"),"N")</f>
        <v>Y</v>
      </c>
    </row>
    <row r="47" spans="1:19" x14ac:dyDescent="0.2">
      <c r="A47" s="1224">
        <f>A44+1</f>
        <v>43600</v>
      </c>
      <c r="B47" s="680" t="s">
        <v>155</v>
      </c>
      <c r="C47" s="696">
        <v>1</v>
      </c>
      <c r="D47" s="697"/>
      <c r="E47" s="697"/>
      <c r="F47" s="697"/>
      <c r="G47" s="698"/>
      <c r="H47" s="697"/>
      <c r="I47" s="697"/>
      <c r="J47" s="697"/>
      <c r="K47" s="697"/>
      <c r="L47" s="697"/>
      <c r="M47" s="697"/>
      <c r="N47" s="697"/>
      <c r="O47" s="699"/>
      <c r="P47" s="700">
        <f t="shared" si="2"/>
        <v>1</v>
      </c>
      <c r="Q47" s="701">
        <f t="shared" si="3"/>
        <v>0</v>
      </c>
      <c r="R47" s="702">
        <f t="shared" si="4"/>
        <v>1</v>
      </c>
      <c r="S47" s="679" t="str">
        <f>IF(AND('Meal Sign In-Data Entry'!P47='CG-3123'!AR234,'Meal Sign In-Data Entry'!Q47='CG-3123'!AS234,'Meal Sign In-Data Entry'!A47='CG-3123'!AL234),IF(AND(P47=0,Q47=0),"","Y"),"N")</f>
        <v>Y</v>
      </c>
    </row>
    <row r="48" spans="1:19" x14ac:dyDescent="0.2">
      <c r="A48" s="1224"/>
      <c r="B48" s="680" t="s">
        <v>157</v>
      </c>
      <c r="C48" s="696">
        <v>2</v>
      </c>
      <c r="D48" s="697"/>
      <c r="E48" s="697"/>
      <c r="F48" s="697"/>
      <c r="G48" s="698"/>
      <c r="H48" s="697"/>
      <c r="I48" s="697"/>
      <c r="J48" s="697"/>
      <c r="K48" s="697"/>
      <c r="L48" s="697"/>
      <c r="M48" s="697"/>
      <c r="N48" s="697"/>
      <c r="O48" s="699"/>
      <c r="P48" s="700">
        <f t="shared" si="2"/>
        <v>2</v>
      </c>
      <c r="Q48" s="701">
        <f t="shared" si="3"/>
        <v>0</v>
      </c>
      <c r="R48" s="702">
        <f t="shared" si="4"/>
        <v>2</v>
      </c>
      <c r="S48" s="679" t="str">
        <f>IF(AND('Meal Sign In-Data Entry'!P48='CG-3123'!AR235,'Meal Sign In-Data Entry'!Q48='CG-3123'!AS235,'Meal Sign In-Data Entry'!A48='CG-3123'!AL235),IF(AND(P48=0,Q48=0),"","Y"),"N")</f>
        <v>Y</v>
      </c>
    </row>
    <row r="49" spans="1:19" x14ac:dyDescent="0.2">
      <c r="A49" s="1224"/>
      <c r="B49" s="680" t="s">
        <v>230</v>
      </c>
      <c r="C49" s="696">
        <v>2</v>
      </c>
      <c r="D49" s="697"/>
      <c r="E49" s="697"/>
      <c r="F49" s="697"/>
      <c r="G49" s="698"/>
      <c r="H49" s="697"/>
      <c r="I49" s="697"/>
      <c r="J49" s="697"/>
      <c r="K49" s="697"/>
      <c r="L49" s="697"/>
      <c r="M49" s="697"/>
      <c r="N49" s="697"/>
      <c r="O49" s="699"/>
      <c r="P49" s="700">
        <f t="shared" si="2"/>
        <v>2</v>
      </c>
      <c r="Q49" s="701">
        <f t="shared" si="3"/>
        <v>0</v>
      </c>
      <c r="R49" s="702">
        <f t="shared" si="4"/>
        <v>2</v>
      </c>
      <c r="S49" s="679" t="str">
        <f>IF(AND('Meal Sign In-Data Entry'!P49='CG-3123'!AR236,'Meal Sign In-Data Entry'!Q49='CG-3123'!AS236,'Meal Sign In-Data Entry'!A49='CG-3123'!AL236),IF(AND(P49=0,Q49=0),"","Y"),"N")</f>
        <v>Y</v>
      </c>
    </row>
    <row r="50" spans="1:19" x14ac:dyDescent="0.2">
      <c r="A50" s="1224">
        <f>A47+1</f>
        <v>43601</v>
      </c>
      <c r="B50" s="680" t="s">
        <v>155</v>
      </c>
      <c r="C50" s="696"/>
      <c r="D50" s="697"/>
      <c r="E50" s="697"/>
      <c r="F50" s="697"/>
      <c r="G50" s="698"/>
      <c r="H50" s="697"/>
      <c r="I50" s="697"/>
      <c r="J50" s="697"/>
      <c r="K50" s="697"/>
      <c r="L50" s="697"/>
      <c r="M50" s="697"/>
      <c r="N50" s="697"/>
      <c r="O50" s="699"/>
      <c r="P50" s="700">
        <f t="shared" si="2"/>
        <v>0</v>
      </c>
      <c r="Q50" s="701">
        <f t="shared" si="3"/>
        <v>0</v>
      </c>
      <c r="R50" s="702">
        <f t="shared" si="4"/>
        <v>0</v>
      </c>
      <c r="S50" s="679" t="str">
        <f>IF(AND('Meal Sign In-Data Entry'!P50='CG-3123'!AR237,'Meal Sign In-Data Entry'!Q50='CG-3123'!AS237,'Meal Sign In-Data Entry'!A50='CG-3123'!AL237),IF(AND(P50=0,Q50=0),"","Y"),"N")</f>
        <v/>
      </c>
    </row>
    <row r="51" spans="1:19" x14ac:dyDescent="0.2">
      <c r="A51" s="1224"/>
      <c r="B51" s="680" t="s">
        <v>157</v>
      </c>
      <c r="C51" s="696"/>
      <c r="D51" s="697"/>
      <c r="E51" s="697"/>
      <c r="F51" s="697"/>
      <c r="G51" s="698"/>
      <c r="H51" s="697"/>
      <c r="I51" s="697"/>
      <c r="J51" s="697"/>
      <c r="K51" s="697"/>
      <c r="L51" s="697"/>
      <c r="M51" s="697"/>
      <c r="N51" s="697"/>
      <c r="O51" s="699"/>
      <c r="P51" s="700">
        <f t="shared" si="2"/>
        <v>0</v>
      </c>
      <c r="Q51" s="701">
        <f t="shared" si="3"/>
        <v>0</v>
      </c>
      <c r="R51" s="702">
        <f t="shared" si="4"/>
        <v>0</v>
      </c>
      <c r="S51" s="679" t="str">
        <f>IF(AND('Meal Sign In-Data Entry'!P51='CG-3123'!AR238,'Meal Sign In-Data Entry'!Q51='CG-3123'!AS238,'Meal Sign In-Data Entry'!A51='CG-3123'!AL238),IF(AND(P51=0,Q51=0),"","Y"),"N")</f>
        <v/>
      </c>
    </row>
    <row r="52" spans="1:19" x14ac:dyDescent="0.2">
      <c r="A52" s="1224"/>
      <c r="B52" s="680" t="s">
        <v>230</v>
      </c>
      <c r="C52" s="696"/>
      <c r="D52" s="697"/>
      <c r="E52" s="697"/>
      <c r="F52" s="697"/>
      <c r="G52" s="698"/>
      <c r="H52" s="697"/>
      <c r="I52" s="697"/>
      <c r="J52" s="697"/>
      <c r="K52" s="697"/>
      <c r="L52" s="697"/>
      <c r="M52" s="697"/>
      <c r="N52" s="697"/>
      <c r="O52" s="699"/>
      <c r="P52" s="700">
        <f t="shared" si="2"/>
        <v>0</v>
      </c>
      <c r="Q52" s="701">
        <f t="shared" si="3"/>
        <v>0</v>
      </c>
      <c r="R52" s="702">
        <f t="shared" si="4"/>
        <v>0</v>
      </c>
      <c r="S52" s="679" t="str">
        <f>IF(AND('Meal Sign In-Data Entry'!P52='CG-3123'!AR239,'Meal Sign In-Data Entry'!Q52='CG-3123'!AS239,'Meal Sign In-Data Entry'!A52='CG-3123'!AL239),IF(AND(P52=0,Q52=0),"","Y"),"N")</f>
        <v/>
      </c>
    </row>
    <row r="53" spans="1:19" x14ac:dyDescent="0.2">
      <c r="A53" s="1224">
        <f>A50+1</f>
        <v>43602</v>
      </c>
      <c r="B53" s="680" t="s">
        <v>155</v>
      </c>
      <c r="C53" s="696"/>
      <c r="D53" s="697"/>
      <c r="E53" s="697"/>
      <c r="F53" s="697"/>
      <c r="G53" s="698"/>
      <c r="H53" s="697"/>
      <c r="I53" s="697"/>
      <c r="J53" s="697"/>
      <c r="K53" s="697"/>
      <c r="L53" s="697"/>
      <c r="M53" s="697"/>
      <c r="N53" s="697"/>
      <c r="O53" s="699"/>
      <c r="P53" s="700">
        <f t="shared" si="2"/>
        <v>0</v>
      </c>
      <c r="Q53" s="701">
        <f t="shared" si="3"/>
        <v>0</v>
      </c>
      <c r="R53" s="702">
        <f t="shared" si="4"/>
        <v>0</v>
      </c>
      <c r="S53" s="679" t="str">
        <f>IF(AND('Meal Sign In-Data Entry'!P53='CG-3123'!AR240,'Meal Sign In-Data Entry'!Q53='CG-3123'!AS240,'Meal Sign In-Data Entry'!A53='CG-3123'!AL240),IF(AND(P53=0,Q53=0),"","Y"),"N")</f>
        <v/>
      </c>
    </row>
    <row r="54" spans="1:19" x14ac:dyDescent="0.2">
      <c r="A54" s="1224"/>
      <c r="B54" s="680" t="s">
        <v>157</v>
      </c>
      <c r="C54" s="696"/>
      <c r="D54" s="697"/>
      <c r="E54" s="697"/>
      <c r="F54" s="697"/>
      <c r="G54" s="698"/>
      <c r="H54" s="697"/>
      <c r="I54" s="697"/>
      <c r="J54" s="697"/>
      <c r="K54" s="697"/>
      <c r="L54" s="697"/>
      <c r="M54" s="697"/>
      <c r="N54" s="697"/>
      <c r="O54" s="699"/>
      <c r="P54" s="700">
        <f t="shared" si="2"/>
        <v>0</v>
      </c>
      <c r="Q54" s="701">
        <f t="shared" si="3"/>
        <v>0</v>
      </c>
      <c r="R54" s="702">
        <f t="shared" si="4"/>
        <v>0</v>
      </c>
      <c r="S54" s="679" t="str">
        <f>IF(AND('Meal Sign In-Data Entry'!P54='CG-3123'!AR241,'Meal Sign In-Data Entry'!Q54='CG-3123'!AS241,'Meal Sign In-Data Entry'!A54='CG-3123'!AL241),IF(AND(P54=0,Q54=0),"","Y"),"N")</f>
        <v/>
      </c>
    </row>
    <row r="55" spans="1:19" x14ac:dyDescent="0.2">
      <c r="A55" s="1224"/>
      <c r="B55" s="680" t="s">
        <v>230</v>
      </c>
      <c r="C55" s="696"/>
      <c r="D55" s="697"/>
      <c r="E55" s="697"/>
      <c r="F55" s="697"/>
      <c r="G55" s="698"/>
      <c r="H55" s="697"/>
      <c r="I55" s="697"/>
      <c r="J55" s="697"/>
      <c r="K55" s="697"/>
      <c r="L55" s="697"/>
      <c r="M55" s="697"/>
      <c r="N55" s="697"/>
      <c r="O55" s="699"/>
      <c r="P55" s="700">
        <f t="shared" si="2"/>
        <v>0</v>
      </c>
      <c r="Q55" s="701">
        <f t="shared" si="3"/>
        <v>0</v>
      </c>
      <c r="R55" s="702">
        <f t="shared" si="4"/>
        <v>0</v>
      </c>
      <c r="S55" s="679" t="str">
        <f>IF(AND('Meal Sign In-Data Entry'!P55='CG-3123'!AR242,'Meal Sign In-Data Entry'!Q55='CG-3123'!AS242,'Meal Sign In-Data Entry'!A55='CG-3123'!AL242),IF(AND(P55=0,Q55=0),"","Y"),"N")</f>
        <v/>
      </c>
    </row>
    <row r="56" spans="1:19" x14ac:dyDescent="0.2">
      <c r="A56" s="1224">
        <f>A53+1</f>
        <v>43603</v>
      </c>
      <c r="B56" s="680" t="s">
        <v>155</v>
      </c>
      <c r="C56" s="696"/>
      <c r="D56" s="697"/>
      <c r="E56" s="697"/>
      <c r="F56" s="697"/>
      <c r="G56" s="698"/>
      <c r="H56" s="697"/>
      <c r="I56" s="697"/>
      <c r="J56" s="697"/>
      <c r="K56" s="697"/>
      <c r="L56" s="697"/>
      <c r="M56" s="697"/>
      <c r="N56" s="697"/>
      <c r="O56" s="699"/>
      <c r="P56" s="700">
        <f t="shared" si="2"/>
        <v>0</v>
      </c>
      <c r="Q56" s="701">
        <f t="shared" si="3"/>
        <v>0</v>
      </c>
      <c r="R56" s="702">
        <f t="shared" si="4"/>
        <v>0</v>
      </c>
      <c r="S56" s="679" t="str">
        <f>IF(AND('Meal Sign In-Data Entry'!P56='CG-3123'!AR243,'Meal Sign In-Data Entry'!Q56='CG-3123'!AS243,'Meal Sign In-Data Entry'!A56='CG-3123'!AL243),IF(AND(P56=0,Q56=0),"","Y"),"N")</f>
        <v/>
      </c>
    </row>
    <row r="57" spans="1:19" x14ac:dyDescent="0.2">
      <c r="A57" s="1224"/>
      <c r="B57" s="680" t="s">
        <v>157</v>
      </c>
      <c r="C57" s="696">
        <v>2</v>
      </c>
      <c r="D57" s="697"/>
      <c r="E57" s="697"/>
      <c r="F57" s="697"/>
      <c r="G57" s="698"/>
      <c r="H57" s="697"/>
      <c r="I57" s="697"/>
      <c r="J57" s="697"/>
      <c r="K57" s="697"/>
      <c r="L57" s="697"/>
      <c r="M57" s="697"/>
      <c r="N57" s="697"/>
      <c r="O57" s="699"/>
      <c r="P57" s="700">
        <f t="shared" si="2"/>
        <v>2</v>
      </c>
      <c r="Q57" s="701">
        <f t="shared" si="3"/>
        <v>0</v>
      </c>
      <c r="R57" s="702">
        <f t="shared" si="4"/>
        <v>2</v>
      </c>
      <c r="S57" s="679" t="str">
        <f>IF(AND('Meal Sign In-Data Entry'!P57='CG-3123'!AR244,'Meal Sign In-Data Entry'!Q57='CG-3123'!AS244,'Meal Sign In-Data Entry'!A57='CG-3123'!AL244),IF(AND(P57=0,Q57=0),"","Y"),"N")</f>
        <v>Y</v>
      </c>
    </row>
    <row r="58" spans="1:19" x14ac:dyDescent="0.2">
      <c r="A58" s="1224"/>
      <c r="B58" s="680" t="s">
        <v>230</v>
      </c>
      <c r="C58" s="696"/>
      <c r="D58" s="697"/>
      <c r="E58" s="697"/>
      <c r="F58" s="697"/>
      <c r="G58" s="698"/>
      <c r="H58" s="697"/>
      <c r="I58" s="697"/>
      <c r="J58" s="697"/>
      <c r="K58" s="697"/>
      <c r="L58" s="697"/>
      <c r="M58" s="697"/>
      <c r="N58" s="697"/>
      <c r="O58" s="699"/>
      <c r="P58" s="700">
        <f t="shared" si="2"/>
        <v>0</v>
      </c>
      <c r="Q58" s="701">
        <f t="shared" si="3"/>
        <v>0</v>
      </c>
      <c r="R58" s="702">
        <f t="shared" si="4"/>
        <v>0</v>
      </c>
      <c r="S58" s="679" t="str">
        <f>IF(AND('Meal Sign In-Data Entry'!P58='CG-3123'!AR245,'Meal Sign In-Data Entry'!Q58='CG-3123'!AS245,'Meal Sign In-Data Entry'!A58='CG-3123'!AL245),IF(AND(P58=0,Q58=0),"","Y"),"N")</f>
        <v/>
      </c>
    </row>
    <row r="59" spans="1:19" x14ac:dyDescent="0.2">
      <c r="A59" s="1224">
        <f>A56+1</f>
        <v>43604</v>
      </c>
      <c r="B59" s="680" t="s">
        <v>155</v>
      </c>
      <c r="C59" s="696"/>
      <c r="D59" s="697"/>
      <c r="E59" s="697"/>
      <c r="F59" s="697"/>
      <c r="G59" s="698"/>
      <c r="H59" s="697"/>
      <c r="I59" s="697"/>
      <c r="J59" s="697"/>
      <c r="K59" s="697"/>
      <c r="L59" s="697"/>
      <c r="M59" s="697"/>
      <c r="N59" s="697"/>
      <c r="O59" s="699"/>
      <c r="P59" s="700">
        <f t="shared" si="2"/>
        <v>0</v>
      </c>
      <c r="Q59" s="701">
        <f t="shared" si="3"/>
        <v>0</v>
      </c>
      <c r="R59" s="702">
        <f t="shared" si="4"/>
        <v>0</v>
      </c>
      <c r="S59" s="679" t="str">
        <f>IF(AND('Meal Sign In-Data Entry'!P59='CG-3123'!AR246,'Meal Sign In-Data Entry'!Q59='CG-3123'!AS246,'Meal Sign In-Data Entry'!A59='CG-3123'!AL246),IF(AND(P59=0,Q59=0),"","Y"),"N")</f>
        <v/>
      </c>
    </row>
    <row r="60" spans="1:19" x14ac:dyDescent="0.2">
      <c r="A60" s="1224"/>
      <c r="B60" s="680" t="s">
        <v>157</v>
      </c>
      <c r="C60" s="696">
        <v>2</v>
      </c>
      <c r="D60" s="697"/>
      <c r="E60" s="697"/>
      <c r="F60" s="697"/>
      <c r="G60" s="698"/>
      <c r="H60" s="697"/>
      <c r="I60" s="697"/>
      <c r="J60" s="697"/>
      <c r="K60" s="697"/>
      <c r="L60" s="697"/>
      <c r="M60" s="697"/>
      <c r="N60" s="697"/>
      <c r="O60" s="699"/>
      <c r="P60" s="700">
        <f t="shared" si="2"/>
        <v>2</v>
      </c>
      <c r="Q60" s="701">
        <f t="shared" si="3"/>
        <v>0</v>
      </c>
      <c r="R60" s="702">
        <f t="shared" si="4"/>
        <v>2</v>
      </c>
      <c r="S60" s="679" t="str">
        <f>IF(AND('Meal Sign In-Data Entry'!P60='CG-3123'!AR247,'Meal Sign In-Data Entry'!Q60='CG-3123'!AS247,'Meal Sign In-Data Entry'!A60='CG-3123'!AL247),IF(AND(P60=0,Q60=0),"","Y"),"N")</f>
        <v>Y</v>
      </c>
    </row>
    <row r="61" spans="1:19" x14ac:dyDescent="0.2">
      <c r="A61" s="1224"/>
      <c r="B61" s="680" t="s">
        <v>230</v>
      </c>
      <c r="C61" s="696"/>
      <c r="D61" s="697"/>
      <c r="E61" s="697"/>
      <c r="F61" s="697"/>
      <c r="G61" s="698"/>
      <c r="H61" s="697"/>
      <c r="I61" s="697"/>
      <c r="J61" s="697"/>
      <c r="K61" s="697"/>
      <c r="L61" s="697"/>
      <c r="M61" s="697"/>
      <c r="N61" s="697"/>
      <c r="O61" s="699"/>
      <c r="P61" s="700">
        <f t="shared" si="2"/>
        <v>0</v>
      </c>
      <c r="Q61" s="701">
        <f t="shared" si="3"/>
        <v>0</v>
      </c>
      <c r="R61" s="702">
        <f t="shared" si="4"/>
        <v>0</v>
      </c>
      <c r="S61" s="679" t="str">
        <f>IF(AND('Meal Sign In-Data Entry'!P61='CG-3123'!AR248,'Meal Sign In-Data Entry'!Q61='CG-3123'!AS248,'Meal Sign In-Data Entry'!A61='CG-3123'!AL248),IF(AND(P61=0,Q61=0),"","Y"),"N")</f>
        <v/>
      </c>
    </row>
    <row r="62" spans="1:19" x14ac:dyDescent="0.2">
      <c r="A62" s="1224">
        <f>A59+1</f>
        <v>43605</v>
      </c>
      <c r="B62" s="680" t="s">
        <v>155</v>
      </c>
      <c r="C62" s="696"/>
      <c r="D62" s="697"/>
      <c r="E62" s="697"/>
      <c r="F62" s="697"/>
      <c r="G62" s="698"/>
      <c r="H62" s="697"/>
      <c r="I62" s="697"/>
      <c r="J62" s="697"/>
      <c r="K62" s="697"/>
      <c r="L62" s="697"/>
      <c r="M62" s="697"/>
      <c r="N62" s="697"/>
      <c r="O62" s="699"/>
      <c r="P62" s="700">
        <f t="shared" si="2"/>
        <v>0</v>
      </c>
      <c r="Q62" s="701">
        <f t="shared" si="3"/>
        <v>0</v>
      </c>
      <c r="R62" s="702">
        <f t="shared" si="4"/>
        <v>0</v>
      </c>
      <c r="S62" s="679" t="str">
        <f>IF(AND('Meal Sign In-Data Entry'!P62='CG-3123'!AR249,'Meal Sign In-Data Entry'!Q62='CG-3123'!AS249,'Meal Sign In-Data Entry'!A62='CG-3123'!AL249),IF(AND(P62=0,Q62=0),"","Y"),"N")</f>
        <v/>
      </c>
    </row>
    <row r="63" spans="1:19" x14ac:dyDescent="0.2">
      <c r="A63" s="1224"/>
      <c r="B63" s="680" t="s">
        <v>157</v>
      </c>
      <c r="C63" s="696">
        <v>2</v>
      </c>
      <c r="D63" s="697"/>
      <c r="E63" s="697"/>
      <c r="F63" s="697"/>
      <c r="G63" s="698"/>
      <c r="H63" s="697"/>
      <c r="I63" s="697"/>
      <c r="J63" s="697"/>
      <c r="K63" s="697"/>
      <c r="L63" s="697"/>
      <c r="M63" s="697"/>
      <c r="N63" s="697"/>
      <c r="O63" s="699"/>
      <c r="P63" s="700">
        <f t="shared" si="2"/>
        <v>2</v>
      </c>
      <c r="Q63" s="701">
        <f t="shared" si="3"/>
        <v>0</v>
      </c>
      <c r="R63" s="702">
        <f t="shared" si="4"/>
        <v>2</v>
      </c>
      <c r="S63" s="679" t="str">
        <f>IF(AND('Meal Sign In-Data Entry'!P63='CG-3123'!AR250,'Meal Sign In-Data Entry'!Q63='CG-3123'!AS250,'Meal Sign In-Data Entry'!A63='CG-3123'!AL250),IF(AND(P63=0,Q63=0),"","Y"),"N")</f>
        <v>Y</v>
      </c>
    </row>
    <row r="64" spans="1:19" x14ac:dyDescent="0.2">
      <c r="A64" s="1224"/>
      <c r="B64" s="680" t="s">
        <v>230</v>
      </c>
      <c r="C64" s="696"/>
      <c r="D64" s="697"/>
      <c r="E64" s="697"/>
      <c r="F64" s="697"/>
      <c r="G64" s="698"/>
      <c r="H64" s="697"/>
      <c r="I64" s="697"/>
      <c r="J64" s="697"/>
      <c r="K64" s="697"/>
      <c r="L64" s="697"/>
      <c r="M64" s="697"/>
      <c r="N64" s="697"/>
      <c r="O64" s="699"/>
      <c r="P64" s="700">
        <f t="shared" si="2"/>
        <v>0</v>
      </c>
      <c r="Q64" s="701">
        <f t="shared" si="3"/>
        <v>0</v>
      </c>
      <c r="R64" s="702">
        <f t="shared" si="4"/>
        <v>0</v>
      </c>
      <c r="S64" s="679" t="str">
        <f>IF(AND('Meal Sign In-Data Entry'!P64='CG-3123'!AR251,'Meal Sign In-Data Entry'!Q64='CG-3123'!AS251,'Meal Sign In-Data Entry'!A64='CG-3123'!AL251),IF(AND(P64=0,Q64=0),"","Y"),"N")</f>
        <v/>
      </c>
    </row>
    <row r="65" spans="1:19" x14ac:dyDescent="0.2">
      <c r="A65" s="1224">
        <f>A62+1</f>
        <v>43606</v>
      </c>
      <c r="B65" s="680" t="s">
        <v>155</v>
      </c>
      <c r="C65" s="696"/>
      <c r="D65" s="697"/>
      <c r="E65" s="697"/>
      <c r="F65" s="697"/>
      <c r="G65" s="698"/>
      <c r="H65" s="697"/>
      <c r="I65" s="697"/>
      <c r="J65" s="697"/>
      <c r="K65" s="697"/>
      <c r="L65" s="697"/>
      <c r="M65" s="697"/>
      <c r="N65" s="697"/>
      <c r="O65" s="699"/>
      <c r="P65" s="700">
        <f t="shared" si="2"/>
        <v>0</v>
      </c>
      <c r="Q65" s="701">
        <f t="shared" si="3"/>
        <v>0</v>
      </c>
      <c r="R65" s="702">
        <f t="shared" si="4"/>
        <v>0</v>
      </c>
      <c r="S65" s="679" t="str">
        <f>IF(AND('Meal Sign In-Data Entry'!P65='CG-3123'!AR252,'Meal Sign In-Data Entry'!Q65='CG-3123'!AS252,'Meal Sign In-Data Entry'!A65='CG-3123'!AL252),IF(AND(P65=0,Q65=0),"","Y"),"N")</f>
        <v/>
      </c>
    </row>
    <row r="66" spans="1:19" x14ac:dyDescent="0.2">
      <c r="A66" s="1224"/>
      <c r="B66" s="680" t="s">
        <v>157</v>
      </c>
      <c r="C66" s="696">
        <v>2</v>
      </c>
      <c r="D66" s="697"/>
      <c r="E66" s="697"/>
      <c r="F66" s="697"/>
      <c r="G66" s="698"/>
      <c r="H66" s="697"/>
      <c r="I66" s="697"/>
      <c r="J66" s="697"/>
      <c r="K66" s="697"/>
      <c r="L66" s="697"/>
      <c r="M66" s="697"/>
      <c r="N66" s="697"/>
      <c r="O66" s="699"/>
      <c r="P66" s="700">
        <f t="shared" si="2"/>
        <v>2</v>
      </c>
      <c r="Q66" s="701">
        <f t="shared" si="3"/>
        <v>0</v>
      </c>
      <c r="R66" s="702">
        <f t="shared" si="4"/>
        <v>2</v>
      </c>
      <c r="S66" s="679" t="str">
        <f>IF(AND('Meal Sign In-Data Entry'!P66='CG-3123'!AR253,'Meal Sign In-Data Entry'!Q66='CG-3123'!AS253,'Meal Sign In-Data Entry'!A66='CG-3123'!AL253),IF(AND(P66=0,Q66=0),"","Y"),"N")</f>
        <v>Y</v>
      </c>
    </row>
    <row r="67" spans="1:19" x14ac:dyDescent="0.2">
      <c r="A67" s="1224"/>
      <c r="B67" s="680" t="s">
        <v>230</v>
      </c>
      <c r="C67" s="696"/>
      <c r="D67" s="697"/>
      <c r="E67" s="697"/>
      <c r="F67" s="697"/>
      <c r="G67" s="698"/>
      <c r="H67" s="697"/>
      <c r="I67" s="697"/>
      <c r="J67" s="697"/>
      <c r="K67" s="697"/>
      <c r="L67" s="697"/>
      <c r="M67" s="697"/>
      <c r="N67" s="697"/>
      <c r="O67" s="699"/>
      <c r="P67" s="700">
        <f t="shared" si="2"/>
        <v>0</v>
      </c>
      <c r="Q67" s="701">
        <f t="shared" si="3"/>
        <v>0</v>
      </c>
      <c r="R67" s="702">
        <f t="shared" si="4"/>
        <v>0</v>
      </c>
      <c r="S67" s="679" t="str">
        <f>IF(AND('Meal Sign In-Data Entry'!P67='CG-3123'!AR254,'Meal Sign In-Data Entry'!Q67='CG-3123'!AS254,'Meal Sign In-Data Entry'!A67='CG-3123'!AL254),IF(AND(P67=0,Q67=0),"","Y"),"N")</f>
        <v/>
      </c>
    </row>
    <row r="68" spans="1:19" x14ac:dyDescent="0.2">
      <c r="A68" s="1224">
        <f>A65+1</f>
        <v>43607</v>
      </c>
      <c r="B68" s="680" t="s">
        <v>155</v>
      </c>
      <c r="C68" s="696">
        <v>2</v>
      </c>
      <c r="D68" s="697"/>
      <c r="E68" s="697"/>
      <c r="F68" s="697"/>
      <c r="G68" s="698"/>
      <c r="H68" s="697"/>
      <c r="I68" s="697"/>
      <c r="J68" s="697"/>
      <c r="K68" s="697"/>
      <c r="L68" s="697"/>
      <c r="M68" s="697"/>
      <c r="N68" s="697"/>
      <c r="O68" s="699"/>
      <c r="P68" s="700">
        <f t="shared" si="2"/>
        <v>2</v>
      </c>
      <c r="Q68" s="701">
        <f t="shared" si="3"/>
        <v>0</v>
      </c>
      <c r="R68" s="702">
        <f t="shared" si="4"/>
        <v>2</v>
      </c>
      <c r="S68" s="679" t="str">
        <f>IF(AND('Meal Sign In-Data Entry'!P68='CG-3123'!AR255,'Meal Sign In-Data Entry'!Q68='CG-3123'!AS255,'Meal Sign In-Data Entry'!A68='CG-3123'!AL255),IF(AND(P68=0,Q68=0),"","Y"),"N")</f>
        <v>Y</v>
      </c>
    </row>
    <row r="69" spans="1:19" x14ac:dyDescent="0.2">
      <c r="A69" s="1224"/>
      <c r="B69" s="680" t="s">
        <v>157</v>
      </c>
      <c r="C69" s="696"/>
      <c r="D69" s="697"/>
      <c r="E69" s="697"/>
      <c r="F69" s="697"/>
      <c r="G69" s="698"/>
      <c r="H69" s="697"/>
      <c r="I69" s="697"/>
      <c r="J69" s="697"/>
      <c r="K69" s="697"/>
      <c r="L69" s="697"/>
      <c r="M69" s="697"/>
      <c r="N69" s="697"/>
      <c r="O69" s="699"/>
      <c r="P69" s="700">
        <f t="shared" si="2"/>
        <v>0</v>
      </c>
      <c r="Q69" s="701">
        <f t="shared" ref="Q69:Q97" si="5">SUM(H69:O69)</f>
        <v>0</v>
      </c>
      <c r="R69" s="702">
        <f t="shared" ref="R69:R97" si="6">P69+Q69</f>
        <v>0</v>
      </c>
      <c r="S69" s="679" t="str">
        <f>IF(AND('Meal Sign In-Data Entry'!P69='CG-3123'!AR256,'Meal Sign In-Data Entry'!Q69='CG-3123'!AS256,'Meal Sign In-Data Entry'!A69='CG-3123'!AL256),IF(AND(P69=0,Q69=0),"","Y"),"N")</f>
        <v/>
      </c>
    </row>
    <row r="70" spans="1:19" x14ac:dyDescent="0.2">
      <c r="A70" s="1224"/>
      <c r="B70" s="680" t="s">
        <v>230</v>
      </c>
      <c r="C70" s="696"/>
      <c r="D70" s="697"/>
      <c r="E70" s="697"/>
      <c r="F70" s="697"/>
      <c r="G70" s="698"/>
      <c r="H70" s="697"/>
      <c r="I70" s="697"/>
      <c r="J70" s="697"/>
      <c r="K70" s="697"/>
      <c r="L70" s="697"/>
      <c r="M70" s="697"/>
      <c r="N70" s="697"/>
      <c r="O70" s="699"/>
      <c r="P70" s="700">
        <f t="shared" si="2"/>
        <v>0</v>
      </c>
      <c r="Q70" s="701">
        <f t="shared" si="5"/>
        <v>0</v>
      </c>
      <c r="R70" s="702">
        <f t="shared" si="6"/>
        <v>0</v>
      </c>
      <c r="S70" s="679" t="str">
        <f>IF(AND('Meal Sign In-Data Entry'!P70='CG-3123'!AR257,'Meal Sign In-Data Entry'!Q70='CG-3123'!AS257,'Meal Sign In-Data Entry'!A70='CG-3123'!AL257),IF(AND(P70=0,Q70=0),"","Y"),"N")</f>
        <v/>
      </c>
    </row>
    <row r="71" spans="1:19" x14ac:dyDescent="0.2">
      <c r="A71" s="1224">
        <f>A68+1</f>
        <v>43608</v>
      </c>
      <c r="B71" s="680" t="s">
        <v>155</v>
      </c>
      <c r="C71" s="696"/>
      <c r="D71" s="697"/>
      <c r="E71" s="697"/>
      <c r="F71" s="697"/>
      <c r="G71" s="698"/>
      <c r="H71" s="697"/>
      <c r="I71" s="697"/>
      <c r="J71" s="697"/>
      <c r="K71" s="697"/>
      <c r="L71" s="697"/>
      <c r="M71" s="697"/>
      <c r="N71" s="697"/>
      <c r="O71" s="699"/>
      <c r="P71" s="700">
        <f t="shared" ref="P71:P97" si="7">SUM(C71:G71)</f>
        <v>0</v>
      </c>
      <c r="Q71" s="701">
        <f t="shared" si="5"/>
        <v>0</v>
      </c>
      <c r="R71" s="702">
        <f t="shared" si="6"/>
        <v>0</v>
      </c>
      <c r="S71" s="679" t="str">
        <f>IF(AND('Meal Sign In-Data Entry'!P71='CG-3123'!AR258,'Meal Sign In-Data Entry'!Q71='CG-3123'!AS258,'Meal Sign In-Data Entry'!A71='CG-3123'!AL258),IF(AND(P71=0,Q71=0),"","Y"),"N")</f>
        <v/>
      </c>
    </row>
    <row r="72" spans="1:19" x14ac:dyDescent="0.2">
      <c r="A72" s="1224"/>
      <c r="B72" s="680" t="s">
        <v>157</v>
      </c>
      <c r="C72" s="696"/>
      <c r="D72" s="697"/>
      <c r="E72" s="697"/>
      <c r="F72" s="697"/>
      <c r="G72" s="698"/>
      <c r="H72" s="697"/>
      <c r="I72" s="697"/>
      <c r="J72" s="697"/>
      <c r="K72" s="697"/>
      <c r="L72" s="697"/>
      <c r="M72" s="697"/>
      <c r="N72" s="697"/>
      <c r="O72" s="699"/>
      <c r="P72" s="700">
        <f t="shared" si="7"/>
        <v>0</v>
      </c>
      <c r="Q72" s="701">
        <f t="shared" si="5"/>
        <v>0</v>
      </c>
      <c r="R72" s="702">
        <f t="shared" si="6"/>
        <v>0</v>
      </c>
      <c r="S72" s="679" t="str">
        <f>IF(AND('Meal Sign In-Data Entry'!P72='CG-3123'!AR259,'Meal Sign In-Data Entry'!Q72='CG-3123'!AS259,'Meal Sign In-Data Entry'!A72='CG-3123'!AL259),IF(AND(P72=0,Q72=0),"","Y"),"N")</f>
        <v/>
      </c>
    </row>
    <row r="73" spans="1:19" x14ac:dyDescent="0.2">
      <c r="A73" s="1224"/>
      <c r="B73" s="680" t="s">
        <v>230</v>
      </c>
      <c r="C73" s="696"/>
      <c r="D73" s="697"/>
      <c r="E73" s="697"/>
      <c r="F73" s="697"/>
      <c r="G73" s="698"/>
      <c r="H73" s="697"/>
      <c r="I73" s="697"/>
      <c r="J73" s="697"/>
      <c r="K73" s="697"/>
      <c r="L73" s="697"/>
      <c r="M73" s="697"/>
      <c r="N73" s="697"/>
      <c r="O73" s="699"/>
      <c r="P73" s="700">
        <f t="shared" si="7"/>
        <v>0</v>
      </c>
      <c r="Q73" s="701">
        <f t="shared" si="5"/>
        <v>0</v>
      </c>
      <c r="R73" s="702">
        <f t="shared" si="6"/>
        <v>0</v>
      </c>
      <c r="S73" s="679" t="str">
        <f>IF(AND('Meal Sign In-Data Entry'!P73='CG-3123'!AR260,'Meal Sign In-Data Entry'!Q73='CG-3123'!AS260,'Meal Sign In-Data Entry'!A73='CG-3123'!AL260),IF(AND(P73=0,Q73=0),"","Y"),"N")</f>
        <v/>
      </c>
    </row>
    <row r="74" spans="1:19" x14ac:dyDescent="0.2">
      <c r="A74" s="1224">
        <f>A71+1</f>
        <v>43609</v>
      </c>
      <c r="B74" s="680" t="s">
        <v>155</v>
      </c>
      <c r="C74" s="696"/>
      <c r="D74" s="697"/>
      <c r="E74" s="697"/>
      <c r="F74" s="697"/>
      <c r="G74" s="698"/>
      <c r="H74" s="697"/>
      <c r="I74" s="697"/>
      <c r="J74" s="697"/>
      <c r="K74" s="697"/>
      <c r="L74" s="697"/>
      <c r="M74" s="697"/>
      <c r="N74" s="697"/>
      <c r="O74" s="699"/>
      <c r="P74" s="700">
        <f t="shared" si="7"/>
        <v>0</v>
      </c>
      <c r="Q74" s="701">
        <f t="shared" si="5"/>
        <v>0</v>
      </c>
      <c r="R74" s="702">
        <f t="shared" si="6"/>
        <v>0</v>
      </c>
      <c r="S74" s="679" t="str">
        <f>IF(AND('Meal Sign In-Data Entry'!P74='CG-3123'!AR261,'Meal Sign In-Data Entry'!Q74='CG-3123'!AS261,'Meal Sign In-Data Entry'!A74='CG-3123'!AL261),IF(AND(P74=0,Q74=0),"","Y"),"N")</f>
        <v/>
      </c>
    </row>
    <row r="75" spans="1:19" x14ac:dyDescent="0.2">
      <c r="A75" s="1224"/>
      <c r="B75" s="680" t="s">
        <v>157</v>
      </c>
      <c r="C75" s="696"/>
      <c r="D75" s="697"/>
      <c r="E75" s="697"/>
      <c r="F75" s="697"/>
      <c r="G75" s="698"/>
      <c r="H75" s="697"/>
      <c r="I75" s="697"/>
      <c r="J75" s="697"/>
      <c r="K75" s="697"/>
      <c r="L75" s="697"/>
      <c r="M75" s="697"/>
      <c r="N75" s="697"/>
      <c r="O75" s="699"/>
      <c r="P75" s="700">
        <f t="shared" si="7"/>
        <v>0</v>
      </c>
      <c r="Q75" s="701">
        <f t="shared" si="5"/>
        <v>0</v>
      </c>
      <c r="R75" s="702">
        <f t="shared" si="6"/>
        <v>0</v>
      </c>
      <c r="S75" s="679" t="str">
        <f>IF(AND('Meal Sign In-Data Entry'!P75='CG-3123'!AR262,'Meal Sign In-Data Entry'!Q75='CG-3123'!AS262,'Meal Sign In-Data Entry'!A75='CG-3123'!AL262),IF(AND(P75=0,Q75=0),"","Y"),"N")</f>
        <v/>
      </c>
    </row>
    <row r="76" spans="1:19" x14ac:dyDescent="0.2">
      <c r="A76" s="1224"/>
      <c r="B76" s="680" t="s">
        <v>230</v>
      </c>
      <c r="C76" s="696"/>
      <c r="D76" s="697"/>
      <c r="E76" s="697"/>
      <c r="F76" s="697"/>
      <c r="G76" s="698"/>
      <c r="H76" s="697"/>
      <c r="I76" s="697"/>
      <c r="J76" s="697"/>
      <c r="K76" s="697"/>
      <c r="L76" s="697"/>
      <c r="M76" s="697"/>
      <c r="N76" s="697"/>
      <c r="O76" s="699"/>
      <c r="P76" s="700">
        <f t="shared" si="7"/>
        <v>0</v>
      </c>
      <c r="Q76" s="701">
        <f t="shared" si="5"/>
        <v>0</v>
      </c>
      <c r="R76" s="702">
        <f t="shared" si="6"/>
        <v>0</v>
      </c>
      <c r="S76" s="679" t="str">
        <f>IF(AND('Meal Sign In-Data Entry'!P76='CG-3123'!AR263,'Meal Sign In-Data Entry'!Q76='CG-3123'!AS263,'Meal Sign In-Data Entry'!A76='CG-3123'!AL263),IF(AND(P76=0,Q76=0),"","Y"),"N")</f>
        <v/>
      </c>
    </row>
    <row r="77" spans="1:19" x14ac:dyDescent="0.2">
      <c r="A77" s="1224">
        <f>A74+1</f>
        <v>43610</v>
      </c>
      <c r="B77" s="680" t="s">
        <v>155</v>
      </c>
      <c r="C77" s="696"/>
      <c r="D77" s="697"/>
      <c r="E77" s="697"/>
      <c r="F77" s="697"/>
      <c r="G77" s="698"/>
      <c r="H77" s="697"/>
      <c r="I77" s="697"/>
      <c r="J77" s="697"/>
      <c r="K77" s="697"/>
      <c r="L77" s="697"/>
      <c r="M77" s="697"/>
      <c r="N77" s="697"/>
      <c r="O77" s="699"/>
      <c r="P77" s="700">
        <f t="shared" si="7"/>
        <v>0</v>
      </c>
      <c r="Q77" s="701">
        <f t="shared" si="5"/>
        <v>0</v>
      </c>
      <c r="R77" s="702">
        <f t="shared" si="6"/>
        <v>0</v>
      </c>
      <c r="S77" s="679" t="str">
        <f>IF(AND('Meal Sign In-Data Entry'!P77='CG-3123'!AR264,'Meal Sign In-Data Entry'!Q77='CG-3123'!AS264,'Meal Sign In-Data Entry'!A77='CG-3123'!AL264),IF(AND(P77=0,Q77=0),"","Y"),"N")</f>
        <v/>
      </c>
    </row>
    <row r="78" spans="1:19" x14ac:dyDescent="0.2">
      <c r="A78" s="1224"/>
      <c r="B78" s="680" t="s">
        <v>157</v>
      </c>
      <c r="C78" s="696">
        <v>2</v>
      </c>
      <c r="D78" s="697"/>
      <c r="E78" s="697"/>
      <c r="F78" s="697"/>
      <c r="G78" s="698"/>
      <c r="H78" s="697"/>
      <c r="I78" s="697"/>
      <c r="J78" s="697"/>
      <c r="K78" s="697"/>
      <c r="L78" s="697"/>
      <c r="M78" s="697"/>
      <c r="N78" s="697"/>
      <c r="O78" s="699"/>
      <c r="P78" s="700">
        <f t="shared" si="7"/>
        <v>2</v>
      </c>
      <c r="Q78" s="701">
        <f t="shared" si="5"/>
        <v>0</v>
      </c>
      <c r="R78" s="702">
        <f t="shared" si="6"/>
        <v>2</v>
      </c>
      <c r="S78" s="679" t="str">
        <f>IF(AND('Meal Sign In-Data Entry'!P78='CG-3123'!AR265,'Meal Sign In-Data Entry'!Q78='CG-3123'!AS265,'Meal Sign In-Data Entry'!A78='CG-3123'!AL265),IF(AND(P78=0,Q78=0),"","Y"),"N")</f>
        <v>Y</v>
      </c>
    </row>
    <row r="79" spans="1:19" x14ac:dyDescent="0.2">
      <c r="A79" s="1224"/>
      <c r="B79" s="680" t="s">
        <v>230</v>
      </c>
      <c r="C79" s="696"/>
      <c r="D79" s="697"/>
      <c r="E79" s="697"/>
      <c r="F79" s="697"/>
      <c r="G79" s="698"/>
      <c r="H79" s="697"/>
      <c r="I79" s="697"/>
      <c r="J79" s="697"/>
      <c r="K79" s="697"/>
      <c r="L79" s="697"/>
      <c r="M79" s="697"/>
      <c r="N79" s="697"/>
      <c r="O79" s="699"/>
      <c r="P79" s="700">
        <f t="shared" si="7"/>
        <v>0</v>
      </c>
      <c r="Q79" s="701">
        <f t="shared" si="5"/>
        <v>0</v>
      </c>
      <c r="R79" s="702">
        <f t="shared" si="6"/>
        <v>0</v>
      </c>
      <c r="S79" s="679" t="str">
        <f>IF(AND('Meal Sign In-Data Entry'!P79='CG-3123'!AR266,'Meal Sign In-Data Entry'!Q79='CG-3123'!AS266,'Meal Sign In-Data Entry'!A79='CG-3123'!AL266),IF(AND(P79=0,Q79=0),"","Y"),"N")</f>
        <v/>
      </c>
    </row>
    <row r="80" spans="1:19" x14ac:dyDescent="0.2">
      <c r="A80" s="1224">
        <f>A77+1</f>
        <v>43611</v>
      </c>
      <c r="B80" s="680" t="s">
        <v>155</v>
      </c>
      <c r="C80" s="696"/>
      <c r="D80" s="697"/>
      <c r="E80" s="697"/>
      <c r="F80" s="697"/>
      <c r="G80" s="698"/>
      <c r="H80" s="697"/>
      <c r="I80" s="697"/>
      <c r="J80" s="697"/>
      <c r="K80" s="697"/>
      <c r="L80" s="697"/>
      <c r="M80" s="697"/>
      <c r="N80" s="697"/>
      <c r="O80" s="699"/>
      <c r="P80" s="700">
        <f t="shared" si="7"/>
        <v>0</v>
      </c>
      <c r="Q80" s="701">
        <f t="shared" si="5"/>
        <v>0</v>
      </c>
      <c r="R80" s="702">
        <f t="shared" si="6"/>
        <v>0</v>
      </c>
      <c r="S80" s="679" t="str">
        <f>IF(AND('Meal Sign In-Data Entry'!P80='CG-3123'!AR267,'Meal Sign In-Data Entry'!Q80='CG-3123'!AS267,'Meal Sign In-Data Entry'!A80='CG-3123'!AL267),IF(AND(P80=0,Q80=0),"","Y"),"N")</f>
        <v/>
      </c>
    </row>
    <row r="81" spans="1:19" x14ac:dyDescent="0.2">
      <c r="A81" s="1224"/>
      <c r="B81" s="680" t="s">
        <v>157</v>
      </c>
      <c r="C81" s="696">
        <v>2</v>
      </c>
      <c r="D81" s="697"/>
      <c r="E81" s="697"/>
      <c r="F81" s="697"/>
      <c r="G81" s="698"/>
      <c r="H81" s="697"/>
      <c r="I81" s="697"/>
      <c r="J81" s="697"/>
      <c r="K81" s="697"/>
      <c r="L81" s="697"/>
      <c r="M81" s="697"/>
      <c r="N81" s="697"/>
      <c r="O81" s="699"/>
      <c r="P81" s="700">
        <f t="shared" si="7"/>
        <v>2</v>
      </c>
      <c r="Q81" s="701">
        <f t="shared" si="5"/>
        <v>0</v>
      </c>
      <c r="R81" s="702">
        <f t="shared" si="6"/>
        <v>2</v>
      </c>
      <c r="S81" s="679" t="str">
        <f>IF(AND('Meal Sign In-Data Entry'!P81='CG-3123'!AR268,'Meal Sign In-Data Entry'!Q81='CG-3123'!AS268,'Meal Sign In-Data Entry'!A81='CG-3123'!AL268),IF(AND(P81=0,Q81=0),"","Y"),"N")</f>
        <v>Y</v>
      </c>
    </row>
    <row r="82" spans="1:19" x14ac:dyDescent="0.2">
      <c r="A82" s="1224"/>
      <c r="B82" s="680" t="s">
        <v>230</v>
      </c>
      <c r="C82" s="696"/>
      <c r="D82" s="697"/>
      <c r="E82" s="697"/>
      <c r="F82" s="697"/>
      <c r="G82" s="698"/>
      <c r="H82" s="697"/>
      <c r="I82" s="697"/>
      <c r="J82" s="697"/>
      <c r="K82" s="697"/>
      <c r="L82" s="697"/>
      <c r="M82" s="697"/>
      <c r="N82" s="697"/>
      <c r="O82" s="699"/>
      <c r="P82" s="700">
        <f t="shared" si="7"/>
        <v>0</v>
      </c>
      <c r="Q82" s="701">
        <f t="shared" si="5"/>
        <v>0</v>
      </c>
      <c r="R82" s="702">
        <f t="shared" si="6"/>
        <v>0</v>
      </c>
      <c r="S82" s="679" t="str">
        <f>IF(AND('Meal Sign In-Data Entry'!P82='CG-3123'!AR269,'Meal Sign In-Data Entry'!Q82='CG-3123'!AS269,'Meal Sign In-Data Entry'!A82='CG-3123'!AL269),IF(AND(P82=0,Q82=0),"","Y"),"N")</f>
        <v/>
      </c>
    </row>
    <row r="83" spans="1:19" x14ac:dyDescent="0.2">
      <c r="A83" s="1224">
        <f>A80+1</f>
        <v>43612</v>
      </c>
      <c r="B83" s="680" t="s">
        <v>155</v>
      </c>
      <c r="C83" s="696"/>
      <c r="D83" s="697"/>
      <c r="E83" s="697"/>
      <c r="F83" s="697"/>
      <c r="G83" s="698"/>
      <c r="H83" s="697"/>
      <c r="I83" s="697"/>
      <c r="J83" s="697"/>
      <c r="K83" s="697"/>
      <c r="L83" s="697"/>
      <c r="M83" s="697"/>
      <c r="N83" s="697"/>
      <c r="O83" s="699"/>
      <c r="P83" s="700">
        <f t="shared" si="7"/>
        <v>0</v>
      </c>
      <c r="Q83" s="701">
        <f t="shared" si="5"/>
        <v>0</v>
      </c>
      <c r="R83" s="702">
        <f t="shared" si="6"/>
        <v>0</v>
      </c>
      <c r="S83" s="679" t="str">
        <f>IF(AND('Meal Sign In-Data Entry'!P83='CG-3123'!AR270,'Meal Sign In-Data Entry'!Q83='CG-3123'!AS270,'Meal Sign In-Data Entry'!A83='CG-3123'!AL270),IF(AND(P83=0,Q83=0),"","Y"),"N")</f>
        <v/>
      </c>
    </row>
    <row r="84" spans="1:19" x14ac:dyDescent="0.2">
      <c r="A84" s="1224"/>
      <c r="B84" s="680" t="s">
        <v>157</v>
      </c>
      <c r="C84" s="696">
        <v>2</v>
      </c>
      <c r="D84" s="697"/>
      <c r="E84" s="697"/>
      <c r="F84" s="697"/>
      <c r="G84" s="698"/>
      <c r="H84" s="697"/>
      <c r="I84" s="697"/>
      <c r="J84" s="697"/>
      <c r="K84" s="697"/>
      <c r="L84" s="697"/>
      <c r="M84" s="697"/>
      <c r="N84" s="697"/>
      <c r="O84" s="699"/>
      <c r="P84" s="700">
        <f t="shared" si="7"/>
        <v>2</v>
      </c>
      <c r="Q84" s="701">
        <f t="shared" si="5"/>
        <v>0</v>
      </c>
      <c r="R84" s="702">
        <f t="shared" si="6"/>
        <v>2</v>
      </c>
      <c r="S84" s="679" t="str">
        <f>IF(AND('Meal Sign In-Data Entry'!P84='CG-3123'!AR271,'Meal Sign In-Data Entry'!Q84='CG-3123'!AS271,'Meal Sign In-Data Entry'!A84='CG-3123'!AL271),IF(AND(P84=0,Q84=0),"","Y"),"N")</f>
        <v>Y</v>
      </c>
    </row>
    <row r="85" spans="1:19" x14ac:dyDescent="0.2">
      <c r="A85" s="1224"/>
      <c r="B85" s="680" t="s">
        <v>230</v>
      </c>
      <c r="C85" s="696"/>
      <c r="D85" s="697"/>
      <c r="E85" s="697"/>
      <c r="F85" s="697"/>
      <c r="G85" s="698"/>
      <c r="H85" s="697"/>
      <c r="I85" s="697"/>
      <c r="J85" s="697"/>
      <c r="K85" s="697"/>
      <c r="L85" s="697"/>
      <c r="M85" s="697"/>
      <c r="N85" s="697"/>
      <c r="O85" s="699"/>
      <c r="P85" s="700">
        <f t="shared" si="7"/>
        <v>0</v>
      </c>
      <c r="Q85" s="701">
        <f t="shared" si="5"/>
        <v>0</v>
      </c>
      <c r="R85" s="702">
        <f t="shared" si="6"/>
        <v>0</v>
      </c>
      <c r="S85" s="679" t="str">
        <f>IF(AND('Meal Sign In-Data Entry'!P85='CG-3123'!AR272,'Meal Sign In-Data Entry'!Q85='CG-3123'!AS272,'Meal Sign In-Data Entry'!A85='CG-3123'!AL272),IF(AND(P85=0,Q85=0),"","Y"),"N")</f>
        <v/>
      </c>
    </row>
    <row r="86" spans="1:19" x14ac:dyDescent="0.2">
      <c r="A86" s="1224">
        <f>A83+1</f>
        <v>43613</v>
      </c>
      <c r="B86" s="680" t="s">
        <v>155</v>
      </c>
      <c r="C86" s="696"/>
      <c r="D86" s="697"/>
      <c r="E86" s="697"/>
      <c r="F86" s="697"/>
      <c r="G86" s="698"/>
      <c r="H86" s="697"/>
      <c r="I86" s="697"/>
      <c r="J86" s="697"/>
      <c r="K86" s="697"/>
      <c r="L86" s="697"/>
      <c r="M86" s="697"/>
      <c r="N86" s="697"/>
      <c r="O86" s="699"/>
      <c r="P86" s="700">
        <f t="shared" si="7"/>
        <v>0</v>
      </c>
      <c r="Q86" s="701">
        <f t="shared" si="5"/>
        <v>0</v>
      </c>
      <c r="R86" s="702">
        <f t="shared" si="6"/>
        <v>0</v>
      </c>
      <c r="S86" s="679" t="str">
        <f>IF(AND('Meal Sign In-Data Entry'!P86='CG-3123'!AR273,'Meal Sign In-Data Entry'!Q86='CG-3123'!AS273,'Meal Sign In-Data Entry'!A86='CG-3123'!AL273),IF(AND(P86=0,Q86=0),"","Y"),"N")</f>
        <v/>
      </c>
    </row>
    <row r="87" spans="1:19" x14ac:dyDescent="0.2">
      <c r="A87" s="1224"/>
      <c r="B87" s="680" t="s">
        <v>157</v>
      </c>
      <c r="C87" s="696">
        <v>1</v>
      </c>
      <c r="D87" s="697"/>
      <c r="E87" s="697"/>
      <c r="F87" s="697"/>
      <c r="G87" s="698"/>
      <c r="H87" s="697"/>
      <c r="I87" s="697"/>
      <c r="J87" s="697"/>
      <c r="K87" s="697"/>
      <c r="L87" s="697"/>
      <c r="M87" s="697"/>
      <c r="N87" s="697"/>
      <c r="O87" s="699"/>
      <c r="P87" s="700">
        <f t="shared" si="7"/>
        <v>1</v>
      </c>
      <c r="Q87" s="701">
        <f t="shared" si="5"/>
        <v>0</v>
      </c>
      <c r="R87" s="702">
        <f t="shared" si="6"/>
        <v>1</v>
      </c>
      <c r="S87" s="679" t="str">
        <f>IF(AND('Meal Sign In-Data Entry'!P87='CG-3123'!AR274,'Meal Sign In-Data Entry'!Q87='CG-3123'!AS274,'Meal Sign In-Data Entry'!A87='CG-3123'!AL274),IF(AND(P87=0,Q87=0),"","Y"),"N")</f>
        <v>Y</v>
      </c>
    </row>
    <row r="88" spans="1:19" x14ac:dyDescent="0.2">
      <c r="A88" s="1224"/>
      <c r="B88" s="680" t="s">
        <v>230</v>
      </c>
      <c r="C88" s="696"/>
      <c r="D88" s="697"/>
      <c r="E88" s="697"/>
      <c r="F88" s="697"/>
      <c r="G88" s="698"/>
      <c r="H88" s="697"/>
      <c r="I88" s="697"/>
      <c r="J88" s="697"/>
      <c r="K88" s="697"/>
      <c r="L88" s="697"/>
      <c r="M88" s="697"/>
      <c r="N88" s="697"/>
      <c r="O88" s="699"/>
      <c r="P88" s="700">
        <f t="shared" si="7"/>
        <v>0</v>
      </c>
      <c r="Q88" s="701">
        <f t="shared" si="5"/>
        <v>0</v>
      </c>
      <c r="R88" s="702">
        <f t="shared" si="6"/>
        <v>0</v>
      </c>
      <c r="S88" s="679" t="str">
        <f>IF(AND('Meal Sign In-Data Entry'!P88='CG-3123'!AR275,'Meal Sign In-Data Entry'!Q88='CG-3123'!AS275,'Meal Sign In-Data Entry'!A88='CG-3123'!AL275),IF(AND(P88=0,Q88=0),"","Y"),"N")</f>
        <v/>
      </c>
    </row>
    <row r="89" spans="1:19" x14ac:dyDescent="0.2">
      <c r="A89" s="1224">
        <f>A86+1</f>
        <v>43614</v>
      </c>
      <c r="B89" s="680" t="s">
        <v>155</v>
      </c>
      <c r="C89" s="696"/>
      <c r="D89" s="697"/>
      <c r="E89" s="697"/>
      <c r="F89" s="697"/>
      <c r="G89" s="698"/>
      <c r="H89" s="697"/>
      <c r="I89" s="697"/>
      <c r="J89" s="697"/>
      <c r="K89" s="697"/>
      <c r="L89" s="697"/>
      <c r="M89" s="697"/>
      <c r="N89" s="697"/>
      <c r="O89" s="699"/>
      <c r="P89" s="700">
        <f t="shared" si="7"/>
        <v>0</v>
      </c>
      <c r="Q89" s="701">
        <f t="shared" si="5"/>
        <v>0</v>
      </c>
      <c r="R89" s="702">
        <f t="shared" si="6"/>
        <v>0</v>
      </c>
      <c r="S89" s="679" t="str">
        <f>IF(AND('Meal Sign In-Data Entry'!P89='CG-3123'!AR276,'Meal Sign In-Data Entry'!Q89='CG-3123'!AS276,'Meal Sign In-Data Entry'!A89='CG-3123'!AL276),IF(AND(P89=0,Q89=0),"","Y"),"N")</f>
        <v/>
      </c>
    </row>
    <row r="90" spans="1:19" x14ac:dyDescent="0.2">
      <c r="A90" s="1224"/>
      <c r="B90" s="680" t="s">
        <v>157</v>
      </c>
      <c r="C90" s="696">
        <v>2</v>
      </c>
      <c r="D90" s="697"/>
      <c r="E90" s="697"/>
      <c r="F90" s="697"/>
      <c r="G90" s="698"/>
      <c r="H90" s="697"/>
      <c r="I90" s="697"/>
      <c r="J90" s="697"/>
      <c r="K90" s="697"/>
      <c r="L90" s="697"/>
      <c r="M90" s="697"/>
      <c r="N90" s="697"/>
      <c r="O90" s="699"/>
      <c r="P90" s="700">
        <f t="shared" si="7"/>
        <v>2</v>
      </c>
      <c r="Q90" s="701">
        <f t="shared" si="5"/>
        <v>0</v>
      </c>
      <c r="R90" s="702">
        <f t="shared" si="6"/>
        <v>2</v>
      </c>
      <c r="S90" s="679" t="str">
        <f>IF(AND('Meal Sign In-Data Entry'!P90='CG-3123'!AR277,'Meal Sign In-Data Entry'!Q90='CG-3123'!AS277,'Meal Sign In-Data Entry'!A90='CG-3123'!AL277),IF(AND(P90=0,Q90=0),"","Y"),"N")</f>
        <v>Y</v>
      </c>
    </row>
    <row r="91" spans="1:19" x14ac:dyDescent="0.2">
      <c r="A91" s="1224"/>
      <c r="B91" s="680" t="s">
        <v>230</v>
      </c>
      <c r="C91" s="696"/>
      <c r="D91" s="697"/>
      <c r="E91" s="697"/>
      <c r="F91" s="697"/>
      <c r="G91" s="698"/>
      <c r="H91" s="697"/>
      <c r="I91" s="697"/>
      <c r="J91" s="697"/>
      <c r="K91" s="697"/>
      <c r="L91" s="697"/>
      <c r="M91" s="697"/>
      <c r="N91" s="697"/>
      <c r="O91" s="699"/>
      <c r="P91" s="700">
        <f t="shared" si="7"/>
        <v>0</v>
      </c>
      <c r="Q91" s="701">
        <f t="shared" si="5"/>
        <v>0</v>
      </c>
      <c r="R91" s="702">
        <f t="shared" si="6"/>
        <v>0</v>
      </c>
      <c r="S91" s="679" t="str">
        <f>IF(AND('Meal Sign In-Data Entry'!P91='CG-3123'!AR278,'Meal Sign In-Data Entry'!Q91='CG-3123'!AS278,'Meal Sign In-Data Entry'!A91='CG-3123'!AL278),IF(AND(P91=0,Q91=0),"","Y"),"N")</f>
        <v/>
      </c>
    </row>
    <row r="92" spans="1:19" x14ac:dyDescent="0.2">
      <c r="A92" s="1224">
        <f>A89+1</f>
        <v>43615</v>
      </c>
      <c r="B92" s="680" t="s">
        <v>155</v>
      </c>
      <c r="C92" s="696"/>
      <c r="D92" s="697"/>
      <c r="E92" s="697"/>
      <c r="F92" s="697"/>
      <c r="G92" s="698"/>
      <c r="H92" s="697"/>
      <c r="I92" s="697"/>
      <c r="J92" s="697"/>
      <c r="K92" s="697"/>
      <c r="L92" s="697"/>
      <c r="M92" s="697"/>
      <c r="N92" s="697"/>
      <c r="O92" s="699"/>
      <c r="P92" s="700">
        <f t="shared" si="7"/>
        <v>0</v>
      </c>
      <c r="Q92" s="701">
        <f t="shared" si="5"/>
        <v>0</v>
      </c>
      <c r="R92" s="702">
        <f t="shared" si="6"/>
        <v>0</v>
      </c>
      <c r="S92" s="679" t="str">
        <f>IF(AND('Meal Sign In-Data Entry'!P92='CG-3123'!AR279,'Meal Sign In-Data Entry'!Q92='CG-3123'!AS279,'Meal Sign In-Data Entry'!A92='CG-3123'!AL279),IF(AND(P92=0,Q92=0),"","Y"),"N")</f>
        <v/>
      </c>
    </row>
    <row r="93" spans="1:19" x14ac:dyDescent="0.2">
      <c r="A93" s="1224"/>
      <c r="B93" s="680" t="s">
        <v>157</v>
      </c>
      <c r="C93" s="696"/>
      <c r="D93" s="697"/>
      <c r="E93" s="697"/>
      <c r="F93" s="697"/>
      <c r="G93" s="698"/>
      <c r="H93" s="697"/>
      <c r="I93" s="697"/>
      <c r="J93" s="697"/>
      <c r="K93" s="697"/>
      <c r="L93" s="697"/>
      <c r="M93" s="697"/>
      <c r="N93" s="697"/>
      <c r="O93" s="699"/>
      <c r="P93" s="700">
        <f t="shared" si="7"/>
        <v>0</v>
      </c>
      <c r="Q93" s="701">
        <f t="shared" si="5"/>
        <v>0</v>
      </c>
      <c r="R93" s="702">
        <f t="shared" si="6"/>
        <v>0</v>
      </c>
      <c r="S93" s="679" t="str">
        <f>IF(AND('Meal Sign In-Data Entry'!P93='CG-3123'!AR280,'Meal Sign In-Data Entry'!Q93='CG-3123'!AS280,'Meal Sign In-Data Entry'!A93='CG-3123'!AL280),IF(AND(P93=0,Q93=0),"","Y"),"N")</f>
        <v/>
      </c>
    </row>
    <row r="94" spans="1:19" x14ac:dyDescent="0.2">
      <c r="A94" s="1224"/>
      <c r="B94" s="680" t="s">
        <v>230</v>
      </c>
      <c r="C94" s="696"/>
      <c r="D94" s="697"/>
      <c r="E94" s="697"/>
      <c r="F94" s="697"/>
      <c r="G94" s="698"/>
      <c r="H94" s="697"/>
      <c r="I94" s="697"/>
      <c r="J94" s="697"/>
      <c r="K94" s="697"/>
      <c r="L94" s="697"/>
      <c r="M94" s="697"/>
      <c r="N94" s="697"/>
      <c r="O94" s="699"/>
      <c r="P94" s="700">
        <f t="shared" si="7"/>
        <v>0</v>
      </c>
      <c r="Q94" s="701">
        <f t="shared" si="5"/>
        <v>0</v>
      </c>
      <c r="R94" s="702">
        <f t="shared" si="6"/>
        <v>0</v>
      </c>
      <c r="S94" s="679" t="str">
        <f>IF(AND('Meal Sign In-Data Entry'!P94='CG-3123'!AR281,'Meal Sign In-Data Entry'!Q94='CG-3123'!AS281,'Meal Sign In-Data Entry'!A94='CG-3123'!AL281),IF(AND(P94=0,Q94=0),"","Y"),"N")</f>
        <v/>
      </c>
    </row>
    <row r="95" spans="1:19" x14ac:dyDescent="0.2">
      <c r="A95" s="1224">
        <f>A92+1</f>
        <v>43616</v>
      </c>
      <c r="B95" s="680" t="s">
        <v>155</v>
      </c>
      <c r="C95" s="696"/>
      <c r="D95" s="697"/>
      <c r="E95" s="697"/>
      <c r="F95" s="697"/>
      <c r="G95" s="698"/>
      <c r="H95" s="697"/>
      <c r="I95" s="697"/>
      <c r="J95" s="697"/>
      <c r="K95" s="697"/>
      <c r="L95" s="697"/>
      <c r="M95" s="697"/>
      <c r="N95" s="697"/>
      <c r="O95" s="699"/>
      <c r="P95" s="700">
        <f t="shared" si="7"/>
        <v>0</v>
      </c>
      <c r="Q95" s="701">
        <f t="shared" si="5"/>
        <v>0</v>
      </c>
      <c r="R95" s="702">
        <f t="shared" si="6"/>
        <v>0</v>
      </c>
      <c r="S95" s="679" t="str">
        <f>IF(AND('Meal Sign In-Data Entry'!P95='CG-3123'!AR282,'Meal Sign In-Data Entry'!Q95='CG-3123'!AS282,'Meal Sign In-Data Entry'!A95='CG-3123'!AL282),IF(AND(P95=0,Q95=0),"","Y"),"N")</f>
        <v/>
      </c>
    </row>
    <row r="96" spans="1:19" x14ac:dyDescent="0.2">
      <c r="A96" s="1224"/>
      <c r="B96" s="680" t="s">
        <v>157</v>
      </c>
      <c r="C96" s="696"/>
      <c r="D96" s="697"/>
      <c r="E96" s="697"/>
      <c r="F96" s="697"/>
      <c r="G96" s="698"/>
      <c r="H96" s="697"/>
      <c r="I96" s="697"/>
      <c r="J96" s="697"/>
      <c r="K96" s="697"/>
      <c r="L96" s="697"/>
      <c r="M96" s="697"/>
      <c r="N96" s="697"/>
      <c r="O96" s="699"/>
      <c r="P96" s="700">
        <f t="shared" si="7"/>
        <v>0</v>
      </c>
      <c r="Q96" s="701">
        <f t="shared" si="5"/>
        <v>0</v>
      </c>
      <c r="R96" s="702">
        <f t="shared" si="6"/>
        <v>0</v>
      </c>
      <c r="S96" s="679" t="str">
        <f>IF(AND('Meal Sign In-Data Entry'!P96='CG-3123'!AR283,'Meal Sign In-Data Entry'!Q96='CG-3123'!AS283,'Meal Sign In-Data Entry'!A96='CG-3123'!AL283),IF(AND(P96=0,Q96=0),"","Y"),"N")</f>
        <v/>
      </c>
    </row>
    <row r="97" spans="1:19" ht="13.5" thickBot="1" x14ac:dyDescent="0.25">
      <c r="A97" s="1238"/>
      <c r="B97" s="681" t="s">
        <v>230</v>
      </c>
      <c r="C97" s="703"/>
      <c r="D97" s="704"/>
      <c r="E97" s="704"/>
      <c r="F97" s="704"/>
      <c r="G97" s="705"/>
      <c r="H97" s="704"/>
      <c r="I97" s="704"/>
      <c r="J97" s="704"/>
      <c r="K97" s="704"/>
      <c r="L97" s="704"/>
      <c r="M97" s="704"/>
      <c r="N97" s="704"/>
      <c r="O97" s="706"/>
      <c r="P97" s="700">
        <f t="shared" si="7"/>
        <v>0</v>
      </c>
      <c r="Q97" s="701">
        <f t="shared" si="5"/>
        <v>0</v>
      </c>
      <c r="R97" s="707">
        <f t="shared" si="6"/>
        <v>0</v>
      </c>
      <c r="S97" s="679" t="str">
        <f>IF(AND('Meal Sign In-Data Entry'!P97='CG-3123'!AR284,'Meal Sign In-Data Entry'!Q97='CG-3123'!AS284,'Meal Sign In-Data Entry'!A97='CG-3123'!AL284),IF(AND(P97=0,Q97=0),"","Y"),"N")</f>
        <v/>
      </c>
    </row>
    <row r="98" spans="1:19" ht="13.5" thickBot="1" x14ac:dyDescent="0.25">
      <c r="A98" s="771"/>
      <c r="B98" s="682" t="s">
        <v>494</v>
      </c>
      <c r="C98" s="708">
        <f t="array" ref="C98">SUM(IF(B5:B97="Breakfast",C5:C97,0))</f>
        <v>8</v>
      </c>
      <c r="D98" s="709">
        <f t="array" ref="D98">SUM(IF(B5:B97="Breakfast",D5:D97,0))</f>
        <v>0</v>
      </c>
      <c r="E98" s="709">
        <f t="array" ref="E98">SUM(IF(B5:B97="Breakfast",E5:E97,0))</f>
        <v>0</v>
      </c>
      <c r="F98" s="709">
        <f t="array" ref="F98">SUM(IF(B5:B97="Breakfast",F5:F97,0))</f>
        <v>0</v>
      </c>
      <c r="G98" s="710">
        <f t="array" ref="G98">SUM(IF(B5:B97="Breakfast",G5:G97,0))</f>
        <v>0</v>
      </c>
      <c r="H98" s="709">
        <f t="array" ref="H98">SUM(IF(B5:B97="Breakfast",H5:H97,0))</f>
        <v>0</v>
      </c>
      <c r="I98" s="709">
        <f t="array" ref="I98">SUM(IF(B5:B97="Breakfast",I5:I97,0))</f>
        <v>0</v>
      </c>
      <c r="J98" s="709">
        <f t="array" ref="J98">SUM(IF(B5:B97="Breakfast",J5:J97,0))</f>
        <v>0</v>
      </c>
      <c r="K98" s="709">
        <f t="array" ref="K98">SUM(IF(B5:B97="Breakfast",K5:K97,0))</f>
        <v>0</v>
      </c>
      <c r="L98" s="709">
        <f t="array" ref="L98">SUM(IF(B5:B97="Breakfast",L5:L97,0))</f>
        <v>0</v>
      </c>
      <c r="M98" s="709">
        <f t="array" ref="M98">SUM(IF(B5:B97="Breakfast",M5:M97,0))</f>
        <v>0</v>
      </c>
      <c r="N98" s="709">
        <f t="array" ref="N98">SUM(IF(B5:B97="Breakfast",N5:N97,0))</f>
        <v>0</v>
      </c>
      <c r="O98" s="711">
        <f t="array" ref="O98">SUM(IF(B5:B97="Breakfast",O5:O97,0))</f>
        <v>0</v>
      </c>
      <c r="P98" s="708">
        <f t="array" ref="P98">SUM(IF(B5:B97="Breakfast",P5:P97,0))</f>
        <v>8</v>
      </c>
      <c r="Q98" s="709">
        <f t="array" ref="Q98">SUM(IF(B5:B97="Breakfast",Q5:Q97,0))</f>
        <v>0</v>
      </c>
      <c r="R98" s="710">
        <f t="array" ref="R98">SUM(IF(B5:B97="Breakfast",R5:R97,0))</f>
        <v>8</v>
      </c>
      <c r="S98" s="772"/>
    </row>
    <row r="99" spans="1:19" ht="13.5" thickBot="1" x14ac:dyDescent="0.25">
      <c r="A99" s="771"/>
      <c r="B99" s="682" t="s">
        <v>493</v>
      </c>
      <c r="C99" s="708">
        <f t="array" ref="C99">SUM(IF(B5:B97="Lunch",C5:C97,0))</f>
        <v>35</v>
      </c>
      <c r="D99" s="709">
        <f t="array" ref="D99">SUM(IF(B5:B97="Lunch",D5:D97,0))</f>
        <v>0</v>
      </c>
      <c r="E99" s="709">
        <f t="array" ref="E99">SUM(IF(B5:B97="Lunch",E5:E97,0))</f>
        <v>0</v>
      </c>
      <c r="F99" s="709">
        <f t="array" ref="F99">SUM(IF(B5:B97="Lunch",F5:F97,0))</f>
        <v>0</v>
      </c>
      <c r="G99" s="710">
        <f t="array" ref="G99">SUM(IF(B5:B97="Lunch",G5:G97,0))</f>
        <v>0</v>
      </c>
      <c r="H99" s="709">
        <f t="array" ref="H99">SUM(IF(B5:B97="Lunch",H5:H97,0))</f>
        <v>0</v>
      </c>
      <c r="I99" s="709">
        <f t="array" ref="I99">SUM(IF(B5:B97="Lunch",I5:I97,0))</f>
        <v>0</v>
      </c>
      <c r="J99" s="709">
        <f t="array" ref="J99">SUM(IF(B5:B97="Lunch",J5:J97,0))</f>
        <v>0</v>
      </c>
      <c r="K99" s="709">
        <f t="array" ref="K99">SUM(IF(B5:B97="Lunch",K5:K97,0))</f>
        <v>0</v>
      </c>
      <c r="L99" s="709">
        <f t="array" ref="L99">SUM(IF(B5:B97="Lunch",L5:L97,0))</f>
        <v>0</v>
      </c>
      <c r="M99" s="709">
        <f t="array" ref="M99">SUM(IF(B5:B97="Lunch",M5:M97,0))</f>
        <v>0</v>
      </c>
      <c r="N99" s="709">
        <f t="array" ref="N99">SUM(IF(B5:B97="Lunch",N5:N97,0))</f>
        <v>0</v>
      </c>
      <c r="O99" s="711">
        <f t="array" ref="O99">SUM(IF(B5:B97="Lunch",O5:O97,0))</f>
        <v>0</v>
      </c>
      <c r="P99" s="708">
        <f t="array" ref="P99">SUM(IF(B5:B97="Lunch",P5:P97,0))</f>
        <v>35</v>
      </c>
      <c r="Q99" s="709">
        <f t="array" ref="Q99">SUM(IF(B5:B97="Lunch",Q5:Q97,0))</f>
        <v>0</v>
      </c>
      <c r="R99" s="710">
        <f t="array" ref="R99">SUM(IF(B5:B97="Lunch",R5:R97,0))</f>
        <v>35</v>
      </c>
      <c r="S99" s="772"/>
    </row>
    <row r="100" spans="1:19" ht="13.5" thickBot="1" x14ac:dyDescent="0.25">
      <c r="A100" s="771"/>
      <c r="B100" s="682" t="s">
        <v>495</v>
      </c>
      <c r="C100" s="708">
        <f t="array" ref="C100">SUM(IF(B5:B97="Dinner",C5:C97,0))</f>
        <v>13</v>
      </c>
      <c r="D100" s="709">
        <f t="array" ref="D100">SUM(IF(B5:B97="Dinner",D5:D97,0))</f>
        <v>0</v>
      </c>
      <c r="E100" s="709">
        <f t="array" ref="E100">SUM(IF(B5:B97="Dinner",E5:E97,0))</f>
        <v>0</v>
      </c>
      <c r="F100" s="709">
        <f t="array" ref="F100">SUM(IF(B5:B97="Dinner",F5:F97,0))</f>
        <v>0</v>
      </c>
      <c r="G100" s="710">
        <f t="array" ref="G100">SUM(IF(B5:B97="Dinner",G5:G97,0))</f>
        <v>0</v>
      </c>
      <c r="H100" s="709">
        <f t="array" ref="H100">SUM(IF(B5:B97="Dinner",H5:H97,0))</f>
        <v>0</v>
      </c>
      <c r="I100" s="709">
        <f t="array" ref="I100">SUM(IF(B5:B97="Dinner",I5:I97,0))</f>
        <v>0</v>
      </c>
      <c r="J100" s="709">
        <f t="array" ref="J100">SUM(IF(B5:B97="Dinner",J5:J97,0))</f>
        <v>0</v>
      </c>
      <c r="K100" s="709">
        <f t="array" ref="K100">SUM(IF(B5:B97="Dinner",K5:K97,0))</f>
        <v>0</v>
      </c>
      <c r="L100" s="709">
        <f t="array" ref="L100">SUM(IF(B5:B97="Dinner",L5:L97,0))</f>
        <v>0</v>
      </c>
      <c r="M100" s="709">
        <f t="array" ref="M100">SUM(IF(B5:B97="Dinner",M5:M97,0))</f>
        <v>0</v>
      </c>
      <c r="N100" s="709">
        <f t="array" ref="N100">SUM(IF(B5:B97="Dinner",N5:N97,0))</f>
        <v>0</v>
      </c>
      <c r="O100" s="711">
        <f t="array" ref="O100">SUM(IF(B5:B97="Dinner",O5:O97,0))</f>
        <v>0</v>
      </c>
      <c r="P100" s="708">
        <f t="array" ref="P100">SUM(IF(B5:B97="Dinner",P5:P97,0))</f>
        <v>13</v>
      </c>
      <c r="Q100" s="709">
        <f t="array" ref="Q100">SUM(IF(B5:B97="Dinner",Q5:Q97,0))</f>
        <v>0</v>
      </c>
      <c r="R100" s="710">
        <f t="array" ref="R100">SUM(IF(B5:B97="Dinner",R5:R97,0))</f>
        <v>13</v>
      </c>
      <c r="S100" s="772"/>
    </row>
    <row r="101" spans="1:19" ht="13.5" thickBot="1" x14ac:dyDescent="0.25">
      <c r="B101" s="682" t="s">
        <v>417</v>
      </c>
      <c r="C101" s="708">
        <f t="shared" ref="C101:R101" si="8">SUM(C5:C97)</f>
        <v>56</v>
      </c>
      <c r="D101" s="709">
        <f t="shared" si="8"/>
        <v>0</v>
      </c>
      <c r="E101" s="709">
        <f t="shared" si="8"/>
        <v>0</v>
      </c>
      <c r="F101" s="709">
        <f t="shared" si="8"/>
        <v>0</v>
      </c>
      <c r="G101" s="710">
        <f t="shared" si="8"/>
        <v>0</v>
      </c>
      <c r="H101" s="709">
        <f t="shared" si="8"/>
        <v>0</v>
      </c>
      <c r="I101" s="709">
        <f t="shared" si="8"/>
        <v>0</v>
      </c>
      <c r="J101" s="709">
        <f t="shared" si="8"/>
        <v>0</v>
      </c>
      <c r="K101" s="709">
        <f t="shared" si="8"/>
        <v>0</v>
      </c>
      <c r="L101" s="709">
        <f t="shared" si="8"/>
        <v>0</v>
      </c>
      <c r="M101" s="709">
        <f t="shared" si="8"/>
        <v>0</v>
      </c>
      <c r="N101" s="709">
        <f t="shared" si="8"/>
        <v>0</v>
      </c>
      <c r="O101" s="711">
        <f t="shared" si="8"/>
        <v>0</v>
      </c>
      <c r="P101" s="708">
        <f t="shared" si="8"/>
        <v>56</v>
      </c>
      <c r="Q101" s="709">
        <f t="shared" si="8"/>
        <v>0</v>
      </c>
      <c r="R101" s="710">
        <f t="shared" si="8"/>
        <v>56</v>
      </c>
    </row>
  </sheetData>
  <sheetProtection algorithmName="SHA-512" hashValue="ZnkeMxRpihpWtxp6myogw78MZG2NAwyPUslFLB3mRxxmJ/xcI4ZmKCU86enUEC4x9/n746B/BMgtg1gRpCAZMw==" saltValue="Km6iwpd4Vgk9AmUlzlfIBg==" spinCount="100000" sheet="1" objects="1" scenarios="1"/>
  <mergeCells count="38">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 ref="A83:A85"/>
    <mergeCell ref="A47:A49"/>
    <mergeCell ref="A50:A52"/>
    <mergeCell ref="A53:A55"/>
    <mergeCell ref="H3:O3"/>
    <mergeCell ref="C3:G3"/>
    <mergeCell ref="A59:A61"/>
    <mergeCell ref="A62:A64"/>
    <mergeCell ref="A65:A67"/>
    <mergeCell ref="A68:A70"/>
    <mergeCell ref="A80:A82"/>
    <mergeCell ref="Q1:S2"/>
    <mergeCell ref="D1:P2"/>
    <mergeCell ref="A77:A79"/>
    <mergeCell ref="A1:C1"/>
    <mergeCell ref="A2:C2"/>
    <mergeCell ref="A5:A7"/>
    <mergeCell ref="A8:A10"/>
    <mergeCell ref="A11:A13"/>
    <mergeCell ref="A14:A16"/>
    <mergeCell ref="A17:A19"/>
    <mergeCell ref="A20:A22"/>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246</v>
      </c>
    </row>
    <row r="2" spans="1:1" ht="18.75" x14ac:dyDescent="0.2">
      <c r="A2" s="783" t="s">
        <v>541</v>
      </c>
    </row>
    <row r="3" spans="1:1" x14ac:dyDescent="0.2">
      <c r="A3" t="s">
        <v>245</v>
      </c>
    </row>
    <row r="4" spans="1:1" x14ac:dyDescent="0.2">
      <c r="A4" t="s">
        <v>498</v>
      </c>
    </row>
    <row r="5" spans="1:1" x14ac:dyDescent="0.2">
      <c r="A5" t="s">
        <v>499</v>
      </c>
    </row>
    <row r="6" spans="1:1" x14ac:dyDescent="0.2">
      <c r="A6" t="s">
        <v>500</v>
      </c>
    </row>
    <row r="7" spans="1:1" x14ac:dyDescent="0.2">
      <c r="A7" t="s">
        <v>501</v>
      </c>
    </row>
    <row r="8" spans="1:1" x14ac:dyDescent="0.2">
      <c r="A8" t="s">
        <v>502</v>
      </c>
    </row>
    <row r="9" spans="1:1" x14ac:dyDescent="0.2">
      <c r="A9" t="s">
        <v>503</v>
      </c>
    </row>
    <row r="10" spans="1:1" x14ac:dyDescent="0.2">
      <c r="A10" t="s">
        <v>504</v>
      </c>
    </row>
    <row r="11" spans="1:1" x14ac:dyDescent="0.2">
      <c r="A11" t="s">
        <v>505</v>
      </c>
    </row>
    <row r="12" spans="1:1" x14ac:dyDescent="0.2">
      <c r="A12" t="s">
        <v>506</v>
      </c>
    </row>
    <row r="13" spans="1:1" x14ac:dyDescent="0.2">
      <c r="A13" t="s">
        <v>507</v>
      </c>
    </row>
    <row r="14" spans="1:1" x14ac:dyDescent="0.2">
      <c r="A14" t="s">
        <v>508</v>
      </c>
    </row>
    <row r="15" spans="1:1" x14ac:dyDescent="0.2">
      <c r="A15" t="s">
        <v>509</v>
      </c>
    </row>
    <row r="16" spans="1:1" x14ac:dyDescent="0.2">
      <c r="A16" t="s">
        <v>510</v>
      </c>
    </row>
    <row r="17" spans="1:1" x14ac:dyDescent="0.2">
      <c r="A17" t="s">
        <v>511</v>
      </c>
    </row>
    <row r="18" spans="1:1" x14ac:dyDescent="0.2">
      <c r="A18" t="s">
        <v>512</v>
      </c>
    </row>
    <row r="19" spans="1:1" x14ac:dyDescent="0.2">
      <c r="A19" t="s">
        <v>513</v>
      </c>
    </row>
    <row r="20" spans="1:1" x14ac:dyDescent="0.2">
      <c r="A20" t="s">
        <v>514</v>
      </c>
    </row>
    <row r="21" spans="1:1" x14ac:dyDescent="0.2">
      <c r="A21" t="s">
        <v>515</v>
      </c>
    </row>
    <row r="22" spans="1:1" x14ac:dyDescent="0.2">
      <c r="A22" t="s">
        <v>516</v>
      </c>
    </row>
    <row r="23" spans="1:1" x14ac:dyDescent="0.2">
      <c r="A23" t="s">
        <v>517</v>
      </c>
    </row>
    <row r="24" spans="1:1" x14ac:dyDescent="0.2">
      <c r="A24" t="s">
        <v>518</v>
      </c>
    </row>
    <row r="25" spans="1:1" x14ac:dyDescent="0.2">
      <c r="A25" t="s">
        <v>519</v>
      </c>
    </row>
    <row r="26" spans="1:1" x14ac:dyDescent="0.2">
      <c r="A26" t="s">
        <v>520</v>
      </c>
    </row>
    <row r="27" spans="1:1" x14ac:dyDescent="0.2">
      <c r="A27" t="s">
        <v>521</v>
      </c>
    </row>
    <row r="28" spans="1:1" x14ac:dyDescent="0.2">
      <c r="A28" t="s">
        <v>522</v>
      </c>
    </row>
    <row r="29" spans="1:1" x14ac:dyDescent="0.2">
      <c r="A29" t="s">
        <v>523</v>
      </c>
    </row>
    <row r="30" spans="1:1" x14ac:dyDescent="0.2">
      <c r="A30" t="s">
        <v>524</v>
      </c>
    </row>
    <row r="31" spans="1:1" x14ac:dyDescent="0.2">
      <c r="A31" t="s">
        <v>525</v>
      </c>
    </row>
    <row r="32" spans="1:1" x14ac:dyDescent="0.2">
      <c r="A32" t="s">
        <v>526</v>
      </c>
    </row>
    <row r="33" spans="1:1" x14ac:dyDescent="0.2">
      <c r="A33" t="s">
        <v>527</v>
      </c>
    </row>
    <row r="34" spans="1:1" x14ac:dyDescent="0.2">
      <c r="A34" t="s">
        <v>528</v>
      </c>
    </row>
    <row r="35" spans="1:1" x14ac:dyDescent="0.2">
      <c r="A35" t="s">
        <v>529</v>
      </c>
    </row>
    <row r="36" spans="1:1" x14ac:dyDescent="0.2">
      <c r="A36" t="s">
        <v>530</v>
      </c>
    </row>
    <row r="37" spans="1:1" x14ac:dyDescent="0.2">
      <c r="A37" t="s">
        <v>501</v>
      </c>
    </row>
    <row r="38" spans="1:1" x14ac:dyDescent="0.2">
      <c r="A38" t="s">
        <v>502</v>
      </c>
    </row>
    <row r="39" spans="1:1" x14ac:dyDescent="0.2">
      <c r="A39" t="s">
        <v>531</v>
      </c>
    </row>
    <row r="40" spans="1:1" x14ac:dyDescent="0.2">
      <c r="A40" t="s">
        <v>532</v>
      </c>
    </row>
    <row r="41" spans="1:1" x14ac:dyDescent="0.2">
      <c r="A41" t="s">
        <v>533</v>
      </c>
    </row>
    <row r="42" spans="1:1" x14ac:dyDescent="0.2">
      <c r="A42" t="s">
        <v>506</v>
      </c>
    </row>
    <row r="43" spans="1:1" x14ac:dyDescent="0.2">
      <c r="A43" t="s">
        <v>507</v>
      </c>
    </row>
    <row r="44" spans="1:1" x14ac:dyDescent="0.2">
      <c r="A44" t="s">
        <v>508</v>
      </c>
    </row>
    <row r="45" spans="1:1" x14ac:dyDescent="0.2">
      <c r="A45" t="s">
        <v>509</v>
      </c>
    </row>
    <row r="46" spans="1:1" x14ac:dyDescent="0.2">
      <c r="A46" t="s">
        <v>510</v>
      </c>
    </row>
    <row r="47" spans="1:1" x14ac:dyDescent="0.2">
      <c r="A47" t="s">
        <v>511</v>
      </c>
    </row>
    <row r="48" spans="1:1" x14ac:dyDescent="0.2">
      <c r="A48" t="s">
        <v>512</v>
      </c>
    </row>
    <row r="49" spans="1:1" x14ac:dyDescent="0.2">
      <c r="A49" t="s">
        <v>513</v>
      </c>
    </row>
    <row r="50" spans="1:1" x14ac:dyDescent="0.2">
      <c r="A50" t="s">
        <v>514</v>
      </c>
    </row>
    <row r="51" spans="1:1" x14ac:dyDescent="0.2">
      <c r="A51" t="s">
        <v>515</v>
      </c>
    </row>
    <row r="52" spans="1:1" x14ac:dyDescent="0.2">
      <c r="A52" t="s">
        <v>516</v>
      </c>
    </row>
    <row r="53" spans="1:1" x14ac:dyDescent="0.2">
      <c r="A53" t="s">
        <v>517</v>
      </c>
    </row>
    <row r="54" spans="1:1" x14ac:dyDescent="0.2">
      <c r="A54" t="s">
        <v>518</v>
      </c>
    </row>
    <row r="55" spans="1:1" x14ac:dyDescent="0.2">
      <c r="A55" t="s">
        <v>519</v>
      </c>
    </row>
    <row r="56" spans="1:1" x14ac:dyDescent="0.2">
      <c r="A56" t="s">
        <v>520</v>
      </c>
    </row>
    <row r="57" spans="1:1" x14ac:dyDescent="0.2">
      <c r="A57" t="s">
        <v>534</v>
      </c>
    </row>
    <row r="58" spans="1:1" x14ac:dyDescent="0.2">
      <c r="A58" t="s">
        <v>535</v>
      </c>
    </row>
    <row r="59" spans="1:1" x14ac:dyDescent="0.2">
      <c r="A59" t="s">
        <v>536</v>
      </c>
    </row>
    <row r="60" spans="1:1" x14ac:dyDescent="0.2">
      <c r="A60" t="s">
        <v>537</v>
      </c>
    </row>
    <row r="61" spans="1:1" x14ac:dyDescent="0.2">
      <c r="A61" t="s">
        <v>501</v>
      </c>
    </row>
    <row r="62" spans="1:1" x14ac:dyDescent="0.2">
      <c r="A62" t="s">
        <v>502</v>
      </c>
    </row>
    <row r="63" spans="1:1" x14ac:dyDescent="0.2">
      <c r="A63" t="s">
        <v>531</v>
      </c>
    </row>
    <row r="64" spans="1:1" x14ac:dyDescent="0.2">
      <c r="A64" t="s">
        <v>532</v>
      </c>
    </row>
    <row r="65" spans="1:1" x14ac:dyDescent="0.2">
      <c r="A65" t="s">
        <v>533</v>
      </c>
    </row>
    <row r="66" spans="1:1" x14ac:dyDescent="0.2">
      <c r="A66" t="s">
        <v>506</v>
      </c>
    </row>
    <row r="67" spans="1:1" x14ac:dyDescent="0.2">
      <c r="A67" t="s">
        <v>507</v>
      </c>
    </row>
    <row r="68" spans="1:1" x14ac:dyDescent="0.2">
      <c r="A68" t="s">
        <v>508</v>
      </c>
    </row>
    <row r="69" spans="1:1" x14ac:dyDescent="0.2">
      <c r="A69" t="s">
        <v>509</v>
      </c>
    </row>
    <row r="70" spans="1:1" x14ac:dyDescent="0.2">
      <c r="A70" t="s">
        <v>510</v>
      </c>
    </row>
    <row r="71" spans="1:1" x14ac:dyDescent="0.2">
      <c r="A71" t="s">
        <v>511</v>
      </c>
    </row>
    <row r="72" spans="1:1" x14ac:dyDescent="0.2">
      <c r="A72" t="s">
        <v>512</v>
      </c>
    </row>
    <row r="73" spans="1:1" x14ac:dyDescent="0.2">
      <c r="A73" t="s">
        <v>513</v>
      </c>
    </row>
    <row r="74" spans="1:1" x14ac:dyDescent="0.2">
      <c r="A74" t="s">
        <v>514</v>
      </c>
    </row>
    <row r="75" spans="1:1" x14ac:dyDescent="0.2">
      <c r="A75" t="s">
        <v>515</v>
      </c>
    </row>
    <row r="76" spans="1:1" x14ac:dyDescent="0.2">
      <c r="A76" t="s">
        <v>516</v>
      </c>
    </row>
    <row r="77" spans="1:1" x14ac:dyDescent="0.2">
      <c r="A77" t="s">
        <v>517</v>
      </c>
    </row>
    <row r="78" spans="1:1" x14ac:dyDescent="0.2">
      <c r="A78" t="s">
        <v>518</v>
      </c>
    </row>
    <row r="79" spans="1:1" x14ac:dyDescent="0.2">
      <c r="A79" t="s">
        <v>519</v>
      </c>
    </row>
    <row r="80" spans="1:1" x14ac:dyDescent="0.2">
      <c r="A80" t="s">
        <v>520</v>
      </c>
    </row>
    <row r="81" spans="1:1" x14ac:dyDescent="0.2">
      <c r="A81" t="s">
        <v>534</v>
      </c>
    </row>
    <row r="82" spans="1:1" x14ac:dyDescent="0.2">
      <c r="A82" t="s">
        <v>535</v>
      </c>
    </row>
    <row r="83" spans="1:1" x14ac:dyDescent="0.2">
      <c r="A83" t="s">
        <v>536</v>
      </c>
    </row>
    <row r="84" spans="1:1" x14ac:dyDescent="0.2">
      <c r="A84" t="s">
        <v>537</v>
      </c>
    </row>
    <row r="85" spans="1:1" x14ac:dyDescent="0.2">
      <c r="A85" t="s">
        <v>501</v>
      </c>
    </row>
    <row r="86" spans="1:1" x14ac:dyDescent="0.2">
      <c r="A86" t="s">
        <v>502</v>
      </c>
    </row>
    <row r="87" spans="1:1" x14ac:dyDescent="0.2">
      <c r="A87" t="s">
        <v>531</v>
      </c>
    </row>
    <row r="88" spans="1:1" x14ac:dyDescent="0.2">
      <c r="A88" t="s">
        <v>532</v>
      </c>
    </row>
    <row r="89" spans="1:1" x14ac:dyDescent="0.2">
      <c r="A89" t="s">
        <v>533</v>
      </c>
    </row>
    <row r="90" spans="1:1" x14ac:dyDescent="0.2">
      <c r="A90" t="s">
        <v>506</v>
      </c>
    </row>
    <row r="91" spans="1:1" x14ac:dyDescent="0.2">
      <c r="A91" t="s">
        <v>507</v>
      </c>
    </row>
    <row r="92" spans="1:1" x14ac:dyDescent="0.2">
      <c r="A92" t="s">
        <v>508</v>
      </c>
    </row>
    <row r="93" spans="1:1" x14ac:dyDescent="0.2">
      <c r="A93" t="s">
        <v>509</v>
      </c>
    </row>
    <row r="94" spans="1:1" x14ac:dyDescent="0.2">
      <c r="A94" t="s">
        <v>510</v>
      </c>
    </row>
    <row r="95" spans="1:1" x14ac:dyDescent="0.2">
      <c r="A95" t="s">
        <v>511</v>
      </c>
    </row>
    <row r="96" spans="1:1" x14ac:dyDescent="0.2">
      <c r="A96" t="s">
        <v>512</v>
      </c>
    </row>
    <row r="97" spans="1:1" x14ac:dyDescent="0.2">
      <c r="A97" t="s">
        <v>513</v>
      </c>
    </row>
    <row r="98" spans="1:1" x14ac:dyDescent="0.2">
      <c r="A98" t="s">
        <v>514</v>
      </c>
    </row>
    <row r="99" spans="1:1" x14ac:dyDescent="0.2">
      <c r="A99" t="s">
        <v>515</v>
      </c>
    </row>
    <row r="100" spans="1:1" x14ac:dyDescent="0.2">
      <c r="A100" t="s">
        <v>516</v>
      </c>
    </row>
    <row r="101" spans="1:1" x14ac:dyDescent="0.2">
      <c r="A101" t="s">
        <v>517</v>
      </c>
    </row>
    <row r="102" spans="1:1" x14ac:dyDescent="0.2">
      <c r="A102" t="s">
        <v>518</v>
      </c>
    </row>
    <row r="103" spans="1:1" x14ac:dyDescent="0.2">
      <c r="A103" t="s">
        <v>519</v>
      </c>
    </row>
    <row r="104" spans="1:1" x14ac:dyDescent="0.2">
      <c r="A104" t="s">
        <v>520</v>
      </c>
    </row>
    <row r="105" spans="1:1" x14ac:dyDescent="0.2">
      <c r="A105" t="s">
        <v>534</v>
      </c>
    </row>
    <row r="106" spans="1:1" x14ac:dyDescent="0.2">
      <c r="A106" t="s">
        <v>535</v>
      </c>
    </row>
    <row r="107" spans="1:1" x14ac:dyDescent="0.2">
      <c r="A107" t="s">
        <v>536</v>
      </c>
    </row>
    <row r="108" spans="1:1" x14ac:dyDescent="0.2">
      <c r="A108" t="s">
        <v>537</v>
      </c>
    </row>
    <row r="109" spans="1:1" x14ac:dyDescent="0.2">
      <c r="A109" t="s">
        <v>538</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DC3HDHFYPPD6-123-68</_dlc_DocId>
    <_dlc_DocIdUrl xmlns="b9d87d8e-2e07-46b2-92a5-8b8b5755d768">
      <Url>https://cg.portal.uscg.mil/communities/erats/CS/_layouts/DocIdRedir.aspx?ID=DC3HDHFYPPD6-123-68</Url>
      <Description>DC3HDHFYPPD6-123-68</Description>
    </_dlc_DocIdUrl>
    <Position xmlns="e0984440-7a45-4087-81ea-1e5ebf810dd5">FSO-PVA</Position>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72D79565C87A42489981C664E40346DB" ma:contentTypeVersion="1" ma:contentTypeDescription="Create a new document." ma:contentTypeScope="" ma:versionID="c177687987868aad18747b87d373a0cc">
  <xsd:schema xmlns:xsd="http://www.w3.org/2001/XMLSchema" xmlns:xs="http://www.w3.org/2001/XMLSchema" xmlns:p="http://schemas.microsoft.com/office/2006/metadata/properties" xmlns:ns2="b9d87d8e-2e07-46b2-92a5-8b8b5755d768" xmlns:ns3="e0984440-7a45-4087-81ea-1e5ebf810dd5" targetNamespace="http://schemas.microsoft.com/office/2006/metadata/properties" ma:root="true" ma:fieldsID="f1c4160bd6d24909a33b169e9d3253f2" ns2:_="" ns3:_="">
    <xsd:import namespace="b9d87d8e-2e07-46b2-92a5-8b8b5755d768"/>
    <xsd:import namespace="e0984440-7a45-4087-81ea-1e5ebf810dd5"/>
    <xsd:element name="properties">
      <xsd:complexType>
        <xsd:sequence>
          <xsd:element name="documentManagement">
            <xsd:complexType>
              <xsd:all>
                <xsd:element ref="ns2:_dlc_DocId" minOccurs="0"/>
                <xsd:element ref="ns2:_dlc_DocIdUrl" minOccurs="0"/>
                <xsd:element ref="ns2:_dlc_DocIdPersistId" minOccurs="0"/>
                <xsd:element ref="ns3:Position"/>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0984440-7a45-4087-81ea-1e5ebf810dd5" elementFormDefault="qualified">
    <xsd:import namespace="http://schemas.microsoft.com/office/2006/documentManagement/types"/>
    <xsd:import namespace="http://schemas.microsoft.com/office/infopath/2007/PartnerControls"/>
    <xsd:element name="Position" ma:index="11" ma:displayName="Position" ma:default="FSO-PVA" ma:format="Dropdown" ma:internalName="Position">
      <xsd:simpleType>
        <xsd:restriction base="dms:Choice">
          <xsd:enumeration value="FSO-PVA"/>
          <xsd:enumeration value="FSO-PI"/>
          <xsd:enumeration value="Both"/>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C4F18B-928C-458F-94F6-7CA1F6769211}">
  <ds:schemaRef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purl.org/dc/elements/1.1/"/>
    <ds:schemaRef ds:uri="b9d87d8e-2e07-46b2-92a5-8b8b5755d768"/>
    <ds:schemaRef ds:uri="http://schemas.microsoft.com/office/2006/metadata/properties"/>
    <ds:schemaRef ds:uri="http://purl.org/dc/dcmitype/"/>
    <ds:schemaRef ds:uri="http://www.w3.org/XML/1998/namespace"/>
    <ds:schemaRef ds:uri="e0984440-7a45-4087-81ea-1e5ebf810dd5"/>
  </ds:schemaRefs>
</ds:datastoreItem>
</file>

<file path=customXml/itemProps2.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3.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4.xml><?xml version="1.0" encoding="utf-8"?>
<ds:datastoreItem xmlns:ds="http://schemas.openxmlformats.org/officeDocument/2006/customXml" ds:itemID="{F1285076-1541-4DCB-83C6-0C1B4D006F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e0984440-7a45-4087-81ea-1e5ebf810d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2020-05-15T23:33:14Z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0x01010072D79565C87A42489981C664E40346DB</vt:lpwstr>
  </property>
  <property fmtid="{D5CDD505-2E9C-101B-9397-08002B2CF9AE}" pid="3" name="_dlc_DocIdItemGuid">
    <vt:lpwstr>4dd5505d-4ab0-4659-8215-49596ae96566</vt:lpwstr>
  </property>
  <property fmtid="{D5CDD505-2E9C-101B-9397-08002B2CF9AE}" pid="4" name="Order">
    <vt:r8>6800</vt:r8>
  </property>
</Properties>
</file>